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Příprava staveniště" sheetId="2" r:id="rId2"/>
    <sheet name="SO 101 - Rekonstrukce poz..." sheetId="3" r:id="rId3"/>
    <sheet name="SO 102.1 - Propustek pod ..." sheetId="4" r:id="rId4"/>
    <sheet name="SO 102.2 - Propustek pod ..." sheetId="5" r:id="rId5"/>
    <sheet name="SO 103.1 - Propustek pod ..." sheetId="6" r:id="rId6"/>
    <sheet name="SO 103.2 - Propustek pod ..." sheetId="7" r:id="rId7"/>
    <sheet name="SO 103.3 - Propustek pod ..." sheetId="8" r:id="rId8"/>
    <sheet name="SO 103.4 - Propustek pod ..." sheetId="9" r:id="rId9"/>
    <sheet name="SO 103.5 - Propustek pod ..." sheetId="10" r:id="rId10"/>
    <sheet name="SO 103.6 - Propustek pod ..." sheetId="11" r:id="rId11"/>
    <sheet name="SO 103.7 - Propustek pod ..." sheetId="12" r:id="rId12"/>
    <sheet name="SO 103.8 - Propustek pod ..." sheetId="13" r:id="rId13"/>
    <sheet name="SO 103.9 - Propustek pod ..." sheetId="14" r:id="rId14"/>
    <sheet name="SO 103.10 - Propustek pod..." sheetId="15" r:id="rId15"/>
    <sheet name="SO 801 - Technická rekult..." sheetId="16" r:id="rId16"/>
    <sheet name="VON - Vedlejší a ostatní ..." sheetId="17" r:id="rId17"/>
    <sheet name="Pokyny pro vyplnění" sheetId="18" r:id="rId18"/>
  </sheets>
  <definedNames>
    <definedName name="_xlnm.Print_Area" localSheetId="0">'Rekapitulace stavby'!$D$4:$AO$36,'Rekapitulace stavby'!$C$42:$AQ$73</definedName>
    <definedName name="_xlnm._FilterDatabase" localSheetId="1" hidden="1">'SO 001 - Příprava staveniště'!$C$80:$K$152</definedName>
    <definedName name="_xlnm.Print_Area" localSheetId="1">'SO 001 - Příprava staveniště'!$C$4:$J$39,'SO 001 - Příprava staveniště'!$C$45:$J$62,'SO 001 - Příprava staveniště'!$C$68:$K$152</definedName>
    <definedName name="_xlnm._FilterDatabase" localSheetId="2" hidden="1">'SO 101 - Rekonstrukce poz...'!$C$90:$K$823</definedName>
    <definedName name="_xlnm.Print_Area" localSheetId="2">'SO 101 - Rekonstrukce poz...'!$C$4:$J$39,'SO 101 - Rekonstrukce poz...'!$C$45:$J$72,'SO 101 - Rekonstrukce poz...'!$C$78:$K$823</definedName>
    <definedName name="_xlnm._FilterDatabase" localSheetId="3" hidden="1">'SO 102.1 - Propustek pod ...'!$C$90:$K$204</definedName>
    <definedName name="_xlnm.Print_Area" localSheetId="3">'SO 102.1 - Propustek pod ...'!$C$4:$J$41,'SO 102.1 - Propustek pod ...'!$C$47:$J$70,'SO 102.1 - Propustek pod ...'!$C$76:$K$204</definedName>
    <definedName name="_xlnm._FilterDatabase" localSheetId="4" hidden="1">'SO 102.2 - Propustek pod ...'!$C$90:$K$199</definedName>
    <definedName name="_xlnm.Print_Area" localSheetId="4">'SO 102.2 - Propustek pod ...'!$C$4:$J$41,'SO 102.2 - Propustek pod ...'!$C$47:$J$70,'SO 102.2 - Propustek pod ...'!$C$76:$K$199</definedName>
    <definedName name="_xlnm._FilterDatabase" localSheetId="5" hidden="1">'SO 103.1 - Propustek pod ...'!$C$90:$K$209</definedName>
    <definedName name="_xlnm.Print_Area" localSheetId="5">'SO 103.1 - Propustek pod ...'!$C$4:$J$41,'SO 103.1 - Propustek pod ...'!$C$47:$J$70,'SO 103.1 - Propustek pod ...'!$C$76:$K$209</definedName>
    <definedName name="_xlnm._FilterDatabase" localSheetId="6" hidden="1">'SO 103.2 - Propustek pod ...'!$C$90:$K$209</definedName>
    <definedName name="_xlnm.Print_Area" localSheetId="6">'SO 103.2 - Propustek pod ...'!$C$4:$J$41,'SO 103.2 - Propustek pod ...'!$C$47:$J$70,'SO 103.2 - Propustek pod ...'!$C$76:$K$209</definedName>
    <definedName name="_xlnm._FilterDatabase" localSheetId="7" hidden="1">'SO 103.3 - Propustek pod ...'!$C$90:$K$209</definedName>
    <definedName name="_xlnm.Print_Area" localSheetId="7">'SO 103.3 - Propustek pod ...'!$C$4:$J$41,'SO 103.3 - Propustek pod ...'!$C$47:$J$70,'SO 103.3 - Propustek pod ...'!$C$76:$K$209</definedName>
    <definedName name="_xlnm._FilterDatabase" localSheetId="8" hidden="1">'SO 103.4 - Propustek pod ...'!$C$90:$K$209</definedName>
    <definedName name="_xlnm.Print_Area" localSheetId="8">'SO 103.4 - Propustek pod ...'!$C$4:$J$41,'SO 103.4 - Propustek pod ...'!$C$47:$J$70,'SO 103.4 - Propustek pod ...'!$C$76:$K$209</definedName>
    <definedName name="_xlnm._FilterDatabase" localSheetId="9" hidden="1">'SO 103.5 - Propustek pod ...'!$C$90:$K$209</definedName>
    <definedName name="_xlnm.Print_Area" localSheetId="9">'SO 103.5 - Propustek pod ...'!$C$4:$J$41,'SO 103.5 - Propustek pod ...'!$C$47:$J$70,'SO 103.5 - Propustek pod ...'!$C$76:$K$209</definedName>
    <definedName name="_xlnm._FilterDatabase" localSheetId="10" hidden="1">'SO 103.6 - Propustek pod ...'!$C$90:$K$209</definedName>
    <definedName name="_xlnm.Print_Area" localSheetId="10">'SO 103.6 - Propustek pod ...'!$C$4:$J$41,'SO 103.6 - Propustek pod ...'!$C$47:$J$70,'SO 103.6 - Propustek pod ...'!$C$76:$K$209</definedName>
    <definedName name="_xlnm._FilterDatabase" localSheetId="11" hidden="1">'SO 103.7 - Propustek pod ...'!$C$90:$K$209</definedName>
    <definedName name="_xlnm.Print_Area" localSheetId="11">'SO 103.7 - Propustek pod ...'!$C$4:$J$41,'SO 103.7 - Propustek pod ...'!$C$47:$J$70,'SO 103.7 - Propustek pod ...'!$C$76:$K$209</definedName>
    <definedName name="_xlnm._FilterDatabase" localSheetId="12" hidden="1">'SO 103.8 - Propustek pod ...'!$C$90:$K$209</definedName>
    <definedName name="_xlnm.Print_Area" localSheetId="12">'SO 103.8 - Propustek pod ...'!$C$4:$J$41,'SO 103.8 - Propustek pod ...'!$C$47:$J$70,'SO 103.8 - Propustek pod ...'!$C$76:$K$209</definedName>
    <definedName name="_xlnm._FilterDatabase" localSheetId="13" hidden="1">'SO 103.9 - Propustek pod ...'!$C$90:$K$209</definedName>
    <definedName name="_xlnm.Print_Area" localSheetId="13">'SO 103.9 - Propustek pod ...'!$C$4:$J$41,'SO 103.9 - Propustek pod ...'!$C$47:$J$70,'SO 103.9 - Propustek pod ...'!$C$76:$K$209</definedName>
    <definedName name="_xlnm._FilterDatabase" localSheetId="14" hidden="1">'SO 103.10 - Propustek pod...'!$C$90:$K$209</definedName>
    <definedName name="_xlnm.Print_Area" localSheetId="14">'SO 103.10 - Propustek pod...'!$C$4:$J$41,'SO 103.10 - Propustek pod...'!$C$47:$J$70,'SO 103.10 - Propustek pod...'!$C$76:$K$209</definedName>
    <definedName name="_xlnm._FilterDatabase" localSheetId="15" hidden="1">'SO 801 - Technická rekult...'!$C$82:$K$169</definedName>
    <definedName name="_xlnm.Print_Area" localSheetId="15">'SO 801 - Technická rekult...'!$C$4:$J$39,'SO 801 - Technická rekult...'!$C$45:$J$64,'SO 801 - Technická rekult...'!$C$70:$K$169</definedName>
    <definedName name="_xlnm._FilterDatabase" localSheetId="16" hidden="1">'VON - Vedlejší a ostatní ...'!$C$84:$K$140</definedName>
    <definedName name="_xlnm.Print_Area" localSheetId="16">'VON - Vedlejší a ostatní ...'!$C$4:$J$39,'VON - Vedlejší a ostatní ...'!$C$45:$J$66,'VON - Vedlejší a ostatní ...'!$C$72:$K$140</definedName>
    <definedName name="_xlnm.Print_Area" localSheetId="17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'SO 001 - Příprava staveniště'!$80:$80</definedName>
    <definedName name="_xlnm.Print_Titles" localSheetId="2">'SO 101 - Rekonstrukce poz...'!$90:$90</definedName>
    <definedName name="_xlnm.Print_Titles" localSheetId="3">'SO 102.1 - Propustek pod ...'!$90:$90</definedName>
    <definedName name="_xlnm.Print_Titles" localSheetId="4">'SO 102.2 - Propustek pod ...'!$90:$90</definedName>
    <definedName name="_xlnm.Print_Titles" localSheetId="5">'SO 103.1 - Propustek pod ...'!$90:$90</definedName>
    <definedName name="_xlnm.Print_Titles" localSheetId="6">'SO 103.2 - Propustek pod ...'!$90:$90</definedName>
    <definedName name="_xlnm.Print_Titles" localSheetId="7">'SO 103.3 - Propustek pod ...'!$90:$90</definedName>
    <definedName name="_xlnm.Print_Titles" localSheetId="8">'SO 103.4 - Propustek pod ...'!$90:$90</definedName>
    <definedName name="_xlnm.Print_Titles" localSheetId="9">'SO 103.5 - Propustek pod ...'!$90:$90</definedName>
    <definedName name="_xlnm.Print_Titles" localSheetId="10">'SO 103.6 - Propustek pod ...'!$90:$90</definedName>
    <definedName name="_xlnm.Print_Titles" localSheetId="11">'SO 103.7 - Propustek pod ...'!$90:$90</definedName>
    <definedName name="_xlnm.Print_Titles" localSheetId="12">'SO 103.8 - Propustek pod ...'!$90:$90</definedName>
    <definedName name="_xlnm.Print_Titles" localSheetId="13">'SO 103.9 - Propustek pod ...'!$90:$90</definedName>
    <definedName name="_xlnm.Print_Titles" localSheetId="14">'SO 103.10 - Propustek pod...'!$90:$90</definedName>
    <definedName name="_xlnm.Print_Titles" localSheetId="15">'SO 801 - Technická rekult...'!$82:$82</definedName>
    <definedName name="_xlnm.Print_Titles" localSheetId="16">'VON - Vedlejší a ostatní ...'!$84:$84</definedName>
  </definedNames>
  <calcPr fullCalcOnLoad="1"/>
</workbook>
</file>

<file path=xl/sharedStrings.xml><?xml version="1.0" encoding="utf-8"?>
<sst xmlns="http://schemas.openxmlformats.org/spreadsheetml/2006/main" count="21810" uniqueCount="1755">
  <si>
    <t>Export Komplet</t>
  </si>
  <si>
    <t>VZ</t>
  </si>
  <si>
    <t>2.0</t>
  </si>
  <si>
    <t>ZAMOK</t>
  </si>
  <si>
    <t>False</t>
  </si>
  <si>
    <t>{ef148aac-79c8-4f97-ab9b-0f5384de585e}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</si>
  <si>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</si>
  <si>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</si>
  <si>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</si>
  <si>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</si>
  <si>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</si>
  <si>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</si>
  <si>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</si>
  <si>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</si>
  <si>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118205020100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</si>
  <si>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</si>
  <si>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</si>
  <si>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II/230 Stříbro - dálnice D5, úsek 2</t>
  </si>
  <si>
    <t>KSO:</t>
  </si>
  <si>
    <t/>
  </si>
  <si>
    <t>CC-CZ:</t>
  </si>
  <si>
    <t>Místo:</t>
  </si>
  <si>
    <t>Stříbro</t>
  </si>
  <si>
    <t>Datum:</t>
  </si>
  <si>
    <t>15. 9. 2021</t>
  </si>
  <si>
    <t>Zadavatel:</t>
  </si>
  <si>
    <t>IČ:</t>
  </si>
  <si>
    <t>Správa a údržba silnic Plzeňského kraje, p. o.</t>
  </si>
  <si>
    <t>DIČ:</t>
  </si>
  <si>
    <t>Uchazeč:</t>
  </si>
  <si>
    <t>Vyplň údaj</t>
  </si>
  <si>
    <t>Projektant:</t>
  </si>
  <si>
    <t>Sweco Hydroprojekt a.s.</t>
  </si>
  <si>
    <t>True</t>
  </si>
  <si>
    <t>Zpracovatel:</t>
  </si>
  <si>
    <t xml:space="preserve"> 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</si>
  <si>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</si>
  <si>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</si>
  <si>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</si>
  <si>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</si>
  <si>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</si>
  <si>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</si>
  <si>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</si>
  <si>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</si>
  <si>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</si>
  <si>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</si>
  <si>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</si>
  <si>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</si>
  <si>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</si>
  <si>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</si>
  <si>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</si>
  <si>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</si>
  <si>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</si>
  <si>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</si>
  <si>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</si>
  <si>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</si>
  <si>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</si>
  <si>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</si>
  <si>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</si>
  <si>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</si>
  <si>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</si>
  <si>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</si>
  <si>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</si>
  <si>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</si>
  <si>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</si>
  <si>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</si>
  <si>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</si>
  <si>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</si>
  <si>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</si>
  <si>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</si>
  <si>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</si>
  <si>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</si>
  <si>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</si>
  <si>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</si>
  <si>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</si>
  <si>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</si>
  <si>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</si>
  <si>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001</t>
  </si>
  <si>
    <t>Příprava staveniště</t>
  </si>
  <si>
    <t>STA</t>
  </si>
  <si>
    <t>1</t>
  </si>
  <si>
    <t>{861243ec-0652-467d-a1d8-a8c4bd7cb907}</t>
  </si>
  <si>
    <t>2</t>
  </si>
  <si>
    <t>SO 101</t>
  </si>
  <si>
    <t>Rekonstrukce pozemní komunikace</t>
  </si>
  <si>
    <t>{937d4c5b-8843-4e7c-afd5-765b74d47c1b}</t>
  </si>
  <si>
    <t>SO 102</t>
  </si>
  <si>
    <t>Propustky pod komunikací II/230</t>
  </si>
  <si>
    <t>{a57c6041-bcfb-4ace-9a18-9aea15467e0a}</t>
  </si>
  <si>
    <t>SO 102.1</t>
  </si>
  <si>
    <t>Propustek pod komunikací DN 800 v km 0,480</t>
  </si>
  <si>
    <t>Soupis</t>
  </si>
  <si>
    <t>{cbed918b-35d3-4c8a-9088-78e5cb0d3620}</t>
  </si>
  <si>
    <t>SO 102.2</t>
  </si>
  <si>
    <t>Propustek pod komunikací DN 800 v km 2,456 99</t>
  </si>
  <si>
    <t>{ac6a7575-24ff-4edb-9ffa-c406fc50d731}</t>
  </si>
  <si>
    <t>SO 103</t>
  </si>
  <si>
    <t>Propustky pod hospodářskými sjezdy</t>
  </si>
  <si>
    <t>{e735cd2f-48be-4ee8-862a-b9c88185ebcc}</t>
  </si>
  <si>
    <t>SO 103.1</t>
  </si>
  <si>
    <t>Propustek pod sjezdem DN 600 v km 0,046 25</t>
  </si>
  <si>
    <t>{7185421a-e59f-4db9-9d77-4e1e5512bdc5}</t>
  </si>
  <si>
    <t>SO 103.2</t>
  </si>
  <si>
    <t>Propustek pod sjezdem DN 600 v km 0,240 55</t>
  </si>
  <si>
    <t>{4baad608-ff36-4c7e-8685-1f5a4c25f116}</t>
  </si>
  <si>
    <t>SO 103.3</t>
  </si>
  <si>
    <t>Propustek pod sjezdem DN 600 v km 0,551 36</t>
  </si>
  <si>
    <t>{9c8bf516-205a-462d-95ed-f4d904154542}</t>
  </si>
  <si>
    <t>SO 103.4</t>
  </si>
  <si>
    <t>Propustek pod sjezdem DN 600 v km 0,717 03</t>
  </si>
  <si>
    <t>{91770736-ecc2-46ef-b11e-fa2dc8ee2f6e}</t>
  </si>
  <si>
    <t>SO 103.5</t>
  </si>
  <si>
    <t>Propustek pod sjezdem DN 600 v km 0,723 95</t>
  </si>
  <si>
    <t>{a89ba44f-6d4c-4c02-8885-1a8aa0baa63b}</t>
  </si>
  <si>
    <t>SO 103.6</t>
  </si>
  <si>
    <t>Propustek pod sjezdem DN 600 v km 1,345 89</t>
  </si>
  <si>
    <t>{e657601e-cad6-44a3-8325-6845d8204d6c}</t>
  </si>
  <si>
    <t>SO 103.7</t>
  </si>
  <si>
    <t>Propustek pod sjezdem DN 600 v km 2,240 20</t>
  </si>
  <si>
    <t>{4e7fb7e4-dcb8-4516-903b-916aa835773c}</t>
  </si>
  <si>
    <t>SO 103.8</t>
  </si>
  <si>
    <t>Propustek pod sjezdem DN 600 v km 2,637 30</t>
  </si>
  <si>
    <t>{510f2394-9161-483e-9926-1c185330c7a3}</t>
  </si>
  <si>
    <t>SO 103.9</t>
  </si>
  <si>
    <t>Propustek pod sjezdem DN 600 v km 3,068 95</t>
  </si>
  <si>
    <t>{f274aa7c-54ff-44a9-a5c5-f2ef50a93c7e}</t>
  </si>
  <si>
    <t>SO 103.10</t>
  </si>
  <si>
    <t>Propustek pod sjezdem DN 600 v km 3,415 95</t>
  </si>
  <si>
    <t>{ef8a469e-d4e6-4f9d-aecd-1a0061d9995c}</t>
  </si>
  <si>
    <t>SO 801</t>
  </si>
  <si>
    <t>Technická rekultivace</t>
  </si>
  <si>
    <t>{86ad4fde-a399-45d5-b539-ba7227c03f7f}</t>
  </si>
  <si>
    <t>VON</t>
  </si>
  <si>
    <t>Vedlejší a ostatní náklady</t>
  </si>
  <si>
    <t>{acecc68b-7838-449b-a974-20cadbb573bd}</t>
  </si>
  <si>
    <t>KRYCÍ LIST SOUPISU PRACÍ</t>
  </si>
  <si>
    <t>Objekt:</t>
  </si>
  <si>
    <t>SO 001 - Příprava staveniště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</si>
  <si>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</si>
  <si>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</si>
  <si>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</si>
  <si>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</si>
  <si>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</si>
  <si>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</si>
  <si>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</si>
  <si>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</si>
  <si>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</si>
  <si>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</si>
  <si>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</si>
  <si>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</si>
  <si>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</si>
  <si>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</si>
  <si>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</si>
  <si>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</si>
  <si>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</si>
  <si>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</si>
  <si>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</si>
  <si>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</si>
  <si>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</si>
  <si>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</si>
  <si>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</si>
  <si>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</si>
  <si>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112101101</t>
  </si>
  <si>
    <t>Odstranění stromů listnatých průměru kmene přes 100 do 300 mm</t>
  </si>
  <si>
    <t>kus</t>
  </si>
  <si>
    <t>CS ÚRS 2021 02</t>
  </si>
  <si>
    <t>4</t>
  </si>
  <si>
    <t>-1825702004</t>
  </si>
  <si>
    <t>PP</t>
  </si>
  <si>
    <t>Odstranění stromů s odřezáním kmene a s odvětvením listnatých, průměru kmene přes 100 do 300 mm</t>
  </si>
  <si>
    <t>Online PSC</t>
  </si>
  <si>
    <t>https://podminky.urs.cz/item/CS_URS_2021_02/112101101</t>
  </si>
  <si>
    <t>VV</t>
  </si>
  <si>
    <t>"Kácení soliterních dřevin ; dle dendrologického průzkumu"</t>
  </si>
  <si>
    <t>"Kácení dřevin průměr kmene D do 0,30 m včetně" 37</t>
  </si>
  <si>
    <t>112101102</t>
  </si>
  <si>
    <t>Odstranění stromů listnatých průměru kmene přes 300 do 500 mm</t>
  </si>
  <si>
    <t>-2116866408</t>
  </si>
  <si>
    <t>Odstranění stromů s odřezáním kmene a s odvětvením listnatých, průměru kmene přes 300 do 500 mm</t>
  </si>
  <si>
    <t>https://podminky.urs.cz/item/CS_URS_2021_02/112101102</t>
  </si>
  <si>
    <t>"Kácení dřevin průměr kmene D do 0,50 m včetně" 31</t>
  </si>
  <si>
    <t>3</t>
  </si>
  <si>
    <t>112155215</t>
  </si>
  <si>
    <t>Štěpkování solitérních stromků a větví průměru kmene do 300 mm s naložením</t>
  </si>
  <si>
    <t>992471268</t>
  </si>
  <si>
    <t>Štěpkování s naložením na dopravní prostředek a odvozem do 20 km stromků a větví solitérů, průměru kmene do 300 mm</t>
  </si>
  <si>
    <t>https://podminky.urs.cz/item/CS_URS_2021_02/112155215</t>
  </si>
  <si>
    <t>P</t>
  </si>
  <si>
    <t>Poznámka k položce:
vč. likvidace dřevní hmoty dle dispozic zhotovitele</t>
  </si>
  <si>
    <t>112155221</t>
  </si>
  <si>
    <t>Štěpkování solitérních stromků a větví průměru kmene přes 300 do 500 mm s naložením</t>
  </si>
  <si>
    <t>1882238132</t>
  </si>
  <si>
    <t>Štěpkování s naložením na dopravní prostředek a odvozem do 20 km stromků a větví solitérů, průměru kmene přes 300 do 500 mm</t>
  </si>
  <si>
    <t>https://podminky.urs.cz/item/CS_URS_2021_02/112155221</t>
  </si>
  <si>
    <t>5</t>
  </si>
  <si>
    <t>112251101</t>
  </si>
  <si>
    <t>Odstranění pařezů D přes 100 do 300 mm</t>
  </si>
  <si>
    <t>-1470879984</t>
  </si>
  <si>
    <t>Odstranění pařezů strojně s jejich vykopáním, vytrháním nebo odstřelením průměru přes 100 do 300 mm</t>
  </si>
  <si>
    <t>https://podminky.urs.cz/item/CS_URS_2021_02/112251101</t>
  </si>
  <si>
    <t>6</t>
  </si>
  <si>
    <t>112251102</t>
  </si>
  <si>
    <t>Odstranění pařezů D přes 300 do 500 mm</t>
  </si>
  <si>
    <t>-1401828605</t>
  </si>
  <si>
    <t>Odstranění pařezů strojně s jejich vykopáním, vytrháním nebo odstřelením průměru přes 300 do 500 mm</t>
  </si>
  <si>
    <t>https://podminky.urs.cz/item/CS_URS_2021_02/112251102</t>
  </si>
  <si>
    <t>7</t>
  </si>
  <si>
    <t>121151115</t>
  </si>
  <si>
    <t>Sejmutí ornice plochy do 500 m2 tl vrstvy přes 250 do 300 mm strojně</t>
  </si>
  <si>
    <t>m2</t>
  </si>
  <si>
    <t>-1991320554</t>
  </si>
  <si>
    <t>Sejmutí ornice strojně při souvislé ploše přes 100 do 500 m2, tl. vrstvy přes 250 do 300 mm</t>
  </si>
  <si>
    <t>https://podminky.urs.cz/item/CS_URS_2021_02/121151115</t>
  </si>
  <si>
    <t>"Skrývka ornice ; plochy odměřeny digitálně ze situace dle zaměření"</t>
  </si>
  <si>
    <t>"Odhumusování tl. 0,28 m ; průměrná tloušťka dle pedologického průzkumu" 133,5</t>
  </si>
  <si>
    <t>8</t>
  </si>
  <si>
    <t>121151123</t>
  </si>
  <si>
    <t>Sejmutí ornice plochy přes 500 m2 tl vrstvy do 200 mm strojně</t>
  </si>
  <si>
    <t>-852942740</t>
  </si>
  <si>
    <t>Sejmutí ornice strojně při souvislé ploše přes 500 m2, tl. vrstvy do 200 mm</t>
  </si>
  <si>
    <t>https://podminky.urs.cz/item/CS_URS_2021_02/121151123</t>
  </si>
  <si>
    <t>"Sejmutí drnu, odhumusování tl. 0,20 m ; průměrná tloušťka dle zemědělské přílohy" 38037,0</t>
  </si>
  <si>
    <t>9</t>
  </si>
  <si>
    <t>162201411</t>
  </si>
  <si>
    <t>Vodorovné přemístění kmenů stromů listnatých do 1 km D kmene přes 100 do 300 mm</t>
  </si>
  <si>
    <t>-1305429126</t>
  </si>
  <si>
    <t>Vodorovné přemístění větví, kmenů nebo pařezů s naložením, složením a dopravou do 1000 m kmenů stromů listnatých, průměru přes 100 do 300 mm</t>
  </si>
  <si>
    <t>https://podminky.urs.cz/item/CS_URS_2021_02/162201411</t>
  </si>
  <si>
    <t>10</t>
  </si>
  <si>
    <t>162201412</t>
  </si>
  <si>
    <t>Vodorovné přemístění kmenů stromů listnatých do 1 km D kmene přes 300 do 500 mm</t>
  </si>
  <si>
    <t>-1618885779</t>
  </si>
  <si>
    <t>Vodorovné přemístění větví, kmenů nebo pařezů s naložením, složením a dopravou do 1000 m kmenů stromů listnatých, průměru přes 300 do 500 mm</t>
  </si>
  <si>
    <t>https://podminky.urs.cz/item/CS_URS_2021_02/162201412</t>
  </si>
  <si>
    <t>11</t>
  </si>
  <si>
    <t>162201421</t>
  </si>
  <si>
    <t>Vodorovné přemístění pařezů do 1 km D přes 100 do 300 mm</t>
  </si>
  <si>
    <t>-1475890962</t>
  </si>
  <si>
    <t>Vodorovné přemístění větví, kmenů nebo pařezů s naložením, složením a dopravou do 1000 m pařezů kmenů, průměru přes 100 do 300 mm</t>
  </si>
  <si>
    <t>https://podminky.urs.cz/item/CS_URS_2021_02/162201421</t>
  </si>
  <si>
    <t>12</t>
  </si>
  <si>
    <t>162201422</t>
  </si>
  <si>
    <t>Vodorovné přemístění pařezů do 1 km D přes 300 do 500 mm</t>
  </si>
  <si>
    <t>-1725547633</t>
  </si>
  <si>
    <t>Vodorovné přemístění větví, kmenů nebo pařezů s naložením, složením a dopravou do 1000 m pařezů kmenů, průměru přes 300 do 500 mm</t>
  </si>
  <si>
    <t>https://podminky.urs.cz/item/CS_URS_2021_02/162201422</t>
  </si>
  <si>
    <t>13</t>
  </si>
  <si>
    <t>162651112-1</t>
  </si>
  <si>
    <t>Vodorovné přemístění výkopku/sypaniny z horniny třídy těžitelnosti I, skupiny 1 až 3 na meziskládku nebo z meziskládky dle dodavatele stavby včetně uložení</t>
  </si>
  <si>
    <t>m3</t>
  </si>
  <si>
    <t>1673523609</t>
  </si>
  <si>
    <t>Vodorovné přemístění výkopku nebo sypaniny po suchu na obvyklém dopravním prostředku, bez naložení výkopku, z horniny třídy těžitelnosti I skupiny 1 až 3 na meziskládku nebo z meziskládky dle dodavatele stavby včetně uložení</t>
  </si>
  <si>
    <t>"odvoz na meziskládku"</t>
  </si>
  <si>
    <t>"Materiál potřebný pro zpětné ohumusování v rámci SO 101 a 801" 17244,6*0,15+9295,0*0,25</t>
  </si>
  <si>
    <t>14</t>
  </si>
  <si>
    <t>162751117-2</t>
  </si>
  <si>
    <t>Vodorovné přemístění výkopku/sypaniny z horniny třídy těžitelnosti I, skupiny 1 až 3 na skládku ornice dle dodavatele stavby včetně uložení</t>
  </si>
  <si>
    <t>656457998</t>
  </si>
  <si>
    <t>Vodorovné přemístění výkopku nebo sypaniny po suchu na obvyklém dopravním prostředku, bez naložení výkopku, z horniny třídy těžitelnosti I skupiny 1 až 3 na skládku ornice dle dodavatele stavby včetně uložení</t>
  </si>
  <si>
    <t>"Sejmutá ornice celkem" 133,5*0,28+38037*0,2</t>
  </si>
  <si>
    <t>"odpočet materiálu určeného pro zpětné použití (meziskládka)" -4910,44</t>
  </si>
  <si>
    <t>171201221-1</t>
  </si>
  <si>
    <t>Poplatek za uložení na skládce ornice</t>
  </si>
  <si>
    <t>t</t>
  </si>
  <si>
    <t>-1868614153</t>
  </si>
  <si>
    <t>2734,34*1,8 'Přepočtené koeficientem množství</t>
  </si>
  <si>
    <t>16</t>
  </si>
  <si>
    <t>174251201</t>
  </si>
  <si>
    <t>Zásyp jam po pařezech D pařezů do 300 mm strojně</t>
  </si>
  <si>
    <t>363160535</t>
  </si>
  <si>
    <t>Zásyp jam po pařezech strojně výkopkem z horniny získané při dobývání pařezů s hrubým urovnáním povrchu zasypávky průměru pařezu přes 100 do 300 mm</t>
  </si>
  <si>
    <t>https://podminky.urs.cz/item/CS_URS_2021_02/174251201</t>
  </si>
  <si>
    <t>17</t>
  </si>
  <si>
    <t>174251202</t>
  </si>
  <si>
    <t>Zásyp jam po pařezech D pařezů přes 300 do 500 mm strojně</t>
  </si>
  <si>
    <t>-1415223272</t>
  </si>
  <si>
    <t>Zásyp jam po pařezech strojně výkopkem z horniny získané při dobývání pařezů s hrubým urovnáním povrchu zasypávky průměru pařezu přes 300 do 500 mm</t>
  </si>
  <si>
    <t>https://podminky.urs.cz/item/CS_URS_2021_02/174251202</t>
  </si>
  <si>
    <t>SO 101 - Rekonstrukce pozemní komunikace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</si>
  <si>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</si>
  <si>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</si>
  <si>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</si>
  <si>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</si>
  <si>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</si>
  <si>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</si>
  <si>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</si>
  <si>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</si>
  <si>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</si>
  <si>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</si>
  <si>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113107221</t>
  </si>
  <si>
    <t>Odstranění podkladu z kameniva drceného tl do 100 mm strojně pl přes 200 m2</t>
  </si>
  <si>
    <t>-681283771</t>
  </si>
  <si>
    <t>Odstranění podkladů nebo krytů strojně plochy jednotlivě přes 200 m2 s přemístěním hmot na skládku na vzdálenost do 20 m nebo s naložením na dopravní prostředek z kameniva hrubého drceného, o tl. vrstvy do 100 mm</t>
  </si>
  <si>
    <t>https://podminky.urs.cz/item/CS_URS_2021_02/113107221</t>
  </si>
  <si>
    <t>"Vybourání vozovkových vrstev ; plocha digitálně odměřena z přílohy Situace"</t>
  </si>
  <si>
    <t>"tloušťky vrstev stávajících vozovkových vrstev vycházejí z průměrných hodnot z diagnostiky vozovky"</t>
  </si>
  <si>
    <t>"vrstvy pod AB budou použity do aktivní zóny v profilu nové komunikace"</t>
  </si>
  <si>
    <t>"vybourání podkladní vrstvy ze štěrkodrti prům. tl. 100 mm" 19683,6</t>
  </si>
  <si>
    <t>113107222</t>
  </si>
  <si>
    <t>Odstranění podkladu z kameniva drceného tl přes 100 do 200 mm strojně pl přes 200 m2</t>
  </si>
  <si>
    <t>-1694447617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</si>
  <si>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</si>
  <si>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https://podminky.urs.cz/item/CS_URS_2021_02/113107222</t>
  </si>
  <si>
    <t>"Vybourání nezpevněných vozovek ; plocha digitálně odměřena z přílohy Situace"</t>
  </si>
  <si>
    <t>"vrstvy budou použity do aktivní zóny v profilu nové komunikace"</t>
  </si>
  <si>
    <t>"předpokládaná tl. 200 mm"</t>
  </si>
  <si>
    <t>"vybourání vrstvy ze štěrkodrti" 495,67</t>
  </si>
  <si>
    <t>113107246</t>
  </si>
  <si>
    <t>Odstranění podkladu živičného tl přes 250 do 300 mm strojně pl přes 200 m2</t>
  </si>
  <si>
    <t>-96667080</t>
  </si>
  <si>
    <t>Odstranění podkladů nebo krytů strojně plochy jednotlivě přes 200 m2 s přemístěním hmot na skládku na vzdálenost do 20 m nebo s naložením na dopravní prostředek živičných, o tl. vrstvy přes 250 do 300 mm</t>
  </si>
  <si>
    <t>https://podminky.urs.cz/item/CS_URS_2021_02/113107246</t>
  </si>
  <si>
    <t>Poznámka k položce:
Dle provedených rozborů (PAU) se nejedná o nebezpečný materiál - ZAS-T1.</t>
  </si>
  <si>
    <t>"vrstvy pod AB budou použity jako recyklovaná směs do aktivní zóny v profilu nové komunikace"</t>
  </si>
  <si>
    <t>"vybourání podkladní vrstvy 2x nátěr / PM + nátěr prům. tl. 170 mm a Kalený štěrk prům tl. 130 mm (celkem 300 mm)" 19683,6</t>
  </si>
  <si>
    <t>113154434</t>
  </si>
  <si>
    <t>Frézování živičného krytu tl 100 mm pruh š přes 1 do 2 m pl přes 10000 m2 bez překážek v trase</t>
  </si>
  <si>
    <t>838292717</t>
  </si>
  <si>
    <t>Frézování živičného podkladu nebo krytu s naložením na dopravní prostředek plochy přes 10 000 m2 bez překážek v trase pruhu šířky do 2 m, tloušťky vrstvy 100 mm</t>
  </si>
  <si>
    <t>https://podminky.urs.cz/item/CS_URS_2021_02/113154434</t>
  </si>
  <si>
    <t>Poznámka k položce:
Tl. frézování do 100mm, vzhledem k velkému množství materiálu hmotnost suti přepočtena na tl. vrstvy 60mm.
Dle provedených rozborů (PAU) se nejedná o nebezpečný materiál - ZAS-T1.</t>
  </si>
  <si>
    <t>"Asfaltový beton bude použit na nezpevněné krajnice a sjezdy, přebytek uložen na recyklační středisko"</t>
  </si>
  <si>
    <t>"zfrézování obrusné a podkladní vrstvy z AB prům tl. 60 mm" 19683,6</t>
  </si>
  <si>
    <t>119005131</t>
  </si>
  <si>
    <t>Vytyčení výsadeb zapojených nebo v záhonu pl přes 100 m2 s rozmístěním rostlin ve sponu</t>
  </si>
  <si>
    <t>-77234322</t>
  </si>
  <si>
    <t>Vytyčení výsadeb s rozmístěním rostlin dle projektové dokumentace zapojených nebo v záhonu, plochy přes 100 m2 ve sponu</t>
  </si>
  <si>
    <t>https://podminky.urs.cz/item/CS_URS_2021_02/119005131</t>
  </si>
  <si>
    <t>"Náhradní výsadba"</t>
  </si>
  <si>
    <t>"Vysazení keřového pásma v délce cca 1000m, spon 2m, šířka plochy pásu pro vytyčení 1m" 1000</t>
  </si>
  <si>
    <t>122252203</t>
  </si>
  <si>
    <t>Odkopávky a prokopávky nezapažené pro silnice a dálnice v hornině třídy těžitelnosti I objem do 100 m3 strojně</t>
  </si>
  <si>
    <t>1436180537</t>
  </si>
  <si>
    <t>Odkopávky a prokopávky nezapažené pro silnice a dálnice strojně v hornině třídy těžitelnosti I do 100 m3</t>
  </si>
  <si>
    <t>https://podminky.urs.cz/item/CS_URS_2021_02/122252203</t>
  </si>
  <si>
    <t>"Zemní práce"</t>
  </si>
  <si>
    <t>"dle bilance kubatur ; jednotlivě do 100 m3"</t>
  </si>
  <si>
    <t xml:space="preserve">"odkopávky pro zřízení zpevněných sjezdů" </t>
  </si>
  <si>
    <t>"km 0,240 00" 35,1</t>
  </si>
  <si>
    <t>"km 1,345 89" 27,4</t>
  </si>
  <si>
    <t>"km 2,240 00" 25,4</t>
  </si>
  <si>
    <t xml:space="preserve">"odkopávky pro zřízení nezpevněných sjezdů" </t>
  </si>
  <si>
    <t>"km 0,046 25" 1,9</t>
  </si>
  <si>
    <t>"km 0,551 36" 3,1</t>
  </si>
  <si>
    <t>"km 0,720 00" 40,7</t>
  </si>
  <si>
    <t>"km 0,723 95" 39,0</t>
  </si>
  <si>
    <t>"km 2,456 99" 19,9</t>
  </si>
  <si>
    <t>"km 2,637 30" 17,7</t>
  </si>
  <si>
    <t>"km 3,415 00" 5,2</t>
  </si>
  <si>
    <t>"odkopávka pro realizaci opěrné zdi" 90,0</t>
  </si>
  <si>
    <t>122252207</t>
  </si>
  <si>
    <t>Odkopávky a prokopávky nezapažené pro silnice a dálnice v hornině třídy těžitelnosti I objem přes 5000 m3 strojně</t>
  </si>
  <si>
    <t>1696394740</t>
  </si>
  <si>
    <t>Odkopávky a prokopávky nezapažené pro silnice a dálnice strojně v hornině třídy těžitelnosti I přes 5 000 m3</t>
  </si>
  <si>
    <t>https://podminky.urs.cz/item/CS_URS_2021_02/122252207</t>
  </si>
  <si>
    <t>"dle bilance kubatur"</t>
  </si>
  <si>
    <t>"odkopávky pro zřízení nového tělesa komunikace" 30296,1</t>
  </si>
  <si>
    <t>1644783612</t>
  </si>
  <si>
    <t>"dovoz z meziskládky"</t>
  </si>
  <si>
    <t>"Materiál potřebný pro zpětné ohumusování v rámci SO 101" 17244,6*0,15</t>
  </si>
  <si>
    <t>162751117-1</t>
  </si>
  <si>
    <t>Vodorovné přemístění výkopku/sypaniny z horniny třídy těžitelnosti I, skupiny 1 až 3 na recyklační středisko nebo skládku dle dodavatele stavby včetně uložení</t>
  </si>
  <si>
    <t>460839934</t>
  </si>
  <si>
    <t>Vodorovné přemístění výkopku nebo sypaniny po suchu na obvyklém dopravním prostředku, bez naložení výkopku, z horniny třídy těžitelnosti I skupiny 1 až 3 na recyklační středisko nebo skládku dle dodavatele stavby včetně uložení</t>
  </si>
  <si>
    <t>"odkopávky celkem" 305,4+30296,1</t>
  </si>
  <si>
    <t>167151111</t>
  </si>
  <si>
    <t>Nakládání výkopku z hornin třídy těžitelnosti I skupiny 1 až 3 přes 100 m3</t>
  </si>
  <si>
    <t>1831147247</t>
  </si>
  <si>
    <t>Nakládání, skládání a překládání neulehlého výkopku nebo sypaniny strojně nakládání, množství přes 100 m3, z hornin třídy těžitelnosti I, skupiny 1 až 3</t>
  </si>
  <si>
    <t>https://podminky.urs.cz/item/CS_URS_2021_02/167151111</t>
  </si>
  <si>
    <t>171152111</t>
  </si>
  <si>
    <t>Uložení sypaniny z hornin nesoudržných a sypkých do násypů zhutněných v aktivní zóně silnic a dálnic</t>
  </si>
  <si>
    <t>539551564</t>
  </si>
  <si>
    <t>Uložení sypaniny do zhutněných násypů pro silnice, dálnice a letiště s rozprostřením sypaniny ve vrstvách, s hrubým urovnáním a uzavřením povrchu násypu z hornin nesoudržných sypkých v aktivní zóně</t>
  </si>
  <si>
    <t>https://podminky.urs.cz/item/CS_URS_2021_02/171152111</t>
  </si>
  <si>
    <t>"násypy pro zřízení nového tělesa komunikace" 12191,3</t>
  </si>
  <si>
    <t>M</t>
  </si>
  <si>
    <t>10364100-1</t>
  </si>
  <si>
    <t>zemina nenamrzavá vhodná do aktivní zóny silnic a dálnic</t>
  </si>
  <si>
    <t>-911642241</t>
  </si>
  <si>
    <t>"odpočet materiálu vyzískaných z bourání stávající vozovky - výpočet dle bouraných kubatur"</t>
  </si>
  <si>
    <t>"SO 101"</t>
  </si>
  <si>
    <t>"vybourané štěrkové vrstvy (ŠD)" -1*(19683,6*0,1+495,67*0,2)</t>
  </si>
  <si>
    <t>"vybourané asfaltové vrstvy (PM a Kalený štěrk)" -19683,6*0,3</t>
  </si>
  <si>
    <t>"SO 801"</t>
  </si>
  <si>
    <t>"vybourané štěrkové vrstvy (ŠD)" -4619,4*0,1</t>
  </si>
  <si>
    <t>"vybourané asfaltové vrstvy (PM a Kalený štěrk)" -4619,4*0,3</t>
  </si>
  <si>
    <t>2370,966*1,8 'Přepočtené koeficientem množství</t>
  </si>
  <si>
    <t>171151111</t>
  </si>
  <si>
    <t>Uložení sypaniny z hornin nesoudržných sypkých do násypů zhutněných strojně</t>
  </si>
  <si>
    <t>1670359858</t>
  </si>
  <si>
    <t>Uložení sypanin do násypů strojně s rozprostřením sypaniny ve vrstvách a s hrubým urovnáním zhutněných z hornin nesoudržných sypkých</t>
  </si>
  <si>
    <t>https://podminky.urs.cz/item/CS_URS_2021_02/171151111</t>
  </si>
  <si>
    <t xml:space="preserve">"násypy pro zřízení zpevněných sjezdů" </t>
  </si>
  <si>
    <t>"km 0,240 00" 9,2</t>
  </si>
  <si>
    <t>"km 1,345 89" 10,1</t>
  </si>
  <si>
    <t xml:space="preserve">"násypy pro zřízení nezpevněných sjezdů" </t>
  </si>
  <si>
    <t>"km 0,046 25" 3,5</t>
  </si>
  <si>
    <t>"km 0,551 36" 3,6</t>
  </si>
  <si>
    <t>"násypy pro zřízení propustku v km 2,456 99"</t>
  </si>
  <si>
    <t>"v rámci sjezdu" 30,1</t>
  </si>
  <si>
    <t>"v rámci vozovky" 19,4</t>
  </si>
  <si>
    <t>"dosypání nad propustkem k pláni v km 2,46" 39,2</t>
  </si>
  <si>
    <t>171152112</t>
  </si>
  <si>
    <t>Uložení sypaniny z hornin nesoudržných a sypkých do násypů zhutněných mimo aktivní zónu silnic a dálnic</t>
  </si>
  <si>
    <t>-788466311</t>
  </si>
  <si>
    <t>Uložení sypaniny do zhutněných násypů pro silnice, dálnice a letiště s rozprostřením sypaniny ve vrstvách, s hrubým urovnáním a uzavřením povrchu násypu z hornin nesoudržných sypkých mimo aktivní zónu</t>
  </si>
  <si>
    <t>https://podminky.urs.cz/item/CS_URS_2021_02/171152112</t>
  </si>
  <si>
    <t>"násypy pro provedení krajnic" 465,2</t>
  </si>
  <si>
    <t>10364100-0</t>
  </si>
  <si>
    <t>zemina nenamrzavá vhodná pro zásypy, násypy a dodatečné násypy silnic a dálnic</t>
  </si>
  <si>
    <t>1994251060</t>
  </si>
  <si>
    <t>580,3*1,8 'Přepočtené koeficientem množství</t>
  </si>
  <si>
    <t>171201231</t>
  </si>
  <si>
    <t>Poplatek za uložení zeminy a kamení na recyklační skládce (skládkovné) kód odpadu 17 05 04</t>
  </si>
  <si>
    <t>1940049461</t>
  </si>
  <si>
    <t>Poplatek za uložení stavebního odpadu na recyklační skládce (skládkovné) zeminy a kamení zatříděného do Katalogu odpadů pod kódem 17 05 04</t>
  </si>
  <si>
    <t>https://podminky.urs.cz/item/CS_URS_2021_02/171201231</t>
  </si>
  <si>
    <t>30601,5*1,8 'Přepočtené koeficientem množství</t>
  </si>
  <si>
    <t>174151101</t>
  </si>
  <si>
    <t>Zásyp jam, šachet rýh nebo kolem objektů sypaninou se zhutněním</t>
  </si>
  <si>
    <t>1895954453</t>
  </si>
  <si>
    <t>Zásyp sypaninou z jakékoliv horniny strojně s uložením výkopku ve vrstvách se zhutněním jam, šachet, rýh nebo kolem objektů v těchto vykopávkách</t>
  </si>
  <si>
    <t>https://podminky.urs.cz/item/CS_URS_2021_02/174151101</t>
  </si>
  <si>
    <t>"zásypy za rubem opěrné zdi" 60,0</t>
  </si>
  <si>
    <t>18</t>
  </si>
  <si>
    <t>66204091</t>
  </si>
  <si>
    <t>60*1,8 'Přepočtené koeficientem množství</t>
  </si>
  <si>
    <t>19</t>
  </si>
  <si>
    <t>182351133</t>
  </si>
  <si>
    <t>Rozprostření ornice pl přes 500 m2 ve svahu nad 1:5 tl vrstvy do 200 mm strojně</t>
  </si>
  <si>
    <t>1858236765</t>
  </si>
  <si>
    <t>Rozprostření a urovnání ornice ve svahu sklonu přes 1:5 strojně při souvislé ploše přes 500 m2, tl. vrstvy do 200 mm</t>
  </si>
  <si>
    <t>https://podminky.urs.cz/item/CS_URS_2021_02/182351133</t>
  </si>
  <si>
    <t>"Ohumusování a zatravnění ; plocha digitálně odměřena z přílohy Situace"</t>
  </si>
  <si>
    <t>"ohumusování svahů a příkopů tl. 0,15m" 17244,6</t>
  </si>
  <si>
    <t>20</t>
  </si>
  <si>
    <t>181951111</t>
  </si>
  <si>
    <t>Úprava pláně v hornině třídy těžitelnosti I skupiny 1 až 3 bez zhutnění strojně</t>
  </si>
  <si>
    <t>-1859740300</t>
  </si>
  <si>
    <t>Úprava pláně vyrovnáním výškových rozdílů strojně v hornině třídy těžitelnosti I, skupiny 1 až 3 bez zhutnění</t>
  </si>
  <si>
    <t>https://podminky.urs.cz/item/CS_URS_2021_02/181951111</t>
  </si>
  <si>
    <t>"příprava plochy pro ohumusování" 17244,6</t>
  </si>
  <si>
    <t>181951112</t>
  </si>
  <si>
    <t>Úprava pláně v hornině třídy těžitelnosti I skupiny 1 až 3 se zhutněním strojně</t>
  </si>
  <si>
    <t>-1282155680</t>
  </si>
  <si>
    <t>Úprava pláně vyrovnáním výškových rozdílů strojně v hornině třídy těžitelnosti I, skupiny 1 až 3 se zhutněním</t>
  </si>
  <si>
    <t>https://podminky.urs.cz/item/CS_URS_2021_02/181951112</t>
  </si>
  <si>
    <t>"Konstrukce komunikace ; plocha digitálně odměřena z přílohy Situace"</t>
  </si>
  <si>
    <t>"Příprava pro podkladní vrstvu vozovky ŠDA - přehutnění pláně (obrusná vrstva rozšířená o 33%)" 39753,7</t>
  </si>
  <si>
    <t>"Konstrukce zpevněných a nezpevněných sjezdů ; dle pol. 564871111"</t>
  </si>
  <si>
    <t>"Příprava pro podkladní vrstvu vozovky ŠDB - přehutnění pláně" 1526,77</t>
  </si>
  <si>
    <t>"Konstrukce opěrné zdi"</t>
  </si>
  <si>
    <t>"přehutnění základové spáry" 75,0</t>
  </si>
  <si>
    <t>22</t>
  </si>
  <si>
    <t>182251101</t>
  </si>
  <si>
    <t>Svahování násypů strojně</t>
  </si>
  <si>
    <t>775751887</t>
  </si>
  <si>
    <t>Svahování trvalých svahů do projektovaných profilů strojně s potřebným přemístěním výkopku při svahování násypů v jakékoliv hornině</t>
  </si>
  <si>
    <t>https://podminky.urs.cz/item/CS_URS_2021_02/182251101</t>
  </si>
  <si>
    <t>"Příprava plochy pro provedení nové části tělesa komunikace ; plocha digitálně odměřena z přílohy Situace a příčných řezů"</t>
  </si>
  <si>
    <t>"Zarovnání terénu před provedením násypů (zazubení)"</t>
  </si>
  <si>
    <t>"pravá strana" 9707,9</t>
  </si>
  <si>
    <t>"levá strana" 11024,4</t>
  </si>
  <si>
    <t>23</t>
  </si>
  <si>
    <t>183111312</t>
  </si>
  <si>
    <t>Jamky pro výsadbu s výměnou 100 % půdy zeminy tř 1 až 4 obj přes 0,002 do 0,005 m3 v rovině a svahu do 1:5</t>
  </si>
  <si>
    <t>1892940628</t>
  </si>
  <si>
    <t>Hloubení jamek pro vysazování rostlin v zemině tř.1 až 4 s výměnou půdy z 100% v rovině nebo na svahu do 1:5, objemu přes 0,002 do 0,005 m3</t>
  </si>
  <si>
    <t>https://podminky.urs.cz/item/CS_URS_2021_02/183111312</t>
  </si>
  <si>
    <t>"Vysazení keřového pásma v délce cca 1000m, spon 2m" 1000/2</t>
  </si>
  <si>
    <t>24</t>
  </si>
  <si>
    <t>10371500</t>
  </si>
  <si>
    <t>substrát pro trávníky VL</t>
  </si>
  <si>
    <t>1358095837</t>
  </si>
  <si>
    <t>https://podminky.urs.cz/item/CS_URS_2021_02/10371500</t>
  </si>
  <si>
    <t>500*0,005 'Přepočtené koeficientem množství</t>
  </si>
  <si>
    <t>25</t>
  </si>
  <si>
    <t>183151112</t>
  </si>
  <si>
    <t>Hloubení jam pro výsadbu dřevin strojně v rovině nebo ve svahu do 1:5 obj jamky přes 0,2 do 0,3 m3</t>
  </si>
  <si>
    <t>801730534</t>
  </si>
  <si>
    <t>Hloubení jam pro výsadbu dřevin strojně v rovině nebo ve svahu do 1:5, objem přes 0,20 do 0,30 m3</t>
  </si>
  <si>
    <t>https://podminky.urs.cz/item/CS_URS_2021_02/183151112</t>
  </si>
  <si>
    <t>"Vysazení 70ks listnatých stromů - předpoklad platan menšího vzrůstu - středně vysoký kmen" 70</t>
  </si>
  <si>
    <t>26</t>
  </si>
  <si>
    <t>183405211</t>
  </si>
  <si>
    <t>Výsev trávníku hydroosevem na ornici</t>
  </si>
  <si>
    <t>-223008155</t>
  </si>
  <si>
    <t>https://podminky.urs.cz/item/CS_URS_2021_02/183405211</t>
  </si>
  <si>
    <t>"Zatravnění ohumusovaných ploch" 17244,6</t>
  </si>
  <si>
    <t>27</t>
  </si>
  <si>
    <t>00572472</t>
  </si>
  <si>
    <t>osivo směs travní krajinná-rovinná</t>
  </si>
  <si>
    <t>kg</t>
  </si>
  <si>
    <t>1654031799</t>
  </si>
  <si>
    <t>https://podminky.urs.cz/item/CS_URS_2021_02/00572472</t>
  </si>
  <si>
    <t>17244,6*0,025 'Přepočtené koeficientem množství</t>
  </si>
  <si>
    <t>28</t>
  </si>
  <si>
    <t>184102114</t>
  </si>
  <si>
    <t>Výsadba dřeviny s balem D přes 0,4 do 0,5 m do jamky se zalitím v rovině a svahu do 1:5</t>
  </si>
  <si>
    <t>-1139203529</t>
  </si>
  <si>
    <t>Výsadba dřeviny s balem do předem vyhloubené jamky se zalitím v rovině nebo na svahu do 1:5, při průměru balu přes 400 do 500 mm</t>
  </si>
  <si>
    <t>https://podminky.urs.cz/item/CS_URS_2021_02/184102114</t>
  </si>
  <si>
    <t>29</t>
  </si>
  <si>
    <t>02650430-1</t>
  </si>
  <si>
    <t>Strom listnatý s balem (Platan) 150-200cm</t>
  </si>
  <si>
    <t>-155234004</t>
  </si>
  <si>
    <t>30</t>
  </si>
  <si>
    <t>184102211</t>
  </si>
  <si>
    <t>Výsadba keře bez balu v do 1 m do jamky se zalitím v rovině a svahu do 1:5</t>
  </si>
  <si>
    <t>-32582567</t>
  </si>
  <si>
    <t>Výsadba keře bez balu do předem vyhloubené jamky se zalitím v rovině nebo na svahu do 1:5 výšky do 1 m v terénu</t>
  </si>
  <si>
    <t>https://podminky.urs.cz/item/CS_URS_2021_02/184102211</t>
  </si>
  <si>
    <t>31</t>
  </si>
  <si>
    <t>02650530</t>
  </si>
  <si>
    <t>keř 20-35cm</t>
  </si>
  <si>
    <t>-152884920</t>
  </si>
  <si>
    <t>32</t>
  </si>
  <si>
    <t>184215112-1</t>
  </si>
  <si>
    <t>Ukotvení dřeviny kůly a ochrana před okusem zvěří, před uschnutím</t>
  </si>
  <si>
    <t>163057664</t>
  </si>
  <si>
    <t>Poznámka k položce:
kompletní ochrana vysazených stromů, vč. zdravotního řezu, zálivky a mulčování</t>
  </si>
  <si>
    <t>"Vysazení 70ks listnatých stromů - předpoklad platan menšího vzrůstu - středně vysoký kmen - ochrana" 70</t>
  </si>
  <si>
    <t>Zakládání</t>
  </si>
  <si>
    <t>33</t>
  </si>
  <si>
    <t>212752411</t>
  </si>
  <si>
    <t>Trativod z drenážních trubek korugovaných PE-HD SN 8 perforace 220° včetně lože otevřený výkop DN 100 pro liniové stavby</t>
  </si>
  <si>
    <t>m</t>
  </si>
  <si>
    <t>1834308242</t>
  </si>
  <si>
    <t>Trativody z drenážních trubek pro liniové stavby a komunikace se zřízením štěrkového lože pod trubky a s jejich obsypem v otevřeném výkopu trubka korugovaná sendvičová PE-HD SN 8 perforace 220° DN 100</t>
  </si>
  <si>
    <t>https://podminky.urs.cz/item/CS_URS_2021_02/212752411</t>
  </si>
  <si>
    <t>"Odvodnění rubu zdi potrubím DN 80mm (do 100mm) vč. přesahů, obsyp v mn. 0,15 m3/m" 50,0</t>
  </si>
  <si>
    <t>34</t>
  </si>
  <si>
    <t>212752412</t>
  </si>
  <si>
    <t>Trativod z drenážních trubek korugovaných PE-HD SN 8 perforace 220° včetně lože otevřený výkop DN 150 pro liniové stavby</t>
  </si>
  <si>
    <t>-872078495</t>
  </si>
  <si>
    <t>Trativody z drenážních trubek pro liniové stavby a komunikace se zřízením štěrkového lože pod trubky a s jejich obsypem v otevřeném výkopu trubka korugovaná sendvičová PE-HD SN 8 perforace 220° DN 150</t>
  </si>
  <si>
    <t>https://podminky.urs.cz/item/CS_URS_2021_02/212752412</t>
  </si>
  <si>
    <t>Poznámka k položce:
- výkop rýhy vykázány v rámci celkových odkopávek,
- lože trativodu vzhledem k průřezu rýhy přes 0,15m2 vykázáno zvlášť,
- trativod bude na vhodných místech vyústěn do příkopů.</t>
  </si>
  <si>
    <t>"Odvodnění ; délka digitálně odměřena z přílohy Situace"</t>
  </si>
  <si>
    <t>"Perforovaná PVC trubka DN 150mm, vč. obsypu drenážní trubky (štěrkopísek fr. 8-32) v mn. 0,15m3/m" 546+164+489+471+82+120+45</t>
  </si>
  <si>
    <t>35</t>
  </si>
  <si>
    <t>212972112</t>
  </si>
  <si>
    <t>Opláštění drenážních trub filtrační textilií DN 100</t>
  </si>
  <si>
    <t>1026742233</t>
  </si>
  <si>
    <t>https://podminky.urs.cz/item/CS_URS_2021_02/212972112</t>
  </si>
  <si>
    <t>"Odvodnění rubu zdi potrubím DN 80mm (do 100mm) vč. přesahů" 50,0</t>
  </si>
  <si>
    <t>36</t>
  </si>
  <si>
    <t>273321116</t>
  </si>
  <si>
    <t>Základové desky mostních konstrukcí ze ŽB C 20/25</t>
  </si>
  <si>
    <t>-309780372</t>
  </si>
  <si>
    <t>Základové konstrukce z betonu železového desky ve výkopu nebo na hlavách pilot C 20/25</t>
  </si>
  <si>
    <t>https://podminky.urs.cz/item/CS_URS_2021_02/273321116</t>
  </si>
  <si>
    <t>"Základová deska v. 0,5m" 2,0*35,5*0,5</t>
  </si>
  <si>
    <t>37</t>
  </si>
  <si>
    <t>273354111</t>
  </si>
  <si>
    <t>Bednění základových desek - zřízení</t>
  </si>
  <si>
    <t>-1941882653</t>
  </si>
  <si>
    <t>Bednění základových konstrukcí desek zřízení</t>
  </si>
  <si>
    <t>https://podminky.urs.cz/item/CS_URS_2021_02/273354111</t>
  </si>
  <si>
    <t>"Základová deska v. 0,5m" 75,0*0,5</t>
  </si>
  <si>
    <t>38</t>
  </si>
  <si>
    <t>273354211</t>
  </si>
  <si>
    <t>Bednění základových desek - odstranění</t>
  </si>
  <si>
    <t>-1492592761</t>
  </si>
  <si>
    <t>Bednění základových konstrukcí desek odstranění bednění</t>
  </si>
  <si>
    <t>https://podminky.urs.cz/item/CS_URS_2021_02/273354211</t>
  </si>
  <si>
    <t>39</t>
  </si>
  <si>
    <t>273361116</t>
  </si>
  <si>
    <t>Výztuž základových desek z betonářské oceli 10 505</t>
  </si>
  <si>
    <t>2126689959</t>
  </si>
  <si>
    <t>Výztuž základových konstrukcí desek z betonářské oceli 10 505 (R) nebo BSt 500</t>
  </si>
  <si>
    <t>https://podminky.urs.cz/item/CS_URS_2021_02/273361116</t>
  </si>
  <si>
    <t>"Základová deska v. 0,5m - výztuž cca 100kg/m3 - bude upřesněno v dalším stupni PD" 2,0*35,5*0,5*0,1</t>
  </si>
  <si>
    <t>Svislé a kompletní konstrukce</t>
  </si>
  <si>
    <t>40</t>
  </si>
  <si>
    <t>317321118</t>
  </si>
  <si>
    <t>Mostní římsy ze ŽB C 30/37</t>
  </si>
  <si>
    <t>-716960953</t>
  </si>
  <si>
    <t>Římsy ze železového betonu C 30/37</t>
  </si>
  <si>
    <t>https://podminky.urs.cz/item/CS_URS_2021_02/317321118</t>
  </si>
  <si>
    <t>Poznámka k položce:
vč. dilatačních spar</t>
  </si>
  <si>
    <t>"Monolitická římsa" 35,5*0,2*0,8</t>
  </si>
  <si>
    <t>41</t>
  </si>
  <si>
    <t>317321191</t>
  </si>
  <si>
    <t>Příplatek k mostním římsám ze ŽB za betonáž malého rozsahu do 25 m3</t>
  </si>
  <si>
    <t>119696719</t>
  </si>
  <si>
    <t>Římsy ze železového betonu Příplatek k cenám za betonáž malého rozsahu do 25 m3</t>
  </si>
  <si>
    <t>https://podminky.urs.cz/item/CS_URS_2021_02/317321191</t>
  </si>
  <si>
    <t>42</t>
  </si>
  <si>
    <t>317353121</t>
  </si>
  <si>
    <t>Bednění mostních říms všech tvarů - zřízení</t>
  </si>
  <si>
    <t>-2110798780</t>
  </si>
  <si>
    <t>Bednění mostní římsy zřízení všech tvarů</t>
  </si>
  <si>
    <t>https://podminky.urs.cz/item/CS_URS_2021_02/317353121</t>
  </si>
  <si>
    <t>"Monolitická římsa" 75,0*0,2</t>
  </si>
  <si>
    <t>43</t>
  </si>
  <si>
    <t>317353221</t>
  </si>
  <si>
    <t>Bednění mostních říms všech tvarů - odstranění</t>
  </si>
  <si>
    <t>-249647693</t>
  </si>
  <si>
    <t>Bednění mostní římsy odstranění všech tvarů</t>
  </si>
  <si>
    <t>https://podminky.urs.cz/item/CS_URS_2021_02/317353221</t>
  </si>
  <si>
    <t>44</t>
  </si>
  <si>
    <t>317361116</t>
  </si>
  <si>
    <t>Výztuž mostních říms z betonářské oceli 10 505</t>
  </si>
  <si>
    <t>-1363680488</t>
  </si>
  <si>
    <t>Výztuž mostních železobetonových říms z betonářské oceli 10 505 (R) nebo BSt 500</t>
  </si>
  <si>
    <t>https://podminky.urs.cz/item/CS_URS_2021_02/317361116</t>
  </si>
  <si>
    <t>"Monolitická římsa - výztuž cca 120kg/m3 - bude upřesněno v dalším stupni PD" 35,5*0,2*0,8*0,12</t>
  </si>
  <si>
    <t>45</t>
  </si>
  <si>
    <t>326218321</t>
  </si>
  <si>
    <t>Zdivo LTM obkladní z pravidelných kamenů na maltu, objem jednoho kamene do 0,02 m3</t>
  </si>
  <si>
    <t>135812299</t>
  </si>
  <si>
    <t>Obkladní zdivo hradících konstrukcí z lomového kamene štípaného nebo ručně vybíraného na maltu včetně spárování z pravidelných kamenů objemu 1 kusu kamene do 0,02 m3</t>
  </si>
  <si>
    <t>https://podminky.urs.cz/item/CS_URS_2021_02/326218321</t>
  </si>
  <si>
    <t>"Dřík zdi - kamenný obklad tl. 0,2m ; spárování do 10mm" 2,5*35,5*0,2</t>
  </si>
  <si>
    <t>46</t>
  </si>
  <si>
    <t>326218391</t>
  </si>
  <si>
    <t>Příplatek k cenám zdiva obkladního LTM z kamene na maltu za jednostranné lícování</t>
  </si>
  <si>
    <t>-1288741162</t>
  </si>
  <si>
    <t>Obkladní zdivo hradících konstrukcí z lomového kamene štípaného nebo ručně vybíraného na maltu včetně spárování Příplatek k cenám za lícování zdiva jednostranné</t>
  </si>
  <si>
    <t>https://podminky.urs.cz/item/CS_URS_2021_02/326218391</t>
  </si>
  <si>
    <t>47</t>
  </si>
  <si>
    <t>334214111</t>
  </si>
  <si>
    <t>Kotvení kamenného obkladového zdiva mostů tl do 150 mm betonářskou výztuží</t>
  </si>
  <si>
    <t>1467933711</t>
  </si>
  <si>
    <t>Kotvení kamenného obkladového zdiva mostů tloušťky do 150 mm betonářskou výztuží</t>
  </si>
  <si>
    <t>https://podminky.urs.cz/item/CS_URS_2021_02/334214111</t>
  </si>
  <si>
    <t>"Dřík zdi - kamenný obklad - kotvení vč. vyvrtání, výztuže a chem. kotev" 2,5*35,5</t>
  </si>
  <si>
    <t>48</t>
  </si>
  <si>
    <t>334323116</t>
  </si>
  <si>
    <t>Mostní opěry a úložné prahy ze ŽB C 20/25</t>
  </si>
  <si>
    <t>1226176176</t>
  </si>
  <si>
    <t>Mostní opěry a úložné prahy z betonu železového C 20/25</t>
  </si>
  <si>
    <t>https://podminky.urs.cz/item/CS_URS_2021_02/334323116</t>
  </si>
  <si>
    <t>"Dřík zdi" 2,5*0,4*35,5</t>
  </si>
  <si>
    <t>49</t>
  </si>
  <si>
    <t>334351112</t>
  </si>
  <si>
    <t>Bednění systémové mostních opěr a úložných prahů z překližek pro ŽB - zřízení</t>
  </si>
  <si>
    <t>-1826078056</t>
  </si>
  <si>
    <t>Bednění mostních opěr a úložných prahů ze systémového bednění zřízení z překližek, pro železobeton</t>
  </si>
  <si>
    <t>https://podminky.urs.cz/item/CS_URS_2021_02/334351112</t>
  </si>
  <si>
    <t>"Dřík zdi - oboustranné bednění" 71,8*2,5</t>
  </si>
  <si>
    <t>50</t>
  </si>
  <si>
    <t>334351211</t>
  </si>
  <si>
    <t>Bednění systémové mostních opěr a úložných prahů z překližek - odstranění</t>
  </si>
  <si>
    <t>1314437722</t>
  </si>
  <si>
    <t>Bednění mostních opěr a úložných prahů ze systémového bednění odstranění z překližek</t>
  </si>
  <si>
    <t>https://podminky.urs.cz/item/CS_URS_2021_02/334351211</t>
  </si>
  <si>
    <t>51</t>
  </si>
  <si>
    <t>334361216</t>
  </si>
  <si>
    <t>Výztuž dříků opěr z betonářské oceli 10 505</t>
  </si>
  <si>
    <t>1988407361</t>
  </si>
  <si>
    <t>Výztuž betonářská mostních konstrukcí opěr, úložných prahů, křídel, závěrných zídek, bloků ložisek, pilířů a sloupů z oceli 10 505 (R) nebo BSt 500 dříků opěr</t>
  </si>
  <si>
    <t>https://podminky.urs.cz/item/CS_URS_2021_02/334361216</t>
  </si>
  <si>
    <t>"Dřík zdi - výztuž cca 100kg/m3 - bude upřesněno v dalším stupni PD" 2,5*0,4*35,5*0,1</t>
  </si>
  <si>
    <t>52</t>
  </si>
  <si>
    <t>334791112</t>
  </si>
  <si>
    <t>Prostup v betonových zdech z plastových trub DN do 110</t>
  </si>
  <si>
    <t>1219440975</t>
  </si>
  <si>
    <t>Prostup v betonových zdech z plastových trub průměru do DN 110</t>
  </si>
  <si>
    <t>https://podminky.urs.cz/item/CS_URS_2021_02/334791112</t>
  </si>
  <si>
    <t>"Prostupy pro odvodnění opěry" 7*0,5</t>
  </si>
  <si>
    <t>Vodorovné konstrukce</t>
  </si>
  <si>
    <t>53</t>
  </si>
  <si>
    <t>451315124</t>
  </si>
  <si>
    <t>Podkladní nebo výplňová vrstva z betonu C 12/15 tl do 150 mm</t>
  </si>
  <si>
    <t>-1682400753</t>
  </si>
  <si>
    <t>Podkladní a výplňové vrstvy z betonu prostého tloušťky do 150 mm, z betonu C 12/15</t>
  </si>
  <si>
    <t>https://podminky.urs.cz/item/CS_URS_2021_02/451315124</t>
  </si>
  <si>
    <t>"podkladní beton pod základ zdi, vč. rezervy na příp. nerovnost podkladu a rozšíření celkem 10%" 2,0*35,5*1,1</t>
  </si>
  <si>
    <t>54</t>
  </si>
  <si>
    <t>451541111</t>
  </si>
  <si>
    <t>Lože pod potrubí otevřený výkop ze štěrkodrtě</t>
  </si>
  <si>
    <t>-1523119383</t>
  </si>
  <si>
    <t>Lože pod potrubí, stoky a drobné objekty v otevřeném výkopu ze štěrkodrtě 0-63 mm</t>
  </si>
  <si>
    <t>https://podminky.urs.cz/item/CS_URS_2021_02/451541111</t>
  </si>
  <si>
    <t>"Lože drenážní trubky tl. 100 mm (písek nebo ŠD fr. 0-22) v mn. 0,05m3/m" 1917*0,05</t>
  </si>
  <si>
    <t>Komunikace pozemní</t>
  </si>
  <si>
    <t>55</t>
  </si>
  <si>
    <t>564851111</t>
  </si>
  <si>
    <t>Podklad ze štěrkodrtě ŠD tl 150 mm</t>
  </si>
  <si>
    <t>313604287</t>
  </si>
  <si>
    <t>Podklad ze štěrkodrti ŠD s rozprostřením a zhutněním, po zhutnění tl. 150 mm</t>
  </si>
  <si>
    <t>https://podminky.urs.cz/item/CS_URS_2021_02/564851111</t>
  </si>
  <si>
    <t>"Štěrkodrť ŠDA fr. 0/32 ; tl. 150 mm"</t>
  </si>
  <si>
    <t>"Podkladní vrstva vozovky (obrusná vrstva rozšířená o 7%)" 31982,3</t>
  </si>
  <si>
    <t>"Odpočet vrstvy MZK z důvodu úpravy směrového vedení komunikace (obrusná vrstva rozšířená o 7%)" -7653,71</t>
  </si>
  <si>
    <t>56</t>
  </si>
  <si>
    <t>564851113</t>
  </si>
  <si>
    <t>Podklad ze štěrkodrtě ŠD tl 170 mm</t>
  </si>
  <si>
    <t>-1884089251</t>
  </si>
  <si>
    <t>Podklad ze štěrkodrti ŠD s rozprostřením a zhutněním, po zhutnění tl. 170 mm</t>
  </si>
  <si>
    <t>https://podminky.urs.cz/item/CS_URS_2021_02/564851113</t>
  </si>
  <si>
    <t>Poznámka k položce:
Vykázána vrstva (prům.) tl. do 170mm pro dosažení 3% spádu na zemní pláni.</t>
  </si>
  <si>
    <t>"Štěrkodrť ŠDA fr. 0/32 ; tl. min. 150 mm"</t>
  </si>
  <si>
    <t>"Podkladní vrstva vozovky (obrusná vrstva rozšířená o 30%)" 38857,0</t>
  </si>
  <si>
    <t>57</t>
  </si>
  <si>
    <t>564871111</t>
  </si>
  <si>
    <t>Podklad ze štěrkodrtě ŠD tl 250 mm</t>
  </si>
  <si>
    <t>-69868771</t>
  </si>
  <si>
    <t>Podklad ze štěrkodrti ŠD s rozprostřením a zhutněním, po zhutnění tl. 250 mm</t>
  </si>
  <si>
    <t>https://podminky.urs.cz/item/CS_URS_2021_02/564871111</t>
  </si>
  <si>
    <t>"Konstrukce zpevněných sjezdů ; plocha digitálně odměřena z přílohy Situace"</t>
  </si>
  <si>
    <t>"Štěrkodrť ŠDB fr. 0/63 ; tl. min. 250 mm"</t>
  </si>
  <si>
    <t>"Vrstva pod podkladní vrstvu vozovky ACP (obrusná vrstva rozšířená o 40%)"</t>
  </si>
  <si>
    <t>"km 0,240 – vpravo"  52,9</t>
  </si>
  <si>
    <t>"km 0,245 – vlevo" 42,7</t>
  </si>
  <si>
    <t>"km 1,340 – vlevo" 65,1</t>
  </si>
  <si>
    <t>"km 1,345 – vpravo" 141,4</t>
  </si>
  <si>
    <t>"km 2,240 – vlevo" 161,0</t>
  </si>
  <si>
    <t>"připojení na hlavní komunikaci - km 3,068 95" 559,9</t>
  </si>
  <si>
    <t>"Konstrukce nezpevněných sjezdů ; plocha digitálně odměřena z přílohy Situace"</t>
  </si>
  <si>
    <t>"Podkladní vrstva - dílčí nezpevněné sjezdy (vč. příp. rozšíření)" 32,7+25,5+42,5+47,6+39,7+38,07+52,6+67,5+101,5+25,5+30,6</t>
  </si>
  <si>
    <t>58</t>
  </si>
  <si>
    <t>564931412</t>
  </si>
  <si>
    <t>Podklad z asfaltového recyklátu tl 100 mm</t>
  </si>
  <si>
    <t>471767643</t>
  </si>
  <si>
    <t>Podklad nebo podsyp z asfaltového recyklátu s rozprostřením a zhutněním, po zhutnění tl. 100 mm</t>
  </si>
  <si>
    <t>https://podminky.urs.cz/item/CS_URS_2021_02/564931412</t>
  </si>
  <si>
    <t>Poznámka k položce:
V případě využití vyfrézovaných vrstev původní komunikace (předpoklad projektu) položka zahrnuje mimo vlastní konstrukce i naložení a dovoz frézované (vhodné frakce) z meziskladky!</t>
  </si>
  <si>
    <t>"R-mat ; tl. 100 mm"</t>
  </si>
  <si>
    <t>"Pojížděná vrstva - dílčí nezpevněné sjezdy" 32,7+25,5+42,5+47,6+39,7+38,07+52,6+67,5+101,5+25,5+30,6</t>
  </si>
  <si>
    <t>59</t>
  </si>
  <si>
    <t>564952111</t>
  </si>
  <si>
    <t>Podklad z mechanicky zpevněného kameniva MZK tl 150 mm</t>
  </si>
  <si>
    <t>-167960959</t>
  </si>
  <si>
    <t>Podklad z mechanicky zpevněného kameniva MZK (minerální beton) s rozprostřením a s hutněním, po zhutnění tl. 150 mm</t>
  </si>
  <si>
    <t>https://podminky.urs.cz/item/CS_URS_2021_02/564952111</t>
  </si>
  <si>
    <t>"Mechanicky zpevněné kamenivo MZK fr.0/32, tl. 150mm"</t>
  </si>
  <si>
    <t>"Podkladní vrstva vozovky (obrusná vrstva rozšířená o 7%)" 7653,71</t>
  </si>
  <si>
    <t>60</t>
  </si>
  <si>
    <t>565145121-1</t>
  </si>
  <si>
    <t>Asfaltový beton vrstva podkladní ACP 16 (obalované kamenivo OKS) tl 60 mm š přes 3 m z modifikovaného asfaltu</t>
  </si>
  <si>
    <t>-842764603</t>
  </si>
  <si>
    <t>Asfaltový beton vrstva podkladní ACP 16 (obalované kamenivo střednězrnné - OKS) s rozprostřením a zhutněním v pruhu šířky přes 3 m, po zhutnění tl. 60 mm z modifikovaného asfaltu</t>
  </si>
  <si>
    <t>https://podminky.urs.cz/item/CS_URS_2021_02/565145121-1</t>
  </si>
  <si>
    <t>"Asfaltový beton pro podkladní vrstvy ACP 16+ PMB ; tl. 60 mm"</t>
  </si>
  <si>
    <t>"Spojovací postřik PS-E ; 0,40 kg/m2"</t>
  </si>
  <si>
    <t>"Vrstva pod obrusnou vrstvu vozovky ACO (obrusná vrstva rozšířená o 4%)"</t>
  </si>
  <si>
    <t>"km 0,240 – vpravo"  39,3</t>
  </si>
  <si>
    <t>"km 0,245 – vlevo" 31,7</t>
  </si>
  <si>
    <t>"km 1,340 – vlevo" 48,4</t>
  </si>
  <si>
    <t>"km 1,345 – vpravo" 105,0</t>
  </si>
  <si>
    <t>"km 2,240 – vlevo" 119,6</t>
  </si>
  <si>
    <t>"připojení na hlavní komunikaci - km 3,068 95" 415,9</t>
  </si>
  <si>
    <t>61</t>
  </si>
  <si>
    <t>565156121-1</t>
  </si>
  <si>
    <t>Asfaltový beton vrstva podkladní ACP 22 (obalované kamenivo OKH) tl 70 mm š přes 3 m z modifikovaného asfaltu</t>
  </si>
  <si>
    <t>-280055543</t>
  </si>
  <si>
    <t>Asfaltový beton vrstva podkladní ACP 22 (obalované kamenivo hrubozrnné - OKH) s rozprostřením a zhutněním v pruhu šířky přes 3 m, po zhutnění tl. 70 mm z modifikovaného asfaltu</t>
  </si>
  <si>
    <t>"Asfaltový beton pro podkladní vrstvy ACP 22+ PMB ; tl. 70 mm"</t>
  </si>
  <si>
    <t>"Podkladní vrstva vozovky (obrusná vrstva rozšířená o 4,5%)" 31235,05</t>
  </si>
  <si>
    <t>62</t>
  </si>
  <si>
    <t>569951133</t>
  </si>
  <si>
    <t>Zpevnění krajnic asfaltovým recyklátem tl 150 mm</t>
  </si>
  <si>
    <t>707367985</t>
  </si>
  <si>
    <t>Zpevnění krajnic nebo komunikací pro pěší s rozprostřením a zhutněním, po zhutnění asfaltovým recyklátem tl. 150 mm</t>
  </si>
  <si>
    <t>https://podminky.urs.cz/item/CS_URS_2021_02/569951133</t>
  </si>
  <si>
    <t>"Konstrukce nezpevněné krajnice ; plocha digitálně odměřena z přílohy Situace"</t>
  </si>
  <si>
    <t>"R-mat ; tl. 150 mm"</t>
  </si>
  <si>
    <t>"Nezpevněná krajnice" 5324,0</t>
  </si>
  <si>
    <t>63</t>
  </si>
  <si>
    <t>573191111</t>
  </si>
  <si>
    <t>Postřik infiltrační kationaktivní emulzí v množství 1 kg/m2</t>
  </si>
  <si>
    <t>-816704179</t>
  </si>
  <si>
    <t>Postřik infiltrační kationaktivní emulzí v množství 1,00 kg/m2</t>
  </si>
  <si>
    <t>https://podminky.urs.cz/item/CS_URS_2021_02/573191111</t>
  </si>
  <si>
    <t>Poznámka k položce:
množství pojiva po vyštěpení 0,8 kg/m2 (do 1,0 kg/m2)</t>
  </si>
  <si>
    <t>"Infiltrační postřik IP-E ; v mn. 0,80 kg/m2"</t>
  </si>
  <si>
    <t>"Vrstva pod podkladní vrstvu vozovky ACP (obrusná vrstva rozšířená o 7%)" 31982,3</t>
  </si>
  <si>
    <t>"Vrstva pod podkladní vrstvu vozovky ACP (obrusná vrstva rozšířená o 7%)"</t>
  </si>
  <si>
    <t>"km 0,240 – vpravo"  40,4</t>
  </si>
  <si>
    <t>"km 0,245 – vlevo" 32,6</t>
  </si>
  <si>
    <t>"km 1,340 – vlevo" 49,8</t>
  </si>
  <si>
    <t>"km 1,345 – vpravo" 108,1</t>
  </si>
  <si>
    <t>"km 2,240 – vlevo" 123,1</t>
  </si>
  <si>
    <t>"připojení na hlavní komunikaci - km 3,068 95" 427,9</t>
  </si>
  <si>
    <t>64</t>
  </si>
  <si>
    <t>573231107</t>
  </si>
  <si>
    <t>Postřik živičný spojovací ze silniční emulze v množství 0,40 kg/m2</t>
  </si>
  <si>
    <t>-1464535406</t>
  </si>
  <si>
    <t>Postřik spojovací PS bez posypu kamenivem ze silniční emulze, v množství 0,40 kg/m2</t>
  </si>
  <si>
    <t>https://podminky.urs.cz/item/CS_URS_2021_02/573231107</t>
  </si>
  <si>
    <t>"Vrstva pod obrusnou vrstvu vozovky ACO (obrusná vrstva rozšířená o 2%)" 30487,8</t>
  </si>
  <si>
    <t>"Vrstva pod ložnou vrstvu vozovky ACL (obrusná vrstva rozšířená o 4,5%)" 31235,05</t>
  </si>
  <si>
    <t>65</t>
  </si>
  <si>
    <t>577144141</t>
  </si>
  <si>
    <t>Asfaltový beton vrstva obrusná ACO 11 (ABS) tř. I tl 50 mm š přes 3 m z modifikovaného asfaltu</t>
  </si>
  <si>
    <t>533228850</t>
  </si>
  <si>
    <t>Asfaltový beton vrstva obrusná ACO 11 (ABS) s rozprostřením a se zhutněním z modifikovaného asfaltu v pruhu šířky přes 3 m, po zhutnění tl. 50 mm</t>
  </si>
  <si>
    <t>https://podminky.urs.cz/item/CS_URS_2021_02/577144141</t>
  </si>
  <si>
    <t>"Asfaltový beton pro obrusné vrstvy ACO 11+ PMB ; tl. 50 mm"</t>
  </si>
  <si>
    <t>"Obrusná vrstva vozovky" 29890</t>
  </si>
  <si>
    <t>"Obrusná vrstva vozovky"</t>
  </si>
  <si>
    <t>"km 0,240 – vpravo"  37,8</t>
  </si>
  <si>
    <t>"km 0,245 – vlevo" 30,5</t>
  </si>
  <si>
    <t>"km 1,340 – vlevo" 46,5</t>
  </si>
  <si>
    <t>"km 1,345 – vpravo" 101,0</t>
  </si>
  <si>
    <t>"km 2,240 – vlevo" 115,0</t>
  </si>
  <si>
    <t>"připojení na hlavní komunikaci - km 3,068 95" 399,9</t>
  </si>
  <si>
    <t>66</t>
  </si>
  <si>
    <t>577155142</t>
  </si>
  <si>
    <t>Asfaltový beton vrstva ložní ACL 16 (ABH) tl 60 mm š přes 3 m z modifikovaného asfaltu</t>
  </si>
  <si>
    <t>719671177</t>
  </si>
  <si>
    <t>Asfaltový beton vrstva ložní ACL 16 (ABH) s rozprostřením a zhutněním z modifikovaného asfaltu v pruhu šířky přes 3 m, po zhutnění tl. 60 mm</t>
  </si>
  <si>
    <t>https://podminky.urs.cz/item/CS_URS_2021_02/577155142</t>
  </si>
  <si>
    <t>"Asfaltový beton pro ložní vrstvy ACL 16+ PMB ; tl. 60 mm"</t>
  </si>
  <si>
    <t>"Ložní vrstva vozovky (obrusná vrstva rozšířená o 2%)" 30487,8</t>
  </si>
  <si>
    <t>Úpravy povrchů, podlahy a osazování výplní</t>
  </si>
  <si>
    <t>67</t>
  </si>
  <si>
    <t>628611101</t>
  </si>
  <si>
    <t>Nátěr betonu mostu epoxidový 1x impregnační OS-A</t>
  </si>
  <si>
    <t>1520457648</t>
  </si>
  <si>
    <t>Nátěr mostních betonových konstrukcí epoxidový 1x impregnační OS-A</t>
  </si>
  <si>
    <t>https://podminky.urs.cz/item/CS_URS_2021_02/628611101</t>
  </si>
  <si>
    <t>"Ochranný nátěr římsy" 35,5*0,9</t>
  </si>
  <si>
    <t>68</t>
  </si>
  <si>
    <t>628611131</t>
  </si>
  <si>
    <t>Nátěr betonu mostu akrylátový 2x ochranný pružný OS-C</t>
  </si>
  <si>
    <t>-489201258</t>
  </si>
  <si>
    <t>Nátěr mostních betonových konstrukcí akrylátový na siloxanové a plasticko-elastické bázi 2x ochranný pružný OS-C (OS 4)</t>
  </si>
  <si>
    <t>https://podminky.urs.cz/item/CS_URS_2021_02/628611131</t>
  </si>
  <si>
    <t>"Ochranný nátěr římsy - odrazný proužek" 35,5*0,3</t>
  </si>
  <si>
    <t>Ostatní konstrukce a práce, bourání</t>
  </si>
  <si>
    <t>69</t>
  </si>
  <si>
    <t>911331111</t>
  </si>
  <si>
    <t>Svodidlo ocelové jednostranné zádržnosti N2 se zaberaněním sloupků v rozmezí do 2 m</t>
  </si>
  <si>
    <t>1018020846</t>
  </si>
  <si>
    <t>Silniční svodidlo s osazením sloupků zaberaněním ocelové úroveň zádržnosti N2 vzdálenosti sloupků do 2 m jednostranné</t>
  </si>
  <si>
    <t>https://podminky.urs.cz/item/CS_URS_2021_02/911331111</t>
  </si>
  <si>
    <t>"Vybavení / zařízení komunikace ; odečteno z přílohy Situace"</t>
  </si>
  <si>
    <t>"Jednostranné ocelové svodidlo - úroveň zadržení N2" 115</t>
  </si>
  <si>
    <t>"odpočet 2x náběh" -2*4</t>
  </si>
  <si>
    <t>70</t>
  </si>
  <si>
    <t>911331411</t>
  </si>
  <si>
    <t>Náběh ocelového svodidla jednostranný délky do 4 m se zaberaněním sloupků v rozmezí do 2 m</t>
  </si>
  <si>
    <t>-2145640006</t>
  </si>
  <si>
    <t>Silniční svodidlo s osazením sloupků zaberaněním ocelové náběh jednostranný, délky do 4 m</t>
  </si>
  <si>
    <t>https://podminky.urs.cz/item/CS_URS_2021_02/911331411</t>
  </si>
  <si>
    <t>71</t>
  </si>
  <si>
    <t>911334122</t>
  </si>
  <si>
    <t>Svodidlo ocelové zábradelní zádržnosti H2 kotvené do římsy s výplní ze svislých tyčí</t>
  </si>
  <si>
    <t>1995804748</t>
  </si>
  <si>
    <t>Zábradelní svodidla ocelová s osazením sloupků kotvením do římsy, se svodnicí úrovně zádržnosti H2 s výplní ze svislých tyčí</t>
  </si>
  <si>
    <t>https://podminky.urs.cz/item/CS_URS_2021_02/911334122</t>
  </si>
  <si>
    <t>"Zábradelní svodidlo na opěrné zdi - úroveň zadržení H2" 35</t>
  </si>
  <si>
    <t>72</t>
  </si>
  <si>
    <t>912211111</t>
  </si>
  <si>
    <t>Montáž směrového sloupku silničního plastového prosté uložení bez betonového základu</t>
  </si>
  <si>
    <t>1332035260</t>
  </si>
  <si>
    <t>Montáž směrového sloupku plastového s odrazkou prostým uložením bez betonového základu silničního</t>
  </si>
  <si>
    <t>https://podminky.urs.cz/item/CS_URS_2021_02/912211111</t>
  </si>
  <si>
    <t>"Směrové sloupky bílé Z11a/b" 149</t>
  </si>
  <si>
    <t>"Směrové sloupky červené Z11g" 28</t>
  </si>
  <si>
    <t>73</t>
  </si>
  <si>
    <t>40445158</t>
  </si>
  <si>
    <t>sloupek směrový silniční plastový 1,2m</t>
  </si>
  <si>
    <t>-1012948560</t>
  </si>
  <si>
    <t>https://podminky.urs.cz/item/CS_URS_2021_02/40445158</t>
  </si>
  <si>
    <t>74</t>
  </si>
  <si>
    <t>40445158-1</t>
  </si>
  <si>
    <t>sloupek směrový silniční plastový 1,2m výstražný</t>
  </si>
  <si>
    <t>1826758200</t>
  </si>
  <si>
    <t>75</t>
  </si>
  <si>
    <t>912311111</t>
  </si>
  <si>
    <t>Montáž odrazky na ocelové svodidlo</t>
  </si>
  <si>
    <t>1491496531</t>
  </si>
  <si>
    <t>Montáž odrazek na svodidla ocelová</t>
  </si>
  <si>
    <t>https://podminky.urs.cz/item/CS_URS_2021_02/912311111</t>
  </si>
  <si>
    <t>"Odrazky na svodidlo" 3</t>
  </si>
  <si>
    <t>76</t>
  </si>
  <si>
    <t>40445175</t>
  </si>
  <si>
    <t>odrazka na svodidla V.1.B</t>
  </si>
  <si>
    <t>559294213</t>
  </si>
  <si>
    <t>https://podminky.urs.cz/item/CS_URS_2021_02/40445175</t>
  </si>
  <si>
    <t>77</t>
  </si>
  <si>
    <t>914111111</t>
  </si>
  <si>
    <t>Montáž svislé dopravní značky do velikosti 1 m2 objímkami na sloupek nebo konzolu</t>
  </si>
  <si>
    <t>-1635009185</t>
  </si>
  <si>
    <t>Montáž svislé dopravní značky základní velikosti do 1 m2 objímkami na sloupky nebo konzoly</t>
  </si>
  <si>
    <t>https://podminky.urs.cz/item/CS_URS_2021_02/914111111</t>
  </si>
  <si>
    <t>"Dopravní značení ; digitálně odměřeno z přílohy Situace dopravního značení"</t>
  </si>
  <si>
    <t>"SDZ"</t>
  </si>
  <si>
    <t>"Stávající - obnovené, přesunuté do nové polohy"</t>
  </si>
  <si>
    <t>"P1" 3</t>
  </si>
  <si>
    <t>"E2b" 1</t>
  </si>
  <si>
    <t>"IS3c" 1</t>
  </si>
  <si>
    <t>"IS3b" 1</t>
  </si>
  <si>
    <t>"IS19a" 1</t>
  </si>
  <si>
    <t>"B11" 2</t>
  </si>
  <si>
    <t>"E13" 2</t>
  </si>
  <si>
    <t>"Nové"</t>
  </si>
  <si>
    <t>"A1a" 1</t>
  </si>
  <si>
    <t>"A1b" 1</t>
  </si>
  <si>
    <t>"A2a" 2</t>
  </si>
  <si>
    <t>"Z3" 8</t>
  </si>
  <si>
    <t>"E4" 2</t>
  </si>
  <si>
    <t>78</t>
  </si>
  <si>
    <t>40445601</t>
  </si>
  <si>
    <t>výstražné dopravní značky A1-A30, A33 900mm</t>
  </si>
  <si>
    <t>1577535056</t>
  </si>
  <si>
    <t>https://podminky.urs.cz/item/CS_URS_2021_02/40445601</t>
  </si>
  <si>
    <t>79</t>
  </si>
  <si>
    <t>40445609</t>
  </si>
  <si>
    <t>značky upravující přednost P1, P4 900mm</t>
  </si>
  <si>
    <t>645521902</t>
  </si>
  <si>
    <t>https://podminky.urs.cz/item/CS_URS_2021_02/40445609</t>
  </si>
  <si>
    <t>80</t>
  </si>
  <si>
    <t>40445620</t>
  </si>
  <si>
    <t>zákazové, příkazové dopravní značky B1-B34, C1-15 700mm</t>
  </si>
  <si>
    <t>909774990</t>
  </si>
  <si>
    <t>https://podminky.urs.cz/item/CS_URS_2021_02/40445620</t>
  </si>
  <si>
    <t>81</t>
  </si>
  <si>
    <t>40445647</t>
  </si>
  <si>
    <t>dodatkové tabulky E1, E2a,b , E6, E9, E10 E12c, E17 500x500mm</t>
  </si>
  <si>
    <t>-1448430459</t>
  </si>
  <si>
    <t>https://podminky.urs.cz/item/CS_URS_2021_02/40445647</t>
  </si>
  <si>
    <t>82</t>
  </si>
  <si>
    <t>40445641</t>
  </si>
  <si>
    <t>informativní značky směrové Z3 500x500mm</t>
  </si>
  <si>
    <t>-868817687</t>
  </si>
  <si>
    <t>https://podminky.urs.cz/item/CS_URS_2021_02/40445641</t>
  </si>
  <si>
    <t>83</t>
  </si>
  <si>
    <t>40445631</t>
  </si>
  <si>
    <t>informativní značky směrové IS1c, IS2c, IS3c, IS4c, IS5, IS11b, d, IS19c 1350x330mm</t>
  </si>
  <si>
    <t>1842646606</t>
  </si>
  <si>
    <t>https://podminky.urs.cz/item/CS_URS_2021_02/40445631</t>
  </si>
  <si>
    <t>84</t>
  </si>
  <si>
    <t>40445630</t>
  </si>
  <si>
    <t>informativní značky směrové IS1b, IS2b, IS3b, IS4b, IS19b 1100x500mm</t>
  </si>
  <si>
    <t>-307158464</t>
  </si>
  <si>
    <t>https://podminky.urs.cz/item/CS_URS_2021_02/40445630</t>
  </si>
  <si>
    <t>85</t>
  </si>
  <si>
    <t>40445649</t>
  </si>
  <si>
    <t>dodatkové tabulky E3-E5, E8, E14-E16 500x150mm</t>
  </si>
  <si>
    <t>-952456840</t>
  </si>
  <si>
    <t>https://podminky.urs.cz/item/CS_URS_2021_02/40445649</t>
  </si>
  <si>
    <t>86</t>
  </si>
  <si>
    <t>914511112</t>
  </si>
  <si>
    <t>Montáž sloupku dopravních značek délky do 3,5 m s betonovým základem a patkou</t>
  </si>
  <si>
    <t>667876513</t>
  </si>
  <si>
    <t>Montáž sloupku dopravních značek délky do 3,5 m do hliníkové patky</t>
  </si>
  <si>
    <t>https://podminky.urs.cz/item/CS_URS_2021_02/914511112</t>
  </si>
  <si>
    <t>"Z3" 8/2</t>
  </si>
  <si>
    <t>87</t>
  </si>
  <si>
    <t>40445225</t>
  </si>
  <si>
    <t>sloupek pro dopravní značku Zn D 60mm v 3,5m</t>
  </si>
  <si>
    <t>-1217451084</t>
  </si>
  <si>
    <t>https://podminky.urs.cz/item/CS_URS_2021_02/40445225</t>
  </si>
  <si>
    <t>88</t>
  </si>
  <si>
    <t>915111112</t>
  </si>
  <si>
    <t>Vodorovné dopravní značení dělící čáry souvislé š 125 mm retroreflexní bílá barva</t>
  </si>
  <si>
    <t>-223476180</t>
  </si>
  <si>
    <t>Vodorovné dopravní značení stříkané barvou dělící čára šířky 125 mm souvislá bílá retroreflexní</t>
  </si>
  <si>
    <t>https://podminky.urs.cz/item/CS_URS_2021_02/915111112</t>
  </si>
  <si>
    <t>"1. fáze VDZ"</t>
  </si>
  <si>
    <t>"V1a (0,125)" 948,0</t>
  </si>
  <si>
    <t>89</t>
  </si>
  <si>
    <t>915111122</t>
  </si>
  <si>
    <t>Vodorovné dopravní značení dělící čáry přerušované š 125 mm retroreflexní bílá barva</t>
  </si>
  <si>
    <t>1597461608</t>
  </si>
  <si>
    <t>Vodorovné dopravní značení stříkané barvou dělící čára šířky 125 mm přerušovaná bílá retroreflexní</t>
  </si>
  <si>
    <t>https://podminky.urs.cz/item/CS_URS_2021_02/915111122</t>
  </si>
  <si>
    <t>"V2a (3,0/6,0/0,125)" 998,5</t>
  </si>
  <si>
    <t>"V2b (1,5/1,5/0,125)" 1069,0</t>
  </si>
  <si>
    <t>"V2b (3,0/1,5/0,125)" 1558,0</t>
  </si>
  <si>
    <t>90</t>
  </si>
  <si>
    <t>915121112</t>
  </si>
  <si>
    <t>Vodorovné dopravní značení vodící čáry souvislé š 250 mm retroreflexní bílá barva</t>
  </si>
  <si>
    <t>569690285</t>
  </si>
  <si>
    <t>Vodorovné dopravní značení stříkané barvou vodící čára bílá šířky 250 mm souvislá retroreflexní</t>
  </si>
  <si>
    <t>https://podminky.urs.cz/item/CS_URS_2021_02/915121112</t>
  </si>
  <si>
    <t>"V4 (0,25)" 6909,0</t>
  </si>
  <si>
    <t>91</t>
  </si>
  <si>
    <t>915121122</t>
  </si>
  <si>
    <t>Vodorovné dopravní značení vodící čáry přerušované š 250 mm retroreflexní bílá barva</t>
  </si>
  <si>
    <t>-760063479</t>
  </si>
  <si>
    <t>Vodorovné dopravní značení stříkané barvou vodící čára bílá šířky 250 mm přerušovaná retroreflexní</t>
  </si>
  <si>
    <t>https://podminky.urs.cz/item/CS_URS_2021_02/915121122</t>
  </si>
  <si>
    <t>"V2b (1,5/1,5/0,25)" 119,5</t>
  </si>
  <si>
    <t>92</t>
  </si>
  <si>
    <t>915211112</t>
  </si>
  <si>
    <t>Vodorovné dopravní značení dělící čáry souvislé š 125 mm retroreflexní bílý plast</t>
  </si>
  <si>
    <t>1748680570</t>
  </si>
  <si>
    <t>Vodorovné dopravní značení stříkaným plastem dělící čára šířky 125 mm souvislá bílá retroreflexní</t>
  </si>
  <si>
    <t>https://podminky.urs.cz/item/CS_URS_2021_02/915211112</t>
  </si>
  <si>
    <t>"2. fáze VDZ - tažený plast"</t>
  </si>
  <si>
    <t>93</t>
  </si>
  <si>
    <t>915211122</t>
  </si>
  <si>
    <t>Vodorovné dopravní značení dělící čáry přerušované š 125 mm retroreflexní bílý plast</t>
  </si>
  <si>
    <t>-1793492631</t>
  </si>
  <si>
    <t>Vodorovné dopravní značení stříkaným plastem dělící čára šířky 125 mm přerušovaná bílá retroreflexní</t>
  </si>
  <si>
    <t>https://podminky.urs.cz/item/CS_URS_2021_02/915211122</t>
  </si>
  <si>
    <t>94</t>
  </si>
  <si>
    <t>915221112</t>
  </si>
  <si>
    <t>Vodorovné dopravní značení vodící čáry souvislé š 250 mm retroreflexní bílý plast</t>
  </si>
  <si>
    <t>-990022281</t>
  </si>
  <si>
    <t>Vodorovné dopravní značení stříkaným plastem vodící čára bílá šířky 250 mm souvislá retroreflexní</t>
  </si>
  <si>
    <t>https://podminky.urs.cz/item/CS_URS_2021_02/915221112</t>
  </si>
  <si>
    <t>Poznámka k položce:
se zvučící úpravou</t>
  </si>
  <si>
    <t>95</t>
  </si>
  <si>
    <t>915221122</t>
  </si>
  <si>
    <t>Vodorovné dopravní značení vodící čáry přerušované š 250 mm retroreflexní bílý plast</t>
  </si>
  <si>
    <t>-140129481</t>
  </si>
  <si>
    <t>Vodorovné dopravní značení stříkaným plastem vodící čára bílá šířky 250 mm přerušovaná retroreflexní</t>
  </si>
  <si>
    <t>https://podminky.urs.cz/item/CS_URS_2021_02/915221122</t>
  </si>
  <si>
    <t>96</t>
  </si>
  <si>
    <t>915611111</t>
  </si>
  <si>
    <t>Předznačení vodorovného liniového značení</t>
  </si>
  <si>
    <t>-1902615645</t>
  </si>
  <si>
    <t>Předznačení pro vodorovné značení stříkané barvou nebo prováděné z nátěrových hmot liniové dělicí čáry, vodicí proužky</t>
  </si>
  <si>
    <t>https://podminky.urs.cz/item/CS_URS_2021_02/915611111</t>
  </si>
  <si>
    <t>97</t>
  </si>
  <si>
    <t>919726124</t>
  </si>
  <si>
    <t>Geotextilie pro ochranu, separaci a filtraci netkaná měrná hm přes 500 do 800 g/m2</t>
  </si>
  <si>
    <t>824762622</t>
  </si>
  <si>
    <t>Geotextilie netkaná pro ochranu, separaci nebo filtraci měrná hmotnost přes 500 do 800 g/m2</t>
  </si>
  <si>
    <t>https://podminky.urs.cz/item/CS_URS_2021_02/919726124</t>
  </si>
  <si>
    <t>"Ochrana izolace rubu zdi" (35,5+2*0,4)*2,6</t>
  </si>
  <si>
    <t>98</t>
  </si>
  <si>
    <t>935112211</t>
  </si>
  <si>
    <t>Osazení příkopového žlabu do betonu tl 100 mm z betonových tvárnic š 800 mm</t>
  </si>
  <si>
    <t>-1963361882</t>
  </si>
  <si>
    <t>Osazení betonového příkopového žlabu s vyplněním a zatřením spár cementovou maltou s ložem tl. 100 mm z betonu prostého z betonových příkopových tvárnic šířky přes 500 do 800 mm</t>
  </si>
  <si>
    <t>https://podminky.urs.cz/item/CS_URS_2021_02/935112211</t>
  </si>
  <si>
    <t>"Příkopová tvárnice betonová stavební délky 0,5m vč betonové lože v mn. 0,05 m3/m, vč. vyspárování" 550+165+500+460+120</t>
  </si>
  <si>
    <t>99</t>
  </si>
  <si>
    <t>59227029</t>
  </si>
  <si>
    <t>žlabovka příkopová betonová 500x680x60mm</t>
  </si>
  <si>
    <t>-1015938311</t>
  </si>
  <si>
    <t>https://podminky.urs.cz/item/CS_URS_2021_02/59227029</t>
  </si>
  <si>
    <t>1795*1,01 'Přepočtené koeficientem množství</t>
  </si>
  <si>
    <t>100</t>
  </si>
  <si>
    <t>938909311</t>
  </si>
  <si>
    <t>Čištění vozovek metením strojně podkladu nebo krytu betonového nebo živičného</t>
  </si>
  <si>
    <t>1225800201</t>
  </si>
  <si>
    <t>Čištění vozovek metením bláta, prachu nebo hlinitého nánosu s odklizením na hromady na vzdálenost do 20 m nebo naložením na dopravní prostředek strojně povrchu podkladu nebo krytu betonového nebo živičného</t>
  </si>
  <si>
    <t>https://podminky.urs.cz/item/CS_URS_2021_02/938909311</t>
  </si>
  <si>
    <t>Poznámka k položce:
vč. příp. likvidace vzniklého odpadu</t>
  </si>
  <si>
    <t>"Dopravní značení ; plošně, obrusná vrstva s přesahy"</t>
  </si>
  <si>
    <t>"2. fáze VDZ"</t>
  </si>
  <si>
    <t>"zametení vozovky před provedením 2 fáze VDZ - plošně" 30700</t>
  </si>
  <si>
    <t>101</t>
  </si>
  <si>
    <t>966006132</t>
  </si>
  <si>
    <t>Odstranění značek dopravních nebo orientačních se sloupky s betonovými patkami</t>
  </si>
  <si>
    <t>-641884126</t>
  </si>
  <si>
    <t>Odstranění dopravních nebo orientačních značek se sloupkem s uložením hmot na vzdálenost do 20 m nebo s naložením na dopravní prostředek, se zásypem jam a jeho zhutněním s betonovou patkou</t>
  </si>
  <si>
    <t>https://podminky.urs.cz/item/CS_URS_2021_02/966006132</t>
  </si>
  <si>
    <t>Poznámka k položce:
s odvozem do sběrných surovin, příp. s předáním objednateli, vč. likvidace patek - malé množství</t>
  </si>
  <si>
    <t>"SDZ - značky vč. dodatkových, se sloupkem"</t>
  </si>
  <si>
    <t>"Rušené"</t>
  </si>
  <si>
    <t>"A2a" 1</t>
  </si>
  <si>
    <t>"Z3" 1</t>
  </si>
  <si>
    <t>997</t>
  </si>
  <si>
    <t>Přesun sutě</t>
  </si>
  <si>
    <t>102</t>
  </si>
  <si>
    <t>997221551-0</t>
  </si>
  <si>
    <t>Vodorovná doprava suti na meziskládku nebo z meziskládky ze sypkých materiálů včetně uložení na vzdálenost dle dodavatele stavby</t>
  </si>
  <si>
    <t>1309696619</t>
  </si>
  <si>
    <t>Vodorovná doprava suti na meziskládku nebo z meziskládky bez naložení, ale se složením a s hrubým urovnáním ze sypkých materiálů, na vzdálenost dle dodavatele stavby</t>
  </si>
  <si>
    <t>Poznámka k položce:
Naložení a doprava frézované z meziskládky na provedení krajnic a sjezdů (předpoklad projektu) je součástí položek v dílu Komunikace.</t>
  </si>
  <si>
    <t>"materiál pro použití do nově zřizovaného tělesa komunikace (celek)"</t>
  </si>
  <si>
    <t>"vybourané štěrkové vrstvy (ŠD)" 3346,212+143,744</t>
  </si>
  <si>
    <t>"vybourané asfaltové vrstvy (PM a Kalený štěrk)" 13955,672</t>
  </si>
  <si>
    <t>"materiál pro použití na krajnice a nezpevněné sjezdy - předpoklad projektu (část)"</t>
  </si>
  <si>
    <t>"dle výměr nových konstrukcí krajnic + sjezdů, při prům. hm. frézované 2,3 t/m3" (5324*0,15+503,77*0,1)*2,3</t>
  </si>
  <si>
    <t>"část SO 101"</t>
  </si>
  <si>
    <t>"část SO 801"</t>
  </si>
  <si>
    <t>"vybourané štěrkové vrstvy (ŠD)" 785,298</t>
  </si>
  <si>
    <t>"vybourané asfaltové vrstvy (PM a Kalený štěrk)" 3275,155</t>
  </si>
  <si>
    <t>103</t>
  </si>
  <si>
    <t>997221551-2</t>
  </si>
  <si>
    <t>Vodorovná doprava suti na sklad objednatele ze sypkých materiálů včetně uložení</t>
  </si>
  <si>
    <t>-1201793851</t>
  </si>
  <si>
    <t>Vodorovná doprava suti na sklad objednatele bez naložení, ale se složením a s hrubým urovnáním ze sypkých materiálů</t>
  </si>
  <si>
    <t>"Odvoz přebytku frézované na sklad objednatele"</t>
  </si>
  <si>
    <t>"Frézovaná celkem" 2716,337</t>
  </si>
  <si>
    <t xml:space="preserve">"odpočet - materiál pro použití na krajnice a nezpevněné sjezdy - předpoklad projektu (část)" </t>
  </si>
  <si>
    <t>"dle výměr nových konstrukcí krajnic + sjezdů, při prům. hm. frézované 2,3 t/m3" -1*(5324*0,15+503,77*0,1)*2,3</t>
  </si>
  <si>
    <t>104</t>
  </si>
  <si>
    <t>997221611</t>
  </si>
  <si>
    <t>Nakládání suti na dopravní prostředky pro vodorovnou dopravu</t>
  </si>
  <si>
    <t>541690124</t>
  </si>
  <si>
    <t>Nakládání na dopravní prostředky pro vodorovnou dopravu suti</t>
  </si>
  <si>
    <t>https://podminky.urs.cz/item/CS_URS_2021_02/997221611</t>
  </si>
  <si>
    <t>998</t>
  </si>
  <si>
    <t>Přesun hmot</t>
  </si>
  <si>
    <t>105</t>
  </si>
  <si>
    <t>998225111</t>
  </si>
  <si>
    <t>Přesun hmot pro pozemní komunikace s krytem z kamene, monolitickým betonovým nebo živičným</t>
  </si>
  <si>
    <t>718417078</t>
  </si>
  <si>
    <t>Přesun hmot pro komunikace s krytem z kameniva, monolitickým betonovým nebo živičným dopravní vzdálenost do 200 m jakékoliv délky objektu</t>
  </si>
  <si>
    <t>https://podminky.urs.cz/item/CS_URS_2021_02/998225111</t>
  </si>
  <si>
    <t>106</t>
  </si>
  <si>
    <t>998225194</t>
  </si>
  <si>
    <t>Příplatek k přesunu hmot pro pozemní komunikace s krytem z kamene, živičným, betonovým do 5000 m</t>
  </si>
  <si>
    <t>-1370377538</t>
  </si>
  <si>
    <t>Přesun hmot pro komunikace s krytem z kameniva, monolitickým betonovým nebo živičným Příplatek k ceně za zvětšený přesun přes vymezenou největší dopravní vzdálenost do 5000 m</t>
  </si>
  <si>
    <t>https://podminky.urs.cz/item/CS_URS_2021_02/998225194</t>
  </si>
  <si>
    <t>PSV</t>
  </si>
  <si>
    <t>Práce a dodávky PSV</t>
  </si>
  <si>
    <t>711</t>
  </si>
  <si>
    <t>Izolace proti vodě, vlhkosti a plynům</t>
  </si>
  <si>
    <t>107</t>
  </si>
  <si>
    <t>711112001</t>
  </si>
  <si>
    <t>Provedení izolace proti zemní vlhkosti svislé za studena nátěrem penetračním</t>
  </si>
  <si>
    <t>711970311</t>
  </si>
  <si>
    <t>Provedení izolace proti zemní vlhkosti natěradly a tmely za studena na ploše svislé S nátěrem penetračním</t>
  </si>
  <si>
    <t>https://podminky.urs.cz/item/CS_URS_2021_02/711112001</t>
  </si>
  <si>
    <t>"Ochranný nátěr rubu zdi - ALP" (35,5+2*0,4)*2,6</t>
  </si>
  <si>
    <t>108</t>
  </si>
  <si>
    <t>11163150</t>
  </si>
  <si>
    <t>lak penetrační asfaltový</t>
  </si>
  <si>
    <t>2006124131</t>
  </si>
  <si>
    <t>https://podminky.urs.cz/item/CS_URS_2021_02/11163150</t>
  </si>
  <si>
    <t>94,38*0,00033 'Přepočtené koeficientem množství</t>
  </si>
  <si>
    <t>109</t>
  </si>
  <si>
    <t>711112002</t>
  </si>
  <si>
    <t>Provedení izolace proti zemní vlhkosti svislé za studena lakem asfaltovým</t>
  </si>
  <si>
    <t>690881831</t>
  </si>
  <si>
    <t>Provedení izolace proti zemní vlhkosti natěradly a tmely za studena na ploše svislé S nátěrem lakem asfaltovým</t>
  </si>
  <si>
    <t>https://podminky.urs.cz/item/CS_URS_2021_02/711112002</t>
  </si>
  <si>
    <t>"Ochranný nátěr rubu zdi - 2x ALN" (35,5+2*0,4)*2,6*2</t>
  </si>
  <si>
    <t>110</t>
  </si>
  <si>
    <t>11163152</t>
  </si>
  <si>
    <t>lak hydroizolační asfaltový</t>
  </si>
  <si>
    <t>1976277453</t>
  </si>
  <si>
    <t>https://podminky.urs.cz/item/CS_URS_2021_02/11163152</t>
  </si>
  <si>
    <t>188,76*0,00041 'Přepočtené koeficientem množství</t>
  </si>
  <si>
    <t>111</t>
  </si>
  <si>
    <t>998711101</t>
  </si>
  <si>
    <t>Přesun hmot tonážní pro izolace proti vodě, vlhkosti a plynům v objektech v do 6 m</t>
  </si>
  <si>
    <t>-1331087184</t>
  </si>
  <si>
    <t>Přesun hmot pro izolace proti vodě, vlhkosti a plynům stanovený z hmotnosti přesunovaného materiálu vodorovná dopravní vzdálenost do 50 m v objektech výšky do 6 m</t>
  </si>
  <si>
    <t>https://podminky.urs.cz/item/CS_URS_2021_02/998711101</t>
  </si>
  <si>
    <t>SO 102 - Propustky pod komunikací II/230</t>
  </si>
  <si>
    <t>Soupis:</t>
  </si>
  <si>
    <t>SO 102.1 - Propustek pod komunikací DN 800 v km 0,480</t>
  </si>
  <si>
    <t>132251253</t>
  </si>
  <si>
    <t>Hloubení rýh nezapažených š do 2000 mm v hornině třídy těžitelnosti I skupiny 3 objem do 100 m3 strojně</t>
  </si>
  <si>
    <t>-1454088699</t>
  </si>
  <si>
    <t>Hloubení nezapažených rýh šířky přes 800 do 2 000 mm strojně s urovnáním dna do předepsaného profilu a spádu v hornině třídy těžitelnosti I skupiny 3 přes 50 do 100 m3</t>
  </si>
  <si>
    <t>https://podminky.urs.cz/item/CS_URS_2021_02/132251253</t>
  </si>
  <si>
    <t>Poznámka k položce:
vč. provedení drobných rýh pro základy a prahy</t>
  </si>
  <si>
    <t>"Plocha výkopu z VZPR ; šířka výkopu - uložení potrubí - vzorové listy"</t>
  </si>
  <si>
    <t>"Odkopávky stávajícího terénu" 40,38*2,0</t>
  </si>
  <si>
    <t>-966061411</t>
  </si>
  <si>
    <t>"výkop rýh" 80,76</t>
  </si>
  <si>
    <t>246658614</t>
  </si>
  <si>
    <t>80,76*1,8 'Přepočtené koeficientem množství</t>
  </si>
  <si>
    <t>-2142765695</t>
  </si>
  <si>
    <t>"Zásyp základů propustku ; plocha zásypu z PR x šířka výkopu" 1,8*2,0</t>
  </si>
  <si>
    <t>175151101</t>
  </si>
  <si>
    <t>Obsypání potrubí strojně sypaninou bez prohození, uloženou do 3 m</t>
  </si>
  <si>
    <t>-175259267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</si>
  <si>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</si>
  <si>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https://podminky.urs.cz/item/CS_URS_2021_02/175151101</t>
  </si>
  <si>
    <t>"Obsyp obetonovaného potrubí ; plocha zásypu dle uložení x délka" 0,838*23,4</t>
  </si>
  <si>
    <t>58331200</t>
  </si>
  <si>
    <t>štěrkopísek netříděný zásypový</t>
  </si>
  <si>
    <t>1113866458</t>
  </si>
  <si>
    <t>https://podminky.urs.cz/item/CS_URS_2021_02/58331200</t>
  </si>
  <si>
    <t>Poznámka k položce:
příp. zemina - materiál vhodný do zásypu / násypu pro komunikace</t>
  </si>
  <si>
    <t>23,209*2,1 'Přepočtené koeficientem množství</t>
  </si>
  <si>
    <t>1823117218</t>
  </si>
  <si>
    <t>"Přípravné práce"</t>
  </si>
  <si>
    <t>"příprava plochy pro osazení propustku a provedení dlažby - urovnání a zhutnění ploch ; š. x dl." 2,0*26,0</t>
  </si>
  <si>
    <t>275313811</t>
  </si>
  <si>
    <t>Základové patky z betonu tř. C 25/30</t>
  </si>
  <si>
    <t>599135125</t>
  </si>
  <si>
    <t>Základy z betonu prostého patky a bloky z betonu kamenem neprokládaného tř. C 25/30</t>
  </si>
  <si>
    <t>https://podminky.urs.cz/item/CS_URS_2021_02/275313811</t>
  </si>
  <si>
    <t>"Konstrukce propustku"</t>
  </si>
  <si>
    <t>"Betonový základ C25/30-XF3 (2x) ; dl. x v. x  š." 1,6*1,0*1,5*2</t>
  </si>
  <si>
    <t>275351121</t>
  </si>
  <si>
    <t>Zřízení bednění základových patek</t>
  </si>
  <si>
    <t>1890346282</t>
  </si>
  <si>
    <t>Bednění základů patek zřízení</t>
  </si>
  <si>
    <t>https://podminky.urs.cz/item/CS_URS_2021_02/275351121</t>
  </si>
  <si>
    <t>"Betonový základ C25/30-XF3 (2x)" 6,2*1,0*2</t>
  </si>
  <si>
    <t>275351122</t>
  </si>
  <si>
    <t>Odstranění bednění základových patek</t>
  </si>
  <si>
    <t>-1012039199</t>
  </si>
  <si>
    <t>Bednění základů patek odstranění</t>
  </si>
  <si>
    <t>https://podminky.urs.cz/item/CS_URS_2021_02/275351122</t>
  </si>
  <si>
    <t>452111121</t>
  </si>
  <si>
    <t>Osazení betonových pražců otevřený výkop pl přes 25000 do 50000 mm2</t>
  </si>
  <si>
    <t>1723876347</t>
  </si>
  <si>
    <t>Osazení betonových dílců pražců pod potrubí v otevřeném výkopu, průřezové plochy přes 25000 do 50000 mm2</t>
  </si>
  <si>
    <t>https://podminky.urs.cz/item/CS_URS_2021_02/452111121</t>
  </si>
  <si>
    <t>"Podkladní prahy pod trouby DN 800" 18</t>
  </si>
  <si>
    <t>59223734</t>
  </si>
  <si>
    <t>podkladek pod trouby betonové/ŽB DN 600-800</t>
  </si>
  <si>
    <t>851419469</t>
  </si>
  <si>
    <t>https://podminky.urs.cz/item/CS_URS_2021_02/59223734</t>
  </si>
  <si>
    <t>452311131</t>
  </si>
  <si>
    <t>Podkladní desky z betonu prostého tř. C 12/15 otevřený výkop</t>
  </si>
  <si>
    <t>1480988683</t>
  </si>
  <si>
    <t>Podkladní a zajišťovací konstrukce z betonu prostého v otevřeném výkopu desky pod potrubí, stoky a drobné objekty z betonu tř. C 12/15</t>
  </si>
  <si>
    <t>https://podminky.urs.cz/item/CS_URS_2021_02/452311131</t>
  </si>
  <si>
    <t>"Podkladní beton C12/15-X0 tl. 100 mm, vč. rezervy na příp. nerovnost podkladu 10%"</t>
  </si>
  <si>
    <t>"Pod základem (2x) ; tl. x dl. x š." 1,5*1,6*0,1*2*1,1</t>
  </si>
  <si>
    <t>452311151</t>
  </si>
  <si>
    <t>Podkladní desky z betonu prostého tř. C 20/25 otevřený výkop</t>
  </si>
  <si>
    <t>-214093925</t>
  </si>
  <si>
    <t>Podkladní a zajišťovací konstrukce z betonu prostého v otevřeném výkopu desky pod potrubí, stoky a drobné objekty z betonu tř. C 20/25</t>
  </si>
  <si>
    <t>https://podminky.urs.cz/item/CS_URS_2021_02/452311151</t>
  </si>
  <si>
    <t>"Betonové lože C20/25-XF3 tl. 150 mm, vč. rezervy na příp. nerovnost podkladu 10%"</t>
  </si>
  <si>
    <t>"Pod kamennou dlažbou ; plocha ze situace x tl." 25,29*0,15*1,1</t>
  </si>
  <si>
    <t>452312131</t>
  </si>
  <si>
    <t>Sedlové lože z betonu prostého tř. C 12/15 otevřený výkop</t>
  </si>
  <si>
    <t>267144572</t>
  </si>
  <si>
    <t>Podkladní a zajišťovací konstrukce z betonu prostého v otevřeném výkopu sedlové lože pod potrubí z betonu tř. C 12/15</t>
  </si>
  <si>
    <t>https://podminky.urs.cz/item/CS_URS_2021_02/452312131</t>
  </si>
  <si>
    <t>"Pod troubami ; dl. x š. x tl." 21,85*2,0*0,1*1,1</t>
  </si>
  <si>
    <t>452312151</t>
  </si>
  <si>
    <t>Sedlové lože z betonu prostého tř. C 20/25 otevřený výkop</t>
  </si>
  <si>
    <t>1423292526</t>
  </si>
  <si>
    <t>Podkladní a zajišťovací konstrukce z betonu prostého v otevřeném výkopu sedlové lože pod potrubí z betonu tř. C 20/25</t>
  </si>
  <si>
    <t>https://podminky.urs.cz/item/CS_URS_2021_02/452312151</t>
  </si>
  <si>
    <t>"Betonové lože C20/25-XF3"</t>
  </si>
  <si>
    <t>"Pod troubami ; plocha z řezu x šířka" 3,6*2,0</t>
  </si>
  <si>
    <t>461310212</t>
  </si>
  <si>
    <t>Patka z betonu se zvýšenými nároky na prostředí C 25/30</t>
  </si>
  <si>
    <t>-649095935</t>
  </si>
  <si>
    <t>Patka z betonu prostého do rýhy nebo do bednění s provedením dilatačních spár v osové vzdálenosti 2 m a jejich zalitím živičnou zálivkou z betonu se zvýšenými nároky na prostředí tř. C 25/30</t>
  </si>
  <si>
    <t>https://podminky.urs.cz/item/CS_URS_2021_02/461310212</t>
  </si>
  <si>
    <t>"Betonový práh C25/30-XF3 (předp. betonáže do rýhy) 2x ; dl. x v. x  š." 0,5*0,6*0,3*2</t>
  </si>
  <si>
    <t>465511411</t>
  </si>
  <si>
    <t>Dlažba z lomového kamene na sucho s vyplněním spár maltou a vyspárováním pl do 20 m2 tl 200 mm</t>
  </si>
  <si>
    <t>-638709176</t>
  </si>
  <si>
    <t>Dlažba z lomového kamene upraveného vodorovná nebo plocha ve sklonu do 1:2 s dodáním hmot na sucho, s vyplněním spár a s vyspárováním cementovou maltou v ploše do 20 m2, tl. 200 mm</t>
  </si>
  <si>
    <t>https://podminky.urs.cz/item/CS_URS_2021_02/465511411</t>
  </si>
  <si>
    <t>Poznámka k položce:
betonové lože tl. 150mm vykázáno zvlášť</t>
  </si>
  <si>
    <t>"Kamenná dlažba na vtoku a výtoku tl. 200 mm ; plocha ze situace" 25,29</t>
  </si>
  <si>
    <t>919521160</t>
  </si>
  <si>
    <t>Zřízení silničního propustku z trub betonových nebo ŽB DN 800</t>
  </si>
  <si>
    <t>-261599932</t>
  </si>
  <si>
    <t>Zřízení silničního propustku z trub betonových nebo železobetonových DN 800 mm</t>
  </si>
  <si>
    <t>https://podminky.urs.cz/item/CS_URS_2021_02/919521160</t>
  </si>
  <si>
    <t>Poznámka k položce:
podkladní beton vykázán zvlášť ;
Součástí položky je seříznutí potrubí na vtoku a výtoku se zapravením hrany řezu a likvidací odpadu, příp. dodávka prefa sešikmených kusů.</t>
  </si>
  <si>
    <t>"Železobetonové trouby hrdlové DN 800 dl. 2,5m" 10*2,5</t>
  </si>
  <si>
    <t>59222002</t>
  </si>
  <si>
    <t>trouba ŽB hrdlová DN 800</t>
  </si>
  <si>
    <t>-1442755761</t>
  </si>
  <si>
    <t>https://podminky.urs.cz/item/CS_URS_2021_02/59222002</t>
  </si>
  <si>
    <t>25*1,01 'Přepočtené koeficientem množství</t>
  </si>
  <si>
    <t>-1837956066</t>
  </si>
  <si>
    <t>SO 102.2 - Propustek pod komunikací DN 800 v km 2,456 99</t>
  </si>
  <si>
    <t>132251254</t>
  </si>
  <si>
    <t>Hloubení rýh nezapažených š do 2000 mm v hornině třídy těžitelnosti I skupiny 3 objem do 500 m3 strojně</t>
  </si>
  <si>
    <t>Hloubení nezapažených rýh šířky přes 800 do 2 000 mm strojně s urovnáním dna do předepsaného profilu a spádu v hornině třídy těžitelnosti I skupiny 3 přes 100 do 500 m3</t>
  </si>
  <si>
    <t>https://podminky.urs.cz/item/CS_URS_2021_02/132251254</t>
  </si>
  <si>
    <t>"Odkopávky stávajícího terénu" 62,9*2,0</t>
  </si>
  <si>
    <t>"výkop rýh" 125,8</t>
  </si>
  <si>
    <t>125,8*1,8 'Přepočtené koeficientem množství</t>
  </si>
  <si>
    <t>"Zásyp základů propustku ; plocha zásypu z PR x šířka výkopu" 2,64*2,0</t>
  </si>
  <si>
    <t>"Obsyp obetonovaného potrubí ; plocha zásypu dle uložení x délka" 0,838*21,55</t>
  </si>
  <si>
    <t>23,339*2,1 'Přepočtené koeficientem množství</t>
  </si>
  <si>
    <t>"příprava plochy pro osazení propustku a provedení dlažby - urovnání a zhutnění ploch ; š. x dl." 2,0*21,0</t>
  </si>
  <si>
    <t>"Podkladní prahy pod trouby DN 800" 16</t>
  </si>
  <si>
    <t>"Pod kamennou dlažbou ; plocha ze situace x tl." 21,238*0,15*1,1</t>
  </si>
  <si>
    <t>"Pod troubami ; dl. x š. x tl." 20,4*2,0*0,1*1,1</t>
  </si>
  <si>
    <t>"Pod troubami ; plocha z řezu x šířka" 3,4*2,0</t>
  </si>
  <si>
    <t>"Kamenná dlažba na výtoku tl. 200 mm ; plocha ze situace" 21,238</t>
  </si>
  <si>
    <t>"Železobetonové trouby hrdlové DN 800 dl. 2,5m" 9*2,5</t>
  </si>
  <si>
    <t>22,5*1,01 'Přepočtené koeficientem množství</t>
  </si>
  <si>
    <t>SO 103 - Propustky pod hospodářskými sjezdy</t>
  </si>
  <si>
    <t>SO 103.1 - Propustek pod sjezdem DN 600 v km 0,046 25</t>
  </si>
  <si>
    <t>132251251</t>
  </si>
  <si>
    <t>Hloubení rýh nezapažených š do 2000 mm v hornině třídy těžitelnosti I skupiny 3 objem do 20 m3 strojně</t>
  </si>
  <si>
    <t>-333511611</t>
  </si>
  <si>
    <t>Hloubení nezapažených rýh šířky přes 800 do 2 000 mm strojně s urovnáním dna do předepsaného profilu a spádu v hornině třídy těžitelnosti I skupiny 3 do 20 m3</t>
  </si>
  <si>
    <t>https://podminky.urs.cz/item/CS_URS_2021_02/132251251</t>
  </si>
  <si>
    <t>"Odkopávky stávajícího terénu" 5,85*1,6</t>
  </si>
  <si>
    <t>-238258824</t>
  </si>
  <si>
    <t>"výkop rýh" 9,36</t>
  </si>
  <si>
    <t>2078555895</t>
  </si>
  <si>
    <t>9,36*1,8 'Přepočtené koeficientem množství</t>
  </si>
  <si>
    <t>1423157323</t>
  </si>
  <si>
    <t>"Zásyp základů propustku ; plocha zásypu z PR x šířka výkopu" 0,535*1,6</t>
  </si>
  <si>
    <t>682977554</t>
  </si>
  <si>
    <t>"Obsyp obetonovaného potrubí ; plocha zásypu dle uložení x délka" 0,606*8,75</t>
  </si>
  <si>
    <t>-1278621556</t>
  </si>
  <si>
    <t>6,159*2,1 'Přepočtené koeficientem množství</t>
  </si>
  <si>
    <t>-1057553884</t>
  </si>
  <si>
    <t>"příprava plochy pro osazení propustku a provedení dlažby - urovnání a zhutnění ploch ; š. x dl." 1,6*11,5</t>
  </si>
  <si>
    <t>-1469891617</t>
  </si>
  <si>
    <t>"Betonový základ C25/30-XF3 (2x) ; dl. x v. x  š." 1,6*0,5*0,75*2</t>
  </si>
  <si>
    <t>2088311084</t>
  </si>
  <si>
    <t>"Betonový základ C25/30-XF3 (2x)" 4,7*0,5*2</t>
  </si>
  <si>
    <t>-1623098867</t>
  </si>
  <si>
    <t>1544712367</t>
  </si>
  <si>
    <t>"Podkladní prahy pod trouby DN 600" 7</t>
  </si>
  <si>
    <t>-1524924833</t>
  </si>
  <si>
    <t>-1742153821</t>
  </si>
  <si>
    <t>"Pod základem (2x) ; tl. x dl. x š." 0,75*1,6*0,1*2*1,1</t>
  </si>
  <si>
    <t>-1949309300</t>
  </si>
  <si>
    <t>"Pod kamennou dlažbou ; plocha ze situace x tl." 14,84*0,15*1,1</t>
  </si>
  <si>
    <t>-626072520</t>
  </si>
  <si>
    <t>"Pod troubami ; dl. x š. x tl." 8,77*1,6*0,1*1,1</t>
  </si>
  <si>
    <t>-1334694960</t>
  </si>
  <si>
    <t>"Pod troubami ; plocha z řezu x šířka" 1,4496*1,6</t>
  </si>
  <si>
    <t>1351528539</t>
  </si>
  <si>
    <t>962247027</t>
  </si>
  <si>
    <t>"Kamenná dlažba na vtoku a výtoku tl. 200 mm ; plocha ze situace" 14,84</t>
  </si>
  <si>
    <t>919521140</t>
  </si>
  <si>
    <t>Zřízení silničního propustku z trub betonových nebo ŽB DN 600</t>
  </si>
  <si>
    <t>-846500603</t>
  </si>
  <si>
    <t>Zřízení silničního propustku z trub betonových nebo železobetonových DN 600 mm</t>
  </si>
  <si>
    <t>https://podminky.urs.cz/item/CS_URS_2021_02/919521140</t>
  </si>
  <si>
    <t>"Železobetonové trouby hrdlové DN 600 dl. 2,5m" 4*2,5</t>
  </si>
  <si>
    <t>59222001</t>
  </si>
  <si>
    <t>trouba ŽB hrdlová DN 600</t>
  </si>
  <si>
    <t>1202933335</t>
  </si>
  <si>
    <t>https://podminky.urs.cz/item/CS_URS_2021_02/59222001</t>
  </si>
  <si>
    <t>10*1,01 'Přepočtené koeficientem množství</t>
  </si>
  <si>
    <t>919535558</t>
  </si>
  <si>
    <t>Obetonování trubního propustku betonem prostým tř. C 20/25</t>
  </si>
  <si>
    <t>1774124391</t>
  </si>
  <si>
    <t>Obetonování trubního propustku betonem prostým bez zvýšených nároků na prostředí tř. C 20/25</t>
  </si>
  <si>
    <t>https://podminky.urs.cz/item/CS_URS_2021_02/919535558</t>
  </si>
  <si>
    <t>"Obetonování trub C20/25-XF3 ; Plocha obetonávky dle uložení x délka" 0,549*5,0</t>
  </si>
  <si>
    <t>468932808</t>
  </si>
  <si>
    <t>SO 103.2 - Propustek pod sjezdem DN 600 v km 0,240 55</t>
  </si>
  <si>
    <t>"Odkopávky stávajícího terénu" 6,85*1,6</t>
  </si>
  <si>
    <t>"výkop rýh" 10,96</t>
  </si>
  <si>
    <t>10,96*1,8 'Přepočtené koeficientem množství</t>
  </si>
  <si>
    <t>"Zásyp základů propustku ; plocha zásypu z PR x šířka výkopu" 0,485*1,6</t>
  </si>
  <si>
    <t>"Obsyp obetonovaného potrubí ; plocha zásypu dle uložení x délka" 0,606*11,7</t>
  </si>
  <si>
    <t>7,866*2,1 'Přepočtené koeficientem množství</t>
  </si>
  <si>
    <t>"příprava plochy pro osazení propustku a provedení dlažby - urovnání a zhutnění ploch ; š. x dl." 1,6*13,6</t>
  </si>
  <si>
    <t>"Podkladní prahy pod trouby DN 600" 9</t>
  </si>
  <si>
    <t>"Pod kamennou dlažbou ; plocha ze situace x tl." 7,53*0,15*1,1</t>
  </si>
  <si>
    <t>"Pod troubami ; dl. x š. x tl." 11,5*1,6*0,1*1,1</t>
  </si>
  <si>
    <t>"Pod troubami ; plocha z řezu x šířka" 1,91*1,6</t>
  </si>
  <si>
    <t>"Kamenná dlažba na vtoku a výtoku tl. 200 mm ; plocha ze situace" 7,53</t>
  </si>
  <si>
    <t>"Železobetonové trouby hrdlové DN 600 dl. 2,5m" 5*2,5</t>
  </si>
  <si>
    <t>12,5*1,01 'Přepočtené koeficientem množství</t>
  </si>
  <si>
    <t>"Obetonování trub C20/25-XF3 ; Plocha obetonávky dle uložení x délka" 0,549*8,4</t>
  </si>
  <si>
    <t>SO 103.3 - Propustek pod sjezdem DN 600 v km 0,551 36</t>
  </si>
  <si>
    <t>"Odkopávky stávajícího terénu" 6,17*1,6</t>
  </si>
  <si>
    <t>"výkop rýh" 9,872</t>
  </si>
  <si>
    <t>9,872*1,8 'Přepočtené koeficientem množství</t>
  </si>
  <si>
    <t>"Zásyp základů propustku ; plocha zásypu z PR x šířka výkopu" 0,782*1,6</t>
  </si>
  <si>
    <t>"Obsyp obetonovaného potrubí ; plocha zásypu dle uložení x délka" 0,606*9,2</t>
  </si>
  <si>
    <t>6,826*2,1 'Přepočtené koeficientem množství</t>
  </si>
  <si>
    <t>"příprava plochy pro osazení propustku a provedení dlažby - urovnání a zhutnění ploch ; š. x dl." 1,6*11,2</t>
  </si>
  <si>
    <t>"Podkladní prahy pod trouby DN 600" 6</t>
  </si>
  <si>
    <t>"Pod troubami ; dl. x š. x tl." 8,2*1,6*0,1*1,1</t>
  </si>
  <si>
    <t>"Pod troubami ; plocha z řezu x šířka" 1,565*1,6</t>
  </si>
  <si>
    <t>"Obetonování trub C20/25-XF3 ; Plocha obetonávky dle uložení x délka" 0,549*4,73</t>
  </si>
  <si>
    <t>SO 103.4 - Propustek pod sjezdem DN 600 v km 0,717 03</t>
  </si>
  <si>
    <t>"Odkopávky stávajícího terénu" 6,38*1,6</t>
  </si>
  <si>
    <t>"výkop rýh" 10,208</t>
  </si>
  <si>
    <t>10,208*1,8 'Přepočtené koeficientem množství</t>
  </si>
  <si>
    <t>"Zásyp základů propustku ; plocha zásypu z PR x šířka výkopu" 0,48*1,6</t>
  </si>
  <si>
    <t>"Obsyp obetonovaného potrubí ; plocha zásypu dle uložení x délka" 0,606*10,310</t>
  </si>
  <si>
    <t>"Obsyp obetonovaného potrubí ; plocha zásypu dle uložení x délka" 0,606*10,31</t>
  </si>
  <si>
    <t>7,016*2,1 'Přepočtené koeficientem množství</t>
  </si>
  <si>
    <t>"příprava plochy pro osazení propustku a provedení dlažby - urovnání a zhutnění ploch ; š. x dl." 1,6*12,8</t>
  </si>
  <si>
    <t>"Podkladní prahy pod trouby DN 600" 8</t>
  </si>
  <si>
    <t>"Pod kamennou dlažbou ; plocha ze situace x tl." 12,12*0,15*1,1</t>
  </si>
  <si>
    <t>"Pod troubami ; dl. x š. x tl." 10,32*1,6*0,1*1,1</t>
  </si>
  <si>
    <t>"Pod troubami ; plocha z řezu x šířka" 1,72*1,6</t>
  </si>
  <si>
    <t>"Kamenná dlažba na vtoku a výtoku tl. 200 mm ; plocha ze situace" 12,12</t>
  </si>
  <si>
    <t>"Obetonování trub C20/25-XF3 ; Plocha obetonávky dle uložení x délka" 0,549*6,36</t>
  </si>
  <si>
    <t>SO 103.5 - Propustek pod sjezdem DN 600 v km 0,723 95</t>
  </si>
  <si>
    <t>"Odkopávky stávajícího terénu" 6,71*1,6</t>
  </si>
  <si>
    <t>"výkop rýh" 10,736</t>
  </si>
  <si>
    <t>10,736*1,8 'Přepočtené koeficientem množství</t>
  </si>
  <si>
    <t>"Zásyp základů propustku ; plocha zásypu z PR x šířka výkopu" 0,462*1,6</t>
  </si>
  <si>
    <t>"Obsyp obetonovaného potrubí ; plocha zásypu dle uložení x délka" 0,606*11,34</t>
  </si>
  <si>
    <t>7,611*2,1 'Přepočtené koeficientem množství</t>
  </si>
  <si>
    <t>"příprava plochy pro osazení propustku a provedení dlažby - urovnání a zhutnění ploch ; š. x dl." 1,6*13,8</t>
  </si>
  <si>
    <t>"Pod kamennou dlažbou ; plocha ze situace x tl." 13,95*0,15*1,1</t>
  </si>
  <si>
    <t>"Pod troubami ; dl. x š. x tl." 11,3*1,6*0,1*1,1</t>
  </si>
  <si>
    <t>"Pod troubami ; plocha z řezu x šířka" 1,86*1,6</t>
  </si>
  <si>
    <t>"Kamenná dlažba na vtoku a výtoku tl. 200 mm ; plocha ze situace" 13,95</t>
  </si>
  <si>
    <t>"Obetonování trub C20/25-XF3 ; Plocha obetonávky dle uložení x délka" 0,549*7,3</t>
  </si>
  <si>
    <t>SO 103.6 - Propustek pod sjezdem DN 600 v km 1,345 89</t>
  </si>
  <si>
    <t>"Odkopávky stávajícího terénu" 7,85*1,6</t>
  </si>
  <si>
    <t>"výkop rýh" 12,56</t>
  </si>
  <si>
    <t>12,56*1,8 'Přepočtené koeficientem množství</t>
  </si>
  <si>
    <t>"Zásyp základů propustku ; plocha zásypu z PR x šířka výkopu" 0,63*1,6</t>
  </si>
  <si>
    <t>"Obsyp obetonovaného potrubí ; plocha zásypu dle uložení x délka" 0,606*14,24</t>
  </si>
  <si>
    <t>9,637*2,1 'Přepočtené koeficientem množství</t>
  </si>
  <si>
    <t>"příprava plochy pro osazení propustku a provedení dlažby - urovnání a zhutnění ploch ; š. x dl." 1,6*15,6</t>
  </si>
  <si>
    <t>"Podkladní prahy pod trouby DN 600" 10</t>
  </si>
  <si>
    <t>"Pod kamennou dlažbou ; plocha ze situace x tl." 5,1*0,15*1,1</t>
  </si>
  <si>
    <t>"Pod troubami ; dl. x š. x tl." 13,15*1,6*0,1*1,1</t>
  </si>
  <si>
    <t>"Pod troubami ; plocha z řezu x šířka" 2,2*1,6</t>
  </si>
  <si>
    <t>"Kamenná dlažba na vtoku a výtoku tl. 200 mm ; plocha ze situace" 5,1</t>
  </si>
  <si>
    <t>"Železobetonové trouby hrdlové DN 600 dl. 2,5m" 6*2,5</t>
  </si>
  <si>
    <t>15*1,01 'Přepočtené koeficientem množství</t>
  </si>
  <si>
    <t>"Obetonování trub C20/25-XF3 ; Plocha obetonávky dle uložení x délka" 0,549*10,8</t>
  </si>
  <si>
    <t>SO 103.7 - Propustek pod sjezdem DN 600 v km 2,240 20</t>
  </si>
  <si>
    <t>"Odkopávky stávajícího terénu" 8,58*1,6</t>
  </si>
  <si>
    <t>"výkop rýh" 13,728</t>
  </si>
  <si>
    <t>13,728*1,8 'Přepočtené koeficientem množství</t>
  </si>
  <si>
    <t>"Zásyp základů propustku ; plocha zásypu z PR x šířka výkopu" 0,52*1,6</t>
  </si>
  <si>
    <t>"Obsyp obetonovaného potrubí ; plocha zásypu dle uložení x délka" 0,606*15,65</t>
  </si>
  <si>
    <t>10,316*2,1 'Přepočtené koeficientem množství</t>
  </si>
  <si>
    <t>"příprava plochy pro osazení propustku a provedení dlažby - urovnání a zhutnění ploch ; š. x dl." 1,6*17,2</t>
  </si>
  <si>
    <t>"Podkladní prahy pod trouby DN 600" 12</t>
  </si>
  <si>
    <t>"Pod kamennou dlažbou ; plocha ze situace x tl." 6,18*0,15*1,1</t>
  </si>
  <si>
    <t>"Pod troubami ; dl. x š. x tl." 15,5*1,6*0,1*1,1</t>
  </si>
  <si>
    <t>"Pod troubami ; plocha z řezu x šířka" 2,58*1,6</t>
  </si>
  <si>
    <t>"Kamenná dlažba na vtoku a výtoku tl. 200 mm ; plocha ze situace" 6,18</t>
  </si>
  <si>
    <t>"Železobetonové trouby hrdlové DN 600 dl. 2,5m" 7*2,5</t>
  </si>
  <si>
    <t>17,5*1,01 'Přepočtené koeficientem množství</t>
  </si>
  <si>
    <t>"Obetonování trub C20/25-XF3 ; Plocha obetonávky dle uložení x délka" 0,549*12,2</t>
  </si>
  <si>
    <t>SO 103.8 - Propustek pod sjezdem DN 600 v km 2,637 30</t>
  </si>
  <si>
    <t>"Odkopávky stávajícího terénu" 7,1*1,6</t>
  </si>
  <si>
    <t>"výkop rýh" 11,36</t>
  </si>
  <si>
    <t>11,36*1,8 'Přepočtené koeficientem množství</t>
  </si>
  <si>
    <t>"Zásyp základů propustku ; plocha zásypu z PR x šířka výkopu" 0,562*1,6</t>
  </si>
  <si>
    <t>"Obsyp obetonovaného potrubí ; plocha zásypu dle uložení x délka" 0,606*11,73</t>
  </si>
  <si>
    <t>8,007*2,1 'Přepočtené koeficientem množství</t>
  </si>
  <si>
    <t>"příprava plochy pro osazení propustku a provedení dlažby - urovnání a zhutnění ploch ; š. x dl." 1,6*13,2</t>
  </si>
  <si>
    <t>"Pod kamennou dlažbou ; plocha ze situace x tl." 6,28*0,15*1,1</t>
  </si>
  <si>
    <t>"Pod troubami ; dl. x š. x tl." 11,56*1,6*0,1*1,1</t>
  </si>
  <si>
    <t>"Pod troubami ; plocha z řezu x šířka" 1,9*1,6</t>
  </si>
  <si>
    <t>"Kamenná dlažba na vtoku a výtoku tl. 200 mm ; plocha ze situace" 6,28</t>
  </si>
  <si>
    <t>"Obetonování trub C20/25-XF3 ; Plocha obetonávky dle uložení x délka" 0,549*8,56</t>
  </si>
  <si>
    <t>SO 103.9 - Propustek pod sjezdem DN 600 v km 3,068 95</t>
  </si>
  <si>
    <t>"Odkopávky stávajícího terénu" 10,8*1,6</t>
  </si>
  <si>
    <t>"výkop rýh" 17,28</t>
  </si>
  <si>
    <t>17,28*1,8 'Přepočtené koeficientem množství</t>
  </si>
  <si>
    <t>"Zásyp základů propustku ; plocha zásypu z PR x šířka výkopu" 0,542*1,6</t>
  </si>
  <si>
    <t>"Obsyp obetonovaného potrubí ; plocha zásypu dle uložení x délka" 0,606*21,17</t>
  </si>
  <si>
    <t>13,696*2,1 'Přepočtené koeficientem množství</t>
  </si>
  <si>
    <t>"příprava plochy pro osazení propustku a provedení dlažby - urovnání a zhutnění ploch ; š. x dl." 1,6*24</t>
  </si>
  <si>
    <t>"Podkladní prahy pod trouby DN 600" 16</t>
  </si>
  <si>
    <t>"Pod kamennou dlažbou ; plocha ze situace x tl." 6,79*0,15*1,1</t>
  </si>
  <si>
    <t>"Pod troubami ; dl. x š. x tl." 20,98*1,6*0,1*1,1</t>
  </si>
  <si>
    <t>"Pod troubami ; plocha z řezu x šířka" 3,498*1,6</t>
  </si>
  <si>
    <t>"Kamenná dlažba na vtoku a výtoku tl. 200 mm ; plocha ze situace" 6,79</t>
  </si>
  <si>
    <t>"Železobetonové trouby hrdlové DN 600 dl. 2,5m" 9*2,5</t>
  </si>
  <si>
    <t>"Obetonování trub C20/25-XF3 ; Plocha obetonávky dle uložení x délka" 0,549*17,3</t>
  </si>
  <si>
    <t>SO 103.10 - Propustek pod sjezdem DN 600 v km 3,415 95</t>
  </si>
  <si>
    <t>"Odkopávky stávajícího terénu" 5,98*1,6</t>
  </si>
  <si>
    <t>"výkop rýh" 9,568</t>
  </si>
  <si>
    <t>9,568*1,8 'Přepočtené koeficientem množství</t>
  </si>
  <si>
    <t>"Zásyp základů propustku ; plocha zásypu z PR x šířka výkopu" 0,55*1,6</t>
  </si>
  <si>
    <t>"Obsyp obetonovaného potrubí ; plocha zásypu dle uložení x délka" 0,606*8,87</t>
  </si>
  <si>
    <t>6,255*2,1 'Přepočtené koeficientem množství</t>
  </si>
  <si>
    <t>"příprava plochy pro osazení propustku a provedení dlažby - urovnání a zhutnění ploch ; š. x dl." 1,6*11</t>
  </si>
  <si>
    <t>"Pod kamennou dlažbou ; plocha ze situace x tl." 6,3*0,15*1,1</t>
  </si>
  <si>
    <t>"Pod troubami ; dl. x š. x tl." 8,81*1,6*0,1*1,1</t>
  </si>
  <si>
    <t>"Pod troubami ; plocha z řezu x šířka" 1,5*1,6</t>
  </si>
  <si>
    <t>"Kamenná dlažba na vtoku a výtoku tl. 200 mm ; plocha ze situace" 6,3</t>
  </si>
  <si>
    <t>"Obetonování trub C20/25-XF3 ; Plocha obetonávky dle uložení x délka" 0,549*5,62</t>
  </si>
  <si>
    <t>SO 801 - Technická rekultivace</t>
  </si>
  <si>
    <t>1014066853</t>
  </si>
  <si>
    <t>"vybourání podkladní vrstvy ze štěrkodrti prům. tl. 100 mm" 4619,4</t>
  </si>
  <si>
    <t>-1420514426</t>
  </si>
  <si>
    <t>"vybourání podkladní vrstvy 2x nátěr / PM + nátěr prům. tl. 170 mm a Kalený štěrk prům tl. 130 mm (celkem 300 mm)" 4619,4</t>
  </si>
  <si>
    <t>54192325</t>
  </si>
  <si>
    <t>Poznámka k položce:
Tl. frézování do 100mm, vzhledem k velkému množství materiálu hmotnost suti přepočtena na tl. vrstvy 60mm.
Dle provedených rozborů (PAU) se nejedná o nebezpečný materiál - ZAS-T1.
Prováděno současně s frézováním v SO 101, použita položka frézování přes 10.000 m2.</t>
  </si>
  <si>
    <t>"Asfaltový beton bude uložen na sklad objednatele"</t>
  </si>
  <si>
    <t>"zfrézování obrusné a podkladní vrstvy z AB prům tl. 60 mm" 4619,4</t>
  </si>
  <si>
    <t>122252205</t>
  </si>
  <si>
    <t>Odkopávky a prokopávky nezapažené pro silnice a dálnice v hornině třídy těžitelnosti I objem do 1000 m3 strojně</t>
  </si>
  <si>
    <t>-1124261892</t>
  </si>
  <si>
    <t>Odkopávky a prokopávky nezapažené pro silnice a dálnice strojně v hornině třídy těžitelnosti I přes 500 do 1 000 m3</t>
  </si>
  <si>
    <t>https://podminky.urs.cz/item/CS_URS_2021_02/122252205</t>
  </si>
  <si>
    <t>"odkopávky pro zarovnání plochy k ohumusování" 553,0</t>
  </si>
  <si>
    <t>621782076</t>
  </si>
  <si>
    <t>"Materiál potřebný pro zpětné ohumusování v rámci SO 801" 9295,0*0,25</t>
  </si>
  <si>
    <t>-206195145</t>
  </si>
  <si>
    <t>"odkopávky" 553,0</t>
  </si>
  <si>
    <t>-1078673109</t>
  </si>
  <si>
    <t>278000397</t>
  </si>
  <si>
    <t>553*1,8 'Přepočtené koeficientem množství</t>
  </si>
  <si>
    <t>181351114</t>
  </si>
  <si>
    <t>Rozprostření ornice tl vrstvy přes 200 do 250 mm pl přes 500 m2 v rovině nebo ve svahu do 1:5 strojně</t>
  </si>
  <si>
    <t>1183524004</t>
  </si>
  <si>
    <t>Rozprostření a urovnání ornice v rovině nebo ve svahu sklonu do 1:5 strojně při souvislé ploše přes 500 m2, tl. vrstvy přes 200 do 250 mm</t>
  </si>
  <si>
    <t>https://podminky.urs.cz/item/CS_URS_2021_02/181351114</t>
  </si>
  <si>
    <t>"ohumusování tl. 0,25m" 9295,0</t>
  </si>
  <si>
    <t>-655534879</t>
  </si>
  <si>
    <t>"příprava plochy pro ohumusování" 9295,0</t>
  </si>
  <si>
    <t>1755001637</t>
  </si>
  <si>
    <t>"Zatravnění ohumusovaných ploch" 9295,0</t>
  </si>
  <si>
    <t>386475090</t>
  </si>
  <si>
    <t>9295*0,025 'Přepočtené koeficientem množství</t>
  </si>
  <si>
    <t>-988052206</t>
  </si>
  <si>
    <t>456277550</t>
  </si>
  <si>
    <t>"Odvoz frézované na sklad objednatele"</t>
  </si>
  <si>
    <t>"Frézovaná" 637,477</t>
  </si>
  <si>
    <t>1731471877</t>
  </si>
  <si>
    <t>1155072864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</si>
  <si>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</si>
  <si>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</si>
  <si>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</si>
  <si>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</si>
  <si>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</si>
  <si>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</si>
  <si>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</si>
  <si>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</si>
  <si>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</si>
  <si>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</si>
  <si>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</si>
  <si>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</si>
  <si>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</si>
  <si>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hm</t>
  </si>
  <si>
    <t>-202229217</t>
  </si>
  <si>
    <t>https://podminky.urs.cz/item/CS_URS_2021_02/012103000</t>
  </si>
  <si>
    <t>"dle ZÚ (km 0,00000) - KÚ (km 3,49256)" 34,9256</t>
  </si>
  <si>
    <t>012203000</t>
  </si>
  <si>
    <t>Geodetické práce při provádění stavby</t>
  </si>
  <si>
    <t>1424331104</t>
  </si>
  <si>
    <t>https://podminky.urs.cz/item/CS_URS_2021_02/012203000</t>
  </si>
  <si>
    <t>012303000</t>
  </si>
  <si>
    <t>Geodetické práce po výstavbě</t>
  </si>
  <si>
    <t>322746632</t>
  </si>
  <si>
    <t>https://podminky.urs.cz/item/CS_URS_2021_02/012303000</t>
  </si>
  <si>
    <t>013254000</t>
  </si>
  <si>
    <t>Dokumentace skutečného provedení stavby</t>
  </si>
  <si>
    <t>kpl</t>
  </si>
  <si>
    <t>775819769</t>
  </si>
  <si>
    <t>https://podminky.urs.cz/item/CS_URS_2021_02/013254000</t>
  </si>
  <si>
    <t>Poznámka k položce:
v digitální a tištěné podobě dle SOD</t>
  </si>
  <si>
    <t>013294000</t>
  </si>
  <si>
    <t>Ostatní dokumentace</t>
  </si>
  <si>
    <t>-736930969</t>
  </si>
  <si>
    <t>https://podminky.urs.cz/item/CS_URS_2021_02/013294000</t>
  </si>
  <si>
    <t>"Fotodokumentace stavby (celý průběh) vč. provedení výstupů (digitální a tištěná forma dle SOD)" 1</t>
  </si>
  <si>
    <t>VRN3</t>
  </si>
  <si>
    <t>Zařízení staveniště</t>
  </si>
  <si>
    <t>030001000</t>
  </si>
  <si>
    <t>345785421</t>
  </si>
  <si>
    <t>https://podminky.urs.cz/item/CS_URS_2021_02/030001000</t>
  </si>
  <si>
    <t>"Zřízení, údržba, odstranění, vč. zajištění ploch ZS a jejich uvedení do původního, resp. dohodnutého stavu" 1</t>
  </si>
  <si>
    <t>034303000</t>
  </si>
  <si>
    <t>Dopravní značení na staveništi</t>
  </si>
  <si>
    <t>-1402290376</t>
  </si>
  <si>
    <t>https://podminky.urs.cz/item/CS_URS_2021_02/034303000</t>
  </si>
  <si>
    <t>"Realizace DIO dle TP66 a vypracované dokumentace ; jeho zřízení, denní údržba, odstranění" 1</t>
  </si>
  <si>
    <t>034503000</t>
  </si>
  <si>
    <t>Informační tabule na staveništi</t>
  </si>
  <si>
    <t>-1532483595</t>
  </si>
  <si>
    <t>https://podminky.urs.cz/item/CS_URS_2021_02/034503000</t>
  </si>
  <si>
    <t>Poznámka k položce:
Poznámka k položce: viz Zadávací dokumentace</t>
  </si>
  <si>
    <t>"Označení stavby dle standardů investora a dotačního titulu + dodání a osazení pamětní desky dle požadavku dotačního titulu" 1</t>
  </si>
  <si>
    <t>VRN4</t>
  </si>
  <si>
    <t>Inženýrská činnost</t>
  </si>
  <si>
    <t>041903000</t>
  </si>
  <si>
    <t>Dozor jiné osoby</t>
  </si>
  <si>
    <t>-147668658</t>
  </si>
  <si>
    <t>https://podminky.urs.cz/item/CS_URS_2021_02/041903000</t>
  </si>
  <si>
    <t>"Dozor a účast geotechnika na stavbě" 1</t>
  </si>
  <si>
    <t>043134000</t>
  </si>
  <si>
    <t>Zkoušky zatěžovací</t>
  </si>
  <si>
    <t>400926533</t>
  </si>
  <si>
    <t>https://podminky.urs.cz/item/CS_URS_2021_02/043134000</t>
  </si>
  <si>
    <t>VRN7</t>
  </si>
  <si>
    <t>Provozní vlivy</t>
  </si>
  <si>
    <t>075603000</t>
  </si>
  <si>
    <t>Jiná ochranná pásma</t>
  </si>
  <si>
    <t>1635866934</t>
  </si>
  <si>
    <t>https://podminky.urs.cz/item/CS_URS_2021_02/075603000</t>
  </si>
  <si>
    <t>"Ochrana a zajištění inženýrských sítí" 1</t>
  </si>
  <si>
    <t>VRN9</t>
  </si>
  <si>
    <t>Ostatní náklady</t>
  </si>
  <si>
    <t>094002000</t>
  </si>
  <si>
    <t>Ostatní náklady související s výstavbou</t>
  </si>
  <si>
    <t>35411283</t>
  </si>
  <si>
    <t>https://podminky.urs.cz/item/CS_URS_2021_02/094002000</t>
  </si>
  <si>
    <t>Poznámka k položce:
Tato položka bude čerpána v rozsahu a pouze se souhlasem investora. Práce obsažené v položce 1 m2: - frézování tl. 100mm vč. odvozu a uložení na recyklační středisko / obalovnu (předpoklad), vč. poplatku za uložení,  - spojovací postřik emulzní 1,0 kg/m2, - vyrovnávka obalovanou směsí pro ložné vrstvy (ACL) v prům. tl. 50mm, - spojovací postřk emulzní 0,5 kg/m2, - obrusná vrstva ACO 11+ tl. 50mm.</t>
  </si>
  <si>
    <t>"Oprava objízdných komunikací" 10900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</si>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</sst>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9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4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3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5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43" fillId="0" borderId="28" xfId="0" applyFont="1" applyBorder="1" applyAlignment="1">
      <alignment horizontal="center" vertical="center"/>
    </xf>
    <xf numFmtId="0" fontId="46" fillId="0" borderId="28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9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3" fillId="0" borderId="28" xfId="0" applyFont="1" applyBorder="1" applyAlignment="1">
      <alignment horizontal="left"/>
    </xf>
    <xf numFmtId="0" fontId="46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221" TargetMode="External" /><Relationship Id="rId2" Type="http://schemas.openxmlformats.org/officeDocument/2006/relationships/hyperlink" Target="https://podminky.urs.cz/item/CS_URS_2021_02/113107246" TargetMode="External" /><Relationship Id="rId3" Type="http://schemas.openxmlformats.org/officeDocument/2006/relationships/hyperlink" Target="https://podminky.urs.cz/item/CS_URS_2021_02/113154434" TargetMode="External" /><Relationship Id="rId4" Type="http://schemas.openxmlformats.org/officeDocument/2006/relationships/hyperlink" Target="https://podminky.urs.cz/item/CS_URS_2021_02/122252205" TargetMode="External" /><Relationship Id="rId5" Type="http://schemas.openxmlformats.org/officeDocument/2006/relationships/hyperlink" Target="https://podminky.urs.cz/item/CS_URS_2021_02/167151111" TargetMode="External" /><Relationship Id="rId6" Type="http://schemas.openxmlformats.org/officeDocument/2006/relationships/hyperlink" Target="https://podminky.urs.cz/item/CS_URS_2021_02/171201231" TargetMode="External" /><Relationship Id="rId7" Type="http://schemas.openxmlformats.org/officeDocument/2006/relationships/hyperlink" Target="https://podminky.urs.cz/item/CS_URS_2021_02/181351114" TargetMode="External" /><Relationship Id="rId8" Type="http://schemas.openxmlformats.org/officeDocument/2006/relationships/hyperlink" Target="https://podminky.urs.cz/item/CS_URS_2021_02/181951111" TargetMode="External" /><Relationship Id="rId9" Type="http://schemas.openxmlformats.org/officeDocument/2006/relationships/hyperlink" Target="https://podminky.urs.cz/item/CS_URS_2021_02/183405211" TargetMode="External" /><Relationship Id="rId10" Type="http://schemas.openxmlformats.org/officeDocument/2006/relationships/hyperlink" Target="https://podminky.urs.cz/item/CS_URS_2021_02/00572472" TargetMode="External" /><Relationship Id="rId11" Type="http://schemas.openxmlformats.org/officeDocument/2006/relationships/hyperlink" Target="https://podminky.urs.cz/item/CS_URS_2021_02/998225111" TargetMode="External" /><Relationship Id="rId12" Type="http://schemas.openxmlformats.org/officeDocument/2006/relationships/hyperlink" Target="https://podminky.urs.cz/item/CS_URS_2021_02/998225194" TargetMode="External" /><Relationship Id="rId13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012103000" TargetMode="External" /><Relationship Id="rId2" Type="http://schemas.openxmlformats.org/officeDocument/2006/relationships/hyperlink" Target="https://podminky.urs.cz/item/CS_URS_2021_02/012203000" TargetMode="External" /><Relationship Id="rId3" Type="http://schemas.openxmlformats.org/officeDocument/2006/relationships/hyperlink" Target="https://podminky.urs.cz/item/CS_URS_2021_02/012303000" TargetMode="External" /><Relationship Id="rId4" Type="http://schemas.openxmlformats.org/officeDocument/2006/relationships/hyperlink" Target="https://podminky.urs.cz/item/CS_URS_2021_02/013254000" TargetMode="External" /><Relationship Id="rId5" Type="http://schemas.openxmlformats.org/officeDocument/2006/relationships/hyperlink" Target="https://podminky.urs.cz/item/CS_URS_2021_02/013294000" TargetMode="External" /><Relationship Id="rId6" Type="http://schemas.openxmlformats.org/officeDocument/2006/relationships/hyperlink" Target="https://podminky.urs.cz/item/CS_URS_2021_02/030001000" TargetMode="External" /><Relationship Id="rId7" Type="http://schemas.openxmlformats.org/officeDocument/2006/relationships/hyperlink" Target="https://podminky.urs.cz/item/CS_URS_2021_02/034303000" TargetMode="External" /><Relationship Id="rId8" Type="http://schemas.openxmlformats.org/officeDocument/2006/relationships/hyperlink" Target="https://podminky.urs.cz/item/CS_URS_2021_02/034503000" TargetMode="External" /><Relationship Id="rId9" Type="http://schemas.openxmlformats.org/officeDocument/2006/relationships/hyperlink" Target="https://podminky.urs.cz/item/CS_URS_2021_02/041903000" TargetMode="External" /><Relationship Id="rId10" Type="http://schemas.openxmlformats.org/officeDocument/2006/relationships/hyperlink" Target="https://podminky.urs.cz/item/CS_URS_2021_02/043134000" TargetMode="External" /><Relationship Id="rId11" Type="http://schemas.openxmlformats.org/officeDocument/2006/relationships/hyperlink" Target="https://podminky.urs.cz/item/CS_URS_2021_02/075603000" TargetMode="External" /><Relationship Id="rId12" Type="http://schemas.openxmlformats.org/officeDocument/2006/relationships/hyperlink" Target="https://podminky.urs.cz/item/CS_URS_2021_02/094002000" TargetMode="External" /><Relationship Id="rId13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2101101" TargetMode="External" /><Relationship Id="rId2" Type="http://schemas.openxmlformats.org/officeDocument/2006/relationships/hyperlink" Target="https://podminky.urs.cz/item/CS_URS_2021_02/112101102" TargetMode="External" /><Relationship Id="rId3" Type="http://schemas.openxmlformats.org/officeDocument/2006/relationships/hyperlink" Target="https://podminky.urs.cz/item/CS_URS_2021_02/112155215" TargetMode="External" /><Relationship Id="rId4" Type="http://schemas.openxmlformats.org/officeDocument/2006/relationships/hyperlink" Target="https://podminky.urs.cz/item/CS_URS_2021_02/112155221" TargetMode="External" /><Relationship Id="rId5" Type="http://schemas.openxmlformats.org/officeDocument/2006/relationships/hyperlink" Target="https://podminky.urs.cz/item/CS_URS_2021_02/112251101" TargetMode="External" /><Relationship Id="rId6" Type="http://schemas.openxmlformats.org/officeDocument/2006/relationships/hyperlink" Target="https://podminky.urs.cz/item/CS_URS_2021_02/112251102" TargetMode="External" /><Relationship Id="rId7" Type="http://schemas.openxmlformats.org/officeDocument/2006/relationships/hyperlink" Target="https://podminky.urs.cz/item/CS_URS_2021_02/121151115" TargetMode="External" /><Relationship Id="rId8" Type="http://schemas.openxmlformats.org/officeDocument/2006/relationships/hyperlink" Target="https://podminky.urs.cz/item/CS_URS_2021_02/121151123" TargetMode="External" /><Relationship Id="rId9" Type="http://schemas.openxmlformats.org/officeDocument/2006/relationships/hyperlink" Target="https://podminky.urs.cz/item/CS_URS_2021_02/162201411" TargetMode="External" /><Relationship Id="rId10" Type="http://schemas.openxmlformats.org/officeDocument/2006/relationships/hyperlink" Target="https://podminky.urs.cz/item/CS_URS_2021_02/162201412" TargetMode="External" /><Relationship Id="rId11" Type="http://schemas.openxmlformats.org/officeDocument/2006/relationships/hyperlink" Target="https://podminky.urs.cz/item/CS_URS_2021_02/162201421" TargetMode="External" /><Relationship Id="rId12" Type="http://schemas.openxmlformats.org/officeDocument/2006/relationships/hyperlink" Target="https://podminky.urs.cz/item/CS_URS_2021_02/162201422" TargetMode="External" /><Relationship Id="rId13" Type="http://schemas.openxmlformats.org/officeDocument/2006/relationships/hyperlink" Target="https://podminky.urs.cz/item/CS_URS_2021_02/174251201" TargetMode="External" /><Relationship Id="rId14" Type="http://schemas.openxmlformats.org/officeDocument/2006/relationships/hyperlink" Target="https://podminky.urs.cz/item/CS_URS_2021_02/174251202" TargetMode="External" /><Relationship Id="rId15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13107221" TargetMode="External" /><Relationship Id="rId2" Type="http://schemas.openxmlformats.org/officeDocument/2006/relationships/hyperlink" Target="https://podminky.urs.cz/item/CS_URS_2021_02/113107222" TargetMode="External" /><Relationship Id="rId3" Type="http://schemas.openxmlformats.org/officeDocument/2006/relationships/hyperlink" Target="https://podminky.urs.cz/item/CS_URS_2021_02/113107246" TargetMode="External" /><Relationship Id="rId4" Type="http://schemas.openxmlformats.org/officeDocument/2006/relationships/hyperlink" Target="https://podminky.urs.cz/item/CS_URS_2021_02/113154434" TargetMode="External" /><Relationship Id="rId5" Type="http://schemas.openxmlformats.org/officeDocument/2006/relationships/hyperlink" Target="https://podminky.urs.cz/item/CS_URS_2021_02/119005131" TargetMode="External" /><Relationship Id="rId6" Type="http://schemas.openxmlformats.org/officeDocument/2006/relationships/hyperlink" Target="https://podminky.urs.cz/item/CS_URS_2021_02/122252203" TargetMode="External" /><Relationship Id="rId7" Type="http://schemas.openxmlformats.org/officeDocument/2006/relationships/hyperlink" Target="https://podminky.urs.cz/item/CS_URS_2021_02/122252207" TargetMode="External" /><Relationship Id="rId8" Type="http://schemas.openxmlformats.org/officeDocument/2006/relationships/hyperlink" Target="https://podminky.urs.cz/item/CS_URS_2021_02/167151111" TargetMode="External" /><Relationship Id="rId9" Type="http://schemas.openxmlformats.org/officeDocument/2006/relationships/hyperlink" Target="https://podminky.urs.cz/item/CS_URS_2021_02/171152111" TargetMode="External" /><Relationship Id="rId10" Type="http://schemas.openxmlformats.org/officeDocument/2006/relationships/hyperlink" Target="https://podminky.urs.cz/item/CS_URS_2021_02/171151111" TargetMode="External" /><Relationship Id="rId11" Type="http://schemas.openxmlformats.org/officeDocument/2006/relationships/hyperlink" Target="https://podminky.urs.cz/item/CS_URS_2021_02/171152112" TargetMode="External" /><Relationship Id="rId12" Type="http://schemas.openxmlformats.org/officeDocument/2006/relationships/hyperlink" Target="https://podminky.urs.cz/item/CS_URS_2021_02/171201231" TargetMode="External" /><Relationship Id="rId13" Type="http://schemas.openxmlformats.org/officeDocument/2006/relationships/hyperlink" Target="https://podminky.urs.cz/item/CS_URS_2021_02/174151101" TargetMode="External" /><Relationship Id="rId14" Type="http://schemas.openxmlformats.org/officeDocument/2006/relationships/hyperlink" Target="https://podminky.urs.cz/item/CS_URS_2021_02/182351133" TargetMode="External" /><Relationship Id="rId15" Type="http://schemas.openxmlformats.org/officeDocument/2006/relationships/hyperlink" Target="https://podminky.urs.cz/item/CS_URS_2021_02/181951111" TargetMode="External" /><Relationship Id="rId16" Type="http://schemas.openxmlformats.org/officeDocument/2006/relationships/hyperlink" Target="https://podminky.urs.cz/item/CS_URS_2021_02/181951112" TargetMode="External" /><Relationship Id="rId17" Type="http://schemas.openxmlformats.org/officeDocument/2006/relationships/hyperlink" Target="https://podminky.urs.cz/item/CS_URS_2021_02/182251101" TargetMode="External" /><Relationship Id="rId18" Type="http://schemas.openxmlformats.org/officeDocument/2006/relationships/hyperlink" Target="https://podminky.urs.cz/item/CS_URS_2021_02/183111312" TargetMode="External" /><Relationship Id="rId19" Type="http://schemas.openxmlformats.org/officeDocument/2006/relationships/hyperlink" Target="https://podminky.urs.cz/item/CS_URS_2021_02/10371500" TargetMode="External" /><Relationship Id="rId20" Type="http://schemas.openxmlformats.org/officeDocument/2006/relationships/hyperlink" Target="https://podminky.urs.cz/item/CS_URS_2021_02/183151112" TargetMode="External" /><Relationship Id="rId21" Type="http://schemas.openxmlformats.org/officeDocument/2006/relationships/hyperlink" Target="https://podminky.urs.cz/item/CS_URS_2021_02/183405211" TargetMode="External" /><Relationship Id="rId22" Type="http://schemas.openxmlformats.org/officeDocument/2006/relationships/hyperlink" Target="https://podminky.urs.cz/item/CS_URS_2021_02/00572472" TargetMode="External" /><Relationship Id="rId23" Type="http://schemas.openxmlformats.org/officeDocument/2006/relationships/hyperlink" Target="https://podminky.urs.cz/item/CS_URS_2021_02/184102114" TargetMode="External" /><Relationship Id="rId24" Type="http://schemas.openxmlformats.org/officeDocument/2006/relationships/hyperlink" Target="https://podminky.urs.cz/item/CS_URS_2021_02/184102211" TargetMode="External" /><Relationship Id="rId25" Type="http://schemas.openxmlformats.org/officeDocument/2006/relationships/hyperlink" Target="https://podminky.urs.cz/item/CS_URS_2021_02/212752411" TargetMode="External" /><Relationship Id="rId26" Type="http://schemas.openxmlformats.org/officeDocument/2006/relationships/hyperlink" Target="https://podminky.urs.cz/item/CS_URS_2021_02/212752412" TargetMode="External" /><Relationship Id="rId27" Type="http://schemas.openxmlformats.org/officeDocument/2006/relationships/hyperlink" Target="https://podminky.urs.cz/item/CS_URS_2021_02/212972112" TargetMode="External" /><Relationship Id="rId28" Type="http://schemas.openxmlformats.org/officeDocument/2006/relationships/hyperlink" Target="https://podminky.urs.cz/item/CS_URS_2021_02/273321116" TargetMode="External" /><Relationship Id="rId29" Type="http://schemas.openxmlformats.org/officeDocument/2006/relationships/hyperlink" Target="https://podminky.urs.cz/item/CS_URS_2021_02/273354111" TargetMode="External" /><Relationship Id="rId30" Type="http://schemas.openxmlformats.org/officeDocument/2006/relationships/hyperlink" Target="https://podminky.urs.cz/item/CS_URS_2021_02/273354211" TargetMode="External" /><Relationship Id="rId31" Type="http://schemas.openxmlformats.org/officeDocument/2006/relationships/hyperlink" Target="https://podminky.urs.cz/item/CS_URS_2021_02/273361116" TargetMode="External" /><Relationship Id="rId32" Type="http://schemas.openxmlformats.org/officeDocument/2006/relationships/hyperlink" Target="https://podminky.urs.cz/item/CS_URS_2021_02/317321118" TargetMode="External" /><Relationship Id="rId33" Type="http://schemas.openxmlformats.org/officeDocument/2006/relationships/hyperlink" Target="https://podminky.urs.cz/item/CS_URS_2021_02/317321191" TargetMode="External" /><Relationship Id="rId34" Type="http://schemas.openxmlformats.org/officeDocument/2006/relationships/hyperlink" Target="https://podminky.urs.cz/item/CS_URS_2021_02/317353121" TargetMode="External" /><Relationship Id="rId35" Type="http://schemas.openxmlformats.org/officeDocument/2006/relationships/hyperlink" Target="https://podminky.urs.cz/item/CS_URS_2021_02/317353221" TargetMode="External" /><Relationship Id="rId36" Type="http://schemas.openxmlformats.org/officeDocument/2006/relationships/hyperlink" Target="https://podminky.urs.cz/item/CS_URS_2021_02/317361116" TargetMode="External" /><Relationship Id="rId37" Type="http://schemas.openxmlformats.org/officeDocument/2006/relationships/hyperlink" Target="https://podminky.urs.cz/item/CS_URS_2021_02/326218321" TargetMode="External" /><Relationship Id="rId38" Type="http://schemas.openxmlformats.org/officeDocument/2006/relationships/hyperlink" Target="https://podminky.urs.cz/item/CS_URS_2021_02/326218391" TargetMode="External" /><Relationship Id="rId39" Type="http://schemas.openxmlformats.org/officeDocument/2006/relationships/hyperlink" Target="https://podminky.urs.cz/item/CS_URS_2021_02/334214111" TargetMode="External" /><Relationship Id="rId40" Type="http://schemas.openxmlformats.org/officeDocument/2006/relationships/hyperlink" Target="https://podminky.urs.cz/item/CS_URS_2021_02/334323116" TargetMode="External" /><Relationship Id="rId41" Type="http://schemas.openxmlformats.org/officeDocument/2006/relationships/hyperlink" Target="https://podminky.urs.cz/item/CS_URS_2021_02/334351112" TargetMode="External" /><Relationship Id="rId42" Type="http://schemas.openxmlformats.org/officeDocument/2006/relationships/hyperlink" Target="https://podminky.urs.cz/item/CS_URS_2021_02/334351211" TargetMode="External" /><Relationship Id="rId43" Type="http://schemas.openxmlformats.org/officeDocument/2006/relationships/hyperlink" Target="https://podminky.urs.cz/item/CS_URS_2021_02/334361216" TargetMode="External" /><Relationship Id="rId44" Type="http://schemas.openxmlformats.org/officeDocument/2006/relationships/hyperlink" Target="https://podminky.urs.cz/item/CS_URS_2021_02/334791112" TargetMode="External" /><Relationship Id="rId45" Type="http://schemas.openxmlformats.org/officeDocument/2006/relationships/hyperlink" Target="https://podminky.urs.cz/item/CS_URS_2021_02/451315124" TargetMode="External" /><Relationship Id="rId46" Type="http://schemas.openxmlformats.org/officeDocument/2006/relationships/hyperlink" Target="https://podminky.urs.cz/item/CS_URS_2021_02/451541111" TargetMode="External" /><Relationship Id="rId47" Type="http://schemas.openxmlformats.org/officeDocument/2006/relationships/hyperlink" Target="https://podminky.urs.cz/item/CS_URS_2021_02/564851111" TargetMode="External" /><Relationship Id="rId48" Type="http://schemas.openxmlformats.org/officeDocument/2006/relationships/hyperlink" Target="https://podminky.urs.cz/item/CS_URS_2021_02/564851113" TargetMode="External" /><Relationship Id="rId49" Type="http://schemas.openxmlformats.org/officeDocument/2006/relationships/hyperlink" Target="https://podminky.urs.cz/item/CS_URS_2021_02/564871111" TargetMode="External" /><Relationship Id="rId50" Type="http://schemas.openxmlformats.org/officeDocument/2006/relationships/hyperlink" Target="https://podminky.urs.cz/item/CS_URS_2021_02/564931412" TargetMode="External" /><Relationship Id="rId51" Type="http://schemas.openxmlformats.org/officeDocument/2006/relationships/hyperlink" Target="https://podminky.urs.cz/item/CS_URS_2021_02/564952111" TargetMode="External" /><Relationship Id="rId52" Type="http://schemas.openxmlformats.org/officeDocument/2006/relationships/hyperlink" Target="https://podminky.urs.cz/item/CS_URS_2021_02/565145121-1" TargetMode="External" /><Relationship Id="rId53" Type="http://schemas.openxmlformats.org/officeDocument/2006/relationships/hyperlink" Target="https://podminky.urs.cz/item/CS_URS_2021_02/569951133" TargetMode="External" /><Relationship Id="rId54" Type="http://schemas.openxmlformats.org/officeDocument/2006/relationships/hyperlink" Target="https://podminky.urs.cz/item/CS_URS_2021_02/573191111" TargetMode="External" /><Relationship Id="rId55" Type="http://schemas.openxmlformats.org/officeDocument/2006/relationships/hyperlink" Target="https://podminky.urs.cz/item/CS_URS_2021_02/573231107" TargetMode="External" /><Relationship Id="rId56" Type="http://schemas.openxmlformats.org/officeDocument/2006/relationships/hyperlink" Target="https://podminky.urs.cz/item/CS_URS_2021_02/577144141" TargetMode="External" /><Relationship Id="rId57" Type="http://schemas.openxmlformats.org/officeDocument/2006/relationships/hyperlink" Target="https://podminky.urs.cz/item/CS_URS_2021_02/577155142" TargetMode="External" /><Relationship Id="rId58" Type="http://schemas.openxmlformats.org/officeDocument/2006/relationships/hyperlink" Target="https://podminky.urs.cz/item/CS_URS_2021_02/628611101" TargetMode="External" /><Relationship Id="rId59" Type="http://schemas.openxmlformats.org/officeDocument/2006/relationships/hyperlink" Target="https://podminky.urs.cz/item/CS_URS_2021_02/628611131" TargetMode="External" /><Relationship Id="rId60" Type="http://schemas.openxmlformats.org/officeDocument/2006/relationships/hyperlink" Target="https://podminky.urs.cz/item/CS_URS_2021_02/911331111" TargetMode="External" /><Relationship Id="rId61" Type="http://schemas.openxmlformats.org/officeDocument/2006/relationships/hyperlink" Target="https://podminky.urs.cz/item/CS_URS_2021_02/911331411" TargetMode="External" /><Relationship Id="rId62" Type="http://schemas.openxmlformats.org/officeDocument/2006/relationships/hyperlink" Target="https://podminky.urs.cz/item/CS_URS_2021_02/911334122" TargetMode="External" /><Relationship Id="rId63" Type="http://schemas.openxmlformats.org/officeDocument/2006/relationships/hyperlink" Target="https://podminky.urs.cz/item/CS_URS_2021_02/912211111" TargetMode="External" /><Relationship Id="rId64" Type="http://schemas.openxmlformats.org/officeDocument/2006/relationships/hyperlink" Target="https://podminky.urs.cz/item/CS_URS_2021_02/40445158" TargetMode="External" /><Relationship Id="rId65" Type="http://schemas.openxmlformats.org/officeDocument/2006/relationships/hyperlink" Target="https://podminky.urs.cz/item/CS_URS_2021_02/912311111" TargetMode="External" /><Relationship Id="rId66" Type="http://schemas.openxmlformats.org/officeDocument/2006/relationships/hyperlink" Target="https://podminky.urs.cz/item/CS_URS_2021_02/40445175" TargetMode="External" /><Relationship Id="rId67" Type="http://schemas.openxmlformats.org/officeDocument/2006/relationships/hyperlink" Target="https://podminky.urs.cz/item/CS_URS_2021_02/914111111" TargetMode="External" /><Relationship Id="rId68" Type="http://schemas.openxmlformats.org/officeDocument/2006/relationships/hyperlink" Target="https://podminky.urs.cz/item/CS_URS_2021_02/40445601" TargetMode="External" /><Relationship Id="rId69" Type="http://schemas.openxmlformats.org/officeDocument/2006/relationships/hyperlink" Target="https://podminky.urs.cz/item/CS_URS_2021_02/40445609" TargetMode="External" /><Relationship Id="rId70" Type="http://schemas.openxmlformats.org/officeDocument/2006/relationships/hyperlink" Target="https://podminky.urs.cz/item/CS_URS_2021_02/40445620" TargetMode="External" /><Relationship Id="rId71" Type="http://schemas.openxmlformats.org/officeDocument/2006/relationships/hyperlink" Target="https://podminky.urs.cz/item/CS_URS_2021_02/40445647" TargetMode="External" /><Relationship Id="rId72" Type="http://schemas.openxmlformats.org/officeDocument/2006/relationships/hyperlink" Target="https://podminky.urs.cz/item/CS_URS_2021_02/40445641" TargetMode="External" /><Relationship Id="rId73" Type="http://schemas.openxmlformats.org/officeDocument/2006/relationships/hyperlink" Target="https://podminky.urs.cz/item/CS_URS_2021_02/40445631" TargetMode="External" /><Relationship Id="rId74" Type="http://schemas.openxmlformats.org/officeDocument/2006/relationships/hyperlink" Target="https://podminky.urs.cz/item/CS_URS_2021_02/40445630" TargetMode="External" /><Relationship Id="rId75" Type="http://schemas.openxmlformats.org/officeDocument/2006/relationships/hyperlink" Target="https://podminky.urs.cz/item/CS_URS_2021_02/40445649" TargetMode="External" /><Relationship Id="rId76" Type="http://schemas.openxmlformats.org/officeDocument/2006/relationships/hyperlink" Target="https://podminky.urs.cz/item/CS_URS_2021_02/914511112" TargetMode="External" /><Relationship Id="rId77" Type="http://schemas.openxmlformats.org/officeDocument/2006/relationships/hyperlink" Target="https://podminky.urs.cz/item/CS_URS_2021_02/40445225" TargetMode="External" /><Relationship Id="rId78" Type="http://schemas.openxmlformats.org/officeDocument/2006/relationships/hyperlink" Target="https://podminky.urs.cz/item/CS_URS_2021_02/915111112" TargetMode="External" /><Relationship Id="rId79" Type="http://schemas.openxmlformats.org/officeDocument/2006/relationships/hyperlink" Target="https://podminky.urs.cz/item/CS_URS_2021_02/915111122" TargetMode="External" /><Relationship Id="rId80" Type="http://schemas.openxmlformats.org/officeDocument/2006/relationships/hyperlink" Target="https://podminky.urs.cz/item/CS_URS_2021_02/915121112" TargetMode="External" /><Relationship Id="rId81" Type="http://schemas.openxmlformats.org/officeDocument/2006/relationships/hyperlink" Target="https://podminky.urs.cz/item/CS_URS_2021_02/915121122" TargetMode="External" /><Relationship Id="rId82" Type="http://schemas.openxmlformats.org/officeDocument/2006/relationships/hyperlink" Target="https://podminky.urs.cz/item/CS_URS_2021_02/915211112" TargetMode="External" /><Relationship Id="rId83" Type="http://schemas.openxmlformats.org/officeDocument/2006/relationships/hyperlink" Target="https://podminky.urs.cz/item/CS_URS_2021_02/915211122" TargetMode="External" /><Relationship Id="rId84" Type="http://schemas.openxmlformats.org/officeDocument/2006/relationships/hyperlink" Target="https://podminky.urs.cz/item/CS_URS_2021_02/915221112" TargetMode="External" /><Relationship Id="rId85" Type="http://schemas.openxmlformats.org/officeDocument/2006/relationships/hyperlink" Target="https://podminky.urs.cz/item/CS_URS_2021_02/915221122" TargetMode="External" /><Relationship Id="rId86" Type="http://schemas.openxmlformats.org/officeDocument/2006/relationships/hyperlink" Target="https://podminky.urs.cz/item/CS_URS_2021_02/915611111" TargetMode="External" /><Relationship Id="rId87" Type="http://schemas.openxmlformats.org/officeDocument/2006/relationships/hyperlink" Target="https://podminky.urs.cz/item/CS_URS_2021_02/919726124" TargetMode="External" /><Relationship Id="rId88" Type="http://schemas.openxmlformats.org/officeDocument/2006/relationships/hyperlink" Target="https://podminky.urs.cz/item/CS_URS_2021_02/935112211" TargetMode="External" /><Relationship Id="rId89" Type="http://schemas.openxmlformats.org/officeDocument/2006/relationships/hyperlink" Target="https://podminky.urs.cz/item/CS_URS_2021_02/59227029" TargetMode="External" /><Relationship Id="rId90" Type="http://schemas.openxmlformats.org/officeDocument/2006/relationships/hyperlink" Target="https://podminky.urs.cz/item/CS_URS_2021_02/938909311" TargetMode="External" /><Relationship Id="rId91" Type="http://schemas.openxmlformats.org/officeDocument/2006/relationships/hyperlink" Target="https://podminky.urs.cz/item/CS_URS_2021_02/966006132" TargetMode="External" /><Relationship Id="rId92" Type="http://schemas.openxmlformats.org/officeDocument/2006/relationships/hyperlink" Target="https://podminky.urs.cz/item/CS_URS_2021_02/997221611" TargetMode="External" /><Relationship Id="rId93" Type="http://schemas.openxmlformats.org/officeDocument/2006/relationships/hyperlink" Target="https://podminky.urs.cz/item/CS_URS_2021_02/998225111" TargetMode="External" /><Relationship Id="rId94" Type="http://schemas.openxmlformats.org/officeDocument/2006/relationships/hyperlink" Target="https://podminky.urs.cz/item/CS_URS_2021_02/998225194" TargetMode="External" /><Relationship Id="rId95" Type="http://schemas.openxmlformats.org/officeDocument/2006/relationships/hyperlink" Target="https://podminky.urs.cz/item/CS_URS_2021_02/711112001" TargetMode="External" /><Relationship Id="rId96" Type="http://schemas.openxmlformats.org/officeDocument/2006/relationships/hyperlink" Target="https://podminky.urs.cz/item/CS_URS_2021_02/11163150" TargetMode="External" /><Relationship Id="rId97" Type="http://schemas.openxmlformats.org/officeDocument/2006/relationships/hyperlink" Target="https://podminky.urs.cz/item/CS_URS_2021_02/711112002" TargetMode="External" /><Relationship Id="rId98" Type="http://schemas.openxmlformats.org/officeDocument/2006/relationships/hyperlink" Target="https://podminky.urs.cz/item/CS_URS_2021_02/11163152" TargetMode="External" /><Relationship Id="rId99" Type="http://schemas.openxmlformats.org/officeDocument/2006/relationships/hyperlink" Target="https://podminky.urs.cz/item/CS_URS_2021_02/998711101" TargetMode="External" /><Relationship Id="rId10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3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60" TargetMode="External" /><Relationship Id="rId19" Type="http://schemas.openxmlformats.org/officeDocument/2006/relationships/hyperlink" Target="https://podminky.urs.cz/item/CS_URS_2021_02/59222002" TargetMode="External" /><Relationship Id="rId20" Type="http://schemas.openxmlformats.org/officeDocument/2006/relationships/hyperlink" Target="https://podminky.urs.cz/item/CS_URS_2021_02/998225111" TargetMode="External" /><Relationship Id="rId2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4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5511411" TargetMode="External" /><Relationship Id="rId17" Type="http://schemas.openxmlformats.org/officeDocument/2006/relationships/hyperlink" Target="https://podminky.urs.cz/item/CS_URS_2021_02/919521160" TargetMode="External" /><Relationship Id="rId18" Type="http://schemas.openxmlformats.org/officeDocument/2006/relationships/hyperlink" Target="https://podminky.urs.cz/item/CS_URS_2021_02/59222002" TargetMode="External" /><Relationship Id="rId19" Type="http://schemas.openxmlformats.org/officeDocument/2006/relationships/hyperlink" Target="https://podminky.urs.cz/item/CS_URS_2021_02/998225111" TargetMode="External" /><Relationship Id="rId20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32251251" TargetMode="External" /><Relationship Id="rId2" Type="http://schemas.openxmlformats.org/officeDocument/2006/relationships/hyperlink" Target="https://podminky.urs.cz/item/CS_URS_2021_02/171201231" TargetMode="External" /><Relationship Id="rId3" Type="http://schemas.openxmlformats.org/officeDocument/2006/relationships/hyperlink" Target="https://podminky.urs.cz/item/CS_URS_2021_02/174151101" TargetMode="External" /><Relationship Id="rId4" Type="http://schemas.openxmlformats.org/officeDocument/2006/relationships/hyperlink" Target="https://podminky.urs.cz/item/CS_URS_2021_02/175151101" TargetMode="External" /><Relationship Id="rId5" Type="http://schemas.openxmlformats.org/officeDocument/2006/relationships/hyperlink" Target="https://podminky.urs.cz/item/CS_URS_2021_02/58331200" TargetMode="External" /><Relationship Id="rId6" Type="http://schemas.openxmlformats.org/officeDocument/2006/relationships/hyperlink" Target="https://podminky.urs.cz/item/CS_URS_2021_02/181951112" TargetMode="External" /><Relationship Id="rId7" Type="http://schemas.openxmlformats.org/officeDocument/2006/relationships/hyperlink" Target="https://podminky.urs.cz/item/CS_URS_2021_02/275313811" TargetMode="External" /><Relationship Id="rId8" Type="http://schemas.openxmlformats.org/officeDocument/2006/relationships/hyperlink" Target="https://podminky.urs.cz/item/CS_URS_2021_02/275351121" TargetMode="External" /><Relationship Id="rId9" Type="http://schemas.openxmlformats.org/officeDocument/2006/relationships/hyperlink" Target="https://podminky.urs.cz/item/CS_URS_2021_02/275351122" TargetMode="External" /><Relationship Id="rId10" Type="http://schemas.openxmlformats.org/officeDocument/2006/relationships/hyperlink" Target="https://podminky.urs.cz/item/CS_URS_2021_02/452111121" TargetMode="External" /><Relationship Id="rId11" Type="http://schemas.openxmlformats.org/officeDocument/2006/relationships/hyperlink" Target="https://podminky.urs.cz/item/CS_URS_2021_02/59223734" TargetMode="External" /><Relationship Id="rId12" Type="http://schemas.openxmlformats.org/officeDocument/2006/relationships/hyperlink" Target="https://podminky.urs.cz/item/CS_URS_2021_02/452311131" TargetMode="External" /><Relationship Id="rId13" Type="http://schemas.openxmlformats.org/officeDocument/2006/relationships/hyperlink" Target="https://podminky.urs.cz/item/CS_URS_2021_02/452311151" TargetMode="External" /><Relationship Id="rId14" Type="http://schemas.openxmlformats.org/officeDocument/2006/relationships/hyperlink" Target="https://podminky.urs.cz/item/CS_URS_2021_02/452312131" TargetMode="External" /><Relationship Id="rId15" Type="http://schemas.openxmlformats.org/officeDocument/2006/relationships/hyperlink" Target="https://podminky.urs.cz/item/CS_URS_2021_02/452312151" TargetMode="External" /><Relationship Id="rId16" Type="http://schemas.openxmlformats.org/officeDocument/2006/relationships/hyperlink" Target="https://podminky.urs.cz/item/CS_URS_2021_02/461310212" TargetMode="External" /><Relationship Id="rId17" Type="http://schemas.openxmlformats.org/officeDocument/2006/relationships/hyperlink" Target="https://podminky.urs.cz/item/CS_URS_2021_02/465511411" TargetMode="External" /><Relationship Id="rId18" Type="http://schemas.openxmlformats.org/officeDocument/2006/relationships/hyperlink" Target="https://podminky.urs.cz/item/CS_URS_2021_02/919521140" TargetMode="External" /><Relationship Id="rId19" Type="http://schemas.openxmlformats.org/officeDocument/2006/relationships/hyperlink" Target="https://podminky.urs.cz/item/CS_URS_2021_02/59222001" TargetMode="External" /><Relationship Id="rId20" Type="http://schemas.openxmlformats.org/officeDocument/2006/relationships/hyperlink" Target="https://podminky.urs.cz/item/CS_URS_2021_02/919535558" TargetMode="External" /><Relationship Id="rId21" Type="http://schemas.openxmlformats.org/officeDocument/2006/relationships/hyperlink" Target="https://podminky.urs.cz/item/CS_URS_2021_02/998225111" TargetMode="External" /><Relationship Id="rId22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33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118205020100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II/230 Stříbro - dálnice D5, úsek 2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>Stříbro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IF(AN8="","",AN8)</f>
        <v>15. 9. 2021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>Správa a údržba silnic Plzeňského kraje, p. o.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Sweco Hydroprojekt a.s.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 xml:space="preserve"> 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ROUND(AG55+AG56+AG57+AG60+AG71+AG72,2)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ROUND(AS55+AS56+AS57+AS60+AS71+AS72,2)</f>
        <v>0</v>
      </c>
      <c r="AT54" s="106">
        <f>ROUND(SUM(AV54:AW54),2)</f>
        <v>0</v>
      </c>
      <c r="AU54" s="107">
        <f>ROUND(AU55+AU56+AU57+AU60+AU71+AU72,5)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ROUND(AZ55+AZ56+AZ57+AZ60+AZ71+AZ72,2)</f>
        <v>0</v>
      </c>
      <c r="BA54" s="106">
        <f>ROUND(BA55+BA56+BA57+BA60+BA71+BA72,2)</f>
        <v>0</v>
      </c>
      <c r="BB54" s="106">
        <f>ROUND(BB55+BB56+BB57+BB60+BB71+BB72,2)</f>
        <v>0</v>
      </c>
      <c r="BC54" s="106">
        <f>ROUND(BC55+BC56+BC57+BC60+BC71+BC72,2)</f>
        <v>0</v>
      </c>
      <c r="BD54" s="108">
        <f>ROUND(BD55+BD56+BD57+BD60+BD71+BD72,2)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pans="1:91" s="7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'SO 001 - Příprava staveniště'!J30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'SO 001 - Příprava staveniště'!P81</f>
        <v>0</v>
      </c>
      <c r="AV55" s="120">
        <f>'SO 001 - Příprava staveniště'!J33</f>
        <v>0</v>
      </c>
      <c r="AW55" s="120">
        <f>'SO 001 - Příprava staveniště'!J34</f>
        <v>0</v>
      </c>
      <c r="AX55" s="120">
        <f>'SO 001 - Příprava staveniště'!J35</f>
        <v>0</v>
      </c>
      <c r="AY55" s="120">
        <f>'SO 001 - Příprava staveniště'!J36</f>
        <v>0</v>
      </c>
      <c r="AZ55" s="120">
        <f>'SO 001 - Příprava staveniště'!F33</f>
        <v>0</v>
      </c>
      <c r="BA55" s="120">
        <f>'SO 001 - Příprava staveniště'!F34</f>
        <v>0</v>
      </c>
      <c r="BB55" s="120">
        <f>'SO 001 - Příprava staveniště'!F35</f>
        <v>0</v>
      </c>
      <c r="BC55" s="120">
        <f>'SO 001 - Příprava staveniště'!F36</f>
        <v>0</v>
      </c>
      <c r="BD55" s="122">
        <f>'SO 001 - Příprava staveniště'!F37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pans="1:91" s="7" customFormat="1" ht="16.5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101 - Rekonstrukce poz...'!J30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19">
        <v>0</v>
      </c>
      <c r="AT56" s="120">
        <f>ROUND(SUM(AV56:AW56),2)</f>
        <v>0</v>
      </c>
      <c r="AU56" s="121">
        <f>'SO 101 - Rekonstrukce poz...'!P91</f>
        <v>0</v>
      </c>
      <c r="AV56" s="120">
        <f>'SO 101 - Rekonstrukce poz...'!J33</f>
        <v>0</v>
      </c>
      <c r="AW56" s="120">
        <f>'SO 101 - Rekonstrukce poz...'!J34</f>
        <v>0</v>
      </c>
      <c r="AX56" s="120">
        <f>'SO 101 - Rekonstrukce poz...'!J35</f>
        <v>0</v>
      </c>
      <c r="AY56" s="120">
        <f>'SO 101 - Rekonstrukce poz...'!J36</f>
        <v>0</v>
      </c>
      <c r="AZ56" s="120">
        <f>'SO 101 - Rekonstrukce poz...'!F33</f>
        <v>0</v>
      </c>
      <c r="BA56" s="120">
        <f>'SO 101 - Rekonstrukce poz...'!F34</f>
        <v>0</v>
      </c>
      <c r="BB56" s="120">
        <f>'SO 101 - Rekonstrukce poz...'!F35</f>
        <v>0</v>
      </c>
      <c r="BC56" s="120">
        <f>'SO 101 - Rekonstrukce poz...'!F36</f>
        <v>0</v>
      </c>
      <c r="BD56" s="122">
        <f>'SO 101 - Rekonstrukce poz...'!F37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pans="1:91" s="7" customFormat="1" ht="16.5" customHeight="1">
      <c r="A57" s="7"/>
      <c r="B57" s="112"/>
      <c r="C57" s="113"/>
      <c r="D57" s="114" t="s">
        <v>86</v>
      </c>
      <c r="E57" s="114"/>
      <c r="F57" s="114"/>
      <c r="G57" s="114"/>
      <c r="H57" s="114"/>
      <c r="I57" s="115"/>
      <c r="J57" s="114" t="s">
        <v>87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24">
        <f>ROUND(SUM(AG58:AG59),2)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79</v>
      </c>
      <c r="AR57" s="118"/>
      <c r="AS57" s="119">
        <f>ROUND(SUM(AS58:AS59),2)</f>
        <v>0</v>
      </c>
      <c r="AT57" s="120">
        <f>ROUND(SUM(AV57:AW57),2)</f>
        <v>0</v>
      </c>
      <c r="AU57" s="121">
        <f>ROUND(SUM(AU58:AU59),5)</f>
        <v>0</v>
      </c>
      <c r="AV57" s="120">
        <f>ROUND(AZ57*L29,2)</f>
        <v>0</v>
      </c>
      <c r="AW57" s="120">
        <f>ROUND(BA57*L30,2)</f>
        <v>0</v>
      </c>
      <c r="AX57" s="120">
        <f>ROUND(BB57*L29,2)</f>
        <v>0</v>
      </c>
      <c r="AY57" s="120">
        <f>ROUND(BC57*L30,2)</f>
        <v>0</v>
      </c>
      <c r="AZ57" s="120">
        <f>ROUND(SUM(AZ58:AZ59),2)</f>
        <v>0</v>
      </c>
      <c r="BA57" s="120">
        <f>ROUND(SUM(BA58:BA59),2)</f>
        <v>0</v>
      </c>
      <c r="BB57" s="120">
        <f>ROUND(SUM(BB58:BB59),2)</f>
        <v>0</v>
      </c>
      <c r="BC57" s="120">
        <f>ROUND(SUM(BC58:BC59),2)</f>
        <v>0</v>
      </c>
      <c r="BD57" s="122">
        <f>ROUND(SUM(BD58:BD59),2)</f>
        <v>0</v>
      </c>
      <c r="BE57" s="7"/>
      <c r="BS57" s="123" t="s">
        <v>71</v>
      </c>
      <c r="BT57" s="123" t="s">
        <v>80</v>
      </c>
      <c r="BU57" s="123" t="s">
        <v>73</v>
      </c>
      <c r="BV57" s="123" t="s">
        <v>74</v>
      </c>
      <c r="BW57" s="123" t="s">
        <v>88</v>
      </c>
      <c r="BX57" s="123" t="s">
        <v>5</v>
      </c>
      <c r="CL57" s="123" t="s">
        <v>19</v>
      </c>
      <c r="CM57" s="123" t="s">
        <v>82</v>
      </c>
    </row>
    <row r="58" spans="1:90" s="4" customFormat="1" ht="23.25" customHeight="1">
      <c r="A58" s="111" t="s">
        <v>76</v>
      </c>
      <c r="B58" s="63"/>
      <c r="C58" s="125"/>
      <c r="D58" s="125"/>
      <c r="E58" s="126" t="s">
        <v>89</v>
      </c>
      <c r="F58" s="126"/>
      <c r="G58" s="126"/>
      <c r="H58" s="126"/>
      <c r="I58" s="126"/>
      <c r="J58" s="125"/>
      <c r="K58" s="126" t="s">
        <v>90</v>
      </c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7">
        <f>'SO 102.1 - Propustek pod ...'!J32</f>
        <v>0</v>
      </c>
      <c r="AH58" s="125"/>
      <c r="AI58" s="125"/>
      <c r="AJ58" s="125"/>
      <c r="AK58" s="125"/>
      <c r="AL58" s="125"/>
      <c r="AM58" s="125"/>
      <c r="AN58" s="127">
        <f>SUM(AG58,AT58)</f>
        <v>0</v>
      </c>
      <c r="AO58" s="125"/>
      <c r="AP58" s="125"/>
      <c r="AQ58" s="128" t="s">
        <v>91</v>
      </c>
      <c r="AR58" s="65"/>
      <c r="AS58" s="129">
        <v>0</v>
      </c>
      <c r="AT58" s="130">
        <f>ROUND(SUM(AV58:AW58),2)</f>
        <v>0</v>
      </c>
      <c r="AU58" s="131">
        <f>'SO 102.1 - Propustek pod ...'!P91</f>
        <v>0</v>
      </c>
      <c r="AV58" s="130">
        <f>'SO 102.1 - Propustek pod ...'!J35</f>
        <v>0</v>
      </c>
      <c r="AW58" s="130">
        <f>'SO 102.1 - Propustek pod ...'!J36</f>
        <v>0</v>
      </c>
      <c r="AX58" s="130">
        <f>'SO 102.1 - Propustek pod ...'!J37</f>
        <v>0</v>
      </c>
      <c r="AY58" s="130">
        <f>'SO 102.1 - Propustek pod ...'!J38</f>
        <v>0</v>
      </c>
      <c r="AZ58" s="130">
        <f>'SO 102.1 - Propustek pod ...'!F35</f>
        <v>0</v>
      </c>
      <c r="BA58" s="130">
        <f>'SO 102.1 - Propustek pod ...'!F36</f>
        <v>0</v>
      </c>
      <c r="BB58" s="130">
        <f>'SO 102.1 - Propustek pod ...'!F37</f>
        <v>0</v>
      </c>
      <c r="BC58" s="130">
        <f>'SO 102.1 - Propustek pod ...'!F38</f>
        <v>0</v>
      </c>
      <c r="BD58" s="132">
        <f>'SO 102.1 - Propustek pod ...'!F39</f>
        <v>0</v>
      </c>
      <c r="BE58" s="4"/>
      <c r="BT58" s="133" t="s">
        <v>82</v>
      </c>
      <c r="BV58" s="133" t="s">
        <v>74</v>
      </c>
      <c r="BW58" s="133" t="s">
        <v>92</v>
      </c>
      <c r="BX58" s="133" t="s">
        <v>88</v>
      </c>
      <c r="CL58" s="133" t="s">
        <v>19</v>
      </c>
    </row>
    <row r="59" spans="1:90" s="4" customFormat="1" ht="23.25" customHeight="1">
      <c r="A59" s="111" t="s">
        <v>76</v>
      </c>
      <c r="B59" s="63"/>
      <c r="C59" s="125"/>
      <c r="D59" s="125"/>
      <c r="E59" s="126" t="s">
        <v>93</v>
      </c>
      <c r="F59" s="126"/>
      <c r="G59" s="126"/>
      <c r="H59" s="126"/>
      <c r="I59" s="126"/>
      <c r="J59" s="125"/>
      <c r="K59" s="126" t="s">
        <v>94</v>
      </c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7">
        <f>'SO 102.2 - Propustek pod ...'!J32</f>
        <v>0</v>
      </c>
      <c r="AH59" s="125"/>
      <c r="AI59" s="125"/>
      <c r="AJ59" s="125"/>
      <c r="AK59" s="125"/>
      <c r="AL59" s="125"/>
      <c r="AM59" s="125"/>
      <c r="AN59" s="127">
        <f>SUM(AG59,AT59)</f>
        <v>0</v>
      </c>
      <c r="AO59" s="125"/>
      <c r="AP59" s="125"/>
      <c r="AQ59" s="128" t="s">
        <v>91</v>
      </c>
      <c r="AR59" s="65"/>
      <c r="AS59" s="129">
        <v>0</v>
      </c>
      <c r="AT59" s="130">
        <f>ROUND(SUM(AV59:AW59),2)</f>
        <v>0</v>
      </c>
      <c r="AU59" s="131">
        <f>'SO 102.2 - Propustek pod ...'!P91</f>
        <v>0</v>
      </c>
      <c r="AV59" s="130">
        <f>'SO 102.2 - Propustek pod ...'!J35</f>
        <v>0</v>
      </c>
      <c r="AW59" s="130">
        <f>'SO 102.2 - Propustek pod ...'!J36</f>
        <v>0</v>
      </c>
      <c r="AX59" s="130">
        <f>'SO 102.2 - Propustek pod ...'!J37</f>
        <v>0</v>
      </c>
      <c r="AY59" s="130">
        <f>'SO 102.2 - Propustek pod ...'!J38</f>
        <v>0</v>
      </c>
      <c r="AZ59" s="130">
        <f>'SO 102.2 - Propustek pod ...'!F35</f>
        <v>0</v>
      </c>
      <c r="BA59" s="130">
        <f>'SO 102.2 - Propustek pod ...'!F36</f>
        <v>0</v>
      </c>
      <c r="BB59" s="130">
        <f>'SO 102.2 - Propustek pod ...'!F37</f>
        <v>0</v>
      </c>
      <c r="BC59" s="130">
        <f>'SO 102.2 - Propustek pod ...'!F38</f>
        <v>0</v>
      </c>
      <c r="BD59" s="132">
        <f>'SO 102.2 - Propustek pod ...'!F39</f>
        <v>0</v>
      </c>
      <c r="BE59" s="4"/>
      <c r="BT59" s="133" t="s">
        <v>82</v>
      </c>
      <c r="BV59" s="133" t="s">
        <v>74</v>
      </c>
      <c r="BW59" s="133" t="s">
        <v>95</v>
      </c>
      <c r="BX59" s="133" t="s">
        <v>88</v>
      </c>
      <c r="CL59" s="133" t="s">
        <v>19</v>
      </c>
    </row>
    <row r="60" spans="1:91" s="7" customFormat="1" ht="16.5" customHeight="1">
      <c r="A60" s="7"/>
      <c r="B60" s="112"/>
      <c r="C60" s="113"/>
      <c r="D60" s="114" t="s">
        <v>96</v>
      </c>
      <c r="E60" s="114"/>
      <c r="F60" s="114"/>
      <c r="G60" s="114"/>
      <c r="H60" s="114"/>
      <c r="I60" s="115"/>
      <c r="J60" s="114" t="s">
        <v>97</v>
      </c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24">
        <f>ROUND(SUM(AG61:AG70),2)</f>
        <v>0</v>
      </c>
      <c r="AH60" s="115"/>
      <c r="AI60" s="115"/>
      <c r="AJ60" s="115"/>
      <c r="AK60" s="115"/>
      <c r="AL60" s="115"/>
      <c r="AM60" s="115"/>
      <c r="AN60" s="116">
        <f>SUM(AG60,AT60)</f>
        <v>0</v>
      </c>
      <c r="AO60" s="115"/>
      <c r="AP60" s="115"/>
      <c r="AQ60" s="117" t="s">
        <v>79</v>
      </c>
      <c r="AR60" s="118"/>
      <c r="AS60" s="119">
        <f>ROUND(SUM(AS61:AS70),2)</f>
        <v>0</v>
      </c>
      <c r="AT60" s="120">
        <f>ROUND(SUM(AV60:AW60),2)</f>
        <v>0</v>
      </c>
      <c r="AU60" s="121">
        <f>ROUND(SUM(AU61:AU70),5)</f>
        <v>0</v>
      </c>
      <c r="AV60" s="120">
        <f>ROUND(AZ60*L29,2)</f>
        <v>0</v>
      </c>
      <c r="AW60" s="120">
        <f>ROUND(BA60*L30,2)</f>
        <v>0</v>
      </c>
      <c r="AX60" s="120">
        <f>ROUND(BB60*L29,2)</f>
        <v>0</v>
      </c>
      <c r="AY60" s="120">
        <f>ROUND(BC60*L30,2)</f>
        <v>0</v>
      </c>
      <c r="AZ60" s="120">
        <f>ROUND(SUM(AZ61:AZ70),2)</f>
        <v>0</v>
      </c>
      <c r="BA60" s="120">
        <f>ROUND(SUM(BA61:BA70),2)</f>
        <v>0</v>
      </c>
      <c r="BB60" s="120">
        <f>ROUND(SUM(BB61:BB70),2)</f>
        <v>0</v>
      </c>
      <c r="BC60" s="120">
        <f>ROUND(SUM(BC61:BC70),2)</f>
        <v>0</v>
      </c>
      <c r="BD60" s="122">
        <f>ROUND(SUM(BD61:BD70),2)</f>
        <v>0</v>
      </c>
      <c r="BE60" s="7"/>
      <c r="BS60" s="123" t="s">
        <v>71</v>
      </c>
      <c r="BT60" s="123" t="s">
        <v>80</v>
      </c>
      <c r="BU60" s="123" t="s">
        <v>73</v>
      </c>
      <c r="BV60" s="123" t="s">
        <v>74</v>
      </c>
      <c r="BW60" s="123" t="s">
        <v>98</v>
      </c>
      <c r="BX60" s="123" t="s">
        <v>5</v>
      </c>
      <c r="CL60" s="123" t="s">
        <v>19</v>
      </c>
      <c r="CM60" s="123" t="s">
        <v>82</v>
      </c>
    </row>
    <row r="61" spans="1:90" s="4" customFormat="1" ht="23.25" customHeight="1">
      <c r="A61" s="111" t="s">
        <v>76</v>
      </c>
      <c r="B61" s="63"/>
      <c r="C61" s="125"/>
      <c r="D61" s="125"/>
      <c r="E61" s="126" t="s">
        <v>99</v>
      </c>
      <c r="F61" s="126"/>
      <c r="G61" s="126"/>
      <c r="H61" s="126"/>
      <c r="I61" s="126"/>
      <c r="J61" s="125"/>
      <c r="K61" s="126" t="s">
        <v>100</v>
      </c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>
        <f>'SO 103.1 - Propustek pod ...'!J32</f>
        <v>0</v>
      </c>
      <c r="AH61" s="125"/>
      <c r="AI61" s="125"/>
      <c r="AJ61" s="125"/>
      <c r="AK61" s="125"/>
      <c r="AL61" s="125"/>
      <c r="AM61" s="125"/>
      <c r="AN61" s="127">
        <f>SUM(AG61,AT61)</f>
        <v>0</v>
      </c>
      <c r="AO61" s="125"/>
      <c r="AP61" s="125"/>
      <c r="AQ61" s="128" t="s">
        <v>91</v>
      </c>
      <c r="AR61" s="65"/>
      <c r="AS61" s="129">
        <v>0</v>
      </c>
      <c r="AT61" s="130">
        <f>ROUND(SUM(AV61:AW61),2)</f>
        <v>0</v>
      </c>
      <c r="AU61" s="131">
        <f>'SO 103.1 - Propustek pod ...'!P91</f>
        <v>0</v>
      </c>
      <c r="AV61" s="130">
        <f>'SO 103.1 - Propustek pod ...'!J35</f>
        <v>0</v>
      </c>
      <c r="AW61" s="130">
        <f>'SO 103.1 - Propustek pod ...'!J36</f>
        <v>0</v>
      </c>
      <c r="AX61" s="130">
        <f>'SO 103.1 - Propustek pod ...'!J37</f>
        <v>0</v>
      </c>
      <c r="AY61" s="130">
        <f>'SO 103.1 - Propustek pod ...'!J38</f>
        <v>0</v>
      </c>
      <c r="AZ61" s="130">
        <f>'SO 103.1 - Propustek pod ...'!F35</f>
        <v>0</v>
      </c>
      <c r="BA61" s="130">
        <f>'SO 103.1 - Propustek pod ...'!F36</f>
        <v>0</v>
      </c>
      <c r="BB61" s="130">
        <f>'SO 103.1 - Propustek pod ...'!F37</f>
        <v>0</v>
      </c>
      <c r="BC61" s="130">
        <f>'SO 103.1 - Propustek pod ...'!F38</f>
        <v>0</v>
      </c>
      <c r="BD61" s="132">
        <f>'SO 103.1 - Propustek pod ...'!F39</f>
        <v>0</v>
      </c>
      <c r="BE61" s="4"/>
      <c r="BT61" s="133" t="s">
        <v>82</v>
      </c>
      <c r="BV61" s="133" t="s">
        <v>74</v>
      </c>
      <c r="BW61" s="133" t="s">
        <v>101</v>
      </c>
      <c r="BX61" s="133" t="s">
        <v>98</v>
      </c>
      <c r="CL61" s="133" t="s">
        <v>19</v>
      </c>
    </row>
    <row r="62" spans="1:90" s="4" customFormat="1" ht="23.25" customHeight="1">
      <c r="A62" s="111" t="s">
        <v>76</v>
      </c>
      <c r="B62" s="63"/>
      <c r="C62" s="125"/>
      <c r="D62" s="125"/>
      <c r="E62" s="126" t="s">
        <v>102</v>
      </c>
      <c r="F62" s="126"/>
      <c r="G62" s="126"/>
      <c r="H62" s="126"/>
      <c r="I62" s="126"/>
      <c r="J62" s="125"/>
      <c r="K62" s="126" t="s">
        <v>103</v>
      </c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7">
        <f>'SO 103.2 - Propustek pod ...'!J32</f>
        <v>0</v>
      </c>
      <c r="AH62" s="125"/>
      <c r="AI62" s="125"/>
      <c r="AJ62" s="125"/>
      <c r="AK62" s="125"/>
      <c r="AL62" s="125"/>
      <c r="AM62" s="125"/>
      <c r="AN62" s="127">
        <f>SUM(AG62,AT62)</f>
        <v>0</v>
      </c>
      <c r="AO62" s="125"/>
      <c r="AP62" s="125"/>
      <c r="AQ62" s="128" t="s">
        <v>91</v>
      </c>
      <c r="AR62" s="65"/>
      <c r="AS62" s="129">
        <v>0</v>
      </c>
      <c r="AT62" s="130">
        <f>ROUND(SUM(AV62:AW62),2)</f>
        <v>0</v>
      </c>
      <c r="AU62" s="131">
        <f>'SO 103.2 - Propustek pod ...'!P91</f>
        <v>0</v>
      </c>
      <c r="AV62" s="130">
        <f>'SO 103.2 - Propustek pod ...'!J35</f>
        <v>0</v>
      </c>
      <c r="AW62" s="130">
        <f>'SO 103.2 - Propustek pod ...'!J36</f>
        <v>0</v>
      </c>
      <c r="AX62" s="130">
        <f>'SO 103.2 - Propustek pod ...'!J37</f>
        <v>0</v>
      </c>
      <c r="AY62" s="130">
        <f>'SO 103.2 - Propustek pod ...'!J38</f>
        <v>0</v>
      </c>
      <c r="AZ62" s="130">
        <f>'SO 103.2 - Propustek pod ...'!F35</f>
        <v>0</v>
      </c>
      <c r="BA62" s="130">
        <f>'SO 103.2 - Propustek pod ...'!F36</f>
        <v>0</v>
      </c>
      <c r="BB62" s="130">
        <f>'SO 103.2 - Propustek pod ...'!F37</f>
        <v>0</v>
      </c>
      <c r="BC62" s="130">
        <f>'SO 103.2 - Propustek pod ...'!F38</f>
        <v>0</v>
      </c>
      <c r="BD62" s="132">
        <f>'SO 103.2 - Propustek pod ...'!F39</f>
        <v>0</v>
      </c>
      <c r="BE62" s="4"/>
      <c r="BT62" s="133" t="s">
        <v>82</v>
      </c>
      <c r="BV62" s="133" t="s">
        <v>74</v>
      </c>
      <c r="BW62" s="133" t="s">
        <v>104</v>
      </c>
      <c r="BX62" s="133" t="s">
        <v>98</v>
      </c>
      <c r="CL62" s="133" t="s">
        <v>19</v>
      </c>
    </row>
    <row r="63" spans="1:90" s="4" customFormat="1" ht="23.25" customHeight="1">
      <c r="A63" s="111" t="s">
        <v>76</v>
      </c>
      <c r="B63" s="63"/>
      <c r="C63" s="125"/>
      <c r="D63" s="125"/>
      <c r="E63" s="126" t="s">
        <v>105</v>
      </c>
      <c r="F63" s="126"/>
      <c r="G63" s="126"/>
      <c r="H63" s="126"/>
      <c r="I63" s="126"/>
      <c r="J63" s="125"/>
      <c r="K63" s="126" t="s">
        <v>106</v>
      </c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7">
        <f>'SO 103.3 - Propustek pod ...'!J32</f>
        <v>0</v>
      </c>
      <c r="AH63" s="125"/>
      <c r="AI63" s="125"/>
      <c r="AJ63" s="125"/>
      <c r="AK63" s="125"/>
      <c r="AL63" s="125"/>
      <c r="AM63" s="125"/>
      <c r="AN63" s="127">
        <f>SUM(AG63,AT63)</f>
        <v>0</v>
      </c>
      <c r="AO63" s="125"/>
      <c r="AP63" s="125"/>
      <c r="AQ63" s="128" t="s">
        <v>91</v>
      </c>
      <c r="AR63" s="65"/>
      <c r="AS63" s="129">
        <v>0</v>
      </c>
      <c r="AT63" s="130">
        <f>ROUND(SUM(AV63:AW63),2)</f>
        <v>0</v>
      </c>
      <c r="AU63" s="131">
        <f>'SO 103.3 - Propustek pod ...'!P91</f>
        <v>0</v>
      </c>
      <c r="AV63" s="130">
        <f>'SO 103.3 - Propustek pod ...'!J35</f>
        <v>0</v>
      </c>
      <c r="AW63" s="130">
        <f>'SO 103.3 - Propustek pod ...'!J36</f>
        <v>0</v>
      </c>
      <c r="AX63" s="130">
        <f>'SO 103.3 - Propustek pod ...'!J37</f>
        <v>0</v>
      </c>
      <c r="AY63" s="130">
        <f>'SO 103.3 - Propustek pod ...'!J38</f>
        <v>0</v>
      </c>
      <c r="AZ63" s="130">
        <f>'SO 103.3 - Propustek pod ...'!F35</f>
        <v>0</v>
      </c>
      <c r="BA63" s="130">
        <f>'SO 103.3 - Propustek pod ...'!F36</f>
        <v>0</v>
      </c>
      <c r="BB63" s="130">
        <f>'SO 103.3 - Propustek pod ...'!F37</f>
        <v>0</v>
      </c>
      <c r="BC63" s="130">
        <f>'SO 103.3 - Propustek pod ...'!F38</f>
        <v>0</v>
      </c>
      <c r="BD63" s="132">
        <f>'SO 103.3 - Propustek pod ...'!F39</f>
        <v>0</v>
      </c>
      <c r="BE63" s="4"/>
      <c r="BT63" s="133" t="s">
        <v>82</v>
      </c>
      <c r="BV63" s="133" t="s">
        <v>74</v>
      </c>
      <c r="BW63" s="133" t="s">
        <v>107</v>
      </c>
      <c r="BX63" s="133" t="s">
        <v>98</v>
      </c>
      <c r="CL63" s="133" t="s">
        <v>19</v>
      </c>
    </row>
    <row r="64" spans="1:90" s="4" customFormat="1" ht="23.25" customHeight="1">
      <c r="A64" s="111" t="s">
        <v>76</v>
      </c>
      <c r="B64" s="63"/>
      <c r="C64" s="125"/>
      <c r="D64" s="125"/>
      <c r="E64" s="126" t="s">
        <v>108</v>
      </c>
      <c r="F64" s="126"/>
      <c r="G64" s="126"/>
      <c r="H64" s="126"/>
      <c r="I64" s="126"/>
      <c r="J64" s="125"/>
      <c r="K64" s="126" t="s">
        <v>109</v>
      </c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7">
        <f>'SO 103.4 - Propustek pod ...'!J32</f>
        <v>0</v>
      </c>
      <c r="AH64" s="125"/>
      <c r="AI64" s="125"/>
      <c r="AJ64" s="125"/>
      <c r="AK64" s="125"/>
      <c r="AL64" s="125"/>
      <c r="AM64" s="125"/>
      <c r="AN64" s="127">
        <f>SUM(AG64,AT64)</f>
        <v>0</v>
      </c>
      <c r="AO64" s="125"/>
      <c r="AP64" s="125"/>
      <c r="AQ64" s="128" t="s">
        <v>91</v>
      </c>
      <c r="AR64" s="65"/>
      <c r="AS64" s="129">
        <v>0</v>
      </c>
      <c r="AT64" s="130">
        <f>ROUND(SUM(AV64:AW64),2)</f>
        <v>0</v>
      </c>
      <c r="AU64" s="131">
        <f>'SO 103.4 - Propustek pod ...'!P91</f>
        <v>0</v>
      </c>
      <c r="AV64" s="130">
        <f>'SO 103.4 - Propustek pod ...'!J35</f>
        <v>0</v>
      </c>
      <c r="AW64" s="130">
        <f>'SO 103.4 - Propustek pod ...'!J36</f>
        <v>0</v>
      </c>
      <c r="AX64" s="130">
        <f>'SO 103.4 - Propustek pod ...'!J37</f>
        <v>0</v>
      </c>
      <c r="AY64" s="130">
        <f>'SO 103.4 - Propustek pod ...'!J38</f>
        <v>0</v>
      </c>
      <c r="AZ64" s="130">
        <f>'SO 103.4 - Propustek pod ...'!F35</f>
        <v>0</v>
      </c>
      <c r="BA64" s="130">
        <f>'SO 103.4 - Propustek pod ...'!F36</f>
        <v>0</v>
      </c>
      <c r="BB64" s="130">
        <f>'SO 103.4 - Propustek pod ...'!F37</f>
        <v>0</v>
      </c>
      <c r="BC64" s="130">
        <f>'SO 103.4 - Propustek pod ...'!F38</f>
        <v>0</v>
      </c>
      <c r="BD64" s="132">
        <f>'SO 103.4 - Propustek pod ...'!F39</f>
        <v>0</v>
      </c>
      <c r="BE64" s="4"/>
      <c r="BT64" s="133" t="s">
        <v>82</v>
      </c>
      <c r="BV64" s="133" t="s">
        <v>74</v>
      </c>
      <c r="BW64" s="133" t="s">
        <v>110</v>
      </c>
      <c r="BX64" s="133" t="s">
        <v>98</v>
      </c>
      <c r="CL64" s="133" t="s">
        <v>19</v>
      </c>
    </row>
    <row r="65" spans="1:90" s="4" customFormat="1" ht="23.25" customHeight="1">
      <c r="A65" s="111" t="s">
        <v>76</v>
      </c>
      <c r="B65" s="63"/>
      <c r="C65" s="125"/>
      <c r="D65" s="125"/>
      <c r="E65" s="126" t="s">
        <v>111</v>
      </c>
      <c r="F65" s="126"/>
      <c r="G65" s="126"/>
      <c r="H65" s="126"/>
      <c r="I65" s="126"/>
      <c r="J65" s="125"/>
      <c r="K65" s="126" t="s">
        <v>112</v>
      </c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7">
        <f>'SO 103.5 - Propustek pod ...'!J32</f>
        <v>0</v>
      </c>
      <c r="AH65" s="125"/>
      <c r="AI65" s="125"/>
      <c r="AJ65" s="125"/>
      <c r="AK65" s="125"/>
      <c r="AL65" s="125"/>
      <c r="AM65" s="125"/>
      <c r="AN65" s="127">
        <f>SUM(AG65,AT65)</f>
        <v>0</v>
      </c>
      <c r="AO65" s="125"/>
      <c r="AP65" s="125"/>
      <c r="AQ65" s="128" t="s">
        <v>91</v>
      </c>
      <c r="AR65" s="65"/>
      <c r="AS65" s="129">
        <v>0</v>
      </c>
      <c r="AT65" s="130">
        <f>ROUND(SUM(AV65:AW65),2)</f>
        <v>0</v>
      </c>
      <c r="AU65" s="131">
        <f>'SO 103.5 - Propustek pod ...'!P91</f>
        <v>0</v>
      </c>
      <c r="AV65" s="130">
        <f>'SO 103.5 - Propustek pod ...'!J35</f>
        <v>0</v>
      </c>
      <c r="AW65" s="130">
        <f>'SO 103.5 - Propustek pod ...'!J36</f>
        <v>0</v>
      </c>
      <c r="AX65" s="130">
        <f>'SO 103.5 - Propustek pod ...'!J37</f>
        <v>0</v>
      </c>
      <c r="AY65" s="130">
        <f>'SO 103.5 - Propustek pod ...'!J38</f>
        <v>0</v>
      </c>
      <c r="AZ65" s="130">
        <f>'SO 103.5 - Propustek pod ...'!F35</f>
        <v>0</v>
      </c>
      <c r="BA65" s="130">
        <f>'SO 103.5 - Propustek pod ...'!F36</f>
        <v>0</v>
      </c>
      <c r="BB65" s="130">
        <f>'SO 103.5 - Propustek pod ...'!F37</f>
        <v>0</v>
      </c>
      <c r="BC65" s="130">
        <f>'SO 103.5 - Propustek pod ...'!F38</f>
        <v>0</v>
      </c>
      <c r="BD65" s="132">
        <f>'SO 103.5 - Propustek pod ...'!F39</f>
        <v>0</v>
      </c>
      <c r="BE65" s="4"/>
      <c r="BT65" s="133" t="s">
        <v>82</v>
      </c>
      <c r="BV65" s="133" t="s">
        <v>74</v>
      </c>
      <c r="BW65" s="133" t="s">
        <v>113</v>
      </c>
      <c r="BX65" s="133" t="s">
        <v>98</v>
      </c>
      <c r="CL65" s="133" t="s">
        <v>19</v>
      </c>
    </row>
    <row r="66" spans="1:90" s="4" customFormat="1" ht="23.25" customHeight="1">
      <c r="A66" s="111" t="s">
        <v>76</v>
      </c>
      <c r="B66" s="63"/>
      <c r="C66" s="125"/>
      <c r="D66" s="125"/>
      <c r="E66" s="126" t="s">
        <v>114</v>
      </c>
      <c r="F66" s="126"/>
      <c r="G66" s="126"/>
      <c r="H66" s="126"/>
      <c r="I66" s="126"/>
      <c r="J66" s="125"/>
      <c r="K66" s="126" t="s">
        <v>115</v>
      </c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7">
        <f>'SO 103.6 - Propustek pod ...'!J32</f>
        <v>0</v>
      </c>
      <c r="AH66" s="125"/>
      <c r="AI66" s="125"/>
      <c r="AJ66" s="125"/>
      <c r="AK66" s="125"/>
      <c r="AL66" s="125"/>
      <c r="AM66" s="125"/>
      <c r="AN66" s="127">
        <f>SUM(AG66,AT66)</f>
        <v>0</v>
      </c>
      <c r="AO66" s="125"/>
      <c r="AP66" s="125"/>
      <c r="AQ66" s="128" t="s">
        <v>91</v>
      </c>
      <c r="AR66" s="65"/>
      <c r="AS66" s="129">
        <v>0</v>
      </c>
      <c r="AT66" s="130">
        <f>ROUND(SUM(AV66:AW66),2)</f>
        <v>0</v>
      </c>
      <c r="AU66" s="131">
        <f>'SO 103.6 - Propustek pod ...'!P91</f>
        <v>0</v>
      </c>
      <c r="AV66" s="130">
        <f>'SO 103.6 - Propustek pod ...'!J35</f>
        <v>0</v>
      </c>
      <c r="AW66" s="130">
        <f>'SO 103.6 - Propustek pod ...'!J36</f>
        <v>0</v>
      </c>
      <c r="AX66" s="130">
        <f>'SO 103.6 - Propustek pod ...'!J37</f>
        <v>0</v>
      </c>
      <c r="AY66" s="130">
        <f>'SO 103.6 - Propustek pod ...'!J38</f>
        <v>0</v>
      </c>
      <c r="AZ66" s="130">
        <f>'SO 103.6 - Propustek pod ...'!F35</f>
        <v>0</v>
      </c>
      <c r="BA66" s="130">
        <f>'SO 103.6 - Propustek pod ...'!F36</f>
        <v>0</v>
      </c>
      <c r="BB66" s="130">
        <f>'SO 103.6 - Propustek pod ...'!F37</f>
        <v>0</v>
      </c>
      <c r="BC66" s="130">
        <f>'SO 103.6 - Propustek pod ...'!F38</f>
        <v>0</v>
      </c>
      <c r="BD66" s="132">
        <f>'SO 103.6 - Propustek pod ...'!F39</f>
        <v>0</v>
      </c>
      <c r="BE66" s="4"/>
      <c r="BT66" s="133" t="s">
        <v>82</v>
      </c>
      <c r="BV66" s="133" t="s">
        <v>74</v>
      </c>
      <c r="BW66" s="133" t="s">
        <v>116</v>
      </c>
      <c r="BX66" s="133" t="s">
        <v>98</v>
      </c>
      <c r="CL66" s="133" t="s">
        <v>19</v>
      </c>
    </row>
    <row r="67" spans="1:90" s="4" customFormat="1" ht="23.25" customHeight="1">
      <c r="A67" s="111" t="s">
        <v>76</v>
      </c>
      <c r="B67" s="63"/>
      <c r="C67" s="125"/>
      <c r="D67" s="125"/>
      <c r="E67" s="126" t="s">
        <v>117</v>
      </c>
      <c r="F67" s="126"/>
      <c r="G67" s="126"/>
      <c r="H67" s="126"/>
      <c r="I67" s="126"/>
      <c r="J67" s="125"/>
      <c r="K67" s="126" t="s">
        <v>118</v>
      </c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7">
        <f>'SO 103.7 - Propustek pod ...'!J32</f>
        <v>0</v>
      </c>
      <c r="AH67" s="125"/>
      <c r="AI67" s="125"/>
      <c r="AJ67" s="125"/>
      <c r="AK67" s="125"/>
      <c r="AL67" s="125"/>
      <c r="AM67" s="125"/>
      <c r="AN67" s="127">
        <f>SUM(AG67,AT67)</f>
        <v>0</v>
      </c>
      <c r="AO67" s="125"/>
      <c r="AP67" s="125"/>
      <c r="AQ67" s="128" t="s">
        <v>91</v>
      </c>
      <c r="AR67" s="65"/>
      <c r="AS67" s="129">
        <v>0</v>
      </c>
      <c r="AT67" s="130">
        <f>ROUND(SUM(AV67:AW67),2)</f>
        <v>0</v>
      </c>
      <c r="AU67" s="131">
        <f>'SO 103.7 - Propustek pod ...'!P91</f>
        <v>0</v>
      </c>
      <c r="AV67" s="130">
        <f>'SO 103.7 - Propustek pod ...'!J35</f>
        <v>0</v>
      </c>
      <c r="AW67" s="130">
        <f>'SO 103.7 - Propustek pod ...'!J36</f>
        <v>0</v>
      </c>
      <c r="AX67" s="130">
        <f>'SO 103.7 - Propustek pod ...'!J37</f>
        <v>0</v>
      </c>
      <c r="AY67" s="130">
        <f>'SO 103.7 - Propustek pod ...'!J38</f>
        <v>0</v>
      </c>
      <c r="AZ67" s="130">
        <f>'SO 103.7 - Propustek pod ...'!F35</f>
        <v>0</v>
      </c>
      <c r="BA67" s="130">
        <f>'SO 103.7 - Propustek pod ...'!F36</f>
        <v>0</v>
      </c>
      <c r="BB67" s="130">
        <f>'SO 103.7 - Propustek pod ...'!F37</f>
        <v>0</v>
      </c>
      <c r="BC67" s="130">
        <f>'SO 103.7 - Propustek pod ...'!F38</f>
        <v>0</v>
      </c>
      <c r="BD67" s="132">
        <f>'SO 103.7 - Propustek pod ...'!F39</f>
        <v>0</v>
      </c>
      <c r="BE67" s="4"/>
      <c r="BT67" s="133" t="s">
        <v>82</v>
      </c>
      <c r="BV67" s="133" t="s">
        <v>74</v>
      </c>
      <c r="BW67" s="133" t="s">
        <v>119</v>
      </c>
      <c r="BX67" s="133" t="s">
        <v>98</v>
      </c>
      <c r="CL67" s="133" t="s">
        <v>19</v>
      </c>
    </row>
    <row r="68" spans="1:90" s="4" customFormat="1" ht="23.25" customHeight="1">
      <c r="A68" s="111" t="s">
        <v>76</v>
      </c>
      <c r="B68" s="63"/>
      <c r="C68" s="125"/>
      <c r="D68" s="125"/>
      <c r="E68" s="126" t="s">
        <v>120</v>
      </c>
      <c r="F68" s="126"/>
      <c r="G68" s="126"/>
      <c r="H68" s="126"/>
      <c r="I68" s="126"/>
      <c r="J68" s="125"/>
      <c r="K68" s="126" t="s">
        <v>121</v>
      </c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7">
        <f>'SO 103.8 - Propustek pod ...'!J32</f>
        <v>0</v>
      </c>
      <c r="AH68" s="125"/>
      <c r="AI68" s="125"/>
      <c r="AJ68" s="125"/>
      <c r="AK68" s="125"/>
      <c r="AL68" s="125"/>
      <c r="AM68" s="125"/>
      <c r="AN68" s="127">
        <f>SUM(AG68,AT68)</f>
        <v>0</v>
      </c>
      <c r="AO68" s="125"/>
      <c r="AP68" s="125"/>
      <c r="AQ68" s="128" t="s">
        <v>91</v>
      </c>
      <c r="AR68" s="65"/>
      <c r="AS68" s="129">
        <v>0</v>
      </c>
      <c r="AT68" s="130">
        <f>ROUND(SUM(AV68:AW68),2)</f>
        <v>0</v>
      </c>
      <c r="AU68" s="131">
        <f>'SO 103.8 - Propustek pod ...'!P91</f>
        <v>0</v>
      </c>
      <c r="AV68" s="130">
        <f>'SO 103.8 - Propustek pod ...'!J35</f>
        <v>0</v>
      </c>
      <c r="AW68" s="130">
        <f>'SO 103.8 - Propustek pod ...'!J36</f>
        <v>0</v>
      </c>
      <c r="AX68" s="130">
        <f>'SO 103.8 - Propustek pod ...'!J37</f>
        <v>0</v>
      </c>
      <c r="AY68" s="130">
        <f>'SO 103.8 - Propustek pod ...'!J38</f>
        <v>0</v>
      </c>
      <c r="AZ68" s="130">
        <f>'SO 103.8 - Propustek pod ...'!F35</f>
        <v>0</v>
      </c>
      <c r="BA68" s="130">
        <f>'SO 103.8 - Propustek pod ...'!F36</f>
        <v>0</v>
      </c>
      <c r="BB68" s="130">
        <f>'SO 103.8 - Propustek pod ...'!F37</f>
        <v>0</v>
      </c>
      <c r="BC68" s="130">
        <f>'SO 103.8 - Propustek pod ...'!F38</f>
        <v>0</v>
      </c>
      <c r="BD68" s="132">
        <f>'SO 103.8 - Propustek pod ...'!F39</f>
        <v>0</v>
      </c>
      <c r="BE68" s="4"/>
      <c r="BT68" s="133" t="s">
        <v>82</v>
      </c>
      <c r="BV68" s="133" t="s">
        <v>74</v>
      </c>
      <c r="BW68" s="133" t="s">
        <v>122</v>
      </c>
      <c r="BX68" s="133" t="s">
        <v>98</v>
      </c>
      <c r="CL68" s="133" t="s">
        <v>19</v>
      </c>
    </row>
    <row r="69" spans="1:90" s="4" customFormat="1" ht="23.25" customHeight="1">
      <c r="A69" s="111" t="s">
        <v>76</v>
      </c>
      <c r="B69" s="63"/>
      <c r="C69" s="125"/>
      <c r="D69" s="125"/>
      <c r="E69" s="126" t="s">
        <v>123</v>
      </c>
      <c r="F69" s="126"/>
      <c r="G69" s="126"/>
      <c r="H69" s="126"/>
      <c r="I69" s="126"/>
      <c r="J69" s="125"/>
      <c r="K69" s="126" t="s">
        <v>124</v>
      </c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7">
        <f>'SO 103.9 - Propustek pod ...'!J32</f>
        <v>0</v>
      </c>
      <c r="AH69" s="125"/>
      <c r="AI69" s="125"/>
      <c r="AJ69" s="125"/>
      <c r="AK69" s="125"/>
      <c r="AL69" s="125"/>
      <c r="AM69" s="125"/>
      <c r="AN69" s="127">
        <f>SUM(AG69,AT69)</f>
        <v>0</v>
      </c>
      <c r="AO69" s="125"/>
      <c r="AP69" s="125"/>
      <c r="AQ69" s="128" t="s">
        <v>91</v>
      </c>
      <c r="AR69" s="65"/>
      <c r="AS69" s="129">
        <v>0</v>
      </c>
      <c r="AT69" s="130">
        <f>ROUND(SUM(AV69:AW69),2)</f>
        <v>0</v>
      </c>
      <c r="AU69" s="131">
        <f>'SO 103.9 - Propustek pod ...'!P91</f>
        <v>0</v>
      </c>
      <c r="AV69" s="130">
        <f>'SO 103.9 - Propustek pod ...'!J35</f>
        <v>0</v>
      </c>
      <c r="AW69" s="130">
        <f>'SO 103.9 - Propustek pod ...'!J36</f>
        <v>0</v>
      </c>
      <c r="AX69" s="130">
        <f>'SO 103.9 - Propustek pod ...'!J37</f>
        <v>0</v>
      </c>
      <c r="AY69" s="130">
        <f>'SO 103.9 - Propustek pod ...'!J38</f>
        <v>0</v>
      </c>
      <c r="AZ69" s="130">
        <f>'SO 103.9 - Propustek pod ...'!F35</f>
        <v>0</v>
      </c>
      <c r="BA69" s="130">
        <f>'SO 103.9 - Propustek pod ...'!F36</f>
        <v>0</v>
      </c>
      <c r="BB69" s="130">
        <f>'SO 103.9 - Propustek pod ...'!F37</f>
        <v>0</v>
      </c>
      <c r="BC69" s="130">
        <f>'SO 103.9 - Propustek pod ...'!F38</f>
        <v>0</v>
      </c>
      <c r="BD69" s="132">
        <f>'SO 103.9 - Propustek pod ...'!F39</f>
        <v>0</v>
      </c>
      <c r="BE69" s="4"/>
      <c r="BT69" s="133" t="s">
        <v>82</v>
      </c>
      <c r="BV69" s="133" t="s">
        <v>74</v>
      </c>
      <c r="BW69" s="133" t="s">
        <v>125</v>
      </c>
      <c r="BX69" s="133" t="s">
        <v>98</v>
      </c>
      <c r="CL69" s="133" t="s">
        <v>19</v>
      </c>
    </row>
    <row r="70" spans="1:90" s="4" customFormat="1" ht="23.25" customHeight="1">
      <c r="A70" s="111" t="s">
        <v>76</v>
      </c>
      <c r="B70" s="63"/>
      <c r="C70" s="125"/>
      <c r="D70" s="125"/>
      <c r="E70" s="126" t="s">
        <v>126</v>
      </c>
      <c r="F70" s="126"/>
      <c r="G70" s="126"/>
      <c r="H70" s="126"/>
      <c r="I70" s="126"/>
      <c r="J70" s="125"/>
      <c r="K70" s="126" t="s">
        <v>127</v>
      </c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7">
        <f>'SO 103.10 - Propustek pod...'!J32</f>
        <v>0</v>
      </c>
      <c r="AH70" s="125"/>
      <c r="AI70" s="125"/>
      <c r="AJ70" s="125"/>
      <c r="AK70" s="125"/>
      <c r="AL70" s="125"/>
      <c r="AM70" s="125"/>
      <c r="AN70" s="127">
        <f>SUM(AG70,AT70)</f>
        <v>0</v>
      </c>
      <c r="AO70" s="125"/>
      <c r="AP70" s="125"/>
      <c r="AQ70" s="128" t="s">
        <v>91</v>
      </c>
      <c r="AR70" s="65"/>
      <c r="AS70" s="129">
        <v>0</v>
      </c>
      <c r="AT70" s="130">
        <f>ROUND(SUM(AV70:AW70),2)</f>
        <v>0</v>
      </c>
      <c r="AU70" s="131">
        <f>'SO 103.10 - Propustek pod...'!P91</f>
        <v>0</v>
      </c>
      <c r="AV70" s="130">
        <f>'SO 103.10 - Propustek pod...'!J35</f>
        <v>0</v>
      </c>
      <c r="AW70" s="130">
        <f>'SO 103.10 - Propustek pod...'!J36</f>
        <v>0</v>
      </c>
      <c r="AX70" s="130">
        <f>'SO 103.10 - Propustek pod...'!J37</f>
        <v>0</v>
      </c>
      <c r="AY70" s="130">
        <f>'SO 103.10 - Propustek pod...'!J38</f>
        <v>0</v>
      </c>
      <c r="AZ70" s="130">
        <f>'SO 103.10 - Propustek pod...'!F35</f>
        <v>0</v>
      </c>
      <c r="BA70" s="130">
        <f>'SO 103.10 - Propustek pod...'!F36</f>
        <v>0</v>
      </c>
      <c r="BB70" s="130">
        <f>'SO 103.10 - Propustek pod...'!F37</f>
        <v>0</v>
      </c>
      <c r="BC70" s="130">
        <f>'SO 103.10 - Propustek pod...'!F38</f>
        <v>0</v>
      </c>
      <c r="BD70" s="132">
        <f>'SO 103.10 - Propustek pod...'!F39</f>
        <v>0</v>
      </c>
      <c r="BE70" s="4"/>
      <c r="BT70" s="133" t="s">
        <v>82</v>
      </c>
      <c r="BV70" s="133" t="s">
        <v>74</v>
      </c>
      <c r="BW70" s="133" t="s">
        <v>128</v>
      </c>
      <c r="BX70" s="133" t="s">
        <v>98</v>
      </c>
      <c r="CL70" s="133" t="s">
        <v>19</v>
      </c>
    </row>
    <row r="71" spans="1:91" s="7" customFormat="1" ht="16.5" customHeight="1">
      <c r="A71" s="111" t="s">
        <v>76</v>
      </c>
      <c r="B71" s="112"/>
      <c r="C71" s="113"/>
      <c r="D71" s="114" t="s">
        <v>129</v>
      </c>
      <c r="E71" s="114"/>
      <c r="F71" s="114"/>
      <c r="G71" s="114"/>
      <c r="H71" s="114"/>
      <c r="I71" s="115"/>
      <c r="J71" s="114" t="s">
        <v>130</v>
      </c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6">
        <f>'SO 801 - Technická rekult...'!J30</f>
        <v>0</v>
      </c>
      <c r="AH71" s="115"/>
      <c r="AI71" s="115"/>
      <c r="AJ71" s="115"/>
      <c r="AK71" s="115"/>
      <c r="AL71" s="115"/>
      <c r="AM71" s="115"/>
      <c r="AN71" s="116">
        <f>SUM(AG71,AT71)</f>
        <v>0</v>
      </c>
      <c r="AO71" s="115"/>
      <c r="AP71" s="115"/>
      <c r="AQ71" s="117" t="s">
        <v>79</v>
      </c>
      <c r="AR71" s="118"/>
      <c r="AS71" s="119">
        <v>0</v>
      </c>
      <c r="AT71" s="120">
        <f>ROUND(SUM(AV71:AW71),2)</f>
        <v>0</v>
      </c>
      <c r="AU71" s="121">
        <f>'SO 801 - Technická rekult...'!P83</f>
        <v>0</v>
      </c>
      <c r="AV71" s="120">
        <f>'SO 801 - Technická rekult...'!J33</f>
        <v>0</v>
      </c>
      <c r="AW71" s="120">
        <f>'SO 801 - Technická rekult...'!J34</f>
        <v>0</v>
      </c>
      <c r="AX71" s="120">
        <f>'SO 801 - Technická rekult...'!J35</f>
        <v>0</v>
      </c>
      <c r="AY71" s="120">
        <f>'SO 801 - Technická rekult...'!J36</f>
        <v>0</v>
      </c>
      <c r="AZ71" s="120">
        <f>'SO 801 - Technická rekult...'!F33</f>
        <v>0</v>
      </c>
      <c r="BA71" s="120">
        <f>'SO 801 - Technická rekult...'!F34</f>
        <v>0</v>
      </c>
      <c r="BB71" s="120">
        <f>'SO 801 - Technická rekult...'!F35</f>
        <v>0</v>
      </c>
      <c r="BC71" s="120">
        <f>'SO 801 - Technická rekult...'!F36</f>
        <v>0</v>
      </c>
      <c r="BD71" s="122">
        <f>'SO 801 - Technická rekult...'!F37</f>
        <v>0</v>
      </c>
      <c r="BE71" s="7"/>
      <c r="BT71" s="123" t="s">
        <v>80</v>
      </c>
      <c r="BV71" s="123" t="s">
        <v>74</v>
      </c>
      <c r="BW71" s="123" t="s">
        <v>131</v>
      </c>
      <c r="BX71" s="123" t="s">
        <v>5</v>
      </c>
      <c r="CL71" s="123" t="s">
        <v>19</v>
      </c>
      <c r="CM71" s="123" t="s">
        <v>82</v>
      </c>
    </row>
    <row r="72" spans="1:91" s="7" customFormat="1" ht="16.5" customHeight="1">
      <c r="A72" s="111" t="s">
        <v>76</v>
      </c>
      <c r="B72" s="112"/>
      <c r="C72" s="113"/>
      <c r="D72" s="114" t="s">
        <v>132</v>
      </c>
      <c r="E72" s="114"/>
      <c r="F72" s="114"/>
      <c r="G72" s="114"/>
      <c r="H72" s="114"/>
      <c r="I72" s="115"/>
      <c r="J72" s="114" t="s">
        <v>133</v>
      </c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6">
        <f>'VON - Vedlejší a ostatní ...'!J30</f>
        <v>0</v>
      </c>
      <c r="AH72" s="115"/>
      <c r="AI72" s="115"/>
      <c r="AJ72" s="115"/>
      <c r="AK72" s="115"/>
      <c r="AL72" s="115"/>
      <c r="AM72" s="115"/>
      <c r="AN72" s="116">
        <f>SUM(AG72,AT72)</f>
        <v>0</v>
      </c>
      <c r="AO72" s="115"/>
      <c r="AP72" s="115"/>
      <c r="AQ72" s="117" t="s">
        <v>132</v>
      </c>
      <c r="AR72" s="118"/>
      <c r="AS72" s="134">
        <v>0</v>
      </c>
      <c r="AT72" s="135">
        <f>ROUND(SUM(AV72:AW72),2)</f>
        <v>0</v>
      </c>
      <c r="AU72" s="136">
        <f>'VON - Vedlejší a ostatní ...'!P85</f>
        <v>0</v>
      </c>
      <c r="AV72" s="135">
        <f>'VON - Vedlejší a ostatní ...'!J33</f>
        <v>0</v>
      </c>
      <c r="AW72" s="135">
        <f>'VON - Vedlejší a ostatní ...'!J34</f>
        <v>0</v>
      </c>
      <c r="AX72" s="135">
        <f>'VON - Vedlejší a ostatní ...'!J35</f>
        <v>0</v>
      </c>
      <c r="AY72" s="135">
        <f>'VON - Vedlejší a ostatní ...'!J36</f>
        <v>0</v>
      </c>
      <c r="AZ72" s="135">
        <f>'VON - Vedlejší a ostatní ...'!F33</f>
        <v>0</v>
      </c>
      <c r="BA72" s="135">
        <f>'VON - Vedlejší a ostatní ...'!F34</f>
        <v>0</v>
      </c>
      <c r="BB72" s="135">
        <f>'VON - Vedlejší a ostatní ...'!F35</f>
        <v>0</v>
      </c>
      <c r="BC72" s="135">
        <f>'VON - Vedlejší a ostatní ...'!F36</f>
        <v>0</v>
      </c>
      <c r="BD72" s="137">
        <f>'VON - Vedlejší a ostatní ...'!F37</f>
        <v>0</v>
      </c>
      <c r="BE72" s="7"/>
      <c r="BT72" s="123" t="s">
        <v>80</v>
      </c>
      <c r="BV72" s="123" t="s">
        <v>74</v>
      </c>
      <c r="BW72" s="123" t="s">
        <v>134</v>
      </c>
      <c r="BX72" s="123" t="s">
        <v>5</v>
      </c>
      <c r="CL72" s="123" t="s">
        <v>19</v>
      </c>
      <c r="CM72" s="123" t="s">
        <v>82</v>
      </c>
    </row>
    <row r="73" spans="1:57" s="2" customFormat="1" ht="30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4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</row>
    <row r="74" spans="1:57" s="2" customFormat="1" ht="6.95" customHeight="1">
      <c r="A74" s="38"/>
      <c r="B74" s="59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44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</row>
  </sheetData>
  <sheetProtection password="CC35" sheet="1" objects="1" scenarios="1" formatColumns="0" formatRows="0"/>
  <mergeCells count="110">
    <mergeCell ref="C52:G52"/>
    <mergeCell ref="D60:H60"/>
    <mergeCell ref="D56:H56"/>
    <mergeCell ref="D57:H57"/>
    <mergeCell ref="D55:H55"/>
    <mergeCell ref="E64:I64"/>
    <mergeCell ref="E63:I63"/>
    <mergeCell ref="E58:I58"/>
    <mergeCell ref="E62:I62"/>
    <mergeCell ref="E61:I61"/>
    <mergeCell ref="E59:I59"/>
    <mergeCell ref="I52:AF52"/>
    <mergeCell ref="J56:AF56"/>
    <mergeCell ref="J57:AF57"/>
    <mergeCell ref="J60:AF60"/>
    <mergeCell ref="J55:AF55"/>
    <mergeCell ref="K61:AF61"/>
    <mergeCell ref="K59:AF59"/>
    <mergeCell ref="K62:AF62"/>
    <mergeCell ref="K63:AF63"/>
    <mergeCell ref="K58:AF58"/>
    <mergeCell ref="K64:AF64"/>
    <mergeCell ref="L45:AO45"/>
    <mergeCell ref="E65:I65"/>
    <mergeCell ref="K65:AF65"/>
    <mergeCell ref="E66:I66"/>
    <mergeCell ref="K66:AF66"/>
    <mergeCell ref="E67:I67"/>
    <mergeCell ref="K67:AF67"/>
    <mergeCell ref="E68:I68"/>
    <mergeCell ref="K68:AF68"/>
    <mergeCell ref="E69:I69"/>
    <mergeCell ref="K69:AF69"/>
    <mergeCell ref="E70:I70"/>
    <mergeCell ref="K70:AF70"/>
    <mergeCell ref="D71:H71"/>
    <mergeCell ref="J71:AF71"/>
    <mergeCell ref="D72:H72"/>
    <mergeCell ref="J72:AF72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52:AM52"/>
    <mergeCell ref="AG62:AM62"/>
    <mergeCell ref="AG57:AM57"/>
    <mergeCell ref="AG63:AM63"/>
    <mergeCell ref="AG60:AM60"/>
    <mergeCell ref="AG61:AM61"/>
    <mergeCell ref="AG55:AM55"/>
    <mergeCell ref="AG56:AM56"/>
    <mergeCell ref="AG58:AM58"/>
    <mergeCell ref="AG64:AM64"/>
    <mergeCell ref="AG59:AM59"/>
    <mergeCell ref="AM49:AP49"/>
    <mergeCell ref="AM47:AN47"/>
    <mergeCell ref="AM50:AP50"/>
    <mergeCell ref="AN63:AP63"/>
    <mergeCell ref="AN64:AP64"/>
    <mergeCell ref="AN57:AP57"/>
    <mergeCell ref="AN62:AP62"/>
    <mergeCell ref="AN61:AP61"/>
    <mergeCell ref="AN60:AP60"/>
    <mergeCell ref="AN55:AP55"/>
    <mergeCell ref="AN59:AP59"/>
    <mergeCell ref="AN56:AP56"/>
    <mergeCell ref="AN52:AP52"/>
    <mergeCell ref="AN58:AP58"/>
    <mergeCell ref="AS49:AT51"/>
    <mergeCell ref="AN65:AP65"/>
    <mergeCell ref="AG65:AM65"/>
    <mergeCell ref="AN66:AP66"/>
    <mergeCell ref="AG66:AM66"/>
    <mergeCell ref="AN67:AP67"/>
    <mergeCell ref="AG67:AM67"/>
    <mergeCell ref="AN68:AP68"/>
    <mergeCell ref="AG68:AM68"/>
    <mergeCell ref="AN69:AP69"/>
    <mergeCell ref="AG69:AM69"/>
    <mergeCell ref="AN70:AP70"/>
    <mergeCell ref="AG70:AM70"/>
    <mergeCell ref="AN71:AP71"/>
    <mergeCell ref="AG71:AM71"/>
    <mergeCell ref="AN72:AP72"/>
    <mergeCell ref="AG72:AM72"/>
    <mergeCell ref="AN54:AP54"/>
  </mergeCells>
  <hyperlinks>
    <hyperlink ref="A55" location="'SO 001 - Příprava staveniště'!C2" display="/"/>
    <hyperlink ref="A56" location="'SO 101 - Rekonstrukce poz...'!C2" display="/"/>
    <hyperlink ref="A58" location="'SO 102.1 - Propustek pod ...'!C2" display="/"/>
    <hyperlink ref="A59" location="'SO 102.2 - Propustek pod ...'!C2" display="/"/>
    <hyperlink ref="A61" location="'SO 103.1 - Propustek pod ...'!C2" display="/"/>
    <hyperlink ref="A62" location="'SO 103.2 - Propustek pod ...'!C2" display="/"/>
    <hyperlink ref="A63" location="'SO 103.3 - Propustek pod ...'!C2" display="/"/>
    <hyperlink ref="A64" location="'SO 103.4 - Propustek pod ...'!C2" display="/"/>
    <hyperlink ref="A65" location="'SO 103.5 - Propustek pod ...'!C2" display="/"/>
    <hyperlink ref="A66" location="'SO 103.6 - Propustek pod ...'!C2" display="/"/>
    <hyperlink ref="A67" location="'SO 103.7 - Propustek pod ...'!C2" display="/"/>
    <hyperlink ref="A68" location="'SO 103.8 - Propustek pod ...'!C2" display="/"/>
    <hyperlink ref="A69" location="'SO 103.9 - Propustek pod ...'!C2" display="/"/>
    <hyperlink ref="A70" location="'SO 103.10 - Propustek pod...'!C2" display="/"/>
    <hyperlink ref="A71" location="'SO 801 - Technická rekult...'!C2" display="/"/>
    <hyperlink ref="A72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113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135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136</v>
      </c>
      <c r="L8" s="20"/>
    </row>
    <row r="9" spans="1:31" s="2" customFormat="1" ht="16.5" customHeight="1">
      <c r="A9" s="38"/>
      <c r="B9" s="44"/>
      <c r="C9" s="38"/>
      <c r="D9" s="38"/>
      <c r="E9" s="143" t="s">
        <v>1268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1137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1368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15. 9. 2021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ROUND((SUM(BE91:BE209)),2)</f>
        <v>0</v>
      </c>
      <c r="G35" s="38"/>
      <c r="H35" s="38"/>
      <c r="I35" s="157">
        <v>0.21</v>
      </c>
      <c r="J35" s="156">
        <f>ROUND(((SUM(BE91:BE209))*I35),2)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ROUND((SUM(BF91:BF209)),2)</f>
        <v>0</v>
      </c>
      <c r="G36" s="38"/>
      <c r="H36" s="38"/>
      <c r="I36" s="157">
        <v>0.15</v>
      </c>
      <c r="J36" s="156">
        <f>ROUND(((SUM(BF91:BF209))*I36),2)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ROUND((SUM(BG91:BG209)),2)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ROUND((SUM(BH91:BH209)),2)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ROUND((SUM(BI91:BI209)),2)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138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136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1268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1137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SO 103.5 - Propustek pod sjezdem DN 600 v km 0,723 95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15. 9. 2021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139</v>
      </c>
      <c r="D61" s="171"/>
      <c r="E61" s="171"/>
      <c r="F61" s="171"/>
      <c r="G61" s="171"/>
      <c r="H61" s="171"/>
      <c r="I61" s="171"/>
      <c r="J61" s="172" t="s">
        <v>140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141</v>
      </c>
    </row>
    <row r="64" spans="1:31" s="9" customFormat="1" ht="24.95" customHeight="1">
      <c r="A64" s="9"/>
      <c r="B64" s="174"/>
      <c r="C64" s="175"/>
      <c r="D64" s="176" t="s">
        <v>142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143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279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281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284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286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144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136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1268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1137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69" t="str">
        <f>E11</f>
        <v>SO 103.5 - Propustek pod sjezdem DN 600 v km 0,723 95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15. 9. 2021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145</v>
      </c>
      <c r="D90" s="188" t="s">
        <v>57</v>
      </c>
      <c r="E90" s="188" t="s">
        <v>53</v>
      </c>
      <c r="F90" s="188" t="s">
        <v>54</v>
      </c>
      <c r="G90" s="188" t="s">
        <v>146</v>
      </c>
      <c r="H90" s="188" t="s">
        <v>147</v>
      </c>
      <c r="I90" s="188" t="s">
        <v>148</v>
      </c>
      <c r="J90" s="188" t="s">
        <v>140</v>
      </c>
      <c r="K90" s="189" t="s">
        <v>149</v>
      </c>
      <c r="L90" s="190"/>
      <c r="M90" s="92" t="s">
        <v>19</v>
      </c>
      <c r="N90" s="93" t="s">
        <v>42</v>
      </c>
      <c r="O90" s="93" t="s">
        <v>150</v>
      </c>
      <c r="P90" s="93" t="s">
        <v>151</v>
      </c>
      <c r="Q90" s="93" t="s">
        <v>152</v>
      </c>
      <c r="R90" s="93" t="s">
        <v>153</v>
      </c>
      <c r="S90" s="93" t="s">
        <v>154</v>
      </c>
      <c r="T90" s="94" t="s">
        <v>155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156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53.99350136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141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157</v>
      </c>
      <c r="F92" s="199" t="s">
        <v>158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53.99350136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159</v>
      </c>
      <c r="BK92" s="209">
        <f>BK93+BK132+BK146+BK190+BK206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160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15.983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159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161</v>
      </c>
      <c r="E94" s="213" t="s">
        <v>1270</v>
      </c>
      <c r="F94" s="214" t="s">
        <v>1271</v>
      </c>
      <c r="G94" s="215" t="s">
        <v>249</v>
      </c>
      <c r="H94" s="216">
        <v>10.736</v>
      </c>
      <c r="I94" s="217"/>
      <c r="J94" s="218">
        <f>ROUND(I94*H94,2)</f>
        <v>0</v>
      </c>
      <c r="K94" s="214" t="s">
        <v>165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166</v>
      </c>
      <c r="AT94" s="223" t="s">
        <v>161</v>
      </c>
      <c r="AU94" s="223" t="s">
        <v>82</v>
      </c>
      <c r="AY94" s="17" t="s">
        <v>159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166</v>
      </c>
      <c r="BM94" s="223" t="s">
        <v>1272</v>
      </c>
    </row>
    <row r="95" spans="1:47" s="2" customFormat="1" ht="12">
      <c r="A95" s="38"/>
      <c r="B95" s="39"/>
      <c r="C95" s="40"/>
      <c r="D95" s="225" t="s">
        <v>168</v>
      </c>
      <c r="E95" s="40"/>
      <c r="F95" s="226" t="s">
        <v>1273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168</v>
      </c>
      <c r="AU95" s="17" t="s">
        <v>82</v>
      </c>
    </row>
    <row r="96" spans="1:47" s="2" customFormat="1" ht="12">
      <c r="A96" s="38"/>
      <c r="B96" s="39"/>
      <c r="C96" s="40"/>
      <c r="D96" s="230" t="s">
        <v>170</v>
      </c>
      <c r="E96" s="40"/>
      <c r="F96" s="231" t="s">
        <v>1274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170</v>
      </c>
      <c r="AU96" s="17" t="s">
        <v>82</v>
      </c>
    </row>
    <row r="97" spans="1:47" s="2" customFormat="1" ht="12">
      <c r="A97" s="38"/>
      <c r="B97" s="39"/>
      <c r="C97" s="40"/>
      <c r="D97" s="225" t="s">
        <v>187</v>
      </c>
      <c r="E97" s="40"/>
      <c r="F97" s="253" t="s">
        <v>1144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187</v>
      </c>
      <c r="AU97" s="17" t="s">
        <v>82</v>
      </c>
    </row>
    <row r="98" spans="1:51" s="13" customFormat="1" ht="12">
      <c r="A98" s="13"/>
      <c r="B98" s="232"/>
      <c r="C98" s="233"/>
      <c r="D98" s="225" t="s">
        <v>172</v>
      </c>
      <c r="E98" s="234" t="s">
        <v>19</v>
      </c>
      <c r="F98" s="235" t="s">
        <v>335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172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159</v>
      </c>
    </row>
    <row r="99" spans="1:51" s="13" customFormat="1" ht="12">
      <c r="A99" s="13"/>
      <c r="B99" s="232"/>
      <c r="C99" s="233"/>
      <c r="D99" s="225" t="s">
        <v>172</v>
      </c>
      <c r="E99" s="234" t="s">
        <v>19</v>
      </c>
      <c r="F99" s="235" t="s">
        <v>1145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172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159</v>
      </c>
    </row>
    <row r="100" spans="1:51" s="14" customFormat="1" ht="12">
      <c r="A100" s="14"/>
      <c r="B100" s="242"/>
      <c r="C100" s="243"/>
      <c r="D100" s="225" t="s">
        <v>172</v>
      </c>
      <c r="E100" s="244" t="s">
        <v>19</v>
      </c>
      <c r="F100" s="245" t="s">
        <v>1369</v>
      </c>
      <c r="G100" s="243"/>
      <c r="H100" s="246">
        <v>10.736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172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159</v>
      </c>
    </row>
    <row r="101" spans="1:65" s="2" customFormat="1" ht="44.25" customHeight="1">
      <c r="A101" s="38"/>
      <c r="B101" s="39"/>
      <c r="C101" s="212" t="s">
        <v>82</v>
      </c>
      <c r="D101" s="212" t="s">
        <v>161</v>
      </c>
      <c r="E101" s="213" t="s">
        <v>360</v>
      </c>
      <c r="F101" s="214" t="s">
        <v>361</v>
      </c>
      <c r="G101" s="215" t="s">
        <v>249</v>
      </c>
      <c r="H101" s="216">
        <v>10.736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166</v>
      </c>
      <c r="AT101" s="223" t="s">
        <v>161</v>
      </c>
      <c r="AU101" s="223" t="s">
        <v>82</v>
      </c>
      <c r="AY101" s="17" t="s">
        <v>159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166</v>
      </c>
      <c r="BM101" s="223" t="s">
        <v>1276</v>
      </c>
    </row>
    <row r="102" spans="1:47" s="2" customFormat="1" ht="12">
      <c r="A102" s="38"/>
      <c r="B102" s="39"/>
      <c r="C102" s="40"/>
      <c r="D102" s="225" t="s">
        <v>168</v>
      </c>
      <c r="E102" s="40"/>
      <c r="F102" s="226" t="s">
        <v>363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168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172</v>
      </c>
      <c r="E103" s="244" t="s">
        <v>19</v>
      </c>
      <c r="F103" s="245" t="s">
        <v>1370</v>
      </c>
      <c r="G103" s="243"/>
      <c r="H103" s="246">
        <v>10.736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172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159</v>
      </c>
    </row>
    <row r="104" spans="1:65" s="2" customFormat="1" ht="33" customHeight="1">
      <c r="A104" s="38"/>
      <c r="B104" s="39"/>
      <c r="C104" s="212" t="s">
        <v>181</v>
      </c>
      <c r="D104" s="212" t="s">
        <v>161</v>
      </c>
      <c r="E104" s="213" t="s">
        <v>413</v>
      </c>
      <c r="F104" s="214" t="s">
        <v>414</v>
      </c>
      <c r="G104" s="215" t="s">
        <v>263</v>
      </c>
      <c r="H104" s="216">
        <v>19.325</v>
      </c>
      <c r="I104" s="217"/>
      <c r="J104" s="218">
        <f>ROUND(I104*H104,2)</f>
        <v>0</v>
      </c>
      <c r="K104" s="214" t="s">
        <v>165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166</v>
      </c>
      <c r="AT104" s="223" t="s">
        <v>161</v>
      </c>
      <c r="AU104" s="223" t="s">
        <v>82</v>
      </c>
      <c r="AY104" s="17" t="s">
        <v>159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166</v>
      </c>
      <c r="BM104" s="223" t="s">
        <v>1278</v>
      </c>
    </row>
    <row r="105" spans="1:47" s="2" customFormat="1" ht="12">
      <c r="A105" s="38"/>
      <c r="B105" s="39"/>
      <c r="C105" s="40"/>
      <c r="D105" s="225" t="s">
        <v>168</v>
      </c>
      <c r="E105" s="40"/>
      <c r="F105" s="226" t="s">
        <v>416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168</v>
      </c>
      <c r="AU105" s="17" t="s">
        <v>82</v>
      </c>
    </row>
    <row r="106" spans="1:47" s="2" customFormat="1" ht="12">
      <c r="A106" s="38"/>
      <c r="B106" s="39"/>
      <c r="C106" s="40"/>
      <c r="D106" s="230" t="s">
        <v>170</v>
      </c>
      <c r="E106" s="40"/>
      <c r="F106" s="231" t="s">
        <v>417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170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172</v>
      </c>
      <c r="E107" s="244" t="s">
        <v>19</v>
      </c>
      <c r="F107" s="245" t="s">
        <v>1370</v>
      </c>
      <c r="G107" s="243"/>
      <c r="H107" s="246">
        <v>10.736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172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159</v>
      </c>
    </row>
    <row r="108" spans="1:51" s="14" customFormat="1" ht="12">
      <c r="A108" s="14"/>
      <c r="B108" s="242"/>
      <c r="C108" s="243"/>
      <c r="D108" s="225" t="s">
        <v>172</v>
      </c>
      <c r="E108" s="243"/>
      <c r="F108" s="245" t="s">
        <v>1371</v>
      </c>
      <c r="G108" s="243"/>
      <c r="H108" s="246">
        <v>19.325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172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159</v>
      </c>
    </row>
    <row r="109" spans="1:65" s="2" customFormat="1" ht="24.15" customHeight="1">
      <c r="A109" s="38"/>
      <c r="B109" s="39"/>
      <c r="C109" s="212" t="s">
        <v>166</v>
      </c>
      <c r="D109" s="212" t="s">
        <v>161</v>
      </c>
      <c r="E109" s="213" t="s">
        <v>419</v>
      </c>
      <c r="F109" s="214" t="s">
        <v>420</v>
      </c>
      <c r="G109" s="215" t="s">
        <v>249</v>
      </c>
      <c r="H109" s="216">
        <v>0.739</v>
      </c>
      <c r="I109" s="217"/>
      <c r="J109" s="218">
        <f>ROUND(I109*H109,2)</f>
        <v>0</v>
      </c>
      <c r="K109" s="214" t="s">
        <v>165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166</v>
      </c>
      <c r="AT109" s="223" t="s">
        <v>161</v>
      </c>
      <c r="AU109" s="223" t="s">
        <v>82</v>
      </c>
      <c r="AY109" s="17" t="s">
        <v>159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166</v>
      </c>
      <c r="BM109" s="223" t="s">
        <v>1280</v>
      </c>
    </row>
    <row r="110" spans="1:47" s="2" customFormat="1" ht="12">
      <c r="A110" s="38"/>
      <c r="B110" s="39"/>
      <c r="C110" s="40"/>
      <c r="D110" s="225" t="s">
        <v>168</v>
      </c>
      <c r="E110" s="40"/>
      <c r="F110" s="226" t="s">
        <v>422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168</v>
      </c>
      <c r="AU110" s="17" t="s">
        <v>82</v>
      </c>
    </row>
    <row r="111" spans="1:47" s="2" customFormat="1" ht="12">
      <c r="A111" s="38"/>
      <c r="B111" s="39"/>
      <c r="C111" s="40"/>
      <c r="D111" s="230" t="s">
        <v>170</v>
      </c>
      <c r="E111" s="40"/>
      <c r="F111" s="231" t="s">
        <v>423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170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172</v>
      </c>
      <c r="E112" s="234" t="s">
        <v>19</v>
      </c>
      <c r="F112" s="235" t="s">
        <v>335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172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159</v>
      </c>
    </row>
    <row r="113" spans="1:51" s="14" customFormat="1" ht="12">
      <c r="A113" s="14"/>
      <c r="B113" s="242"/>
      <c r="C113" s="243"/>
      <c r="D113" s="225" t="s">
        <v>172</v>
      </c>
      <c r="E113" s="244" t="s">
        <v>19</v>
      </c>
      <c r="F113" s="245" t="s">
        <v>1372</v>
      </c>
      <c r="G113" s="243"/>
      <c r="H113" s="246">
        <v>0.739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172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159</v>
      </c>
    </row>
    <row r="114" spans="1:65" s="2" customFormat="1" ht="24.15" customHeight="1">
      <c r="A114" s="38"/>
      <c r="B114" s="39"/>
      <c r="C114" s="212" t="s">
        <v>194</v>
      </c>
      <c r="D114" s="212" t="s">
        <v>161</v>
      </c>
      <c r="E114" s="213" t="s">
        <v>1153</v>
      </c>
      <c r="F114" s="214" t="s">
        <v>1154</v>
      </c>
      <c r="G114" s="215" t="s">
        <v>249</v>
      </c>
      <c r="H114" s="216">
        <v>6.872</v>
      </c>
      <c r="I114" s="217"/>
      <c r="J114" s="218">
        <f>ROUND(I114*H114,2)</f>
        <v>0</v>
      </c>
      <c r="K114" s="214" t="s">
        <v>165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166</v>
      </c>
      <c r="AT114" s="223" t="s">
        <v>161</v>
      </c>
      <c r="AU114" s="223" t="s">
        <v>82</v>
      </c>
      <c r="AY114" s="17" t="s">
        <v>159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166</v>
      </c>
      <c r="BM114" s="223" t="s">
        <v>1282</v>
      </c>
    </row>
    <row r="115" spans="1:47" s="2" customFormat="1" ht="12">
      <c r="A115" s="38"/>
      <c r="B115" s="39"/>
      <c r="C115" s="40"/>
      <c r="D115" s="225" t="s">
        <v>168</v>
      </c>
      <c r="E115" s="40"/>
      <c r="F115" s="226" t="s">
        <v>1156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168</v>
      </c>
      <c r="AU115" s="17" t="s">
        <v>82</v>
      </c>
    </row>
    <row r="116" spans="1:47" s="2" customFormat="1" ht="12">
      <c r="A116" s="38"/>
      <c r="B116" s="39"/>
      <c r="C116" s="40"/>
      <c r="D116" s="230" t="s">
        <v>170</v>
      </c>
      <c r="E116" s="40"/>
      <c r="F116" s="231" t="s">
        <v>1157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170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172</v>
      </c>
      <c r="E117" s="234" t="s">
        <v>19</v>
      </c>
      <c r="F117" s="235" t="s">
        <v>335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172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159</v>
      </c>
    </row>
    <row r="118" spans="1:51" s="14" customFormat="1" ht="12">
      <c r="A118" s="14"/>
      <c r="B118" s="242"/>
      <c r="C118" s="243"/>
      <c r="D118" s="225" t="s">
        <v>172</v>
      </c>
      <c r="E118" s="244" t="s">
        <v>19</v>
      </c>
      <c r="F118" s="245" t="s">
        <v>1373</v>
      </c>
      <c r="G118" s="243"/>
      <c r="H118" s="246">
        <v>6.872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172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159</v>
      </c>
    </row>
    <row r="119" spans="1:65" s="2" customFormat="1" ht="16.5" customHeight="1">
      <c r="A119" s="38"/>
      <c r="B119" s="39"/>
      <c r="C119" s="258" t="s">
        <v>200</v>
      </c>
      <c r="D119" s="258" t="s">
        <v>376</v>
      </c>
      <c r="E119" s="259" t="s">
        <v>1159</v>
      </c>
      <c r="F119" s="260" t="s">
        <v>1160</v>
      </c>
      <c r="G119" s="261" t="s">
        <v>263</v>
      </c>
      <c r="H119" s="262">
        <v>15.983</v>
      </c>
      <c r="I119" s="263"/>
      <c r="J119" s="264">
        <f>ROUND(I119*H119,2)</f>
        <v>0</v>
      </c>
      <c r="K119" s="260" t="s">
        <v>165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15.983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215</v>
      </c>
      <c r="AT119" s="223" t="s">
        <v>376</v>
      </c>
      <c r="AU119" s="223" t="s">
        <v>82</v>
      </c>
      <c r="AY119" s="17" t="s">
        <v>159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166</v>
      </c>
      <c r="BM119" s="223" t="s">
        <v>1284</v>
      </c>
    </row>
    <row r="120" spans="1:47" s="2" customFormat="1" ht="12">
      <c r="A120" s="38"/>
      <c r="B120" s="39"/>
      <c r="C120" s="40"/>
      <c r="D120" s="225" t="s">
        <v>168</v>
      </c>
      <c r="E120" s="40"/>
      <c r="F120" s="226" t="s">
        <v>1160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168</v>
      </c>
      <c r="AU120" s="17" t="s">
        <v>82</v>
      </c>
    </row>
    <row r="121" spans="1:47" s="2" customFormat="1" ht="12">
      <c r="A121" s="38"/>
      <c r="B121" s="39"/>
      <c r="C121" s="40"/>
      <c r="D121" s="230" t="s">
        <v>170</v>
      </c>
      <c r="E121" s="40"/>
      <c r="F121" s="231" t="s">
        <v>1162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170</v>
      </c>
      <c r="AU121" s="17" t="s">
        <v>82</v>
      </c>
    </row>
    <row r="122" spans="1:47" s="2" customFormat="1" ht="12">
      <c r="A122" s="38"/>
      <c r="B122" s="39"/>
      <c r="C122" s="40"/>
      <c r="D122" s="225" t="s">
        <v>187</v>
      </c>
      <c r="E122" s="40"/>
      <c r="F122" s="253" t="s">
        <v>1163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187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172</v>
      </c>
      <c r="E123" s="234" t="s">
        <v>19</v>
      </c>
      <c r="F123" s="235" t="s">
        <v>335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172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159</v>
      </c>
    </row>
    <row r="124" spans="1:51" s="14" customFormat="1" ht="12">
      <c r="A124" s="14"/>
      <c r="B124" s="242"/>
      <c r="C124" s="243"/>
      <c r="D124" s="225" t="s">
        <v>172</v>
      </c>
      <c r="E124" s="244" t="s">
        <v>19</v>
      </c>
      <c r="F124" s="245" t="s">
        <v>1372</v>
      </c>
      <c r="G124" s="243"/>
      <c r="H124" s="246">
        <v>0.739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172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159</v>
      </c>
    </row>
    <row r="125" spans="1:51" s="14" customFormat="1" ht="12">
      <c r="A125" s="14"/>
      <c r="B125" s="242"/>
      <c r="C125" s="243"/>
      <c r="D125" s="225" t="s">
        <v>172</v>
      </c>
      <c r="E125" s="244" t="s">
        <v>19</v>
      </c>
      <c r="F125" s="245" t="s">
        <v>1373</v>
      </c>
      <c r="G125" s="243"/>
      <c r="H125" s="246">
        <v>6.872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172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159</v>
      </c>
    </row>
    <row r="126" spans="1:51" s="14" customFormat="1" ht="12">
      <c r="A126" s="14"/>
      <c r="B126" s="242"/>
      <c r="C126" s="243"/>
      <c r="D126" s="225" t="s">
        <v>172</v>
      </c>
      <c r="E126" s="243"/>
      <c r="F126" s="245" t="s">
        <v>1374</v>
      </c>
      <c r="G126" s="243"/>
      <c r="H126" s="246">
        <v>15.983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172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159</v>
      </c>
    </row>
    <row r="127" spans="1:65" s="2" customFormat="1" ht="24.15" customHeight="1">
      <c r="A127" s="38"/>
      <c r="B127" s="39"/>
      <c r="C127" s="212" t="s">
        <v>206</v>
      </c>
      <c r="D127" s="212" t="s">
        <v>161</v>
      </c>
      <c r="E127" s="213" t="s">
        <v>443</v>
      </c>
      <c r="F127" s="214" t="s">
        <v>444</v>
      </c>
      <c r="G127" s="215" t="s">
        <v>209</v>
      </c>
      <c r="H127" s="216">
        <v>22.08</v>
      </c>
      <c r="I127" s="217"/>
      <c r="J127" s="218">
        <f>ROUND(I127*H127,2)</f>
        <v>0</v>
      </c>
      <c r="K127" s="214" t="s">
        <v>165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166</v>
      </c>
      <c r="AT127" s="223" t="s">
        <v>161</v>
      </c>
      <c r="AU127" s="223" t="s">
        <v>82</v>
      </c>
      <c r="AY127" s="17" t="s">
        <v>159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166</v>
      </c>
      <c r="BM127" s="223" t="s">
        <v>1286</v>
      </c>
    </row>
    <row r="128" spans="1:47" s="2" customFormat="1" ht="12">
      <c r="A128" s="38"/>
      <c r="B128" s="39"/>
      <c r="C128" s="40"/>
      <c r="D128" s="225" t="s">
        <v>168</v>
      </c>
      <c r="E128" s="40"/>
      <c r="F128" s="226" t="s">
        <v>446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168</v>
      </c>
      <c r="AU128" s="17" t="s">
        <v>82</v>
      </c>
    </row>
    <row r="129" spans="1:47" s="2" customFormat="1" ht="12">
      <c r="A129" s="38"/>
      <c r="B129" s="39"/>
      <c r="C129" s="40"/>
      <c r="D129" s="230" t="s">
        <v>170</v>
      </c>
      <c r="E129" s="40"/>
      <c r="F129" s="231" t="s">
        <v>447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170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172</v>
      </c>
      <c r="E130" s="234" t="s">
        <v>19</v>
      </c>
      <c r="F130" s="235" t="s">
        <v>1166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172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159</v>
      </c>
    </row>
    <row r="131" spans="1:51" s="14" customFormat="1" ht="12">
      <c r="A131" s="14"/>
      <c r="B131" s="242"/>
      <c r="C131" s="243"/>
      <c r="D131" s="225" t="s">
        <v>172</v>
      </c>
      <c r="E131" s="244" t="s">
        <v>19</v>
      </c>
      <c r="F131" s="245" t="s">
        <v>1375</v>
      </c>
      <c r="G131" s="243"/>
      <c r="H131" s="246">
        <v>22.08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172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159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523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159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215</v>
      </c>
      <c r="D133" s="212" t="s">
        <v>161</v>
      </c>
      <c r="E133" s="213" t="s">
        <v>1168</v>
      </c>
      <c r="F133" s="214" t="s">
        <v>1169</v>
      </c>
      <c r="G133" s="215" t="s">
        <v>249</v>
      </c>
      <c r="H133" s="216">
        <v>1.2</v>
      </c>
      <c r="I133" s="217"/>
      <c r="J133" s="218">
        <f>ROUND(I133*H133,2)</f>
        <v>0</v>
      </c>
      <c r="K133" s="214" t="s">
        <v>165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166</v>
      </c>
      <c r="AT133" s="223" t="s">
        <v>161</v>
      </c>
      <c r="AU133" s="223" t="s">
        <v>82</v>
      </c>
      <c r="AY133" s="17" t="s">
        <v>159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166</v>
      </c>
      <c r="BM133" s="223" t="s">
        <v>1288</v>
      </c>
    </row>
    <row r="134" spans="1:47" s="2" customFormat="1" ht="12">
      <c r="A134" s="38"/>
      <c r="B134" s="39"/>
      <c r="C134" s="40"/>
      <c r="D134" s="225" t="s">
        <v>168</v>
      </c>
      <c r="E134" s="40"/>
      <c r="F134" s="226" t="s">
        <v>1171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168</v>
      </c>
      <c r="AU134" s="17" t="s">
        <v>82</v>
      </c>
    </row>
    <row r="135" spans="1:47" s="2" customFormat="1" ht="12">
      <c r="A135" s="38"/>
      <c r="B135" s="39"/>
      <c r="C135" s="40"/>
      <c r="D135" s="230" t="s">
        <v>170</v>
      </c>
      <c r="E135" s="40"/>
      <c r="F135" s="231" t="s">
        <v>1172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170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172</v>
      </c>
      <c r="E136" s="234" t="s">
        <v>19</v>
      </c>
      <c r="F136" s="235" t="s">
        <v>1173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172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159</v>
      </c>
    </row>
    <row r="137" spans="1:51" s="14" customFormat="1" ht="12">
      <c r="A137" s="14"/>
      <c r="B137" s="242"/>
      <c r="C137" s="243"/>
      <c r="D137" s="225" t="s">
        <v>172</v>
      </c>
      <c r="E137" s="244" t="s">
        <v>19</v>
      </c>
      <c r="F137" s="245" t="s">
        <v>1289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172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159</v>
      </c>
    </row>
    <row r="138" spans="1:65" s="2" customFormat="1" ht="16.5" customHeight="1">
      <c r="A138" s="38"/>
      <c r="B138" s="39"/>
      <c r="C138" s="212" t="s">
        <v>222</v>
      </c>
      <c r="D138" s="212" t="s">
        <v>161</v>
      </c>
      <c r="E138" s="213" t="s">
        <v>1175</v>
      </c>
      <c r="F138" s="214" t="s">
        <v>1176</v>
      </c>
      <c r="G138" s="215" t="s">
        <v>209</v>
      </c>
      <c r="H138" s="216">
        <v>4.7</v>
      </c>
      <c r="I138" s="217"/>
      <c r="J138" s="218">
        <f>ROUND(I138*H138,2)</f>
        <v>0</v>
      </c>
      <c r="K138" s="214" t="s">
        <v>165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166</v>
      </c>
      <c r="AT138" s="223" t="s">
        <v>161</v>
      </c>
      <c r="AU138" s="223" t="s">
        <v>82</v>
      </c>
      <c r="AY138" s="17" t="s">
        <v>159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166</v>
      </c>
      <c r="BM138" s="223" t="s">
        <v>1290</v>
      </c>
    </row>
    <row r="139" spans="1:47" s="2" customFormat="1" ht="12">
      <c r="A139" s="38"/>
      <c r="B139" s="39"/>
      <c r="C139" s="40"/>
      <c r="D139" s="225" t="s">
        <v>168</v>
      </c>
      <c r="E139" s="40"/>
      <c r="F139" s="226" t="s">
        <v>1178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168</v>
      </c>
      <c r="AU139" s="17" t="s">
        <v>82</v>
      </c>
    </row>
    <row r="140" spans="1:47" s="2" customFormat="1" ht="12">
      <c r="A140" s="38"/>
      <c r="B140" s="39"/>
      <c r="C140" s="40"/>
      <c r="D140" s="230" t="s">
        <v>170</v>
      </c>
      <c r="E140" s="40"/>
      <c r="F140" s="231" t="s">
        <v>1179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170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172</v>
      </c>
      <c r="E141" s="234" t="s">
        <v>19</v>
      </c>
      <c r="F141" s="235" t="s">
        <v>1173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172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159</v>
      </c>
    </row>
    <row r="142" spans="1:51" s="14" customFormat="1" ht="12">
      <c r="A142" s="14"/>
      <c r="B142" s="242"/>
      <c r="C142" s="243"/>
      <c r="D142" s="225" t="s">
        <v>172</v>
      </c>
      <c r="E142" s="244" t="s">
        <v>19</v>
      </c>
      <c r="F142" s="245" t="s">
        <v>1291</v>
      </c>
      <c r="G142" s="243"/>
      <c r="H142" s="246">
        <v>4.7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172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159</v>
      </c>
    </row>
    <row r="143" spans="1:65" s="2" customFormat="1" ht="16.5" customHeight="1">
      <c r="A143" s="38"/>
      <c r="B143" s="39"/>
      <c r="C143" s="212" t="s">
        <v>228</v>
      </c>
      <c r="D143" s="212" t="s">
        <v>161</v>
      </c>
      <c r="E143" s="213" t="s">
        <v>1181</v>
      </c>
      <c r="F143" s="214" t="s">
        <v>1182</v>
      </c>
      <c r="G143" s="215" t="s">
        <v>209</v>
      </c>
      <c r="H143" s="216">
        <v>4.7</v>
      </c>
      <c r="I143" s="217"/>
      <c r="J143" s="218">
        <f>ROUND(I143*H143,2)</f>
        <v>0</v>
      </c>
      <c r="K143" s="214" t="s">
        <v>165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166</v>
      </c>
      <c r="AT143" s="223" t="s">
        <v>161</v>
      </c>
      <c r="AU143" s="223" t="s">
        <v>82</v>
      </c>
      <c r="AY143" s="17" t="s">
        <v>159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166</v>
      </c>
      <c r="BM143" s="223" t="s">
        <v>1292</v>
      </c>
    </row>
    <row r="144" spans="1:47" s="2" customFormat="1" ht="12">
      <c r="A144" s="38"/>
      <c r="B144" s="39"/>
      <c r="C144" s="40"/>
      <c r="D144" s="225" t="s">
        <v>168</v>
      </c>
      <c r="E144" s="40"/>
      <c r="F144" s="226" t="s">
        <v>1184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168</v>
      </c>
      <c r="AU144" s="17" t="s">
        <v>82</v>
      </c>
    </row>
    <row r="145" spans="1:47" s="2" customFormat="1" ht="12">
      <c r="A145" s="38"/>
      <c r="B145" s="39"/>
      <c r="C145" s="40"/>
      <c r="D145" s="230" t="s">
        <v>170</v>
      </c>
      <c r="E145" s="40"/>
      <c r="F145" s="231" t="s">
        <v>1185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170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166</v>
      </c>
      <c r="F146" s="210" t="s">
        <v>663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6.5378810000000005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159</v>
      </c>
      <c r="BK146" s="209">
        <f>SUM(BK147:BK189)</f>
        <v>0</v>
      </c>
    </row>
    <row r="147" spans="1:65" s="2" customFormat="1" ht="24.15" customHeight="1">
      <c r="A147" s="38"/>
      <c r="B147" s="39"/>
      <c r="C147" s="212" t="s">
        <v>234</v>
      </c>
      <c r="D147" s="212" t="s">
        <v>161</v>
      </c>
      <c r="E147" s="213" t="s">
        <v>1186</v>
      </c>
      <c r="F147" s="214" t="s">
        <v>1187</v>
      </c>
      <c r="G147" s="215" t="s">
        <v>164</v>
      </c>
      <c r="H147" s="216">
        <v>8</v>
      </c>
      <c r="I147" s="217"/>
      <c r="J147" s="218">
        <f>ROUND(I147*H147,2)</f>
        <v>0</v>
      </c>
      <c r="K147" s="214" t="s">
        <v>165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0.0132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166</v>
      </c>
      <c r="AT147" s="223" t="s">
        <v>161</v>
      </c>
      <c r="AU147" s="223" t="s">
        <v>82</v>
      </c>
      <c r="AY147" s="17" t="s">
        <v>159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166</v>
      </c>
      <c r="BM147" s="223" t="s">
        <v>1293</v>
      </c>
    </row>
    <row r="148" spans="1:47" s="2" customFormat="1" ht="12">
      <c r="A148" s="38"/>
      <c r="B148" s="39"/>
      <c r="C148" s="40"/>
      <c r="D148" s="225" t="s">
        <v>168</v>
      </c>
      <c r="E148" s="40"/>
      <c r="F148" s="226" t="s">
        <v>1189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168</v>
      </c>
      <c r="AU148" s="17" t="s">
        <v>82</v>
      </c>
    </row>
    <row r="149" spans="1:47" s="2" customFormat="1" ht="12">
      <c r="A149" s="38"/>
      <c r="B149" s="39"/>
      <c r="C149" s="40"/>
      <c r="D149" s="230" t="s">
        <v>170</v>
      </c>
      <c r="E149" s="40"/>
      <c r="F149" s="231" t="s">
        <v>1190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170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172</v>
      </c>
      <c r="E150" s="234" t="s">
        <v>19</v>
      </c>
      <c r="F150" s="235" t="s">
        <v>1173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172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159</v>
      </c>
    </row>
    <row r="151" spans="1:51" s="14" customFormat="1" ht="12">
      <c r="A151" s="14"/>
      <c r="B151" s="242"/>
      <c r="C151" s="243"/>
      <c r="D151" s="225" t="s">
        <v>172</v>
      </c>
      <c r="E151" s="244" t="s">
        <v>19</v>
      </c>
      <c r="F151" s="245" t="s">
        <v>1362</v>
      </c>
      <c r="G151" s="243"/>
      <c r="H151" s="246">
        <v>8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172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159</v>
      </c>
    </row>
    <row r="152" spans="1:65" s="2" customFormat="1" ht="16.5" customHeight="1">
      <c r="A152" s="38"/>
      <c r="B152" s="39"/>
      <c r="C152" s="258" t="s">
        <v>240</v>
      </c>
      <c r="D152" s="258" t="s">
        <v>376</v>
      </c>
      <c r="E152" s="259" t="s">
        <v>1192</v>
      </c>
      <c r="F152" s="260" t="s">
        <v>1193</v>
      </c>
      <c r="G152" s="261" t="s">
        <v>164</v>
      </c>
      <c r="H152" s="262">
        <v>8</v>
      </c>
      <c r="I152" s="263"/>
      <c r="J152" s="264">
        <f>ROUND(I152*H152,2)</f>
        <v>0</v>
      </c>
      <c r="K152" s="260" t="s">
        <v>165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0.32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215</v>
      </c>
      <c r="AT152" s="223" t="s">
        <v>376</v>
      </c>
      <c r="AU152" s="223" t="s">
        <v>82</v>
      </c>
      <c r="AY152" s="17" t="s">
        <v>159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166</v>
      </c>
      <c r="BM152" s="223" t="s">
        <v>1295</v>
      </c>
    </row>
    <row r="153" spans="1:47" s="2" customFormat="1" ht="12">
      <c r="A153" s="38"/>
      <c r="B153" s="39"/>
      <c r="C153" s="40"/>
      <c r="D153" s="225" t="s">
        <v>168</v>
      </c>
      <c r="E153" s="40"/>
      <c r="F153" s="226" t="s">
        <v>1193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168</v>
      </c>
      <c r="AU153" s="17" t="s">
        <v>82</v>
      </c>
    </row>
    <row r="154" spans="1:47" s="2" customFormat="1" ht="12">
      <c r="A154" s="38"/>
      <c r="B154" s="39"/>
      <c r="C154" s="40"/>
      <c r="D154" s="230" t="s">
        <v>170</v>
      </c>
      <c r="E154" s="40"/>
      <c r="F154" s="231" t="s">
        <v>1195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170</v>
      </c>
      <c r="AU154" s="17" t="s">
        <v>82</v>
      </c>
    </row>
    <row r="155" spans="1:65" s="2" customFormat="1" ht="24.15" customHeight="1">
      <c r="A155" s="38"/>
      <c r="B155" s="39"/>
      <c r="C155" s="212" t="s">
        <v>246</v>
      </c>
      <c r="D155" s="212" t="s">
        <v>161</v>
      </c>
      <c r="E155" s="213" t="s">
        <v>1196</v>
      </c>
      <c r="F155" s="214" t="s">
        <v>1197</v>
      </c>
      <c r="G155" s="215" t="s">
        <v>249</v>
      </c>
      <c r="H155" s="216">
        <v>0.264</v>
      </c>
      <c r="I155" s="217"/>
      <c r="J155" s="218">
        <f>ROUND(I155*H155,2)</f>
        <v>0</v>
      </c>
      <c r="K155" s="214" t="s">
        <v>165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166</v>
      </c>
      <c r="AT155" s="223" t="s">
        <v>161</v>
      </c>
      <c r="AU155" s="223" t="s">
        <v>82</v>
      </c>
      <c r="AY155" s="17" t="s">
        <v>159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166</v>
      </c>
      <c r="BM155" s="223" t="s">
        <v>1296</v>
      </c>
    </row>
    <row r="156" spans="1:47" s="2" customFormat="1" ht="12">
      <c r="A156" s="38"/>
      <c r="B156" s="39"/>
      <c r="C156" s="40"/>
      <c r="D156" s="225" t="s">
        <v>168</v>
      </c>
      <c r="E156" s="40"/>
      <c r="F156" s="226" t="s">
        <v>1199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168</v>
      </c>
      <c r="AU156" s="17" t="s">
        <v>82</v>
      </c>
    </row>
    <row r="157" spans="1:47" s="2" customFormat="1" ht="12">
      <c r="A157" s="38"/>
      <c r="B157" s="39"/>
      <c r="C157" s="40"/>
      <c r="D157" s="230" t="s">
        <v>170</v>
      </c>
      <c r="E157" s="40"/>
      <c r="F157" s="231" t="s">
        <v>1200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170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172</v>
      </c>
      <c r="E158" s="234" t="s">
        <v>19</v>
      </c>
      <c r="F158" s="235" t="s">
        <v>1173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172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159</v>
      </c>
    </row>
    <row r="159" spans="1:51" s="13" customFormat="1" ht="12">
      <c r="A159" s="13"/>
      <c r="B159" s="232"/>
      <c r="C159" s="233"/>
      <c r="D159" s="225" t="s">
        <v>172</v>
      </c>
      <c r="E159" s="234" t="s">
        <v>19</v>
      </c>
      <c r="F159" s="235" t="s">
        <v>1201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172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159</v>
      </c>
    </row>
    <row r="160" spans="1:51" s="14" customFormat="1" ht="12">
      <c r="A160" s="14"/>
      <c r="B160" s="242"/>
      <c r="C160" s="243"/>
      <c r="D160" s="225" t="s">
        <v>172</v>
      </c>
      <c r="E160" s="244" t="s">
        <v>19</v>
      </c>
      <c r="F160" s="245" t="s">
        <v>1297</v>
      </c>
      <c r="G160" s="243"/>
      <c r="H160" s="246">
        <v>0.264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172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159</v>
      </c>
    </row>
    <row r="161" spans="1:65" s="2" customFormat="1" ht="24.15" customHeight="1">
      <c r="A161" s="38"/>
      <c r="B161" s="39"/>
      <c r="C161" s="212" t="s">
        <v>254</v>
      </c>
      <c r="D161" s="212" t="s">
        <v>161</v>
      </c>
      <c r="E161" s="213" t="s">
        <v>1203</v>
      </c>
      <c r="F161" s="214" t="s">
        <v>1204</v>
      </c>
      <c r="G161" s="215" t="s">
        <v>249</v>
      </c>
      <c r="H161" s="216">
        <v>2.302</v>
      </c>
      <c r="I161" s="217"/>
      <c r="J161" s="218">
        <f>ROUND(I161*H161,2)</f>
        <v>0</v>
      </c>
      <c r="K161" s="214" t="s">
        <v>165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166</v>
      </c>
      <c r="AT161" s="223" t="s">
        <v>161</v>
      </c>
      <c r="AU161" s="223" t="s">
        <v>82</v>
      </c>
      <c r="AY161" s="17" t="s">
        <v>159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166</v>
      </c>
      <c r="BM161" s="223" t="s">
        <v>1298</v>
      </c>
    </row>
    <row r="162" spans="1:47" s="2" customFormat="1" ht="12">
      <c r="A162" s="38"/>
      <c r="B162" s="39"/>
      <c r="C162" s="40"/>
      <c r="D162" s="225" t="s">
        <v>168</v>
      </c>
      <c r="E162" s="40"/>
      <c r="F162" s="226" t="s">
        <v>1206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168</v>
      </c>
      <c r="AU162" s="17" t="s">
        <v>82</v>
      </c>
    </row>
    <row r="163" spans="1:47" s="2" customFormat="1" ht="12">
      <c r="A163" s="38"/>
      <c r="B163" s="39"/>
      <c r="C163" s="40"/>
      <c r="D163" s="230" t="s">
        <v>170</v>
      </c>
      <c r="E163" s="40"/>
      <c r="F163" s="231" t="s">
        <v>1207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170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172</v>
      </c>
      <c r="E164" s="234" t="s">
        <v>19</v>
      </c>
      <c r="F164" s="235" t="s">
        <v>1173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172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159</v>
      </c>
    </row>
    <row r="165" spans="1:51" s="13" customFormat="1" ht="12">
      <c r="A165" s="13"/>
      <c r="B165" s="232"/>
      <c r="C165" s="233"/>
      <c r="D165" s="225" t="s">
        <v>172</v>
      </c>
      <c r="E165" s="234" t="s">
        <v>19</v>
      </c>
      <c r="F165" s="235" t="s">
        <v>1208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172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159</v>
      </c>
    </row>
    <row r="166" spans="1:51" s="14" customFormat="1" ht="12">
      <c r="A166" s="14"/>
      <c r="B166" s="242"/>
      <c r="C166" s="243"/>
      <c r="D166" s="225" t="s">
        <v>172</v>
      </c>
      <c r="E166" s="244" t="s">
        <v>19</v>
      </c>
      <c r="F166" s="245" t="s">
        <v>1376</v>
      </c>
      <c r="G166" s="243"/>
      <c r="H166" s="246">
        <v>2.302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172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159</v>
      </c>
    </row>
    <row r="167" spans="1:65" s="2" customFormat="1" ht="24.15" customHeight="1">
      <c r="A167" s="38"/>
      <c r="B167" s="39"/>
      <c r="C167" s="212" t="s">
        <v>8</v>
      </c>
      <c r="D167" s="212" t="s">
        <v>161</v>
      </c>
      <c r="E167" s="213" t="s">
        <v>1210</v>
      </c>
      <c r="F167" s="214" t="s">
        <v>1211</v>
      </c>
      <c r="G167" s="215" t="s">
        <v>249</v>
      </c>
      <c r="H167" s="216">
        <v>1.989</v>
      </c>
      <c r="I167" s="217"/>
      <c r="J167" s="218">
        <f>ROUND(I167*H167,2)</f>
        <v>0</v>
      </c>
      <c r="K167" s="214" t="s">
        <v>165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166</v>
      </c>
      <c r="AT167" s="223" t="s">
        <v>161</v>
      </c>
      <c r="AU167" s="223" t="s">
        <v>82</v>
      </c>
      <c r="AY167" s="17" t="s">
        <v>159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166</v>
      </c>
      <c r="BM167" s="223" t="s">
        <v>1300</v>
      </c>
    </row>
    <row r="168" spans="1:47" s="2" customFormat="1" ht="12">
      <c r="A168" s="38"/>
      <c r="B168" s="39"/>
      <c r="C168" s="40"/>
      <c r="D168" s="225" t="s">
        <v>168</v>
      </c>
      <c r="E168" s="40"/>
      <c r="F168" s="226" t="s">
        <v>1213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168</v>
      </c>
      <c r="AU168" s="17" t="s">
        <v>82</v>
      </c>
    </row>
    <row r="169" spans="1:47" s="2" customFormat="1" ht="12">
      <c r="A169" s="38"/>
      <c r="B169" s="39"/>
      <c r="C169" s="40"/>
      <c r="D169" s="230" t="s">
        <v>170</v>
      </c>
      <c r="E169" s="40"/>
      <c r="F169" s="231" t="s">
        <v>1214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170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172</v>
      </c>
      <c r="E170" s="234" t="s">
        <v>19</v>
      </c>
      <c r="F170" s="235" t="s">
        <v>1173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172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159</v>
      </c>
    </row>
    <row r="171" spans="1:51" s="13" customFormat="1" ht="12">
      <c r="A171" s="13"/>
      <c r="B171" s="232"/>
      <c r="C171" s="233"/>
      <c r="D171" s="225" t="s">
        <v>172</v>
      </c>
      <c r="E171" s="234" t="s">
        <v>19</v>
      </c>
      <c r="F171" s="235" t="s">
        <v>1201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172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159</v>
      </c>
    </row>
    <row r="172" spans="1:51" s="14" customFormat="1" ht="12">
      <c r="A172" s="14"/>
      <c r="B172" s="242"/>
      <c r="C172" s="243"/>
      <c r="D172" s="225" t="s">
        <v>172</v>
      </c>
      <c r="E172" s="244" t="s">
        <v>19</v>
      </c>
      <c r="F172" s="245" t="s">
        <v>1377</v>
      </c>
      <c r="G172" s="243"/>
      <c r="H172" s="246">
        <v>1.989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172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159</v>
      </c>
    </row>
    <row r="173" spans="1:65" s="2" customFormat="1" ht="24.15" customHeight="1">
      <c r="A173" s="38"/>
      <c r="B173" s="39"/>
      <c r="C173" s="212" t="s">
        <v>266</v>
      </c>
      <c r="D173" s="212" t="s">
        <v>161</v>
      </c>
      <c r="E173" s="213" t="s">
        <v>1216</v>
      </c>
      <c r="F173" s="214" t="s">
        <v>1217</v>
      </c>
      <c r="G173" s="215" t="s">
        <v>249</v>
      </c>
      <c r="H173" s="216">
        <v>2.976</v>
      </c>
      <c r="I173" s="217"/>
      <c r="J173" s="218">
        <f>ROUND(I173*H173,2)</f>
        <v>0</v>
      </c>
      <c r="K173" s="214" t="s">
        <v>165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166</v>
      </c>
      <c r="AT173" s="223" t="s">
        <v>161</v>
      </c>
      <c r="AU173" s="223" t="s">
        <v>82</v>
      </c>
      <c r="AY173" s="17" t="s">
        <v>159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166</v>
      </c>
      <c r="BM173" s="223" t="s">
        <v>1302</v>
      </c>
    </row>
    <row r="174" spans="1:47" s="2" customFormat="1" ht="12">
      <c r="A174" s="38"/>
      <c r="B174" s="39"/>
      <c r="C174" s="40"/>
      <c r="D174" s="225" t="s">
        <v>168</v>
      </c>
      <c r="E174" s="40"/>
      <c r="F174" s="226" t="s">
        <v>1219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168</v>
      </c>
      <c r="AU174" s="17" t="s">
        <v>82</v>
      </c>
    </row>
    <row r="175" spans="1:47" s="2" customFormat="1" ht="12">
      <c r="A175" s="38"/>
      <c r="B175" s="39"/>
      <c r="C175" s="40"/>
      <c r="D175" s="230" t="s">
        <v>170</v>
      </c>
      <c r="E175" s="40"/>
      <c r="F175" s="231" t="s">
        <v>1220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170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172</v>
      </c>
      <c r="E176" s="234" t="s">
        <v>19</v>
      </c>
      <c r="F176" s="235" t="s">
        <v>1173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172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159</v>
      </c>
    </row>
    <row r="177" spans="1:51" s="13" customFormat="1" ht="12">
      <c r="A177" s="13"/>
      <c r="B177" s="232"/>
      <c r="C177" s="233"/>
      <c r="D177" s="225" t="s">
        <v>172</v>
      </c>
      <c r="E177" s="234" t="s">
        <v>19</v>
      </c>
      <c r="F177" s="235" t="s">
        <v>1221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172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159</v>
      </c>
    </row>
    <row r="178" spans="1:51" s="14" customFormat="1" ht="12">
      <c r="A178" s="14"/>
      <c r="B178" s="242"/>
      <c r="C178" s="243"/>
      <c r="D178" s="225" t="s">
        <v>172</v>
      </c>
      <c r="E178" s="244" t="s">
        <v>19</v>
      </c>
      <c r="F178" s="245" t="s">
        <v>1378</v>
      </c>
      <c r="G178" s="243"/>
      <c r="H178" s="246">
        <v>2.976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172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159</v>
      </c>
    </row>
    <row r="179" spans="1:65" s="2" customFormat="1" ht="24.15" customHeight="1">
      <c r="A179" s="38"/>
      <c r="B179" s="39"/>
      <c r="C179" s="212" t="s">
        <v>272</v>
      </c>
      <c r="D179" s="212" t="s">
        <v>161</v>
      </c>
      <c r="E179" s="213" t="s">
        <v>1223</v>
      </c>
      <c r="F179" s="214" t="s">
        <v>1224</v>
      </c>
      <c r="G179" s="215" t="s">
        <v>249</v>
      </c>
      <c r="H179" s="216">
        <v>0.18</v>
      </c>
      <c r="I179" s="217"/>
      <c r="J179" s="218">
        <f>ROUND(I179*H179,2)</f>
        <v>0</v>
      </c>
      <c r="K179" s="214" t="s">
        <v>165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166</v>
      </c>
      <c r="AT179" s="223" t="s">
        <v>161</v>
      </c>
      <c r="AU179" s="223" t="s">
        <v>82</v>
      </c>
      <c r="AY179" s="17" t="s">
        <v>159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166</v>
      </c>
      <c r="BM179" s="223" t="s">
        <v>1304</v>
      </c>
    </row>
    <row r="180" spans="1:47" s="2" customFormat="1" ht="12">
      <c r="A180" s="38"/>
      <c r="B180" s="39"/>
      <c r="C180" s="40"/>
      <c r="D180" s="225" t="s">
        <v>168</v>
      </c>
      <c r="E180" s="40"/>
      <c r="F180" s="226" t="s">
        <v>1226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168</v>
      </c>
      <c r="AU180" s="17" t="s">
        <v>82</v>
      </c>
    </row>
    <row r="181" spans="1:47" s="2" customFormat="1" ht="12">
      <c r="A181" s="38"/>
      <c r="B181" s="39"/>
      <c r="C181" s="40"/>
      <c r="D181" s="230" t="s">
        <v>170</v>
      </c>
      <c r="E181" s="40"/>
      <c r="F181" s="231" t="s">
        <v>1227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170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172</v>
      </c>
      <c r="E182" s="234" t="s">
        <v>19</v>
      </c>
      <c r="F182" s="235" t="s">
        <v>1173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172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159</v>
      </c>
    </row>
    <row r="183" spans="1:51" s="14" customFormat="1" ht="12">
      <c r="A183" s="14"/>
      <c r="B183" s="242"/>
      <c r="C183" s="243"/>
      <c r="D183" s="225" t="s">
        <v>172</v>
      </c>
      <c r="E183" s="244" t="s">
        <v>19</v>
      </c>
      <c r="F183" s="245" t="s">
        <v>1228</v>
      </c>
      <c r="G183" s="243"/>
      <c r="H183" s="246">
        <v>0.18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172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159</v>
      </c>
    </row>
    <row r="184" spans="1:65" s="2" customFormat="1" ht="33" customHeight="1">
      <c r="A184" s="38"/>
      <c r="B184" s="39"/>
      <c r="C184" s="212" t="s">
        <v>425</v>
      </c>
      <c r="D184" s="212" t="s">
        <v>161</v>
      </c>
      <c r="E184" s="213" t="s">
        <v>1229</v>
      </c>
      <c r="F184" s="214" t="s">
        <v>1230</v>
      </c>
      <c r="G184" s="215" t="s">
        <v>209</v>
      </c>
      <c r="H184" s="216">
        <v>13.95</v>
      </c>
      <c r="I184" s="217"/>
      <c r="J184" s="218">
        <f>ROUND(I184*H184,2)</f>
        <v>0</v>
      </c>
      <c r="K184" s="214" t="s">
        <v>165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</v>
      </c>
      <c r="R184" s="221">
        <f>Q184*H184</f>
        <v>6.204681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166</v>
      </c>
      <c r="AT184" s="223" t="s">
        <v>161</v>
      </c>
      <c r="AU184" s="223" t="s">
        <v>82</v>
      </c>
      <c r="AY184" s="17" t="s">
        <v>159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166</v>
      </c>
      <c r="BM184" s="223" t="s">
        <v>1305</v>
      </c>
    </row>
    <row r="185" spans="1:47" s="2" customFormat="1" ht="12">
      <c r="A185" s="38"/>
      <c r="B185" s="39"/>
      <c r="C185" s="40"/>
      <c r="D185" s="225" t="s">
        <v>168</v>
      </c>
      <c r="E185" s="40"/>
      <c r="F185" s="226" t="s">
        <v>1232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168</v>
      </c>
      <c r="AU185" s="17" t="s">
        <v>82</v>
      </c>
    </row>
    <row r="186" spans="1:47" s="2" customFormat="1" ht="12">
      <c r="A186" s="38"/>
      <c r="B186" s="39"/>
      <c r="C186" s="40"/>
      <c r="D186" s="230" t="s">
        <v>170</v>
      </c>
      <c r="E186" s="40"/>
      <c r="F186" s="231" t="s">
        <v>1233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170</v>
      </c>
      <c r="AU186" s="17" t="s">
        <v>82</v>
      </c>
    </row>
    <row r="187" spans="1:47" s="2" customFormat="1" ht="12">
      <c r="A187" s="38"/>
      <c r="B187" s="39"/>
      <c r="C187" s="40"/>
      <c r="D187" s="225" t="s">
        <v>187</v>
      </c>
      <c r="E187" s="40"/>
      <c r="F187" s="253" t="s">
        <v>1234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187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172</v>
      </c>
      <c r="E188" s="234" t="s">
        <v>19</v>
      </c>
      <c r="F188" s="235" t="s">
        <v>1173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172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159</v>
      </c>
    </row>
    <row r="189" spans="1:51" s="14" customFormat="1" ht="12">
      <c r="A189" s="14"/>
      <c r="B189" s="242"/>
      <c r="C189" s="243"/>
      <c r="D189" s="225" t="s">
        <v>172</v>
      </c>
      <c r="E189" s="244" t="s">
        <v>19</v>
      </c>
      <c r="F189" s="245" t="s">
        <v>1379</v>
      </c>
      <c r="G189" s="243"/>
      <c r="H189" s="246">
        <v>13.95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172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159</v>
      </c>
    </row>
    <row r="190" spans="1:63" s="12" customFormat="1" ht="22.8" customHeight="1">
      <c r="A190" s="12"/>
      <c r="B190" s="196"/>
      <c r="C190" s="197"/>
      <c r="D190" s="198" t="s">
        <v>71</v>
      </c>
      <c r="E190" s="210" t="s">
        <v>222</v>
      </c>
      <c r="F190" s="210" t="s">
        <v>824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28.51626436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159</v>
      </c>
      <c r="BK190" s="209">
        <f>SUM(BK191:BK205)</f>
        <v>0</v>
      </c>
    </row>
    <row r="191" spans="1:65" s="2" customFormat="1" ht="24.15" customHeight="1">
      <c r="A191" s="38"/>
      <c r="B191" s="39"/>
      <c r="C191" s="212" t="s">
        <v>428</v>
      </c>
      <c r="D191" s="212" t="s">
        <v>161</v>
      </c>
      <c r="E191" s="213" t="s">
        <v>1307</v>
      </c>
      <c r="F191" s="214" t="s">
        <v>1308</v>
      </c>
      <c r="G191" s="215" t="s">
        <v>527</v>
      </c>
      <c r="H191" s="216">
        <v>12.5</v>
      </c>
      <c r="I191" s="217"/>
      <c r="J191" s="218">
        <f>ROUND(I191*H191,2)</f>
        <v>0</v>
      </c>
      <c r="K191" s="214" t="s">
        <v>165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0.88535</v>
      </c>
      <c r="R191" s="221">
        <f>Q191*H191</f>
        <v>11.066875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166</v>
      </c>
      <c r="AT191" s="223" t="s">
        <v>161</v>
      </c>
      <c r="AU191" s="223" t="s">
        <v>82</v>
      </c>
      <c r="AY191" s="17" t="s">
        <v>159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166</v>
      </c>
      <c r="BM191" s="223" t="s">
        <v>1309</v>
      </c>
    </row>
    <row r="192" spans="1:47" s="2" customFormat="1" ht="12">
      <c r="A192" s="38"/>
      <c r="B192" s="39"/>
      <c r="C192" s="40"/>
      <c r="D192" s="225" t="s">
        <v>168</v>
      </c>
      <c r="E192" s="40"/>
      <c r="F192" s="226" t="s">
        <v>1310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168</v>
      </c>
      <c r="AU192" s="17" t="s">
        <v>82</v>
      </c>
    </row>
    <row r="193" spans="1:47" s="2" customFormat="1" ht="12">
      <c r="A193" s="38"/>
      <c r="B193" s="39"/>
      <c r="C193" s="40"/>
      <c r="D193" s="230" t="s">
        <v>170</v>
      </c>
      <c r="E193" s="40"/>
      <c r="F193" s="231" t="s">
        <v>1311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170</v>
      </c>
      <c r="AU193" s="17" t="s">
        <v>82</v>
      </c>
    </row>
    <row r="194" spans="1:47" s="2" customFormat="1" ht="12">
      <c r="A194" s="38"/>
      <c r="B194" s="39"/>
      <c r="C194" s="40"/>
      <c r="D194" s="225" t="s">
        <v>187</v>
      </c>
      <c r="E194" s="40"/>
      <c r="F194" s="253" t="s">
        <v>1241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187</v>
      </c>
      <c r="AU194" s="17" t="s">
        <v>82</v>
      </c>
    </row>
    <row r="195" spans="1:51" s="13" customFormat="1" ht="12">
      <c r="A195" s="13"/>
      <c r="B195" s="232"/>
      <c r="C195" s="233"/>
      <c r="D195" s="225" t="s">
        <v>172</v>
      </c>
      <c r="E195" s="234" t="s">
        <v>19</v>
      </c>
      <c r="F195" s="235" t="s">
        <v>1173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172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159</v>
      </c>
    </row>
    <row r="196" spans="1:51" s="14" customFormat="1" ht="12">
      <c r="A196" s="14"/>
      <c r="B196" s="242"/>
      <c r="C196" s="243"/>
      <c r="D196" s="225" t="s">
        <v>172</v>
      </c>
      <c r="E196" s="244" t="s">
        <v>19</v>
      </c>
      <c r="F196" s="245" t="s">
        <v>1338</v>
      </c>
      <c r="G196" s="243"/>
      <c r="H196" s="246">
        <v>12.5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172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159</v>
      </c>
    </row>
    <row r="197" spans="1:65" s="2" customFormat="1" ht="16.5" customHeight="1">
      <c r="A197" s="38"/>
      <c r="B197" s="39"/>
      <c r="C197" s="258" t="s">
        <v>436</v>
      </c>
      <c r="D197" s="258" t="s">
        <v>376</v>
      </c>
      <c r="E197" s="259" t="s">
        <v>1313</v>
      </c>
      <c r="F197" s="260" t="s">
        <v>1314</v>
      </c>
      <c r="G197" s="261" t="s">
        <v>527</v>
      </c>
      <c r="H197" s="262">
        <v>12.625</v>
      </c>
      <c r="I197" s="263"/>
      <c r="J197" s="264">
        <f>ROUND(I197*H197,2)</f>
        <v>0</v>
      </c>
      <c r="K197" s="260" t="s">
        <v>165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0.6</v>
      </c>
      <c r="R197" s="221">
        <f>Q197*H197</f>
        <v>7.574999999999999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215</v>
      </c>
      <c r="AT197" s="223" t="s">
        <v>376</v>
      </c>
      <c r="AU197" s="223" t="s">
        <v>82</v>
      </c>
      <c r="AY197" s="17" t="s">
        <v>159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166</v>
      </c>
      <c r="BM197" s="223" t="s">
        <v>1315</v>
      </c>
    </row>
    <row r="198" spans="1:47" s="2" customFormat="1" ht="12">
      <c r="A198" s="38"/>
      <c r="B198" s="39"/>
      <c r="C198" s="40"/>
      <c r="D198" s="225" t="s">
        <v>168</v>
      </c>
      <c r="E198" s="40"/>
      <c r="F198" s="226" t="s">
        <v>1314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168</v>
      </c>
      <c r="AU198" s="17" t="s">
        <v>82</v>
      </c>
    </row>
    <row r="199" spans="1:47" s="2" customFormat="1" ht="12">
      <c r="A199" s="38"/>
      <c r="B199" s="39"/>
      <c r="C199" s="40"/>
      <c r="D199" s="230" t="s">
        <v>170</v>
      </c>
      <c r="E199" s="40"/>
      <c r="F199" s="231" t="s">
        <v>1316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170</v>
      </c>
      <c r="AU199" s="17" t="s">
        <v>82</v>
      </c>
    </row>
    <row r="200" spans="1:51" s="14" customFormat="1" ht="12">
      <c r="A200" s="14"/>
      <c r="B200" s="242"/>
      <c r="C200" s="243"/>
      <c r="D200" s="225" t="s">
        <v>172</v>
      </c>
      <c r="E200" s="243"/>
      <c r="F200" s="245" t="s">
        <v>1339</v>
      </c>
      <c r="G200" s="243"/>
      <c r="H200" s="246">
        <v>12.625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172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159</v>
      </c>
    </row>
    <row r="201" spans="1:65" s="2" customFormat="1" ht="24.15" customHeight="1">
      <c r="A201" s="38"/>
      <c r="B201" s="39"/>
      <c r="C201" s="212" t="s">
        <v>7</v>
      </c>
      <c r="D201" s="212" t="s">
        <v>161</v>
      </c>
      <c r="E201" s="213" t="s">
        <v>1318</v>
      </c>
      <c r="F201" s="214" t="s">
        <v>1319</v>
      </c>
      <c r="G201" s="215" t="s">
        <v>249</v>
      </c>
      <c r="H201" s="216">
        <v>4.008</v>
      </c>
      <c r="I201" s="217"/>
      <c r="J201" s="218">
        <f>ROUND(I201*H201,2)</f>
        <v>0</v>
      </c>
      <c r="K201" s="214" t="s">
        <v>165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9.87438936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166</v>
      </c>
      <c r="AT201" s="223" t="s">
        <v>161</v>
      </c>
      <c r="AU201" s="223" t="s">
        <v>82</v>
      </c>
      <c r="AY201" s="17" t="s">
        <v>159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166</v>
      </c>
      <c r="BM201" s="223" t="s">
        <v>1320</v>
      </c>
    </row>
    <row r="202" spans="1:47" s="2" customFormat="1" ht="12">
      <c r="A202" s="38"/>
      <c r="B202" s="39"/>
      <c r="C202" s="40"/>
      <c r="D202" s="225" t="s">
        <v>168</v>
      </c>
      <c r="E202" s="40"/>
      <c r="F202" s="226" t="s">
        <v>1321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168</v>
      </c>
      <c r="AU202" s="17" t="s">
        <v>82</v>
      </c>
    </row>
    <row r="203" spans="1:47" s="2" customFormat="1" ht="12">
      <c r="A203" s="38"/>
      <c r="B203" s="39"/>
      <c r="C203" s="40"/>
      <c r="D203" s="230" t="s">
        <v>170</v>
      </c>
      <c r="E203" s="40"/>
      <c r="F203" s="231" t="s">
        <v>1322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170</v>
      </c>
      <c r="AU203" s="17" t="s">
        <v>82</v>
      </c>
    </row>
    <row r="204" spans="1:51" s="13" customFormat="1" ht="12">
      <c r="A204" s="13"/>
      <c r="B204" s="232"/>
      <c r="C204" s="233"/>
      <c r="D204" s="225" t="s">
        <v>172</v>
      </c>
      <c r="E204" s="234" t="s">
        <v>19</v>
      </c>
      <c r="F204" s="235" t="s">
        <v>1173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172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159</v>
      </c>
    </row>
    <row r="205" spans="1:51" s="14" customFormat="1" ht="12">
      <c r="A205" s="14"/>
      <c r="B205" s="242"/>
      <c r="C205" s="243"/>
      <c r="D205" s="225" t="s">
        <v>172</v>
      </c>
      <c r="E205" s="244" t="s">
        <v>19</v>
      </c>
      <c r="F205" s="245" t="s">
        <v>1380</v>
      </c>
      <c r="G205" s="243"/>
      <c r="H205" s="246">
        <v>4.008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172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159</v>
      </c>
    </row>
    <row r="206" spans="1:63" s="12" customFormat="1" ht="22.8" customHeight="1">
      <c r="A206" s="12"/>
      <c r="B206" s="196"/>
      <c r="C206" s="197"/>
      <c r="D206" s="198" t="s">
        <v>71</v>
      </c>
      <c r="E206" s="210" t="s">
        <v>1086</v>
      </c>
      <c r="F206" s="210" t="s">
        <v>1087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159</v>
      </c>
      <c r="BK206" s="209">
        <f>SUM(BK207:BK209)</f>
        <v>0</v>
      </c>
    </row>
    <row r="207" spans="1:65" s="2" customFormat="1" ht="33" customHeight="1">
      <c r="A207" s="38"/>
      <c r="B207" s="39"/>
      <c r="C207" s="212" t="s">
        <v>454</v>
      </c>
      <c r="D207" s="212" t="s">
        <v>161</v>
      </c>
      <c r="E207" s="213" t="s">
        <v>1089</v>
      </c>
      <c r="F207" s="214" t="s">
        <v>1090</v>
      </c>
      <c r="G207" s="215" t="s">
        <v>263</v>
      </c>
      <c r="H207" s="216">
        <v>53.994</v>
      </c>
      <c r="I207" s="217"/>
      <c r="J207" s="218">
        <f>ROUND(I207*H207,2)</f>
        <v>0</v>
      </c>
      <c r="K207" s="214" t="s">
        <v>165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166</v>
      </c>
      <c r="AT207" s="223" t="s">
        <v>161</v>
      </c>
      <c r="AU207" s="223" t="s">
        <v>82</v>
      </c>
      <c r="AY207" s="17" t="s">
        <v>159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166</v>
      </c>
      <c r="BM207" s="223" t="s">
        <v>1324</v>
      </c>
    </row>
    <row r="208" spans="1:47" s="2" customFormat="1" ht="12">
      <c r="A208" s="38"/>
      <c r="B208" s="39"/>
      <c r="C208" s="40"/>
      <c r="D208" s="225" t="s">
        <v>168</v>
      </c>
      <c r="E208" s="40"/>
      <c r="F208" s="226" t="s">
        <v>1092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168</v>
      </c>
      <c r="AU208" s="17" t="s">
        <v>82</v>
      </c>
    </row>
    <row r="209" spans="1:47" s="2" customFormat="1" ht="12">
      <c r="A209" s="38"/>
      <c r="B209" s="39"/>
      <c r="C209" s="40"/>
      <c r="D209" s="230" t="s">
        <v>170</v>
      </c>
      <c r="E209" s="40"/>
      <c r="F209" s="231" t="s">
        <v>1093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170</v>
      </c>
      <c r="AU209" s="17" t="s">
        <v>82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116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135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136</v>
      </c>
      <c r="L8" s="20"/>
    </row>
    <row r="9" spans="1:31" s="2" customFormat="1" ht="16.5" customHeight="1">
      <c r="A9" s="38"/>
      <c r="B9" s="44"/>
      <c r="C9" s="38"/>
      <c r="D9" s="38"/>
      <c r="E9" s="143" t="s">
        <v>1268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1137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1381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15. 9. 2021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ROUND((SUM(BE91:BE209)),2)</f>
        <v>0</v>
      </c>
      <c r="G35" s="38"/>
      <c r="H35" s="38"/>
      <c r="I35" s="157">
        <v>0.21</v>
      </c>
      <c r="J35" s="156">
        <f>ROUND(((SUM(BE91:BE209))*I35),2)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ROUND((SUM(BF91:BF209)),2)</f>
        <v>0</v>
      </c>
      <c r="G36" s="38"/>
      <c r="H36" s="38"/>
      <c r="I36" s="157">
        <v>0.15</v>
      </c>
      <c r="J36" s="156">
        <f>ROUND(((SUM(BF91:BF209))*I36),2)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ROUND((SUM(BG91:BG209)),2)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ROUND((SUM(BH91:BH209)),2)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ROUND((SUM(BI91:BI209)),2)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138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136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1268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1137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SO 103.6 - Propustek pod sjezdem DN 600 v km 1,345 89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15. 9. 2021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139</v>
      </c>
      <c r="D61" s="171"/>
      <c r="E61" s="171"/>
      <c r="F61" s="171"/>
      <c r="G61" s="171"/>
      <c r="H61" s="171"/>
      <c r="I61" s="171"/>
      <c r="J61" s="172" t="s">
        <v>140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141</v>
      </c>
    </row>
    <row r="64" spans="1:31" s="9" customFormat="1" ht="24.95" customHeight="1">
      <c r="A64" s="9"/>
      <c r="B64" s="174"/>
      <c r="C64" s="175"/>
      <c r="D64" s="176" t="s">
        <v>142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143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279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281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284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286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144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136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1268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1137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69" t="str">
        <f>E11</f>
        <v>SO 103.6 - Propustek pod sjezdem DN 600 v km 1,345 89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15. 9. 2021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145</v>
      </c>
      <c r="D90" s="188" t="s">
        <v>57</v>
      </c>
      <c r="E90" s="188" t="s">
        <v>53</v>
      </c>
      <c r="F90" s="188" t="s">
        <v>54</v>
      </c>
      <c r="G90" s="188" t="s">
        <v>146</v>
      </c>
      <c r="H90" s="188" t="s">
        <v>147</v>
      </c>
      <c r="I90" s="188" t="s">
        <v>148</v>
      </c>
      <c r="J90" s="188" t="s">
        <v>140</v>
      </c>
      <c r="K90" s="189" t="s">
        <v>149</v>
      </c>
      <c r="L90" s="190"/>
      <c r="M90" s="92" t="s">
        <v>19</v>
      </c>
      <c r="N90" s="93" t="s">
        <v>42</v>
      </c>
      <c r="O90" s="93" t="s">
        <v>150</v>
      </c>
      <c r="P90" s="93" t="s">
        <v>151</v>
      </c>
      <c r="Q90" s="93" t="s">
        <v>152</v>
      </c>
      <c r="R90" s="93" t="s">
        <v>153</v>
      </c>
      <c r="S90" s="93" t="s">
        <v>154</v>
      </c>
      <c r="T90" s="94" t="s">
        <v>155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156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62.85658343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141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157</v>
      </c>
      <c r="F92" s="199" t="s">
        <v>158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62.85658343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159</v>
      </c>
      <c r="BK92" s="209">
        <f>BK93+BK132+BK146+BK190+BK206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160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20.238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159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161</v>
      </c>
      <c r="E94" s="213" t="s">
        <v>1270</v>
      </c>
      <c r="F94" s="214" t="s">
        <v>1271</v>
      </c>
      <c r="G94" s="215" t="s">
        <v>249</v>
      </c>
      <c r="H94" s="216">
        <v>12.56</v>
      </c>
      <c r="I94" s="217"/>
      <c r="J94" s="218">
        <f>ROUND(I94*H94,2)</f>
        <v>0</v>
      </c>
      <c r="K94" s="214" t="s">
        <v>165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166</v>
      </c>
      <c r="AT94" s="223" t="s">
        <v>161</v>
      </c>
      <c r="AU94" s="223" t="s">
        <v>82</v>
      </c>
      <c r="AY94" s="17" t="s">
        <v>159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166</v>
      </c>
      <c r="BM94" s="223" t="s">
        <v>1272</v>
      </c>
    </row>
    <row r="95" spans="1:47" s="2" customFormat="1" ht="12">
      <c r="A95" s="38"/>
      <c r="B95" s="39"/>
      <c r="C95" s="40"/>
      <c r="D95" s="225" t="s">
        <v>168</v>
      </c>
      <c r="E95" s="40"/>
      <c r="F95" s="226" t="s">
        <v>1273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168</v>
      </c>
      <c r="AU95" s="17" t="s">
        <v>82</v>
      </c>
    </row>
    <row r="96" spans="1:47" s="2" customFormat="1" ht="12">
      <c r="A96" s="38"/>
      <c r="B96" s="39"/>
      <c r="C96" s="40"/>
      <c r="D96" s="230" t="s">
        <v>170</v>
      </c>
      <c r="E96" s="40"/>
      <c r="F96" s="231" t="s">
        <v>1274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170</v>
      </c>
      <c r="AU96" s="17" t="s">
        <v>82</v>
      </c>
    </row>
    <row r="97" spans="1:47" s="2" customFormat="1" ht="12">
      <c r="A97" s="38"/>
      <c r="B97" s="39"/>
      <c r="C97" s="40"/>
      <c r="D97" s="225" t="s">
        <v>187</v>
      </c>
      <c r="E97" s="40"/>
      <c r="F97" s="253" t="s">
        <v>1144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187</v>
      </c>
      <c r="AU97" s="17" t="s">
        <v>82</v>
      </c>
    </row>
    <row r="98" spans="1:51" s="13" customFormat="1" ht="12">
      <c r="A98" s="13"/>
      <c r="B98" s="232"/>
      <c r="C98" s="233"/>
      <c r="D98" s="225" t="s">
        <v>172</v>
      </c>
      <c r="E98" s="234" t="s">
        <v>19</v>
      </c>
      <c r="F98" s="235" t="s">
        <v>335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172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159</v>
      </c>
    </row>
    <row r="99" spans="1:51" s="13" customFormat="1" ht="12">
      <c r="A99" s="13"/>
      <c r="B99" s="232"/>
      <c r="C99" s="233"/>
      <c r="D99" s="225" t="s">
        <v>172</v>
      </c>
      <c r="E99" s="234" t="s">
        <v>19</v>
      </c>
      <c r="F99" s="235" t="s">
        <v>1145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172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159</v>
      </c>
    </row>
    <row r="100" spans="1:51" s="14" customFormat="1" ht="12">
      <c r="A100" s="14"/>
      <c r="B100" s="242"/>
      <c r="C100" s="243"/>
      <c r="D100" s="225" t="s">
        <v>172</v>
      </c>
      <c r="E100" s="244" t="s">
        <v>19</v>
      </c>
      <c r="F100" s="245" t="s">
        <v>1382</v>
      </c>
      <c r="G100" s="243"/>
      <c r="H100" s="246">
        <v>12.56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172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159</v>
      </c>
    </row>
    <row r="101" spans="1:65" s="2" customFormat="1" ht="44.25" customHeight="1">
      <c r="A101" s="38"/>
      <c r="B101" s="39"/>
      <c r="C101" s="212" t="s">
        <v>82</v>
      </c>
      <c r="D101" s="212" t="s">
        <v>161</v>
      </c>
      <c r="E101" s="213" t="s">
        <v>360</v>
      </c>
      <c r="F101" s="214" t="s">
        <v>361</v>
      </c>
      <c r="G101" s="215" t="s">
        <v>249</v>
      </c>
      <c r="H101" s="216">
        <v>12.56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166</v>
      </c>
      <c r="AT101" s="223" t="s">
        <v>161</v>
      </c>
      <c r="AU101" s="223" t="s">
        <v>82</v>
      </c>
      <c r="AY101" s="17" t="s">
        <v>159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166</v>
      </c>
      <c r="BM101" s="223" t="s">
        <v>1276</v>
      </c>
    </row>
    <row r="102" spans="1:47" s="2" customFormat="1" ht="12">
      <c r="A102" s="38"/>
      <c r="B102" s="39"/>
      <c r="C102" s="40"/>
      <c r="D102" s="225" t="s">
        <v>168</v>
      </c>
      <c r="E102" s="40"/>
      <c r="F102" s="226" t="s">
        <v>363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168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172</v>
      </c>
      <c r="E103" s="244" t="s">
        <v>19</v>
      </c>
      <c r="F103" s="245" t="s">
        <v>1383</v>
      </c>
      <c r="G103" s="243"/>
      <c r="H103" s="246">
        <v>12.56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172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159</v>
      </c>
    </row>
    <row r="104" spans="1:65" s="2" customFormat="1" ht="33" customHeight="1">
      <c r="A104" s="38"/>
      <c r="B104" s="39"/>
      <c r="C104" s="212" t="s">
        <v>181</v>
      </c>
      <c r="D104" s="212" t="s">
        <v>161</v>
      </c>
      <c r="E104" s="213" t="s">
        <v>413</v>
      </c>
      <c r="F104" s="214" t="s">
        <v>414</v>
      </c>
      <c r="G104" s="215" t="s">
        <v>263</v>
      </c>
      <c r="H104" s="216">
        <v>22.608</v>
      </c>
      <c r="I104" s="217"/>
      <c r="J104" s="218">
        <f>ROUND(I104*H104,2)</f>
        <v>0</v>
      </c>
      <c r="K104" s="214" t="s">
        <v>165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166</v>
      </c>
      <c r="AT104" s="223" t="s">
        <v>161</v>
      </c>
      <c r="AU104" s="223" t="s">
        <v>82</v>
      </c>
      <c r="AY104" s="17" t="s">
        <v>159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166</v>
      </c>
      <c r="BM104" s="223" t="s">
        <v>1278</v>
      </c>
    </row>
    <row r="105" spans="1:47" s="2" customFormat="1" ht="12">
      <c r="A105" s="38"/>
      <c r="B105" s="39"/>
      <c r="C105" s="40"/>
      <c r="D105" s="225" t="s">
        <v>168</v>
      </c>
      <c r="E105" s="40"/>
      <c r="F105" s="226" t="s">
        <v>416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168</v>
      </c>
      <c r="AU105" s="17" t="s">
        <v>82</v>
      </c>
    </row>
    <row r="106" spans="1:47" s="2" customFormat="1" ht="12">
      <c r="A106" s="38"/>
      <c r="B106" s="39"/>
      <c r="C106" s="40"/>
      <c r="D106" s="230" t="s">
        <v>170</v>
      </c>
      <c r="E106" s="40"/>
      <c r="F106" s="231" t="s">
        <v>417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170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172</v>
      </c>
      <c r="E107" s="244" t="s">
        <v>19</v>
      </c>
      <c r="F107" s="245" t="s">
        <v>1383</v>
      </c>
      <c r="G107" s="243"/>
      <c r="H107" s="246">
        <v>12.56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172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159</v>
      </c>
    </row>
    <row r="108" spans="1:51" s="14" customFormat="1" ht="12">
      <c r="A108" s="14"/>
      <c r="B108" s="242"/>
      <c r="C108" s="243"/>
      <c r="D108" s="225" t="s">
        <v>172</v>
      </c>
      <c r="E108" s="243"/>
      <c r="F108" s="245" t="s">
        <v>1384</v>
      </c>
      <c r="G108" s="243"/>
      <c r="H108" s="246">
        <v>22.608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172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159</v>
      </c>
    </row>
    <row r="109" spans="1:65" s="2" customFormat="1" ht="24.15" customHeight="1">
      <c r="A109" s="38"/>
      <c r="B109" s="39"/>
      <c r="C109" s="212" t="s">
        <v>166</v>
      </c>
      <c r="D109" s="212" t="s">
        <v>161</v>
      </c>
      <c r="E109" s="213" t="s">
        <v>419</v>
      </c>
      <c r="F109" s="214" t="s">
        <v>420</v>
      </c>
      <c r="G109" s="215" t="s">
        <v>249</v>
      </c>
      <c r="H109" s="216">
        <v>1.008</v>
      </c>
      <c r="I109" s="217"/>
      <c r="J109" s="218">
        <f>ROUND(I109*H109,2)</f>
        <v>0</v>
      </c>
      <c r="K109" s="214" t="s">
        <v>165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166</v>
      </c>
      <c r="AT109" s="223" t="s">
        <v>161</v>
      </c>
      <c r="AU109" s="223" t="s">
        <v>82</v>
      </c>
      <c r="AY109" s="17" t="s">
        <v>159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166</v>
      </c>
      <c r="BM109" s="223" t="s">
        <v>1280</v>
      </c>
    </row>
    <row r="110" spans="1:47" s="2" customFormat="1" ht="12">
      <c r="A110" s="38"/>
      <c r="B110" s="39"/>
      <c r="C110" s="40"/>
      <c r="D110" s="225" t="s">
        <v>168</v>
      </c>
      <c r="E110" s="40"/>
      <c r="F110" s="226" t="s">
        <v>422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168</v>
      </c>
      <c r="AU110" s="17" t="s">
        <v>82</v>
      </c>
    </row>
    <row r="111" spans="1:47" s="2" customFormat="1" ht="12">
      <c r="A111" s="38"/>
      <c r="B111" s="39"/>
      <c r="C111" s="40"/>
      <c r="D111" s="230" t="s">
        <v>170</v>
      </c>
      <c r="E111" s="40"/>
      <c r="F111" s="231" t="s">
        <v>423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170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172</v>
      </c>
      <c r="E112" s="234" t="s">
        <v>19</v>
      </c>
      <c r="F112" s="235" t="s">
        <v>335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172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159</v>
      </c>
    </row>
    <row r="113" spans="1:51" s="14" customFormat="1" ht="12">
      <c r="A113" s="14"/>
      <c r="B113" s="242"/>
      <c r="C113" s="243"/>
      <c r="D113" s="225" t="s">
        <v>172</v>
      </c>
      <c r="E113" s="244" t="s">
        <v>19</v>
      </c>
      <c r="F113" s="245" t="s">
        <v>1385</v>
      </c>
      <c r="G113" s="243"/>
      <c r="H113" s="246">
        <v>1.008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172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159</v>
      </c>
    </row>
    <row r="114" spans="1:65" s="2" customFormat="1" ht="24.15" customHeight="1">
      <c r="A114" s="38"/>
      <c r="B114" s="39"/>
      <c r="C114" s="212" t="s">
        <v>194</v>
      </c>
      <c r="D114" s="212" t="s">
        <v>161</v>
      </c>
      <c r="E114" s="213" t="s">
        <v>1153</v>
      </c>
      <c r="F114" s="214" t="s">
        <v>1154</v>
      </c>
      <c r="G114" s="215" t="s">
        <v>249</v>
      </c>
      <c r="H114" s="216">
        <v>8.629</v>
      </c>
      <c r="I114" s="217"/>
      <c r="J114" s="218">
        <f>ROUND(I114*H114,2)</f>
        <v>0</v>
      </c>
      <c r="K114" s="214" t="s">
        <v>165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166</v>
      </c>
      <c r="AT114" s="223" t="s">
        <v>161</v>
      </c>
      <c r="AU114" s="223" t="s">
        <v>82</v>
      </c>
      <c r="AY114" s="17" t="s">
        <v>159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166</v>
      </c>
      <c r="BM114" s="223" t="s">
        <v>1282</v>
      </c>
    </row>
    <row r="115" spans="1:47" s="2" customFormat="1" ht="12">
      <c r="A115" s="38"/>
      <c r="B115" s="39"/>
      <c r="C115" s="40"/>
      <c r="D115" s="225" t="s">
        <v>168</v>
      </c>
      <c r="E115" s="40"/>
      <c r="F115" s="226" t="s">
        <v>1156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168</v>
      </c>
      <c r="AU115" s="17" t="s">
        <v>82</v>
      </c>
    </row>
    <row r="116" spans="1:47" s="2" customFormat="1" ht="12">
      <c r="A116" s="38"/>
      <c r="B116" s="39"/>
      <c r="C116" s="40"/>
      <c r="D116" s="230" t="s">
        <v>170</v>
      </c>
      <c r="E116" s="40"/>
      <c r="F116" s="231" t="s">
        <v>1157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170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172</v>
      </c>
      <c r="E117" s="234" t="s">
        <v>19</v>
      </c>
      <c r="F117" s="235" t="s">
        <v>335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172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159</v>
      </c>
    </row>
    <row r="118" spans="1:51" s="14" customFormat="1" ht="12">
      <c r="A118" s="14"/>
      <c r="B118" s="242"/>
      <c r="C118" s="243"/>
      <c r="D118" s="225" t="s">
        <v>172</v>
      </c>
      <c r="E118" s="244" t="s">
        <v>19</v>
      </c>
      <c r="F118" s="245" t="s">
        <v>1386</v>
      </c>
      <c r="G118" s="243"/>
      <c r="H118" s="246">
        <v>8.629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172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159</v>
      </c>
    </row>
    <row r="119" spans="1:65" s="2" customFormat="1" ht="16.5" customHeight="1">
      <c r="A119" s="38"/>
      <c r="B119" s="39"/>
      <c r="C119" s="258" t="s">
        <v>200</v>
      </c>
      <c r="D119" s="258" t="s">
        <v>376</v>
      </c>
      <c r="E119" s="259" t="s">
        <v>1159</v>
      </c>
      <c r="F119" s="260" t="s">
        <v>1160</v>
      </c>
      <c r="G119" s="261" t="s">
        <v>263</v>
      </c>
      <c r="H119" s="262">
        <v>20.238</v>
      </c>
      <c r="I119" s="263"/>
      <c r="J119" s="264">
        <f>ROUND(I119*H119,2)</f>
        <v>0</v>
      </c>
      <c r="K119" s="260" t="s">
        <v>165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20.238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215</v>
      </c>
      <c r="AT119" s="223" t="s">
        <v>376</v>
      </c>
      <c r="AU119" s="223" t="s">
        <v>82</v>
      </c>
      <c r="AY119" s="17" t="s">
        <v>159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166</v>
      </c>
      <c r="BM119" s="223" t="s">
        <v>1284</v>
      </c>
    </row>
    <row r="120" spans="1:47" s="2" customFormat="1" ht="12">
      <c r="A120" s="38"/>
      <c r="B120" s="39"/>
      <c r="C120" s="40"/>
      <c r="D120" s="225" t="s">
        <v>168</v>
      </c>
      <c r="E120" s="40"/>
      <c r="F120" s="226" t="s">
        <v>1160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168</v>
      </c>
      <c r="AU120" s="17" t="s">
        <v>82</v>
      </c>
    </row>
    <row r="121" spans="1:47" s="2" customFormat="1" ht="12">
      <c r="A121" s="38"/>
      <c r="B121" s="39"/>
      <c r="C121" s="40"/>
      <c r="D121" s="230" t="s">
        <v>170</v>
      </c>
      <c r="E121" s="40"/>
      <c r="F121" s="231" t="s">
        <v>1162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170</v>
      </c>
      <c r="AU121" s="17" t="s">
        <v>82</v>
      </c>
    </row>
    <row r="122" spans="1:47" s="2" customFormat="1" ht="12">
      <c r="A122" s="38"/>
      <c r="B122" s="39"/>
      <c r="C122" s="40"/>
      <c r="D122" s="225" t="s">
        <v>187</v>
      </c>
      <c r="E122" s="40"/>
      <c r="F122" s="253" t="s">
        <v>1163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187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172</v>
      </c>
      <c r="E123" s="234" t="s">
        <v>19</v>
      </c>
      <c r="F123" s="235" t="s">
        <v>335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172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159</v>
      </c>
    </row>
    <row r="124" spans="1:51" s="14" customFormat="1" ht="12">
      <c r="A124" s="14"/>
      <c r="B124" s="242"/>
      <c r="C124" s="243"/>
      <c r="D124" s="225" t="s">
        <v>172</v>
      </c>
      <c r="E124" s="244" t="s">
        <v>19</v>
      </c>
      <c r="F124" s="245" t="s">
        <v>1385</v>
      </c>
      <c r="G124" s="243"/>
      <c r="H124" s="246">
        <v>1.008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172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159</v>
      </c>
    </row>
    <row r="125" spans="1:51" s="14" customFormat="1" ht="12">
      <c r="A125" s="14"/>
      <c r="B125" s="242"/>
      <c r="C125" s="243"/>
      <c r="D125" s="225" t="s">
        <v>172</v>
      </c>
      <c r="E125" s="244" t="s">
        <v>19</v>
      </c>
      <c r="F125" s="245" t="s">
        <v>1386</v>
      </c>
      <c r="G125" s="243"/>
      <c r="H125" s="246">
        <v>8.629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172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159</v>
      </c>
    </row>
    <row r="126" spans="1:51" s="14" customFormat="1" ht="12">
      <c r="A126" s="14"/>
      <c r="B126" s="242"/>
      <c r="C126" s="243"/>
      <c r="D126" s="225" t="s">
        <v>172</v>
      </c>
      <c r="E126" s="243"/>
      <c r="F126" s="245" t="s">
        <v>1387</v>
      </c>
      <c r="G126" s="243"/>
      <c r="H126" s="246">
        <v>20.238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172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159</v>
      </c>
    </row>
    <row r="127" spans="1:65" s="2" customFormat="1" ht="24.15" customHeight="1">
      <c r="A127" s="38"/>
      <c r="B127" s="39"/>
      <c r="C127" s="212" t="s">
        <v>206</v>
      </c>
      <c r="D127" s="212" t="s">
        <v>161</v>
      </c>
      <c r="E127" s="213" t="s">
        <v>443</v>
      </c>
      <c r="F127" s="214" t="s">
        <v>444</v>
      </c>
      <c r="G127" s="215" t="s">
        <v>209</v>
      </c>
      <c r="H127" s="216">
        <v>24.96</v>
      </c>
      <c r="I127" s="217"/>
      <c r="J127" s="218">
        <f>ROUND(I127*H127,2)</f>
        <v>0</v>
      </c>
      <c r="K127" s="214" t="s">
        <v>165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166</v>
      </c>
      <c r="AT127" s="223" t="s">
        <v>161</v>
      </c>
      <c r="AU127" s="223" t="s">
        <v>82</v>
      </c>
      <c r="AY127" s="17" t="s">
        <v>159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166</v>
      </c>
      <c r="BM127" s="223" t="s">
        <v>1286</v>
      </c>
    </row>
    <row r="128" spans="1:47" s="2" customFormat="1" ht="12">
      <c r="A128" s="38"/>
      <c r="B128" s="39"/>
      <c r="C128" s="40"/>
      <c r="D128" s="225" t="s">
        <v>168</v>
      </c>
      <c r="E128" s="40"/>
      <c r="F128" s="226" t="s">
        <v>446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168</v>
      </c>
      <c r="AU128" s="17" t="s">
        <v>82</v>
      </c>
    </row>
    <row r="129" spans="1:47" s="2" customFormat="1" ht="12">
      <c r="A129" s="38"/>
      <c r="B129" s="39"/>
      <c r="C129" s="40"/>
      <c r="D129" s="230" t="s">
        <v>170</v>
      </c>
      <c r="E129" s="40"/>
      <c r="F129" s="231" t="s">
        <v>447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170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172</v>
      </c>
      <c r="E130" s="234" t="s">
        <v>19</v>
      </c>
      <c r="F130" s="235" t="s">
        <v>1166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172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159</v>
      </c>
    </row>
    <row r="131" spans="1:51" s="14" customFormat="1" ht="12">
      <c r="A131" s="14"/>
      <c r="B131" s="242"/>
      <c r="C131" s="243"/>
      <c r="D131" s="225" t="s">
        <v>172</v>
      </c>
      <c r="E131" s="244" t="s">
        <v>19</v>
      </c>
      <c r="F131" s="245" t="s">
        <v>1388</v>
      </c>
      <c r="G131" s="243"/>
      <c r="H131" s="246">
        <v>24.96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172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159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523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159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215</v>
      </c>
      <c r="D133" s="212" t="s">
        <v>161</v>
      </c>
      <c r="E133" s="213" t="s">
        <v>1168</v>
      </c>
      <c r="F133" s="214" t="s">
        <v>1169</v>
      </c>
      <c r="G133" s="215" t="s">
        <v>249</v>
      </c>
      <c r="H133" s="216">
        <v>1.2</v>
      </c>
      <c r="I133" s="217"/>
      <c r="J133" s="218">
        <f>ROUND(I133*H133,2)</f>
        <v>0</v>
      </c>
      <c r="K133" s="214" t="s">
        <v>165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166</v>
      </c>
      <c r="AT133" s="223" t="s">
        <v>161</v>
      </c>
      <c r="AU133" s="223" t="s">
        <v>82</v>
      </c>
      <c r="AY133" s="17" t="s">
        <v>159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166</v>
      </c>
      <c r="BM133" s="223" t="s">
        <v>1288</v>
      </c>
    </row>
    <row r="134" spans="1:47" s="2" customFormat="1" ht="12">
      <c r="A134" s="38"/>
      <c r="B134" s="39"/>
      <c r="C134" s="40"/>
      <c r="D134" s="225" t="s">
        <v>168</v>
      </c>
      <c r="E134" s="40"/>
      <c r="F134" s="226" t="s">
        <v>1171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168</v>
      </c>
      <c r="AU134" s="17" t="s">
        <v>82</v>
      </c>
    </row>
    <row r="135" spans="1:47" s="2" customFormat="1" ht="12">
      <c r="A135" s="38"/>
      <c r="B135" s="39"/>
      <c r="C135" s="40"/>
      <c r="D135" s="230" t="s">
        <v>170</v>
      </c>
      <c r="E135" s="40"/>
      <c r="F135" s="231" t="s">
        <v>1172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170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172</v>
      </c>
      <c r="E136" s="234" t="s">
        <v>19</v>
      </c>
      <c r="F136" s="235" t="s">
        <v>1173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172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159</v>
      </c>
    </row>
    <row r="137" spans="1:51" s="14" customFormat="1" ht="12">
      <c r="A137" s="14"/>
      <c r="B137" s="242"/>
      <c r="C137" s="243"/>
      <c r="D137" s="225" t="s">
        <v>172</v>
      </c>
      <c r="E137" s="244" t="s">
        <v>19</v>
      </c>
      <c r="F137" s="245" t="s">
        <v>1289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172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159</v>
      </c>
    </row>
    <row r="138" spans="1:65" s="2" customFormat="1" ht="16.5" customHeight="1">
      <c r="A138" s="38"/>
      <c r="B138" s="39"/>
      <c r="C138" s="212" t="s">
        <v>222</v>
      </c>
      <c r="D138" s="212" t="s">
        <v>161</v>
      </c>
      <c r="E138" s="213" t="s">
        <v>1175</v>
      </c>
      <c r="F138" s="214" t="s">
        <v>1176</v>
      </c>
      <c r="G138" s="215" t="s">
        <v>209</v>
      </c>
      <c r="H138" s="216">
        <v>4.7</v>
      </c>
      <c r="I138" s="217"/>
      <c r="J138" s="218">
        <f>ROUND(I138*H138,2)</f>
        <v>0</v>
      </c>
      <c r="K138" s="214" t="s">
        <v>165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166</v>
      </c>
      <c r="AT138" s="223" t="s">
        <v>161</v>
      </c>
      <c r="AU138" s="223" t="s">
        <v>82</v>
      </c>
      <c r="AY138" s="17" t="s">
        <v>159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166</v>
      </c>
      <c r="BM138" s="223" t="s">
        <v>1290</v>
      </c>
    </row>
    <row r="139" spans="1:47" s="2" customFormat="1" ht="12">
      <c r="A139" s="38"/>
      <c r="B139" s="39"/>
      <c r="C139" s="40"/>
      <c r="D139" s="225" t="s">
        <v>168</v>
      </c>
      <c r="E139" s="40"/>
      <c r="F139" s="226" t="s">
        <v>1178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168</v>
      </c>
      <c r="AU139" s="17" t="s">
        <v>82</v>
      </c>
    </row>
    <row r="140" spans="1:47" s="2" customFormat="1" ht="12">
      <c r="A140" s="38"/>
      <c r="B140" s="39"/>
      <c r="C140" s="40"/>
      <c r="D140" s="230" t="s">
        <v>170</v>
      </c>
      <c r="E140" s="40"/>
      <c r="F140" s="231" t="s">
        <v>1179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170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172</v>
      </c>
      <c r="E141" s="234" t="s">
        <v>19</v>
      </c>
      <c r="F141" s="235" t="s">
        <v>1173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172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159</v>
      </c>
    </row>
    <row r="142" spans="1:51" s="14" customFormat="1" ht="12">
      <c r="A142" s="14"/>
      <c r="B142" s="242"/>
      <c r="C142" s="243"/>
      <c r="D142" s="225" t="s">
        <v>172</v>
      </c>
      <c r="E142" s="244" t="s">
        <v>19</v>
      </c>
      <c r="F142" s="245" t="s">
        <v>1291</v>
      </c>
      <c r="G142" s="243"/>
      <c r="H142" s="246">
        <v>4.7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172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159</v>
      </c>
    </row>
    <row r="143" spans="1:65" s="2" customFormat="1" ht="16.5" customHeight="1">
      <c r="A143" s="38"/>
      <c r="B143" s="39"/>
      <c r="C143" s="212" t="s">
        <v>228</v>
      </c>
      <c r="D143" s="212" t="s">
        <v>161</v>
      </c>
      <c r="E143" s="213" t="s">
        <v>1181</v>
      </c>
      <c r="F143" s="214" t="s">
        <v>1182</v>
      </c>
      <c r="G143" s="215" t="s">
        <v>209</v>
      </c>
      <c r="H143" s="216">
        <v>4.7</v>
      </c>
      <c r="I143" s="217"/>
      <c r="J143" s="218">
        <f>ROUND(I143*H143,2)</f>
        <v>0</v>
      </c>
      <c r="K143" s="214" t="s">
        <v>165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166</v>
      </c>
      <c r="AT143" s="223" t="s">
        <v>161</v>
      </c>
      <c r="AU143" s="223" t="s">
        <v>82</v>
      </c>
      <c r="AY143" s="17" t="s">
        <v>159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166</v>
      </c>
      <c r="BM143" s="223" t="s">
        <v>1292</v>
      </c>
    </row>
    <row r="144" spans="1:47" s="2" customFormat="1" ht="12">
      <c r="A144" s="38"/>
      <c r="B144" s="39"/>
      <c r="C144" s="40"/>
      <c r="D144" s="225" t="s">
        <v>168</v>
      </c>
      <c r="E144" s="40"/>
      <c r="F144" s="226" t="s">
        <v>1184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168</v>
      </c>
      <c r="AU144" s="17" t="s">
        <v>82</v>
      </c>
    </row>
    <row r="145" spans="1:47" s="2" customFormat="1" ht="12">
      <c r="A145" s="38"/>
      <c r="B145" s="39"/>
      <c r="C145" s="40"/>
      <c r="D145" s="230" t="s">
        <v>170</v>
      </c>
      <c r="E145" s="40"/>
      <c r="F145" s="231" t="s">
        <v>1185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170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166</v>
      </c>
      <c r="F146" s="210" t="s">
        <v>663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2.684878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159</v>
      </c>
      <c r="BK146" s="209">
        <f>SUM(BK147:BK189)</f>
        <v>0</v>
      </c>
    </row>
    <row r="147" spans="1:65" s="2" customFormat="1" ht="24.15" customHeight="1">
      <c r="A147" s="38"/>
      <c r="B147" s="39"/>
      <c r="C147" s="212" t="s">
        <v>234</v>
      </c>
      <c r="D147" s="212" t="s">
        <v>161</v>
      </c>
      <c r="E147" s="213" t="s">
        <v>1186</v>
      </c>
      <c r="F147" s="214" t="s">
        <v>1187</v>
      </c>
      <c r="G147" s="215" t="s">
        <v>164</v>
      </c>
      <c r="H147" s="216">
        <v>10</v>
      </c>
      <c r="I147" s="217"/>
      <c r="J147" s="218">
        <f>ROUND(I147*H147,2)</f>
        <v>0</v>
      </c>
      <c r="K147" s="214" t="s">
        <v>165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0.0165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166</v>
      </c>
      <c r="AT147" s="223" t="s">
        <v>161</v>
      </c>
      <c r="AU147" s="223" t="s">
        <v>82</v>
      </c>
      <c r="AY147" s="17" t="s">
        <v>159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166</v>
      </c>
      <c r="BM147" s="223" t="s">
        <v>1293</v>
      </c>
    </row>
    <row r="148" spans="1:47" s="2" customFormat="1" ht="12">
      <c r="A148" s="38"/>
      <c r="B148" s="39"/>
      <c r="C148" s="40"/>
      <c r="D148" s="225" t="s">
        <v>168</v>
      </c>
      <c r="E148" s="40"/>
      <c r="F148" s="226" t="s">
        <v>1189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168</v>
      </c>
      <c r="AU148" s="17" t="s">
        <v>82</v>
      </c>
    </row>
    <row r="149" spans="1:47" s="2" customFormat="1" ht="12">
      <c r="A149" s="38"/>
      <c r="B149" s="39"/>
      <c r="C149" s="40"/>
      <c r="D149" s="230" t="s">
        <v>170</v>
      </c>
      <c r="E149" s="40"/>
      <c r="F149" s="231" t="s">
        <v>1190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170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172</v>
      </c>
      <c r="E150" s="234" t="s">
        <v>19</v>
      </c>
      <c r="F150" s="235" t="s">
        <v>1173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172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159</v>
      </c>
    </row>
    <row r="151" spans="1:51" s="14" customFormat="1" ht="12">
      <c r="A151" s="14"/>
      <c r="B151" s="242"/>
      <c r="C151" s="243"/>
      <c r="D151" s="225" t="s">
        <v>172</v>
      </c>
      <c r="E151" s="244" t="s">
        <v>19</v>
      </c>
      <c r="F151" s="245" t="s">
        <v>1389</v>
      </c>
      <c r="G151" s="243"/>
      <c r="H151" s="246">
        <v>10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172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159</v>
      </c>
    </row>
    <row r="152" spans="1:65" s="2" customFormat="1" ht="16.5" customHeight="1">
      <c r="A152" s="38"/>
      <c r="B152" s="39"/>
      <c r="C152" s="258" t="s">
        <v>240</v>
      </c>
      <c r="D152" s="258" t="s">
        <v>376</v>
      </c>
      <c r="E152" s="259" t="s">
        <v>1192</v>
      </c>
      <c r="F152" s="260" t="s">
        <v>1193</v>
      </c>
      <c r="G152" s="261" t="s">
        <v>164</v>
      </c>
      <c r="H152" s="262">
        <v>10</v>
      </c>
      <c r="I152" s="263"/>
      <c r="J152" s="264">
        <f>ROUND(I152*H152,2)</f>
        <v>0</v>
      </c>
      <c r="K152" s="260" t="s">
        <v>165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0.4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215</v>
      </c>
      <c r="AT152" s="223" t="s">
        <v>376</v>
      </c>
      <c r="AU152" s="223" t="s">
        <v>82</v>
      </c>
      <c r="AY152" s="17" t="s">
        <v>159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166</v>
      </c>
      <c r="BM152" s="223" t="s">
        <v>1295</v>
      </c>
    </row>
    <row r="153" spans="1:47" s="2" customFormat="1" ht="12">
      <c r="A153" s="38"/>
      <c r="B153" s="39"/>
      <c r="C153" s="40"/>
      <c r="D153" s="225" t="s">
        <v>168</v>
      </c>
      <c r="E153" s="40"/>
      <c r="F153" s="226" t="s">
        <v>1193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168</v>
      </c>
      <c r="AU153" s="17" t="s">
        <v>82</v>
      </c>
    </row>
    <row r="154" spans="1:47" s="2" customFormat="1" ht="12">
      <c r="A154" s="38"/>
      <c r="B154" s="39"/>
      <c r="C154" s="40"/>
      <c r="D154" s="230" t="s">
        <v>170</v>
      </c>
      <c r="E154" s="40"/>
      <c r="F154" s="231" t="s">
        <v>1195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170</v>
      </c>
      <c r="AU154" s="17" t="s">
        <v>82</v>
      </c>
    </row>
    <row r="155" spans="1:65" s="2" customFormat="1" ht="24.15" customHeight="1">
      <c r="A155" s="38"/>
      <c r="B155" s="39"/>
      <c r="C155" s="212" t="s">
        <v>246</v>
      </c>
      <c r="D155" s="212" t="s">
        <v>161</v>
      </c>
      <c r="E155" s="213" t="s">
        <v>1196</v>
      </c>
      <c r="F155" s="214" t="s">
        <v>1197</v>
      </c>
      <c r="G155" s="215" t="s">
        <v>249</v>
      </c>
      <c r="H155" s="216">
        <v>0.264</v>
      </c>
      <c r="I155" s="217"/>
      <c r="J155" s="218">
        <f>ROUND(I155*H155,2)</f>
        <v>0</v>
      </c>
      <c r="K155" s="214" t="s">
        <v>165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166</v>
      </c>
      <c r="AT155" s="223" t="s">
        <v>161</v>
      </c>
      <c r="AU155" s="223" t="s">
        <v>82</v>
      </c>
      <c r="AY155" s="17" t="s">
        <v>159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166</v>
      </c>
      <c r="BM155" s="223" t="s">
        <v>1296</v>
      </c>
    </row>
    <row r="156" spans="1:47" s="2" customFormat="1" ht="12">
      <c r="A156" s="38"/>
      <c r="B156" s="39"/>
      <c r="C156" s="40"/>
      <c r="D156" s="225" t="s">
        <v>168</v>
      </c>
      <c r="E156" s="40"/>
      <c r="F156" s="226" t="s">
        <v>1199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168</v>
      </c>
      <c r="AU156" s="17" t="s">
        <v>82</v>
      </c>
    </row>
    <row r="157" spans="1:47" s="2" customFormat="1" ht="12">
      <c r="A157" s="38"/>
      <c r="B157" s="39"/>
      <c r="C157" s="40"/>
      <c r="D157" s="230" t="s">
        <v>170</v>
      </c>
      <c r="E157" s="40"/>
      <c r="F157" s="231" t="s">
        <v>1200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170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172</v>
      </c>
      <c r="E158" s="234" t="s">
        <v>19</v>
      </c>
      <c r="F158" s="235" t="s">
        <v>1173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172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159</v>
      </c>
    </row>
    <row r="159" spans="1:51" s="13" customFormat="1" ht="12">
      <c r="A159" s="13"/>
      <c r="B159" s="232"/>
      <c r="C159" s="233"/>
      <c r="D159" s="225" t="s">
        <v>172</v>
      </c>
      <c r="E159" s="234" t="s">
        <v>19</v>
      </c>
      <c r="F159" s="235" t="s">
        <v>1201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172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159</v>
      </c>
    </row>
    <row r="160" spans="1:51" s="14" customFormat="1" ht="12">
      <c r="A160" s="14"/>
      <c r="B160" s="242"/>
      <c r="C160" s="243"/>
      <c r="D160" s="225" t="s">
        <v>172</v>
      </c>
      <c r="E160" s="244" t="s">
        <v>19</v>
      </c>
      <c r="F160" s="245" t="s">
        <v>1297</v>
      </c>
      <c r="G160" s="243"/>
      <c r="H160" s="246">
        <v>0.264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172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159</v>
      </c>
    </row>
    <row r="161" spans="1:65" s="2" customFormat="1" ht="24.15" customHeight="1">
      <c r="A161" s="38"/>
      <c r="B161" s="39"/>
      <c r="C161" s="212" t="s">
        <v>254</v>
      </c>
      <c r="D161" s="212" t="s">
        <v>161</v>
      </c>
      <c r="E161" s="213" t="s">
        <v>1203</v>
      </c>
      <c r="F161" s="214" t="s">
        <v>1204</v>
      </c>
      <c r="G161" s="215" t="s">
        <v>249</v>
      </c>
      <c r="H161" s="216">
        <v>0.842</v>
      </c>
      <c r="I161" s="217"/>
      <c r="J161" s="218">
        <f>ROUND(I161*H161,2)</f>
        <v>0</v>
      </c>
      <c r="K161" s="214" t="s">
        <v>165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166</v>
      </c>
      <c r="AT161" s="223" t="s">
        <v>161</v>
      </c>
      <c r="AU161" s="223" t="s">
        <v>82</v>
      </c>
      <c r="AY161" s="17" t="s">
        <v>159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166</v>
      </c>
      <c r="BM161" s="223" t="s">
        <v>1298</v>
      </c>
    </row>
    <row r="162" spans="1:47" s="2" customFormat="1" ht="12">
      <c r="A162" s="38"/>
      <c r="B162" s="39"/>
      <c r="C162" s="40"/>
      <c r="D162" s="225" t="s">
        <v>168</v>
      </c>
      <c r="E162" s="40"/>
      <c r="F162" s="226" t="s">
        <v>1206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168</v>
      </c>
      <c r="AU162" s="17" t="s">
        <v>82</v>
      </c>
    </row>
    <row r="163" spans="1:47" s="2" customFormat="1" ht="12">
      <c r="A163" s="38"/>
      <c r="B163" s="39"/>
      <c r="C163" s="40"/>
      <c r="D163" s="230" t="s">
        <v>170</v>
      </c>
      <c r="E163" s="40"/>
      <c r="F163" s="231" t="s">
        <v>1207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170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172</v>
      </c>
      <c r="E164" s="234" t="s">
        <v>19</v>
      </c>
      <c r="F164" s="235" t="s">
        <v>1173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172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159</v>
      </c>
    </row>
    <row r="165" spans="1:51" s="13" customFormat="1" ht="12">
      <c r="A165" s="13"/>
      <c r="B165" s="232"/>
      <c r="C165" s="233"/>
      <c r="D165" s="225" t="s">
        <v>172</v>
      </c>
      <c r="E165" s="234" t="s">
        <v>19</v>
      </c>
      <c r="F165" s="235" t="s">
        <v>1208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172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159</v>
      </c>
    </row>
    <row r="166" spans="1:51" s="14" customFormat="1" ht="12">
      <c r="A166" s="14"/>
      <c r="B166" s="242"/>
      <c r="C166" s="243"/>
      <c r="D166" s="225" t="s">
        <v>172</v>
      </c>
      <c r="E166" s="244" t="s">
        <v>19</v>
      </c>
      <c r="F166" s="245" t="s">
        <v>1390</v>
      </c>
      <c r="G166" s="243"/>
      <c r="H166" s="246">
        <v>0.842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172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159</v>
      </c>
    </row>
    <row r="167" spans="1:65" s="2" customFormat="1" ht="24.15" customHeight="1">
      <c r="A167" s="38"/>
      <c r="B167" s="39"/>
      <c r="C167" s="212" t="s">
        <v>8</v>
      </c>
      <c r="D167" s="212" t="s">
        <v>161</v>
      </c>
      <c r="E167" s="213" t="s">
        <v>1210</v>
      </c>
      <c r="F167" s="214" t="s">
        <v>1211</v>
      </c>
      <c r="G167" s="215" t="s">
        <v>249</v>
      </c>
      <c r="H167" s="216">
        <v>2.314</v>
      </c>
      <c r="I167" s="217"/>
      <c r="J167" s="218">
        <f>ROUND(I167*H167,2)</f>
        <v>0</v>
      </c>
      <c r="K167" s="214" t="s">
        <v>165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166</v>
      </c>
      <c r="AT167" s="223" t="s">
        <v>161</v>
      </c>
      <c r="AU167" s="223" t="s">
        <v>82</v>
      </c>
      <c r="AY167" s="17" t="s">
        <v>159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166</v>
      </c>
      <c r="BM167" s="223" t="s">
        <v>1300</v>
      </c>
    </row>
    <row r="168" spans="1:47" s="2" customFormat="1" ht="12">
      <c r="A168" s="38"/>
      <c r="B168" s="39"/>
      <c r="C168" s="40"/>
      <c r="D168" s="225" t="s">
        <v>168</v>
      </c>
      <c r="E168" s="40"/>
      <c r="F168" s="226" t="s">
        <v>1213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168</v>
      </c>
      <c r="AU168" s="17" t="s">
        <v>82</v>
      </c>
    </row>
    <row r="169" spans="1:47" s="2" customFormat="1" ht="12">
      <c r="A169" s="38"/>
      <c r="B169" s="39"/>
      <c r="C169" s="40"/>
      <c r="D169" s="230" t="s">
        <v>170</v>
      </c>
      <c r="E169" s="40"/>
      <c r="F169" s="231" t="s">
        <v>1214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170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172</v>
      </c>
      <c r="E170" s="234" t="s">
        <v>19</v>
      </c>
      <c r="F170" s="235" t="s">
        <v>1173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172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159</v>
      </c>
    </row>
    <row r="171" spans="1:51" s="13" customFormat="1" ht="12">
      <c r="A171" s="13"/>
      <c r="B171" s="232"/>
      <c r="C171" s="233"/>
      <c r="D171" s="225" t="s">
        <v>172</v>
      </c>
      <c r="E171" s="234" t="s">
        <v>19</v>
      </c>
      <c r="F171" s="235" t="s">
        <v>1201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172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159</v>
      </c>
    </row>
    <row r="172" spans="1:51" s="14" customFormat="1" ht="12">
      <c r="A172" s="14"/>
      <c r="B172" s="242"/>
      <c r="C172" s="243"/>
      <c r="D172" s="225" t="s">
        <v>172</v>
      </c>
      <c r="E172" s="244" t="s">
        <v>19</v>
      </c>
      <c r="F172" s="245" t="s">
        <v>1391</v>
      </c>
      <c r="G172" s="243"/>
      <c r="H172" s="246">
        <v>2.314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172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159</v>
      </c>
    </row>
    <row r="173" spans="1:65" s="2" customFormat="1" ht="24.15" customHeight="1">
      <c r="A173" s="38"/>
      <c r="B173" s="39"/>
      <c r="C173" s="212" t="s">
        <v>266</v>
      </c>
      <c r="D173" s="212" t="s">
        <v>161</v>
      </c>
      <c r="E173" s="213" t="s">
        <v>1216</v>
      </c>
      <c r="F173" s="214" t="s">
        <v>1217</v>
      </c>
      <c r="G173" s="215" t="s">
        <v>249</v>
      </c>
      <c r="H173" s="216">
        <v>3.52</v>
      </c>
      <c r="I173" s="217"/>
      <c r="J173" s="218">
        <f>ROUND(I173*H173,2)</f>
        <v>0</v>
      </c>
      <c r="K173" s="214" t="s">
        <v>165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166</v>
      </c>
      <c r="AT173" s="223" t="s">
        <v>161</v>
      </c>
      <c r="AU173" s="223" t="s">
        <v>82</v>
      </c>
      <c r="AY173" s="17" t="s">
        <v>159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166</v>
      </c>
      <c r="BM173" s="223" t="s">
        <v>1302</v>
      </c>
    </row>
    <row r="174" spans="1:47" s="2" customFormat="1" ht="12">
      <c r="A174" s="38"/>
      <c r="B174" s="39"/>
      <c r="C174" s="40"/>
      <c r="D174" s="225" t="s">
        <v>168</v>
      </c>
      <c r="E174" s="40"/>
      <c r="F174" s="226" t="s">
        <v>1219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168</v>
      </c>
      <c r="AU174" s="17" t="s">
        <v>82</v>
      </c>
    </row>
    <row r="175" spans="1:47" s="2" customFormat="1" ht="12">
      <c r="A175" s="38"/>
      <c r="B175" s="39"/>
      <c r="C175" s="40"/>
      <c r="D175" s="230" t="s">
        <v>170</v>
      </c>
      <c r="E175" s="40"/>
      <c r="F175" s="231" t="s">
        <v>1220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170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172</v>
      </c>
      <c r="E176" s="234" t="s">
        <v>19</v>
      </c>
      <c r="F176" s="235" t="s">
        <v>1173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172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159</v>
      </c>
    </row>
    <row r="177" spans="1:51" s="13" customFormat="1" ht="12">
      <c r="A177" s="13"/>
      <c r="B177" s="232"/>
      <c r="C177" s="233"/>
      <c r="D177" s="225" t="s">
        <v>172</v>
      </c>
      <c r="E177" s="234" t="s">
        <v>19</v>
      </c>
      <c r="F177" s="235" t="s">
        <v>1221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172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159</v>
      </c>
    </row>
    <row r="178" spans="1:51" s="14" customFormat="1" ht="12">
      <c r="A178" s="14"/>
      <c r="B178" s="242"/>
      <c r="C178" s="243"/>
      <c r="D178" s="225" t="s">
        <v>172</v>
      </c>
      <c r="E178" s="244" t="s">
        <v>19</v>
      </c>
      <c r="F178" s="245" t="s">
        <v>1392</v>
      </c>
      <c r="G178" s="243"/>
      <c r="H178" s="246">
        <v>3.52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172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159</v>
      </c>
    </row>
    <row r="179" spans="1:65" s="2" customFormat="1" ht="24.15" customHeight="1">
      <c r="A179" s="38"/>
      <c r="B179" s="39"/>
      <c r="C179" s="212" t="s">
        <v>272</v>
      </c>
      <c r="D179" s="212" t="s">
        <v>161</v>
      </c>
      <c r="E179" s="213" t="s">
        <v>1223</v>
      </c>
      <c r="F179" s="214" t="s">
        <v>1224</v>
      </c>
      <c r="G179" s="215" t="s">
        <v>249</v>
      </c>
      <c r="H179" s="216">
        <v>0.18</v>
      </c>
      <c r="I179" s="217"/>
      <c r="J179" s="218">
        <f>ROUND(I179*H179,2)</f>
        <v>0</v>
      </c>
      <c r="K179" s="214" t="s">
        <v>165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166</v>
      </c>
      <c r="AT179" s="223" t="s">
        <v>161</v>
      </c>
      <c r="AU179" s="223" t="s">
        <v>82</v>
      </c>
      <c r="AY179" s="17" t="s">
        <v>159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166</v>
      </c>
      <c r="BM179" s="223" t="s">
        <v>1304</v>
      </c>
    </row>
    <row r="180" spans="1:47" s="2" customFormat="1" ht="12">
      <c r="A180" s="38"/>
      <c r="B180" s="39"/>
      <c r="C180" s="40"/>
      <c r="D180" s="225" t="s">
        <v>168</v>
      </c>
      <c r="E180" s="40"/>
      <c r="F180" s="226" t="s">
        <v>1226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168</v>
      </c>
      <c r="AU180" s="17" t="s">
        <v>82</v>
      </c>
    </row>
    <row r="181" spans="1:47" s="2" customFormat="1" ht="12">
      <c r="A181" s="38"/>
      <c r="B181" s="39"/>
      <c r="C181" s="40"/>
      <c r="D181" s="230" t="s">
        <v>170</v>
      </c>
      <c r="E181" s="40"/>
      <c r="F181" s="231" t="s">
        <v>1227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170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172</v>
      </c>
      <c r="E182" s="234" t="s">
        <v>19</v>
      </c>
      <c r="F182" s="235" t="s">
        <v>1173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172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159</v>
      </c>
    </row>
    <row r="183" spans="1:51" s="14" customFormat="1" ht="12">
      <c r="A183" s="14"/>
      <c r="B183" s="242"/>
      <c r="C183" s="243"/>
      <c r="D183" s="225" t="s">
        <v>172</v>
      </c>
      <c r="E183" s="244" t="s">
        <v>19</v>
      </c>
      <c r="F183" s="245" t="s">
        <v>1228</v>
      </c>
      <c r="G183" s="243"/>
      <c r="H183" s="246">
        <v>0.18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172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159</v>
      </c>
    </row>
    <row r="184" spans="1:65" s="2" customFormat="1" ht="33" customHeight="1">
      <c r="A184" s="38"/>
      <c r="B184" s="39"/>
      <c r="C184" s="212" t="s">
        <v>425</v>
      </c>
      <c r="D184" s="212" t="s">
        <v>161</v>
      </c>
      <c r="E184" s="213" t="s">
        <v>1229</v>
      </c>
      <c r="F184" s="214" t="s">
        <v>1230</v>
      </c>
      <c r="G184" s="215" t="s">
        <v>209</v>
      </c>
      <c r="H184" s="216">
        <v>5.1</v>
      </c>
      <c r="I184" s="217"/>
      <c r="J184" s="218">
        <f>ROUND(I184*H184,2)</f>
        <v>0</v>
      </c>
      <c r="K184" s="214" t="s">
        <v>165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</v>
      </c>
      <c r="R184" s="221">
        <f>Q184*H184</f>
        <v>2.268378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166</v>
      </c>
      <c r="AT184" s="223" t="s">
        <v>161</v>
      </c>
      <c r="AU184" s="223" t="s">
        <v>82</v>
      </c>
      <c r="AY184" s="17" t="s">
        <v>159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166</v>
      </c>
      <c r="BM184" s="223" t="s">
        <v>1305</v>
      </c>
    </row>
    <row r="185" spans="1:47" s="2" customFormat="1" ht="12">
      <c r="A185" s="38"/>
      <c r="B185" s="39"/>
      <c r="C185" s="40"/>
      <c r="D185" s="225" t="s">
        <v>168</v>
      </c>
      <c r="E185" s="40"/>
      <c r="F185" s="226" t="s">
        <v>1232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168</v>
      </c>
      <c r="AU185" s="17" t="s">
        <v>82</v>
      </c>
    </row>
    <row r="186" spans="1:47" s="2" customFormat="1" ht="12">
      <c r="A186" s="38"/>
      <c r="B186" s="39"/>
      <c r="C186" s="40"/>
      <c r="D186" s="230" t="s">
        <v>170</v>
      </c>
      <c r="E186" s="40"/>
      <c r="F186" s="231" t="s">
        <v>1233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170</v>
      </c>
      <c r="AU186" s="17" t="s">
        <v>82</v>
      </c>
    </row>
    <row r="187" spans="1:47" s="2" customFormat="1" ht="12">
      <c r="A187" s="38"/>
      <c r="B187" s="39"/>
      <c r="C187" s="40"/>
      <c r="D187" s="225" t="s">
        <v>187</v>
      </c>
      <c r="E187" s="40"/>
      <c r="F187" s="253" t="s">
        <v>1234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187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172</v>
      </c>
      <c r="E188" s="234" t="s">
        <v>19</v>
      </c>
      <c r="F188" s="235" t="s">
        <v>1173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172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159</v>
      </c>
    </row>
    <row r="189" spans="1:51" s="14" customFormat="1" ht="12">
      <c r="A189" s="14"/>
      <c r="B189" s="242"/>
      <c r="C189" s="243"/>
      <c r="D189" s="225" t="s">
        <v>172</v>
      </c>
      <c r="E189" s="244" t="s">
        <v>19</v>
      </c>
      <c r="F189" s="245" t="s">
        <v>1393</v>
      </c>
      <c r="G189" s="243"/>
      <c r="H189" s="246">
        <v>5.1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172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159</v>
      </c>
    </row>
    <row r="190" spans="1:63" s="12" customFormat="1" ht="22.8" customHeight="1">
      <c r="A190" s="12"/>
      <c r="B190" s="196"/>
      <c r="C190" s="197"/>
      <c r="D190" s="198" t="s">
        <v>71</v>
      </c>
      <c r="E190" s="210" t="s">
        <v>222</v>
      </c>
      <c r="F190" s="210" t="s">
        <v>824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36.977349430000004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159</v>
      </c>
      <c r="BK190" s="209">
        <f>SUM(BK191:BK205)</f>
        <v>0</v>
      </c>
    </row>
    <row r="191" spans="1:65" s="2" customFormat="1" ht="24.15" customHeight="1">
      <c r="A191" s="38"/>
      <c r="B191" s="39"/>
      <c r="C191" s="212" t="s">
        <v>428</v>
      </c>
      <c r="D191" s="212" t="s">
        <v>161</v>
      </c>
      <c r="E191" s="213" t="s">
        <v>1307</v>
      </c>
      <c r="F191" s="214" t="s">
        <v>1308</v>
      </c>
      <c r="G191" s="215" t="s">
        <v>527</v>
      </c>
      <c r="H191" s="216">
        <v>15</v>
      </c>
      <c r="I191" s="217"/>
      <c r="J191" s="218">
        <f>ROUND(I191*H191,2)</f>
        <v>0</v>
      </c>
      <c r="K191" s="214" t="s">
        <v>165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0.88535</v>
      </c>
      <c r="R191" s="221">
        <f>Q191*H191</f>
        <v>13.280249999999999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166</v>
      </c>
      <c r="AT191" s="223" t="s">
        <v>161</v>
      </c>
      <c r="AU191" s="223" t="s">
        <v>82</v>
      </c>
      <c r="AY191" s="17" t="s">
        <v>159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166</v>
      </c>
      <c r="BM191" s="223" t="s">
        <v>1309</v>
      </c>
    </row>
    <row r="192" spans="1:47" s="2" customFormat="1" ht="12">
      <c r="A192" s="38"/>
      <c r="B192" s="39"/>
      <c r="C192" s="40"/>
      <c r="D192" s="225" t="s">
        <v>168</v>
      </c>
      <c r="E192" s="40"/>
      <c r="F192" s="226" t="s">
        <v>1310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168</v>
      </c>
      <c r="AU192" s="17" t="s">
        <v>82</v>
      </c>
    </row>
    <row r="193" spans="1:47" s="2" customFormat="1" ht="12">
      <c r="A193" s="38"/>
      <c r="B193" s="39"/>
      <c r="C193" s="40"/>
      <c r="D193" s="230" t="s">
        <v>170</v>
      </c>
      <c r="E193" s="40"/>
      <c r="F193" s="231" t="s">
        <v>1311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170</v>
      </c>
      <c r="AU193" s="17" t="s">
        <v>82</v>
      </c>
    </row>
    <row r="194" spans="1:47" s="2" customFormat="1" ht="12">
      <c r="A194" s="38"/>
      <c r="B194" s="39"/>
      <c r="C194" s="40"/>
      <c r="D194" s="225" t="s">
        <v>187</v>
      </c>
      <c r="E194" s="40"/>
      <c r="F194" s="253" t="s">
        <v>1241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187</v>
      </c>
      <c r="AU194" s="17" t="s">
        <v>82</v>
      </c>
    </row>
    <row r="195" spans="1:51" s="13" customFormat="1" ht="12">
      <c r="A195" s="13"/>
      <c r="B195" s="232"/>
      <c r="C195" s="233"/>
      <c r="D195" s="225" t="s">
        <v>172</v>
      </c>
      <c r="E195" s="234" t="s">
        <v>19</v>
      </c>
      <c r="F195" s="235" t="s">
        <v>1173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172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159</v>
      </c>
    </row>
    <row r="196" spans="1:51" s="14" customFormat="1" ht="12">
      <c r="A196" s="14"/>
      <c r="B196" s="242"/>
      <c r="C196" s="243"/>
      <c r="D196" s="225" t="s">
        <v>172</v>
      </c>
      <c r="E196" s="244" t="s">
        <v>19</v>
      </c>
      <c r="F196" s="245" t="s">
        <v>1394</v>
      </c>
      <c r="G196" s="243"/>
      <c r="H196" s="246">
        <v>15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172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159</v>
      </c>
    </row>
    <row r="197" spans="1:65" s="2" customFormat="1" ht="16.5" customHeight="1">
      <c r="A197" s="38"/>
      <c r="B197" s="39"/>
      <c r="C197" s="258" t="s">
        <v>436</v>
      </c>
      <c r="D197" s="258" t="s">
        <v>376</v>
      </c>
      <c r="E197" s="259" t="s">
        <v>1313</v>
      </c>
      <c r="F197" s="260" t="s">
        <v>1314</v>
      </c>
      <c r="G197" s="261" t="s">
        <v>527</v>
      </c>
      <c r="H197" s="262">
        <v>15.15</v>
      </c>
      <c r="I197" s="263"/>
      <c r="J197" s="264">
        <f>ROUND(I197*H197,2)</f>
        <v>0</v>
      </c>
      <c r="K197" s="260" t="s">
        <v>165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0.6</v>
      </c>
      <c r="R197" s="221">
        <f>Q197*H197</f>
        <v>9.09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215</v>
      </c>
      <c r="AT197" s="223" t="s">
        <v>376</v>
      </c>
      <c r="AU197" s="223" t="s">
        <v>82</v>
      </c>
      <c r="AY197" s="17" t="s">
        <v>159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166</v>
      </c>
      <c r="BM197" s="223" t="s">
        <v>1315</v>
      </c>
    </row>
    <row r="198" spans="1:47" s="2" customFormat="1" ht="12">
      <c r="A198" s="38"/>
      <c r="B198" s="39"/>
      <c r="C198" s="40"/>
      <c r="D198" s="225" t="s">
        <v>168</v>
      </c>
      <c r="E198" s="40"/>
      <c r="F198" s="226" t="s">
        <v>1314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168</v>
      </c>
      <c r="AU198" s="17" t="s">
        <v>82</v>
      </c>
    </row>
    <row r="199" spans="1:47" s="2" customFormat="1" ht="12">
      <c r="A199" s="38"/>
      <c r="B199" s="39"/>
      <c r="C199" s="40"/>
      <c r="D199" s="230" t="s">
        <v>170</v>
      </c>
      <c r="E199" s="40"/>
      <c r="F199" s="231" t="s">
        <v>1316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170</v>
      </c>
      <c r="AU199" s="17" t="s">
        <v>82</v>
      </c>
    </row>
    <row r="200" spans="1:51" s="14" customFormat="1" ht="12">
      <c r="A200" s="14"/>
      <c r="B200" s="242"/>
      <c r="C200" s="243"/>
      <c r="D200" s="225" t="s">
        <v>172</v>
      </c>
      <c r="E200" s="243"/>
      <c r="F200" s="245" t="s">
        <v>1395</v>
      </c>
      <c r="G200" s="243"/>
      <c r="H200" s="246">
        <v>15.15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172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159</v>
      </c>
    </row>
    <row r="201" spans="1:65" s="2" customFormat="1" ht="24.15" customHeight="1">
      <c r="A201" s="38"/>
      <c r="B201" s="39"/>
      <c r="C201" s="212" t="s">
        <v>7</v>
      </c>
      <c r="D201" s="212" t="s">
        <v>161</v>
      </c>
      <c r="E201" s="213" t="s">
        <v>1318</v>
      </c>
      <c r="F201" s="214" t="s">
        <v>1319</v>
      </c>
      <c r="G201" s="215" t="s">
        <v>249</v>
      </c>
      <c r="H201" s="216">
        <v>5.929</v>
      </c>
      <c r="I201" s="217"/>
      <c r="J201" s="218">
        <f>ROUND(I201*H201,2)</f>
        <v>0</v>
      </c>
      <c r="K201" s="214" t="s">
        <v>165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14.607099430000002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166</v>
      </c>
      <c r="AT201" s="223" t="s">
        <v>161</v>
      </c>
      <c r="AU201" s="223" t="s">
        <v>82</v>
      </c>
      <c r="AY201" s="17" t="s">
        <v>159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166</v>
      </c>
      <c r="BM201" s="223" t="s">
        <v>1320</v>
      </c>
    </row>
    <row r="202" spans="1:47" s="2" customFormat="1" ht="12">
      <c r="A202" s="38"/>
      <c r="B202" s="39"/>
      <c r="C202" s="40"/>
      <c r="D202" s="225" t="s">
        <v>168</v>
      </c>
      <c r="E202" s="40"/>
      <c r="F202" s="226" t="s">
        <v>1321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168</v>
      </c>
      <c r="AU202" s="17" t="s">
        <v>82</v>
      </c>
    </row>
    <row r="203" spans="1:47" s="2" customFormat="1" ht="12">
      <c r="A203" s="38"/>
      <c r="B203" s="39"/>
      <c r="C203" s="40"/>
      <c r="D203" s="230" t="s">
        <v>170</v>
      </c>
      <c r="E203" s="40"/>
      <c r="F203" s="231" t="s">
        <v>1322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170</v>
      </c>
      <c r="AU203" s="17" t="s">
        <v>82</v>
      </c>
    </row>
    <row r="204" spans="1:51" s="13" customFormat="1" ht="12">
      <c r="A204" s="13"/>
      <c r="B204" s="232"/>
      <c r="C204" s="233"/>
      <c r="D204" s="225" t="s">
        <v>172</v>
      </c>
      <c r="E204" s="234" t="s">
        <v>19</v>
      </c>
      <c r="F204" s="235" t="s">
        <v>1173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172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159</v>
      </c>
    </row>
    <row r="205" spans="1:51" s="14" customFormat="1" ht="12">
      <c r="A205" s="14"/>
      <c r="B205" s="242"/>
      <c r="C205" s="243"/>
      <c r="D205" s="225" t="s">
        <v>172</v>
      </c>
      <c r="E205" s="244" t="s">
        <v>19</v>
      </c>
      <c r="F205" s="245" t="s">
        <v>1396</v>
      </c>
      <c r="G205" s="243"/>
      <c r="H205" s="246">
        <v>5.929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172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159</v>
      </c>
    </row>
    <row r="206" spans="1:63" s="12" customFormat="1" ht="22.8" customHeight="1">
      <c r="A206" s="12"/>
      <c r="B206" s="196"/>
      <c r="C206" s="197"/>
      <c r="D206" s="198" t="s">
        <v>71</v>
      </c>
      <c r="E206" s="210" t="s">
        <v>1086</v>
      </c>
      <c r="F206" s="210" t="s">
        <v>1087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159</v>
      </c>
      <c r="BK206" s="209">
        <f>SUM(BK207:BK209)</f>
        <v>0</v>
      </c>
    </row>
    <row r="207" spans="1:65" s="2" customFormat="1" ht="33" customHeight="1">
      <c r="A207" s="38"/>
      <c r="B207" s="39"/>
      <c r="C207" s="212" t="s">
        <v>454</v>
      </c>
      <c r="D207" s="212" t="s">
        <v>161</v>
      </c>
      <c r="E207" s="213" t="s">
        <v>1089</v>
      </c>
      <c r="F207" s="214" t="s">
        <v>1090</v>
      </c>
      <c r="G207" s="215" t="s">
        <v>263</v>
      </c>
      <c r="H207" s="216">
        <v>62.857</v>
      </c>
      <c r="I207" s="217"/>
      <c r="J207" s="218">
        <f>ROUND(I207*H207,2)</f>
        <v>0</v>
      </c>
      <c r="K207" s="214" t="s">
        <v>165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166</v>
      </c>
      <c r="AT207" s="223" t="s">
        <v>161</v>
      </c>
      <c r="AU207" s="223" t="s">
        <v>82</v>
      </c>
      <c r="AY207" s="17" t="s">
        <v>159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166</v>
      </c>
      <c r="BM207" s="223" t="s">
        <v>1324</v>
      </c>
    </row>
    <row r="208" spans="1:47" s="2" customFormat="1" ht="12">
      <c r="A208" s="38"/>
      <c r="B208" s="39"/>
      <c r="C208" s="40"/>
      <c r="D208" s="225" t="s">
        <v>168</v>
      </c>
      <c r="E208" s="40"/>
      <c r="F208" s="226" t="s">
        <v>1092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168</v>
      </c>
      <c r="AU208" s="17" t="s">
        <v>82</v>
      </c>
    </row>
    <row r="209" spans="1:47" s="2" customFormat="1" ht="12">
      <c r="A209" s="38"/>
      <c r="B209" s="39"/>
      <c r="C209" s="40"/>
      <c r="D209" s="230" t="s">
        <v>170</v>
      </c>
      <c r="E209" s="40"/>
      <c r="F209" s="231" t="s">
        <v>1093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170</v>
      </c>
      <c r="AU209" s="17" t="s">
        <v>82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119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135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136</v>
      </c>
      <c r="L8" s="20"/>
    </row>
    <row r="9" spans="1:31" s="2" customFormat="1" ht="16.5" customHeight="1">
      <c r="A9" s="38"/>
      <c r="B9" s="44"/>
      <c r="C9" s="38"/>
      <c r="D9" s="38"/>
      <c r="E9" s="143" t="s">
        <v>1268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1137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1397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15. 9. 2021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ROUND((SUM(BE91:BE209)),2)</f>
        <v>0</v>
      </c>
      <c r="G35" s="38"/>
      <c r="H35" s="38"/>
      <c r="I35" s="157">
        <v>0.21</v>
      </c>
      <c r="J35" s="156">
        <f>ROUND(((SUM(BE91:BE209))*I35),2)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ROUND((SUM(BF91:BF209)),2)</f>
        <v>0</v>
      </c>
      <c r="G36" s="38"/>
      <c r="H36" s="38"/>
      <c r="I36" s="157">
        <v>0.15</v>
      </c>
      <c r="J36" s="156">
        <f>ROUND(((SUM(BF91:BF209))*I36),2)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ROUND((SUM(BG91:BG209)),2)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ROUND((SUM(BH91:BH209)),2)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ROUND((SUM(BI91:BI209)),2)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138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136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1268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1137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SO 103.7 - Propustek pod sjezdem DN 600 v km 2,240 20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15. 9. 2021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139</v>
      </c>
      <c r="D61" s="171"/>
      <c r="E61" s="171"/>
      <c r="F61" s="171"/>
      <c r="G61" s="171"/>
      <c r="H61" s="171"/>
      <c r="I61" s="171"/>
      <c r="J61" s="172" t="s">
        <v>140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141</v>
      </c>
    </row>
    <row r="64" spans="1:31" s="9" customFormat="1" ht="24.95" customHeight="1">
      <c r="A64" s="9"/>
      <c r="B64" s="174"/>
      <c r="C64" s="175"/>
      <c r="D64" s="176" t="s">
        <v>142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143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279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281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284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286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144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136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1268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1137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69" t="str">
        <f>E11</f>
        <v>SO 103.7 - Propustek pod sjezdem DN 600 v km 2,240 20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15. 9. 2021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145</v>
      </c>
      <c r="D90" s="188" t="s">
        <v>57</v>
      </c>
      <c r="E90" s="188" t="s">
        <v>53</v>
      </c>
      <c r="F90" s="188" t="s">
        <v>54</v>
      </c>
      <c r="G90" s="188" t="s">
        <v>146</v>
      </c>
      <c r="H90" s="188" t="s">
        <v>147</v>
      </c>
      <c r="I90" s="188" t="s">
        <v>148</v>
      </c>
      <c r="J90" s="188" t="s">
        <v>140</v>
      </c>
      <c r="K90" s="189" t="s">
        <v>149</v>
      </c>
      <c r="L90" s="190"/>
      <c r="M90" s="92" t="s">
        <v>19</v>
      </c>
      <c r="N90" s="93" t="s">
        <v>42</v>
      </c>
      <c r="O90" s="93" t="s">
        <v>150</v>
      </c>
      <c r="P90" s="93" t="s">
        <v>151</v>
      </c>
      <c r="Q90" s="93" t="s">
        <v>152</v>
      </c>
      <c r="R90" s="93" t="s">
        <v>153</v>
      </c>
      <c r="S90" s="93" t="s">
        <v>154</v>
      </c>
      <c r="T90" s="94" t="s">
        <v>155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156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70.46918305999999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141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157</v>
      </c>
      <c r="F92" s="199" t="s">
        <v>158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70.46918305999999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159</v>
      </c>
      <c r="BK92" s="209">
        <f>BK93+BK132+BK146+BK190+BK206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160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21.664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159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161</v>
      </c>
      <c r="E94" s="213" t="s">
        <v>1270</v>
      </c>
      <c r="F94" s="214" t="s">
        <v>1271</v>
      </c>
      <c r="G94" s="215" t="s">
        <v>249</v>
      </c>
      <c r="H94" s="216">
        <v>13.728</v>
      </c>
      <c r="I94" s="217"/>
      <c r="J94" s="218">
        <f>ROUND(I94*H94,2)</f>
        <v>0</v>
      </c>
      <c r="K94" s="214" t="s">
        <v>165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166</v>
      </c>
      <c r="AT94" s="223" t="s">
        <v>161</v>
      </c>
      <c r="AU94" s="223" t="s">
        <v>82</v>
      </c>
      <c r="AY94" s="17" t="s">
        <v>159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166</v>
      </c>
      <c r="BM94" s="223" t="s">
        <v>1272</v>
      </c>
    </row>
    <row r="95" spans="1:47" s="2" customFormat="1" ht="12">
      <c r="A95" s="38"/>
      <c r="B95" s="39"/>
      <c r="C95" s="40"/>
      <c r="D95" s="225" t="s">
        <v>168</v>
      </c>
      <c r="E95" s="40"/>
      <c r="F95" s="226" t="s">
        <v>1273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168</v>
      </c>
      <c r="AU95" s="17" t="s">
        <v>82</v>
      </c>
    </row>
    <row r="96" spans="1:47" s="2" customFormat="1" ht="12">
      <c r="A96" s="38"/>
      <c r="B96" s="39"/>
      <c r="C96" s="40"/>
      <c r="D96" s="230" t="s">
        <v>170</v>
      </c>
      <c r="E96" s="40"/>
      <c r="F96" s="231" t="s">
        <v>1274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170</v>
      </c>
      <c r="AU96" s="17" t="s">
        <v>82</v>
      </c>
    </row>
    <row r="97" spans="1:47" s="2" customFormat="1" ht="12">
      <c r="A97" s="38"/>
      <c r="B97" s="39"/>
      <c r="C97" s="40"/>
      <c r="D97" s="225" t="s">
        <v>187</v>
      </c>
      <c r="E97" s="40"/>
      <c r="F97" s="253" t="s">
        <v>1144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187</v>
      </c>
      <c r="AU97" s="17" t="s">
        <v>82</v>
      </c>
    </row>
    <row r="98" spans="1:51" s="13" customFormat="1" ht="12">
      <c r="A98" s="13"/>
      <c r="B98" s="232"/>
      <c r="C98" s="233"/>
      <c r="D98" s="225" t="s">
        <v>172</v>
      </c>
      <c r="E98" s="234" t="s">
        <v>19</v>
      </c>
      <c r="F98" s="235" t="s">
        <v>335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172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159</v>
      </c>
    </row>
    <row r="99" spans="1:51" s="13" customFormat="1" ht="12">
      <c r="A99" s="13"/>
      <c r="B99" s="232"/>
      <c r="C99" s="233"/>
      <c r="D99" s="225" t="s">
        <v>172</v>
      </c>
      <c r="E99" s="234" t="s">
        <v>19</v>
      </c>
      <c r="F99" s="235" t="s">
        <v>1145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172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159</v>
      </c>
    </row>
    <row r="100" spans="1:51" s="14" customFormat="1" ht="12">
      <c r="A100" s="14"/>
      <c r="B100" s="242"/>
      <c r="C100" s="243"/>
      <c r="D100" s="225" t="s">
        <v>172</v>
      </c>
      <c r="E100" s="244" t="s">
        <v>19</v>
      </c>
      <c r="F100" s="245" t="s">
        <v>1398</v>
      </c>
      <c r="G100" s="243"/>
      <c r="H100" s="246">
        <v>13.728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172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159</v>
      </c>
    </row>
    <row r="101" spans="1:65" s="2" customFormat="1" ht="44.25" customHeight="1">
      <c r="A101" s="38"/>
      <c r="B101" s="39"/>
      <c r="C101" s="212" t="s">
        <v>82</v>
      </c>
      <c r="D101" s="212" t="s">
        <v>161</v>
      </c>
      <c r="E101" s="213" t="s">
        <v>360</v>
      </c>
      <c r="F101" s="214" t="s">
        <v>361</v>
      </c>
      <c r="G101" s="215" t="s">
        <v>249</v>
      </c>
      <c r="H101" s="216">
        <v>13.728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166</v>
      </c>
      <c r="AT101" s="223" t="s">
        <v>161</v>
      </c>
      <c r="AU101" s="223" t="s">
        <v>82</v>
      </c>
      <c r="AY101" s="17" t="s">
        <v>159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166</v>
      </c>
      <c r="BM101" s="223" t="s">
        <v>1276</v>
      </c>
    </row>
    <row r="102" spans="1:47" s="2" customFormat="1" ht="12">
      <c r="A102" s="38"/>
      <c r="B102" s="39"/>
      <c r="C102" s="40"/>
      <c r="D102" s="225" t="s">
        <v>168</v>
      </c>
      <c r="E102" s="40"/>
      <c r="F102" s="226" t="s">
        <v>363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168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172</v>
      </c>
      <c r="E103" s="244" t="s">
        <v>19</v>
      </c>
      <c r="F103" s="245" t="s">
        <v>1399</v>
      </c>
      <c r="G103" s="243"/>
      <c r="H103" s="246">
        <v>13.728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172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159</v>
      </c>
    </row>
    <row r="104" spans="1:65" s="2" customFormat="1" ht="33" customHeight="1">
      <c r="A104" s="38"/>
      <c r="B104" s="39"/>
      <c r="C104" s="212" t="s">
        <v>181</v>
      </c>
      <c r="D104" s="212" t="s">
        <v>161</v>
      </c>
      <c r="E104" s="213" t="s">
        <v>413</v>
      </c>
      <c r="F104" s="214" t="s">
        <v>414</v>
      </c>
      <c r="G104" s="215" t="s">
        <v>263</v>
      </c>
      <c r="H104" s="216">
        <v>24.71</v>
      </c>
      <c r="I104" s="217"/>
      <c r="J104" s="218">
        <f>ROUND(I104*H104,2)</f>
        <v>0</v>
      </c>
      <c r="K104" s="214" t="s">
        <v>165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166</v>
      </c>
      <c r="AT104" s="223" t="s">
        <v>161</v>
      </c>
      <c r="AU104" s="223" t="s">
        <v>82</v>
      </c>
      <c r="AY104" s="17" t="s">
        <v>159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166</v>
      </c>
      <c r="BM104" s="223" t="s">
        <v>1278</v>
      </c>
    </row>
    <row r="105" spans="1:47" s="2" customFormat="1" ht="12">
      <c r="A105" s="38"/>
      <c r="B105" s="39"/>
      <c r="C105" s="40"/>
      <c r="D105" s="225" t="s">
        <v>168</v>
      </c>
      <c r="E105" s="40"/>
      <c r="F105" s="226" t="s">
        <v>416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168</v>
      </c>
      <c r="AU105" s="17" t="s">
        <v>82</v>
      </c>
    </row>
    <row r="106" spans="1:47" s="2" customFormat="1" ht="12">
      <c r="A106" s="38"/>
      <c r="B106" s="39"/>
      <c r="C106" s="40"/>
      <c r="D106" s="230" t="s">
        <v>170</v>
      </c>
      <c r="E106" s="40"/>
      <c r="F106" s="231" t="s">
        <v>417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170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172</v>
      </c>
      <c r="E107" s="244" t="s">
        <v>19</v>
      </c>
      <c r="F107" s="245" t="s">
        <v>1399</v>
      </c>
      <c r="G107" s="243"/>
      <c r="H107" s="246">
        <v>13.728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172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159</v>
      </c>
    </row>
    <row r="108" spans="1:51" s="14" customFormat="1" ht="12">
      <c r="A108" s="14"/>
      <c r="B108" s="242"/>
      <c r="C108" s="243"/>
      <c r="D108" s="225" t="s">
        <v>172</v>
      </c>
      <c r="E108" s="243"/>
      <c r="F108" s="245" t="s">
        <v>1400</v>
      </c>
      <c r="G108" s="243"/>
      <c r="H108" s="246">
        <v>24.71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172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159</v>
      </c>
    </row>
    <row r="109" spans="1:65" s="2" customFormat="1" ht="24.15" customHeight="1">
      <c r="A109" s="38"/>
      <c r="B109" s="39"/>
      <c r="C109" s="212" t="s">
        <v>166</v>
      </c>
      <c r="D109" s="212" t="s">
        <v>161</v>
      </c>
      <c r="E109" s="213" t="s">
        <v>419</v>
      </c>
      <c r="F109" s="214" t="s">
        <v>420</v>
      </c>
      <c r="G109" s="215" t="s">
        <v>249</v>
      </c>
      <c r="H109" s="216">
        <v>0.832</v>
      </c>
      <c r="I109" s="217"/>
      <c r="J109" s="218">
        <f>ROUND(I109*H109,2)</f>
        <v>0</v>
      </c>
      <c r="K109" s="214" t="s">
        <v>165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166</v>
      </c>
      <c r="AT109" s="223" t="s">
        <v>161</v>
      </c>
      <c r="AU109" s="223" t="s">
        <v>82</v>
      </c>
      <c r="AY109" s="17" t="s">
        <v>159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166</v>
      </c>
      <c r="BM109" s="223" t="s">
        <v>1280</v>
      </c>
    </row>
    <row r="110" spans="1:47" s="2" customFormat="1" ht="12">
      <c r="A110" s="38"/>
      <c r="B110" s="39"/>
      <c r="C110" s="40"/>
      <c r="D110" s="225" t="s">
        <v>168</v>
      </c>
      <c r="E110" s="40"/>
      <c r="F110" s="226" t="s">
        <v>422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168</v>
      </c>
      <c r="AU110" s="17" t="s">
        <v>82</v>
      </c>
    </row>
    <row r="111" spans="1:47" s="2" customFormat="1" ht="12">
      <c r="A111" s="38"/>
      <c r="B111" s="39"/>
      <c r="C111" s="40"/>
      <c r="D111" s="230" t="s">
        <v>170</v>
      </c>
      <c r="E111" s="40"/>
      <c r="F111" s="231" t="s">
        <v>423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170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172</v>
      </c>
      <c r="E112" s="234" t="s">
        <v>19</v>
      </c>
      <c r="F112" s="235" t="s">
        <v>335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172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159</v>
      </c>
    </row>
    <row r="113" spans="1:51" s="14" customFormat="1" ht="12">
      <c r="A113" s="14"/>
      <c r="B113" s="242"/>
      <c r="C113" s="243"/>
      <c r="D113" s="225" t="s">
        <v>172</v>
      </c>
      <c r="E113" s="244" t="s">
        <v>19</v>
      </c>
      <c r="F113" s="245" t="s">
        <v>1401</v>
      </c>
      <c r="G113" s="243"/>
      <c r="H113" s="246">
        <v>0.832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172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159</v>
      </c>
    </row>
    <row r="114" spans="1:65" s="2" customFormat="1" ht="24.15" customHeight="1">
      <c r="A114" s="38"/>
      <c r="B114" s="39"/>
      <c r="C114" s="212" t="s">
        <v>194</v>
      </c>
      <c r="D114" s="212" t="s">
        <v>161</v>
      </c>
      <c r="E114" s="213" t="s">
        <v>1153</v>
      </c>
      <c r="F114" s="214" t="s">
        <v>1154</v>
      </c>
      <c r="G114" s="215" t="s">
        <v>249</v>
      </c>
      <c r="H114" s="216">
        <v>9.484</v>
      </c>
      <c r="I114" s="217"/>
      <c r="J114" s="218">
        <f>ROUND(I114*H114,2)</f>
        <v>0</v>
      </c>
      <c r="K114" s="214" t="s">
        <v>165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166</v>
      </c>
      <c r="AT114" s="223" t="s">
        <v>161</v>
      </c>
      <c r="AU114" s="223" t="s">
        <v>82</v>
      </c>
      <c r="AY114" s="17" t="s">
        <v>159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166</v>
      </c>
      <c r="BM114" s="223" t="s">
        <v>1282</v>
      </c>
    </row>
    <row r="115" spans="1:47" s="2" customFormat="1" ht="12">
      <c r="A115" s="38"/>
      <c r="B115" s="39"/>
      <c r="C115" s="40"/>
      <c r="D115" s="225" t="s">
        <v>168</v>
      </c>
      <c r="E115" s="40"/>
      <c r="F115" s="226" t="s">
        <v>1156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168</v>
      </c>
      <c r="AU115" s="17" t="s">
        <v>82</v>
      </c>
    </row>
    <row r="116" spans="1:47" s="2" customFormat="1" ht="12">
      <c r="A116" s="38"/>
      <c r="B116" s="39"/>
      <c r="C116" s="40"/>
      <c r="D116" s="230" t="s">
        <v>170</v>
      </c>
      <c r="E116" s="40"/>
      <c r="F116" s="231" t="s">
        <v>1157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170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172</v>
      </c>
      <c r="E117" s="234" t="s">
        <v>19</v>
      </c>
      <c r="F117" s="235" t="s">
        <v>335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172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159</v>
      </c>
    </row>
    <row r="118" spans="1:51" s="14" customFormat="1" ht="12">
      <c r="A118" s="14"/>
      <c r="B118" s="242"/>
      <c r="C118" s="243"/>
      <c r="D118" s="225" t="s">
        <v>172</v>
      </c>
      <c r="E118" s="244" t="s">
        <v>19</v>
      </c>
      <c r="F118" s="245" t="s">
        <v>1402</v>
      </c>
      <c r="G118" s="243"/>
      <c r="H118" s="246">
        <v>9.484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172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159</v>
      </c>
    </row>
    <row r="119" spans="1:65" s="2" customFormat="1" ht="16.5" customHeight="1">
      <c r="A119" s="38"/>
      <c r="B119" s="39"/>
      <c r="C119" s="258" t="s">
        <v>200</v>
      </c>
      <c r="D119" s="258" t="s">
        <v>376</v>
      </c>
      <c r="E119" s="259" t="s">
        <v>1159</v>
      </c>
      <c r="F119" s="260" t="s">
        <v>1160</v>
      </c>
      <c r="G119" s="261" t="s">
        <v>263</v>
      </c>
      <c r="H119" s="262">
        <v>21.664</v>
      </c>
      <c r="I119" s="263"/>
      <c r="J119" s="264">
        <f>ROUND(I119*H119,2)</f>
        <v>0</v>
      </c>
      <c r="K119" s="260" t="s">
        <v>165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21.664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215</v>
      </c>
      <c r="AT119" s="223" t="s">
        <v>376</v>
      </c>
      <c r="AU119" s="223" t="s">
        <v>82</v>
      </c>
      <c r="AY119" s="17" t="s">
        <v>159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166</v>
      </c>
      <c r="BM119" s="223" t="s">
        <v>1284</v>
      </c>
    </row>
    <row r="120" spans="1:47" s="2" customFormat="1" ht="12">
      <c r="A120" s="38"/>
      <c r="B120" s="39"/>
      <c r="C120" s="40"/>
      <c r="D120" s="225" t="s">
        <v>168</v>
      </c>
      <c r="E120" s="40"/>
      <c r="F120" s="226" t="s">
        <v>1160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168</v>
      </c>
      <c r="AU120" s="17" t="s">
        <v>82</v>
      </c>
    </row>
    <row r="121" spans="1:47" s="2" customFormat="1" ht="12">
      <c r="A121" s="38"/>
      <c r="B121" s="39"/>
      <c r="C121" s="40"/>
      <c r="D121" s="230" t="s">
        <v>170</v>
      </c>
      <c r="E121" s="40"/>
      <c r="F121" s="231" t="s">
        <v>1162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170</v>
      </c>
      <c r="AU121" s="17" t="s">
        <v>82</v>
      </c>
    </row>
    <row r="122" spans="1:47" s="2" customFormat="1" ht="12">
      <c r="A122" s="38"/>
      <c r="B122" s="39"/>
      <c r="C122" s="40"/>
      <c r="D122" s="225" t="s">
        <v>187</v>
      </c>
      <c r="E122" s="40"/>
      <c r="F122" s="253" t="s">
        <v>1163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187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172</v>
      </c>
      <c r="E123" s="234" t="s">
        <v>19</v>
      </c>
      <c r="F123" s="235" t="s">
        <v>335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172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159</v>
      </c>
    </row>
    <row r="124" spans="1:51" s="14" customFormat="1" ht="12">
      <c r="A124" s="14"/>
      <c r="B124" s="242"/>
      <c r="C124" s="243"/>
      <c r="D124" s="225" t="s">
        <v>172</v>
      </c>
      <c r="E124" s="244" t="s">
        <v>19</v>
      </c>
      <c r="F124" s="245" t="s">
        <v>1401</v>
      </c>
      <c r="G124" s="243"/>
      <c r="H124" s="246">
        <v>0.832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172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159</v>
      </c>
    </row>
    <row r="125" spans="1:51" s="14" customFormat="1" ht="12">
      <c r="A125" s="14"/>
      <c r="B125" s="242"/>
      <c r="C125" s="243"/>
      <c r="D125" s="225" t="s">
        <v>172</v>
      </c>
      <c r="E125" s="244" t="s">
        <v>19</v>
      </c>
      <c r="F125" s="245" t="s">
        <v>1402</v>
      </c>
      <c r="G125" s="243"/>
      <c r="H125" s="246">
        <v>9.484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172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159</v>
      </c>
    </row>
    <row r="126" spans="1:51" s="14" customFormat="1" ht="12">
      <c r="A126" s="14"/>
      <c r="B126" s="242"/>
      <c r="C126" s="243"/>
      <c r="D126" s="225" t="s">
        <v>172</v>
      </c>
      <c r="E126" s="243"/>
      <c r="F126" s="245" t="s">
        <v>1403</v>
      </c>
      <c r="G126" s="243"/>
      <c r="H126" s="246">
        <v>21.664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172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159</v>
      </c>
    </row>
    <row r="127" spans="1:65" s="2" customFormat="1" ht="24.15" customHeight="1">
      <c r="A127" s="38"/>
      <c r="B127" s="39"/>
      <c r="C127" s="212" t="s">
        <v>206</v>
      </c>
      <c r="D127" s="212" t="s">
        <v>161</v>
      </c>
      <c r="E127" s="213" t="s">
        <v>443</v>
      </c>
      <c r="F127" s="214" t="s">
        <v>444</v>
      </c>
      <c r="G127" s="215" t="s">
        <v>209</v>
      </c>
      <c r="H127" s="216">
        <v>27.52</v>
      </c>
      <c r="I127" s="217"/>
      <c r="J127" s="218">
        <f>ROUND(I127*H127,2)</f>
        <v>0</v>
      </c>
      <c r="K127" s="214" t="s">
        <v>165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166</v>
      </c>
      <c r="AT127" s="223" t="s">
        <v>161</v>
      </c>
      <c r="AU127" s="223" t="s">
        <v>82</v>
      </c>
      <c r="AY127" s="17" t="s">
        <v>159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166</v>
      </c>
      <c r="BM127" s="223" t="s">
        <v>1286</v>
      </c>
    </row>
    <row r="128" spans="1:47" s="2" customFormat="1" ht="12">
      <c r="A128" s="38"/>
      <c r="B128" s="39"/>
      <c r="C128" s="40"/>
      <c r="D128" s="225" t="s">
        <v>168</v>
      </c>
      <c r="E128" s="40"/>
      <c r="F128" s="226" t="s">
        <v>446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168</v>
      </c>
      <c r="AU128" s="17" t="s">
        <v>82</v>
      </c>
    </row>
    <row r="129" spans="1:47" s="2" customFormat="1" ht="12">
      <c r="A129" s="38"/>
      <c r="B129" s="39"/>
      <c r="C129" s="40"/>
      <c r="D129" s="230" t="s">
        <v>170</v>
      </c>
      <c r="E129" s="40"/>
      <c r="F129" s="231" t="s">
        <v>447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170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172</v>
      </c>
      <c r="E130" s="234" t="s">
        <v>19</v>
      </c>
      <c r="F130" s="235" t="s">
        <v>1166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172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159</v>
      </c>
    </row>
    <row r="131" spans="1:51" s="14" customFormat="1" ht="12">
      <c r="A131" s="14"/>
      <c r="B131" s="242"/>
      <c r="C131" s="243"/>
      <c r="D131" s="225" t="s">
        <v>172</v>
      </c>
      <c r="E131" s="244" t="s">
        <v>19</v>
      </c>
      <c r="F131" s="245" t="s">
        <v>1404</v>
      </c>
      <c r="G131" s="243"/>
      <c r="H131" s="246">
        <v>27.52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172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159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523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159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215</v>
      </c>
      <c r="D133" s="212" t="s">
        <v>161</v>
      </c>
      <c r="E133" s="213" t="s">
        <v>1168</v>
      </c>
      <c r="F133" s="214" t="s">
        <v>1169</v>
      </c>
      <c r="G133" s="215" t="s">
        <v>249</v>
      </c>
      <c r="H133" s="216">
        <v>1.2</v>
      </c>
      <c r="I133" s="217"/>
      <c r="J133" s="218">
        <f>ROUND(I133*H133,2)</f>
        <v>0</v>
      </c>
      <c r="K133" s="214" t="s">
        <v>165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166</v>
      </c>
      <c r="AT133" s="223" t="s">
        <v>161</v>
      </c>
      <c r="AU133" s="223" t="s">
        <v>82</v>
      </c>
      <c r="AY133" s="17" t="s">
        <v>159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166</v>
      </c>
      <c r="BM133" s="223" t="s">
        <v>1288</v>
      </c>
    </row>
    <row r="134" spans="1:47" s="2" customFormat="1" ht="12">
      <c r="A134" s="38"/>
      <c r="B134" s="39"/>
      <c r="C134" s="40"/>
      <c r="D134" s="225" t="s">
        <v>168</v>
      </c>
      <c r="E134" s="40"/>
      <c r="F134" s="226" t="s">
        <v>1171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168</v>
      </c>
      <c r="AU134" s="17" t="s">
        <v>82</v>
      </c>
    </row>
    <row r="135" spans="1:47" s="2" customFormat="1" ht="12">
      <c r="A135" s="38"/>
      <c r="B135" s="39"/>
      <c r="C135" s="40"/>
      <c r="D135" s="230" t="s">
        <v>170</v>
      </c>
      <c r="E135" s="40"/>
      <c r="F135" s="231" t="s">
        <v>1172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170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172</v>
      </c>
      <c r="E136" s="234" t="s">
        <v>19</v>
      </c>
      <c r="F136" s="235" t="s">
        <v>1173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172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159</v>
      </c>
    </row>
    <row r="137" spans="1:51" s="14" customFormat="1" ht="12">
      <c r="A137" s="14"/>
      <c r="B137" s="242"/>
      <c r="C137" s="243"/>
      <c r="D137" s="225" t="s">
        <v>172</v>
      </c>
      <c r="E137" s="244" t="s">
        <v>19</v>
      </c>
      <c r="F137" s="245" t="s">
        <v>1289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172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159</v>
      </c>
    </row>
    <row r="138" spans="1:65" s="2" customFormat="1" ht="16.5" customHeight="1">
      <c r="A138" s="38"/>
      <c r="B138" s="39"/>
      <c r="C138" s="212" t="s">
        <v>222</v>
      </c>
      <c r="D138" s="212" t="s">
        <v>161</v>
      </c>
      <c r="E138" s="213" t="s">
        <v>1175</v>
      </c>
      <c r="F138" s="214" t="s">
        <v>1176</v>
      </c>
      <c r="G138" s="215" t="s">
        <v>209</v>
      </c>
      <c r="H138" s="216">
        <v>4.7</v>
      </c>
      <c r="I138" s="217"/>
      <c r="J138" s="218">
        <f>ROUND(I138*H138,2)</f>
        <v>0</v>
      </c>
      <c r="K138" s="214" t="s">
        <v>165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166</v>
      </c>
      <c r="AT138" s="223" t="s">
        <v>161</v>
      </c>
      <c r="AU138" s="223" t="s">
        <v>82</v>
      </c>
      <c r="AY138" s="17" t="s">
        <v>159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166</v>
      </c>
      <c r="BM138" s="223" t="s">
        <v>1290</v>
      </c>
    </row>
    <row r="139" spans="1:47" s="2" customFormat="1" ht="12">
      <c r="A139" s="38"/>
      <c r="B139" s="39"/>
      <c r="C139" s="40"/>
      <c r="D139" s="225" t="s">
        <v>168</v>
      </c>
      <c r="E139" s="40"/>
      <c r="F139" s="226" t="s">
        <v>1178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168</v>
      </c>
      <c r="AU139" s="17" t="s">
        <v>82</v>
      </c>
    </row>
    <row r="140" spans="1:47" s="2" customFormat="1" ht="12">
      <c r="A140" s="38"/>
      <c r="B140" s="39"/>
      <c r="C140" s="40"/>
      <c r="D140" s="230" t="s">
        <v>170</v>
      </c>
      <c r="E140" s="40"/>
      <c r="F140" s="231" t="s">
        <v>1179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170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172</v>
      </c>
      <c r="E141" s="234" t="s">
        <v>19</v>
      </c>
      <c r="F141" s="235" t="s">
        <v>1173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172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159</v>
      </c>
    </row>
    <row r="142" spans="1:51" s="14" customFormat="1" ht="12">
      <c r="A142" s="14"/>
      <c r="B142" s="242"/>
      <c r="C142" s="243"/>
      <c r="D142" s="225" t="s">
        <v>172</v>
      </c>
      <c r="E142" s="244" t="s">
        <v>19</v>
      </c>
      <c r="F142" s="245" t="s">
        <v>1291</v>
      </c>
      <c r="G142" s="243"/>
      <c r="H142" s="246">
        <v>4.7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172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159</v>
      </c>
    </row>
    <row r="143" spans="1:65" s="2" customFormat="1" ht="16.5" customHeight="1">
      <c r="A143" s="38"/>
      <c r="B143" s="39"/>
      <c r="C143" s="212" t="s">
        <v>228</v>
      </c>
      <c r="D143" s="212" t="s">
        <v>161</v>
      </c>
      <c r="E143" s="213" t="s">
        <v>1181</v>
      </c>
      <c r="F143" s="214" t="s">
        <v>1182</v>
      </c>
      <c r="G143" s="215" t="s">
        <v>209</v>
      </c>
      <c r="H143" s="216">
        <v>4.7</v>
      </c>
      <c r="I143" s="217"/>
      <c r="J143" s="218">
        <f>ROUND(I143*H143,2)</f>
        <v>0</v>
      </c>
      <c r="K143" s="214" t="s">
        <v>165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166</v>
      </c>
      <c r="AT143" s="223" t="s">
        <v>161</v>
      </c>
      <c r="AU143" s="223" t="s">
        <v>82</v>
      </c>
      <c r="AY143" s="17" t="s">
        <v>159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166</v>
      </c>
      <c r="BM143" s="223" t="s">
        <v>1292</v>
      </c>
    </row>
    <row r="144" spans="1:47" s="2" customFormat="1" ht="12">
      <c r="A144" s="38"/>
      <c r="B144" s="39"/>
      <c r="C144" s="40"/>
      <c r="D144" s="225" t="s">
        <v>168</v>
      </c>
      <c r="E144" s="40"/>
      <c r="F144" s="226" t="s">
        <v>1184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168</v>
      </c>
      <c r="AU144" s="17" t="s">
        <v>82</v>
      </c>
    </row>
    <row r="145" spans="1:47" s="2" customFormat="1" ht="12">
      <c r="A145" s="38"/>
      <c r="B145" s="39"/>
      <c r="C145" s="40"/>
      <c r="D145" s="230" t="s">
        <v>170</v>
      </c>
      <c r="E145" s="40"/>
      <c r="F145" s="231" t="s">
        <v>1185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170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166</v>
      </c>
      <c r="F146" s="210" t="s">
        <v>663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3.2485404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159</v>
      </c>
      <c r="BK146" s="209">
        <f>SUM(BK147:BK189)</f>
        <v>0</v>
      </c>
    </row>
    <row r="147" spans="1:65" s="2" customFormat="1" ht="24.15" customHeight="1">
      <c r="A147" s="38"/>
      <c r="B147" s="39"/>
      <c r="C147" s="212" t="s">
        <v>234</v>
      </c>
      <c r="D147" s="212" t="s">
        <v>161</v>
      </c>
      <c r="E147" s="213" t="s">
        <v>1186</v>
      </c>
      <c r="F147" s="214" t="s">
        <v>1187</v>
      </c>
      <c r="G147" s="215" t="s">
        <v>164</v>
      </c>
      <c r="H147" s="216">
        <v>12</v>
      </c>
      <c r="I147" s="217"/>
      <c r="J147" s="218">
        <f>ROUND(I147*H147,2)</f>
        <v>0</v>
      </c>
      <c r="K147" s="214" t="s">
        <v>165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0.019799999999999998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166</v>
      </c>
      <c r="AT147" s="223" t="s">
        <v>161</v>
      </c>
      <c r="AU147" s="223" t="s">
        <v>82</v>
      </c>
      <c r="AY147" s="17" t="s">
        <v>159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166</v>
      </c>
      <c r="BM147" s="223" t="s">
        <v>1293</v>
      </c>
    </row>
    <row r="148" spans="1:47" s="2" customFormat="1" ht="12">
      <c r="A148" s="38"/>
      <c r="B148" s="39"/>
      <c r="C148" s="40"/>
      <c r="D148" s="225" t="s">
        <v>168</v>
      </c>
      <c r="E148" s="40"/>
      <c r="F148" s="226" t="s">
        <v>1189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168</v>
      </c>
      <c r="AU148" s="17" t="s">
        <v>82</v>
      </c>
    </row>
    <row r="149" spans="1:47" s="2" customFormat="1" ht="12">
      <c r="A149" s="38"/>
      <c r="B149" s="39"/>
      <c r="C149" s="40"/>
      <c r="D149" s="230" t="s">
        <v>170</v>
      </c>
      <c r="E149" s="40"/>
      <c r="F149" s="231" t="s">
        <v>1190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170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172</v>
      </c>
      <c r="E150" s="234" t="s">
        <v>19</v>
      </c>
      <c r="F150" s="235" t="s">
        <v>1173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172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159</v>
      </c>
    </row>
    <row r="151" spans="1:51" s="14" customFormat="1" ht="12">
      <c r="A151" s="14"/>
      <c r="B151" s="242"/>
      <c r="C151" s="243"/>
      <c r="D151" s="225" t="s">
        <v>172</v>
      </c>
      <c r="E151" s="244" t="s">
        <v>19</v>
      </c>
      <c r="F151" s="245" t="s">
        <v>1405</v>
      </c>
      <c r="G151" s="243"/>
      <c r="H151" s="246">
        <v>12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172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159</v>
      </c>
    </row>
    <row r="152" spans="1:65" s="2" customFormat="1" ht="16.5" customHeight="1">
      <c r="A152" s="38"/>
      <c r="B152" s="39"/>
      <c r="C152" s="258" t="s">
        <v>240</v>
      </c>
      <c r="D152" s="258" t="s">
        <v>376</v>
      </c>
      <c r="E152" s="259" t="s">
        <v>1192</v>
      </c>
      <c r="F152" s="260" t="s">
        <v>1193</v>
      </c>
      <c r="G152" s="261" t="s">
        <v>164</v>
      </c>
      <c r="H152" s="262">
        <v>12</v>
      </c>
      <c r="I152" s="263"/>
      <c r="J152" s="264">
        <f>ROUND(I152*H152,2)</f>
        <v>0</v>
      </c>
      <c r="K152" s="260" t="s">
        <v>165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0.48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215</v>
      </c>
      <c r="AT152" s="223" t="s">
        <v>376</v>
      </c>
      <c r="AU152" s="223" t="s">
        <v>82</v>
      </c>
      <c r="AY152" s="17" t="s">
        <v>159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166</v>
      </c>
      <c r="BM152" s="223" t="s">
        <v>1295</v>
      </c>
    </row>
    <row r="153" spans="1:47" s="2" customFormat="1" ht="12">
      <c r="A153" s="38"/>
      <c r="B153" s="39"/>
      <c r="C153" s="40"/>
      <c r="D153" s="225" t="s">
        <v>168</v>
      </c>
      <c r="E153" s="40"/>
      <c r="F153" s="226" t="s">
        <v>1193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168</v>
      </c>
      <c r="AU153" s="17" t="s">
        <v>82</v>
      </c>
    </row>
    <row r="154" spans="1:47" s="2" customFormat="1" ht="12">
      <c r="A154" s="38"/>
      <c r="B154" s="39"/>
      <c r="C154" s="40"/>
      <c r="D154" s="230" t="s">
        <v>170</v>
      </c>
      <c r="E154" s="40"/>
      <c r="F154" s="231" t="s">
        <v>1195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170</v>
      </c>
      <c r="AU154" s="17" t="s">
        <v>82</v>
      </c>
    </row>
    <row r="155" spans="1:65" s="2" customFormat="1" ht="24.15" customHeight="1">
      <c r="A155" s="38"/>
      <c r="B155" s="39"/>
      <c r="C155" s="212" t="s">
        <v>246</v>
      </c>
      <c r="D155" s="212" t="s">
        <v>161</v>
      </c>
      <c r="E155" s="213" t="s">
        <v>1196</v>
      </c>
      <c r="F155" s="214" t="s">
        <v>1197</v>
      </c>
      <c r="G155" s="215" t="s">
        <v>249</v>
      </c>
      <c r="H155" s="216">
        <v>0.264</v>
      </c>
      <c r="I155" s="217"/>
      <c r="J155" s="218">
        <f>ROUND(I155*H155,2)</f>
        <v>0</v>
      </c>
      <c r="K155" s="214" t="s">
        <v>165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166</v>
      </c>
      <c r="AT155" s="223" t="s">
        <v>161</v>
      </c>
      <c r="AU155" s="223" t="s">
        <v>82</v>
      </c>
      <c r="AY155" s="17" t="s">
        <v>159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166</v>
      </c>
      <c r="BM155" s="223" t="s">
        <v>1296</v>
      </c>
    </row>
    <row r="156" spans="1:47" s="2" customFormat="1" ht="12">
      <c r="A156" s="38"/>
      <c r="B156" s="39"/>
      <c r="C156" s="40"/>
      <c r="D156" s="225" t="s">
        <v>168</v>
      </c>
      <c r="E156" s="40"/>
      <c r="F156" s="226" t="s">
        <v>1199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168</v>
      </c>
      <c r="AU156" s="17" t="s">
        <v>82</v>
      </c>
    </row>
    <row r="157" spans="1:47" s="2" customFormat="1" ht="12">
      <c r="A157" s="38"/>
      <c r="B157" s="39"/>
      <c r="C157" s="40"/>
      <c r="D157" s="230" t="s">
        <v>170</v>
      </c>
      <c r="E157" s="40"/>
      <c r="F157" s="231" t="s">
        <v>1200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170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172</v>
      </c>
      <c r="E158" s="234" t="s">
        <v>19</v>
      </c>
      <c r="F158" s="235" t="s">
        <v>1173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172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159</v>
      </c>
    </row>
    <row r="159" spans="1:51" s="13" customFormat="1" ht="12">
      <c r="A159" s="13"/>
      <c r="B159" s="232"/>
      <c r="C159" s="233"/>
      <c r="D159" s="225" t="s">
        <v>172</v>
      </c>
      <c r="E159" s="234" t="s">
        <v>19</v>
      </c>
      <c r="F159" s="235" t="s">
        <v>1201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172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159</v>
      </c>
    </row>
    <row r="160" spans="1:51" s="14" customFormat="1" ht="12">
      <c r="A160" s="14"/>
      <c r="B160" s="242"/>
      <c r="C160" s="243"/>
      <c r="D160" s="225" t="s">
        <v>172</v>
      </c>
      <c r="E160" s="244" t="s">
        <v>19</v>
      </c>
      <c r="F160" s="245" t="s">
        <v>1297</v>
      </c>
      <c r="G160" s="243"/>
      <c r="H160" s="246">
        <v>0.264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172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159</v>
      </c>
    </row>
    <row r="161" spans="1:65" s="2" customFormat="1" ht="24.15" customHeight="1">
      <c r="A161" s="38"/>
      <c r="B161" s="39"/>
      <c r="C161" s="212" t="s">
        <v>254</v>
      </c>
      <c r="D161" s="212" t="s">
        <v>161</v>
      </c>
      <c r="E161" s="213" t="s">
        <v>1203</v>
      </c>
      <c r="F161" s="214" t="s">
        <v>1204</v>
      </c>
      <c r="G161" s="215" t="s">
        <v>249</v>
      </c>
      <c r="H161" s="216">
        <v>1.02</v>
      </c>
      <c r="I161" s="217"/>
      <c r="J161" s="218">
        <f>ROUND(I161*H161,2)</f>
        <v>0</v>
      </c>
      <c r="K161" s="214" t="s">
        <v>165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166</v>
      </c>
      <c r="AT161" s="223" t="s">
        <v>161</v>
      </c>
      <c r="AU161" s="223" t="s">
        <v>82</v>
      </c>
      <c r="AY161" s="17" t="s">
        <v>159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166</v>
      </c>
      <c r="BM161" s="223" t="s">
        <v>1298</v>
      </c>
    </row>
    <row r="162" spans="1:47" s="2" customFormat="1" ht="12">
      <c r="A162" s="38"/>
      <c r="B162" s="39"/>
      <c r="C162" s="40"/>
      <c r="D162" s="225" t="s">
        <v>168</v>
      </c>
      <c r="E162" s="40"/>
      <c r="F162" s="226" t="s">
        <v>1206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168</v>
      </c>
      <c r="AU162" s="17" t="s">
        <v>82</v>
      </c>
    </row>
    <row r="163" spans="1:47" s="2" customFormat="1" ht="12">
      <c r="A163" s="38"/>
      <c r="B163" s="39"/>
      <c r="C163" s="40"/>
      <c r="D163" s="230" t="s">
        <v>170</v>
      </c>
      <c r="E163" s="40"/>
      <c r="F163" s="231" t="s">
        <v>1207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170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172</v>
      </c>
      <c r="E164" s="234" t="s">
        <v>19</v>
      </c>
      <c r="F164" s="235" t="s">
        <v>1173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172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159</v>
      </c>
    </row>
    <row r="165" spans="1:51" s="13" customFormat="1" ht="12">
      <c r="A165" s="13"/>
      <c r="B165" s="232"/>
      <c r="C165" s="233"/>
      <c r="D165" s="225" t="s">
        <v>172</v>
      </c>
      <c r="E165" s="234" t="s">
        <v>19</v>
      </c>
      <c r="F165" s="235" t="s">
        <v>1208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172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159</v>
      </c>
    </row>
    <row r="166" spans="1:51" s="14" customFormat="1" ht="12">
      <c r="A166" s="14"/>
      <c r="B166" s="242"/>
      <c r="C166" s="243"/>
      <c r="D166" s="225" t="s">
        <v>172</v>
      </c>
      <c r="E166" s="244" t="s">
        <v>19</v>
      </c>
      <c r="F166" s="245" t="s">
        <v>1406</v>
      </c>
      <c r="G166" s="243"/>
      <c r="H166" s="246">
        <v>1.02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172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159</v>
      </c>
    </row>
    <row r="167" spans="1:65" s="2" customFormat="1" ht="24.15" customHeight="1">
      <c r="A167" s="38"/>
      <c r="B167" s="39"/>
      <c r="C167" s="212" t="s">
        <v>8</v>
      </c>
      <c r="D167" s="212" t="s">
        <v>161</v>
      </c>
      <c r="E167" s="213" t="s">
        <v>1210</v>
      </c>
      <c r="F167" s="214" t="s">
        <v>1211</v>
      </c>
      <c r="G167" s="215" t="s">
        <v>249</v>
      </c>
      <c r="H167" s="216">
        <v>2.728</v>
      </c>
      <c r="I167" s="217"/>
      <c r="J167" s="218">
        <f>ROUND(I167*H167,2)</f>
        <v>0</v>
      </c>
      <c r="K167" s="214" t="s">
        <v>165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166</v>
      </c>
      <c r="AT167" s="223" t="s">
        <v>161</v>
      </c>
      <c r="AU167" s="223" t="s">
        <v>82</v>
      </c>
      <c r="AY167" s="17" t="s">
        <v>159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166</v>
      </c>
      <c r="BM167" s="223" t="s">
        <v>1300</v>
      </c>
    </row>
    <row r="168" spans="1:47" s="2" customFormat="1" ht="12">
      <c r="A168" s="38"/>
      <c r="B168" s="39"/>
      <c r="C168" s="40"/>
      <c r="D168" s="225" t="s">
        <v>168</v>
      </c>
      <c r="E168" s="40"/>
      <c r="F168" s="226" t="s">
        <v>1213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168</v>
      </c>
      <c r="AU168" s="17" t="s">
        <v>82</v>
      </c>
    </row>
    <row r="169" spans="1:47" s="2" customFormat="1" ht="12">
      <c r="A169" s="38"/>
      <c r="B169" s="39"/>
      <c r="C169" s="40"/>
      <c r="D169" s="230" t="s">
        <v>170</v>
      </c>
      <c r="E169" s="40"/>
      <c r="F169" s="231" t="s">
        <v>1214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170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172</v>
      </c>
      <c r="E170" s="234" t="s">
        <v>19</v>
      </c>
      <c r="F170" s="235" t="s">
        <v>1173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172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159</v>
      </c>
    </row>
    <row r="171" spans="1:51" s="13" customFormat="1" ht="12">
      <c r="A171" s="13"/>
      <c r="B171" s="232"/>
      <c r="C171" s="233"/>
      <c r="D171" s="225" t="s">
        <v>172</v>
      </c>
      <c r="E171" s="234" t="s">
        <v>19</v>
      </c>
      <c r="F171" s="235" t="s">
        <v>1201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172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159</v>
      </c>
    </row>
    <row r="172" spans="1:51" s="14" customFormat="1" ht="12">
      <c r="A172" s="14"/>
      <c r="B172" s="242"/>
      <c r="C172" s="243"/>
      <c r="D172" s="225" t="s">
        <v>172</v>
      </c>
      <c r="E172" s="244" t="s">
        <v>19</v>
      </c>
      <c r="F172" s="245" t="s">
        <v>1407</v>
      </c>
      <c r="G172" s="243"/>
      <c r="H172" s="246">
        <v>2.728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172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159</v>
      </c>
    </row>
    <row r="173" spans="1:65" s="2" customFormat="1" ht="24.15" customHeight="1">
      <c r="A173" s="38"/>
      <c r="B173" s="39"/>
      <c r="C173" s="212" t="s">
        <v>266</v>
      </c>
      <c r="D173" s="212" t="s">
        <v>161</v>
      </c>
      <c r="E173" s="213" t="s">
        <v>1216</v>
      </c>
      <c r="F173" s="214" t="s">
        <v>1217</v>
      </c>
      <c r="G173" s="215" t="s">
        <v>249</v>
      </c>
      <c r="H173" s="216">
        <v>4.128</v>
      </c>
      <c r="I173" s="217"/>
      <c r="J173" s="218">
        <f>ROUND(I173*H173,2)</f>
        <v>0</v>
      </c>
      <c r="K173" s="214" t="s">
        <v>165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166</v>
      </c>
      <c r="AT173" s="223" t="s">
        <v>161</v>
      </c>
      <c r="AU173" s="223" t="s">
        <v>82</v>
      </c>
      <c r="AY173" s="17" t="s">
        <v>159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166</v>
      </c>
      <c r="BM173" s="223" t="s">
        <v>1302</v>
      </c>
    </row>
    <row r="174" spans="1:47" s="2" customFormat="1" ht="12">
      <c r="A174" s="38"/>
      <c r="B174" s="39"/>
      <c r="C174" s="40"/>
      <c r="D174" s="225" t="s">
        <v>168</v>
      </c>
      <c r="E174" s="40"/>
      <c r="F174" s="226" t="s">
        <v>1219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168</v>
      </c>
      <c r="AU174" s="17" t="s">
        <v>82</v>
      </c>
    </row>
    <row r="175" spans="1:47" s="2" customFormat="1" ht="12">
      <c r="A175" s="38"/>
      <c r="B175" s="39"/>
      <c r="C175" s="40"/>
      <c r="D175" s="230" t="s">
        <v>170</v>
      </c>
      <c r="E175" s="40"/>
      <c r="F175" s="231" t="s">
        <v>1220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170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172</v>
      </c>
      <c r="E176" s="234" t="s">
        <v>19</v>
      </c>
      <c r="F176" s="235" t="s">
        <v>1173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172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159</v>
      </c>
    </row>
    <row r="177" spans="1:51" s="13" customFormat="1" ht="12">
      <c r="A177" s="13"/>
      <c r="B177" s="232"/>
      <c r="C177" s="233"/>
      <c r="D177" s="225" t="s">
        <v>172</v>
      </c>
      <c r="E177" s="234" t="s">
        <v>19</v>
      </c>
      <c r="F177" s="235" t="s">
        <v>1221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172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159</v>
      </c>
    </row>
    <row r="178" spans="1:51" s="14" customFormat="1" ht="12">
      <c r="A178" s="14"/>
      <c r="B178" s="242"/>
      <c r="C178" s="243"/>
      <c r="D178" s="225" t="s">
        <v>172</v>
      </c>
      <c r="E178" s="244" t="s">
        <v>19</v>
      </c>
      <c r="F178" s="245" t="s">
        <v>1408</v>
      </c>
      <c r="G178" s="243"/>
      <c r="H178" s="246">
        <v>4.128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172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159</v>
      </c>
    </row>
    <row r="179" spans="1:65" s="2" customFormat="1" ht="24.15" customHeight="1">
      <c r="A179" s="38"/>
      <c r="B179" s="39"/>
      <c r="C179" s="212" t="s">
        <v>272</v>
      </c>
      <c r="D179" s="212" t="s">
        <v>161</v>
      </c>
      <c r="E179" s="213" t="s">
        <v>1223</v>
      </c>
      <c r="F179" s="214" t="s">
        <v>1224</v>
      </c>
      <c r="G179" s="215" t="s">
        <v>249</v>
      </c>
      <c r="H179" s="216">
        <v>0.18</v>
      </c>
      <c r="I179" s="217"/>
      <c r="J179" s="218">
        <f>ROUND(I179*H179,2)</f>
        <v>0</v>
      </c>
      <c r="K179" s="214" t="s">
        <v>165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166</v>
      </c>
      <c r="AT179" s="223" t="s">
        <v>161</v>
      </c>
      <c r="AU179" s="223" t="s">
        <v>82</v>
      </c>
      <c r="AY179" s="17" t="s">
        <v>159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166</v>
      </c>
      <c r="BM179" s="223" t="s">
        <v>1304</v>
      </c>
    </row>
    <row r="180" spans="1:47" s="2" customFormat="1" ht="12">
      <c r="A180" s="38"/>
      <c r="B180" s="39"/>
      <c r="C180" s="40"/>
      <c r="D180" s="225" t="s">
        <v>168</v>
      </c>
      <c r="E180" s="40"/>
      <c r="F180" s="226" t="s">
        <v>1226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168</v>
      </c>
      <c r="AU180" s="17" t="s">
        <v>82</v>
      </c>
    </row>
    <row r="181" spans="1:47" s="2" customFormat="1" ht="12">
      <c r="A181" s="38"/>
      <c r="B181" s="39"/>
      <c r="C181" s="40"/>
      <c r="D181" s="230" t="s">
        <v>170</v>
      </c>
      <c r="E181" s="40"/>
      <c r="F181" s="231" t="s">
        <v>1227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170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172</v>
      </c>
      <c r="E182" s="234" t="s">
        <v>19</v>
      </c>
      <c r="F182" s="235" t="s">
        <v>1173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172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159</v>
      </c>
    </row>
    <row r="183" spans="1:51" s="14" customFormat="1" ht="12">
      <c r="A183" s="14"/>
      <c r="B183" s="242"/>
      <c r="C183" s="243"/>
      <c r="D183" s="225" t="s">
        <v>172</v>
      </c>
      <c r="E183" s="244" t="s">
        <v>19</v>
      </c>
      <c r="F183" s="245" t="s">
        <v>1228</v>
      </c>
      <c r="G183" s="243"/>
      <c r="H183" s="246">
        <v>0.18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172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159</v>
      </c>
    </row>
    <row r="184" spans="1:65" s="2" customFormat="1" ht="33" customHeight="1">
      <c r="A184" s="38"/>
      <c r="B184" s="39"/>
      <c r="C184" s="212" t="s">
        <v>425</v>
      </c>
      <c r="D184" s="212" t="s">
        <v>161</v>
      </c>
      <c r="E184" s="213" t="s">
        <v>1229</v>
      </c>
      <c r="F184" s="214" t="s">
        <v>1230</v>
      </c>
      <c r="G184" s="215" t="s">
        <v>209</v>
      </c>
      <c r="H184" s="216">
        <v>6.18</v>
      </c>
      <c r="I184" s="217"/>
      <c r="J184" s="218">
        <f>ROUND(I184*H184,2)</f>
        <v>0</v>
      </c>
      <c r="K184" s="214" t="s">
        <v>165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</v>
      </c>
      <c r="R184" s="221">
        <f>Q184*H184</f>
        <v>2.7487404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166</v>
      </c>
      <c r="AT184" s="223" t="s">
        <v>161</v>
      </c>
      <c r="AU184" s="223" t="s">
        <v>82</v>
      </c>
      <c r="AY184" s="17" t="s">
        <v>159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166</v>
      </c>
      <c r="BM184" s="223" t="s">
        <v>1305</v>
      </c>
    </row>
    <row r="185" spans="1:47" s="2" customFormat="1" ht="12">
      <c r="A185" s="38"/>
      <c r="B185" s="39"/>
      <c r="C185" s="40"/>
      <c r="D185" s="225" t="s">
        <v>168</v>
      </c>
      <c r="E185" s="40"/>
      <c r="F185" s="226" t="s">
        <v>1232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168</v>
      </c>
      <c r="AU185" s="17" t="s">
        <v>82</v>
      </c>
    </row>
    <row r="186" spans="1:47" s="2" customFormat="1" ht="12">
      <c r="A186" s="38"/>
      <c r="B186" s="39"/>
      <c r="C186" s="40"/>
      <c r="D186" s="230" t="s">
        <v>170</v>
      </c>
      <c r="E186" s="40"/>
      <c r="F186" s="231" t="s">
        <v>1233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170</v>
      </c>
      <c r="AU186" s="17" t="s">
        <v>82</v>
      </c>
    </row>
    <row r="187" spans="1:47" s="2" customFormat="1" ht="12">
      <c r="A187" s="38"/>
      <c r="B187" s="39"/>
      <c r="C187" s="40"/>
      <c r="D187" s="225" t="s">
        <v>187</v>
      </c>
      <c r="E187" s="40"/>
      <c r="F187" s="253" t="s">
        <v>1234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187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172</v>
      </c>
      <c r="E188" s="234" t="s">
        <v>19</v>
      </c>
      <c r="F188" s="235" t="s">
        <v>1173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172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159</v>
      </c>
    </row>
    <row r="189" spans="1:51" s="14" customFormat="1" ht="12">
      <c r="A189" s="14"/>
      <c r="B189" s="242"/>
      <c r="C189" s="243"/>
      <c r="D189" s="225" t="s">
        <v>172</v>
      </c>
      <c r="E189" s="244" t="s">
        <v>19</v>
      </c>
      <c r="F189" s="245" t="s">
        <v>1409</v>
      </c>
      <c r="G189" s="243"/>
      <c r="H189" s="246">
        <v>6.18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172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159</v>
      </c>
    </row>
    <row r="190" spans="1:63" s="12" customFormat="1" ht="22.8" customHeight="1">
      <c r="A190" s="12"/>
      <c r="B190" s="196"/>
      <c r="C190" s="197"/>
      <c r="D190" s="198" t="s">
        <v>71</v>
      </c>
      <c r="E190" s="210" t="s">
        <v>222</v>
      </c>
      <c r="F190" s="210" t="s">
        <v>824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42.600286659999995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159</v>
      </c>
      <c r="BK190" s="209">
        <f>SUM(BK191:BK205)</f>
        <v>0</v>
      </c>
    </row>
    <row r="191" spans="1:65" s="2" customFormat="1" ht="24.15" customHeight="1">
      <c r="A191" s="38"/>
      <c r="B191" s="39"/>
      <c r="C191" s="212" t="s">
        <v>428</v>
      </c>
      <c r="D191" s="212" t="s">
        <v>161</v>
      </c>
      <c r="E191" s="213" t="s">
        <v>1307</v>
      </c>
      <c r="F191" s="214" t="s">
        <v>1308</v>
      </c>
      <c r="G191" s="215" t="s">
        <v>527</v>
      </c>
      <c r="H191" s="216">
        <v>17.5</v>
      </c>
      <c r="I191" s="217"/>
      <c r="J191" s="218">
        <f>ROUND(I191*H191,2)</f>
        <v>0</v>
      </c>
      <c r="K191" s="214" t="s">
        <v>165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0.88535</v>
      </c>
      <c r="R191" s="221">
        <f>Q191*H191</f>
        <v>15.493625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166</v>
      </c>
      <c r="AT191" s="223" t="s">
        <v>161</v>
      </c>
      <c r="AU191" s="223" t="s">
        <v>82</v>
      </c>
      <c r="AY191" s="17" t="s">
        <v>159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166</v>
      </c>
      <c r="BM191" s="223" t="s">
        <v>1309</v>
      </c>
    </row>
    <row r="192" spans="1:47" s="2" customFormat="1" ht="12">
      <c r="A192" s="38"/>
      <c r="B192" s="39"/>
      <c r="C192" s="40"/>
      <c r="D192" s="225" t="s">
        <v>168</v>
      </c>
      <c r="E192" s="40"/>
      <c r="F192" s="226" t="s">
        <v>1310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168</v>
      </c>
      <c r="AU192" s="17" t="s">
        <v>82</v>
      </c>
    </row>
    <row r="193" spans="1:47" s="2" customFormat="1" ht="12">
      <c r="A193" s="38"/>
      <c r="B193" s="39"/>
      <c r="C193" s="40"/>
      <c r="D193" s="230" t="s">
        <v>170</v>
      </c>
      <c r="E193" s="40"/>
      <c r="F193" s="231" t="s">
        <v>1311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170</v>
      </c>
      <c r="AU193" s="17" t="s">
        <v>82</v>
      </c>
    </row>
    <row r="194" spans="1:47" s="2" customFormat="1" ht="12">
      <c r="A194" s="38"/>
      <c r="B194" s="39"/>
      <c r="C194" s="40"/>
      <c r="D194" s="225" t="s">
        <v>187</v>
      </c>
      <c r="E194" s="40"/>
      <c r="F194" s="253" t="s">
        <v>1241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187</v>
      </c>
      <c r="AU194" s="17" t="s">
        <v>82</v>
      </c>
    </row>
    <row r="195" spans="1:51" s="13" customFormat="1" ht="12">
      <c r="A195" s="13"/>
      <c r="B195" s="232"/>
      <c r="C195" s="233"/>
      <c r="D195" s="225" t="s">
        <v>172</v>
      </c>
      <c r="E195" s="234" t="s">
        <v>19</v>
      </c>
      <c r="F195" s="235" t="s">
        <v>1173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172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159</v>
      </c>
    </row>
    <row r="196" spans="1:51" s="14" customFormat="1" ht="12">
      <c r="A196" s="14"/>
      <c r="B196" s="242"/>
      <c r="C196" s="243"/>
      <c r="D196" s="225" t="s">
        <v>172</v>
      </c>
      <c r="E196" s="244" t="s">
        <v>19</v>
      </c>
      <c r="F196" s="245" t="s">
        <v>1410</v>
      </c>
      <c r="G196" s="243"/>
      <c r="H196" s="246">
        <v>17.5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172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159</v>
      </c>
    </row>
    <row r="197" spans="1:65" s="2" customFormat="1" ht="16.5" customHeight="1">
      <c r="A197" s="38"/>
      <c r="B197" s="39"/>
      <c r="C197" s="258" t="s">
        <v>436</v>
      </c>
      <c r="D197" s="258" t="s">
        <v>376</v>
      </c>
      <c r="E197" s="259" t="s">
        <v>1313</v>
      </c>
      <c r="F197" s="260" t="s">
        <v>1314</v>
      </c>
      <c r="G197" s="261" t="s">
        <v>527</v>
      </c>
      <c r="H197" s="262">
        <v>17.675</v>
      </c>
      <c r="I197" s="263"/>
      <c r="J197" s="264">
        <f>ROUND(I197*H197,2)</f>
        <v>0</v>
      </c>
      <c r="K197" s="260" t="s">
        <v>165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0.6</v>
      </c>
      <c r="R197" s="221">
        <f>Q197*H197</f>
        <v>10.605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215</v>
      </c>
      <c r="AT197" s="223" t="s">
        <v>376</v>
      </c>
      <c r="AU197" s="223" t="s">
        <v>82</v>
      </c>
      <c r="AY197" s="17" t="s">
        <v>159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166</v>
      </c>
      <c r="BM197" s="223" t="s">
        <v>1315</v>
      </c>
    </row>
    <row r="198" spans="1:47" s="2" customFormat="1" ht="12">
      <c r="A198" s="38"/>
      <c r="B198" s="39"/>
      <c r="C198" s="40"/>
      <c r="D198" s="225" t="s">
        <v>168</v>
      </c>
      <c r="E198" s="40"/>
      <c r="F198" s="226" t="s">
        <v>1314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168</v>
      </c>
      <c r="AU198" s="17" t="s">
        <v>82</v>
      </c>
    </row>
    <row r="199" spans="1:47" s="2" customFormat="1" ht="12">
      <c r="A199" s="38"/>
      <c r="B199" s="39"/>
      <c r="C199" s="40"/>
      <c r="D199" s="230" t="s">
        <v>170</v>
      </c>
      <c r="E199" s="40"/>
      <c r="F199" s="231" t="s">
        <v>1316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170</v>
      </c>
      <c r="AU199" s="17" t="s">
        <v>82</v>
      </c>
    </row>
    <row r="200" spans="1:51" s="14" customFormat="1" ht="12">
      <c r="A200" s="14"/>
      <c r="B200" s="242"/>
      <c r="C200" s="243"/>
      <c r="D200" s="225" t="s">
        <v>172</v>
      </c>
      <c r="E200" s="243"/>
      <c r="F200" s="245" t="s">
        <v>1411</v>
      </c>
      <c r="G200" s="243"/>
      <c r="H200" s="246">
        <v>17.675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172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159</v>
      </c>
    </row>
    <row r="201" spans="1:65" s="2" customFormat="1" ht="24.15" customHeight="1">
      <c r="A201" s="38"/>
      <c r="B201" s="39"/>
      <c r="C201" s="212" t="s">
        <v>7</v>
      </c>
      <c r="D201" s="212" t="s">
        <v>161</v>
      </c>
      <c r="E201" s="213" t="s">
        <v>1318</v>
      </c>
      <c r="F201" s="214" t="s">
        <v>1319</v>
      </c>
      <c r="G201" s="215" t="s">
        <v>249</v>
      </c>
      <c r="H201" s="216">
        <v>6.698</v>
      </c>
      <c r="I201" s="217"/>
      <c r="J201" s="218">
        <f>ROUND(I201*H201,2)</f>
        <v>0</v>
      </c>
      <c r="K201" s="214" t="s">
        <v>165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16.50166166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166</v>
      </c>
      <c r="AT201" s="223" t="s">
        <v>161</v>
      </c>
      <c r="AU201" s="223" t="s">
        <v>82</v>
      </c>
      <c r="AY201" s="17" t="s">
        <v>159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166</v>
      </c>
      <c r="BM201" s="223" t="s">
        <v>1320</v>
      </c>
    </row>
    <row r="202" spans="1:47" s="2" customFormat="1" ht="12">
      <c r="A202" s="38"/>
      <c r="B202" s="39"/>
      <c r="C202" s="40"/>
      <c r="D202" s="225" t="s">
        <v>168</v>
      </c>
      <c r="E202" s="40"/>
      <c r="F202" s="226" t="s">
        <v>1321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168</v>
      </c>
      <c r="AU202" s="17" t="s">
        <v>82</v>
      </c>
    </row>
    <row r="203" spans="1:47" s="2" customFormat="1" ht="12">
      <c r="A203" s="38"/>
      <c r="B203" s="39"/>
      <c r="C203" s="40"/>
      <c r="D203" s="230" t="s">
        <v>170</v>
      </c>
      <c r="E203" s="40"/>
      <c r="F203" s="231" t="s">
        <v>1322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170</v>
      </c>
      <c r="AU203" s="17" t="s">
        <v>82</v>
      </c>
    </row>
    <row r="204" spans="1:51" s="13" customFormat="1" ht="12">
      <c r="A204" s="13"/>
      <c r="B204" s="232"/>
      <c r="C204" s="233"/>
      <c r="D204" s="225" t="s">
        <v>172</v>
      </c>
      <c r="E204" s="234" t="s">
        <v>19</v>
      </c>
      <c r="F204" s="235" t="s">
        <v>1173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172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159</v>
      </c>
    </row>
    <row r="205" spans="1:51" s="14" customFormat="1" ht="12">
      <c r="A205" s="14"/>
      <c r="B205" s="242"/>
      <c r="C205" s="243"/>
      <c r="D205" s="225" t="s">
        <v>172</v>
      </c>
      <c r="E205" s="244" t="s">
        <v>19</v>
      </c>
      <c r="F205" s="245" t="s">
        <v>1412</v>
      </c>
      <c r="G205" s="243"/>
      <c r="H205" s="246">
        <v>6.698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172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159</v>
      </c>
    </row>
    <row r="206" spans="1:63" s="12" customFormat="1" ht="22.8" customHeight="1">
      <c r="A206" s="12"/>
      <c r="B206" s="196"/>
      <c r="C206" s="197"/>
      <c r="D206" s="198" t="s">
        <v>71</v>
      </c>
      <c r="E206" s="210" t="s">
        <v>1086</v>
      </c>
      <c r="F206" s="210" t="s">
        <v>1087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159</v>
      </c>
      <c r="BK206" s="209">
        <f>SUM(BK207:BK209)</f>
        <v>0</v>
      </c>
    </row>
    <row r="207" spans="1:65" s="2" customFormat="1" ht="33" customHeight="1">
      <c r="A207" s="38"/>
      <c r="B207" s="39"/>
      <c r="C207" s="212" t="s">
        <v>454</v>
      </c>
      <c r="D207" s="212" t="s">
        <v>161</v>
      </c>
      <c r="E207" s="213" t="s">
        <v>1089</v>
      </c>
      <c r="F207" s="214" t="s">
        <v>1090</v>
      </c>
      <c r="G207" s="215" t="s">
        <v>263</v>
      </c>
      <c r="H207" s="216">
        <v>70.469</v>
      </c>
      <c r="I207" s="217"/>
      <c r="J207" s="218">
        <f>ROUND(I207*H207,2)</f>
        <v>0</v>
      </c>
      <c r="K207" s="214" t="s">
        <v>165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166</v>
      </c>
      <c r="AT207" s="223" t="s">
        <v>161</v>
      </c>
      <c r="AU207" s="223" t="s">
        <v>82</v>
      </c>
      <c r="AY207" s="17" t="s">
        <v>159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166</v>
      </c>
      <c r="BM207" s="223" t="s">
        <v>1324</v>
      </c>
    </row>
    <row r="208" spans="1:47" s="2" customFormat="1" ht="12">
      <c r="A208" s="38"/>
      <c r="B208" s="39"/>
      <c r="C208" s="40"/>
      <c r="D208" s="225" t="s">
        <v>168</v>
      </c>
      <c r="E208" s="40"/>
      <c r="F208" s="226" t="s">
        <v>1092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168</v>
      </c>
      <c r="AU208" s="17" t="s">
        <v>82</v>
      </c>
    </row>
    <row r="209" spans="1:47" s="2" customFormat="1" ht="12">
      <c r="A209" s="38"/>
      <c r="B209" s="39"/>
      <c r="C209" s="40"/>
      <c r="D209" s="230" t="s">
        <v>170</v>
      </c>
      <c r="E209" s="40"/>
      <c r="F209" s="231" t="s">
        <v>1093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170</v>
      </c>
      <c r="AU209" s="17" t="s">
        <v>82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122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135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136</v>
      </c>
      <c r="L8" s="20"/>
    </row>
    <row r="9" spans="1:31" s="2" customFormat="1" ht="16.5" customHeight="1">
      <c r="A9" s="38"/>
      <c r="B9" s="44"/>
      <c r="C9" s="38"/>
      <c r="D9" s="38"/>
      <c r="E9" s="143" t="s">
        <v>1268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1137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1413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15. 9. 2021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ROUND((SUM(BE91:BE209)),2)</f>
        <v>0</v>
      </c>
      <c r="G35" s="38"/>
      <c r="H35" s="38"/>
      <c r="I35" s="157">
        <v>0.21</v>
      </c>
      <c r="J35" s="156">
        <f>ROUND(((SUM(BE91:BE209))*I35),2)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ROUND((SUM(BF91:BF209)),2)</f>
        <v>0</v>
      </c>
      <c r="G36" s="38"/>
      <c r="H36" s="38"/>
      <c r="I36" s="157">
        <v>0.15</v>
      </c>
      <c r="J36" s="156">
        <f>ROUND(((SUM(BF91:BF209))*I36),2)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ROUND((SUM(BG91:BG209)),2)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ROUND((SUM(BH91:BH209)),2)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ROUND((SUM(BI91:BI209)),2)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138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136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1268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1137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SO 103.8 - Propustek pod sjezdem DN 600 v km 2,637 30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15. 9. 2021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139</v>
      </c>
      <c r="D61" s="171"/>
      <c r="E61" s="171"/>
      <c r="F61" s="171"/>
      <c r="G61" s="171"/>
      <c r="H61" s="171"/>
      <c r="I61" s="171"/>
      <c r="J61" s="172" t="s">
        <v>140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141</v>
      </c>
    </row>
    <row r="64" spans="1:31" s="9" customFormat="1" ht="24.95" customHeight="1">
      <c r="A64" s="9"/>
      <c r="B64" s="174"/>
      <c r="C64" s="175"/>
      <c r="D64" s="176" t="s">
        <v>142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143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279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281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284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286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144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136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1268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1137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69" t="str">
        <f>E11</f>
        <v>SO 103.8 - Propustek pod sjezdem DN 600 v km 2,637 30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15. 9. 2021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145</v>
      </c>
      <c r="D90" s="188" t="s">
        <v>57</v>
      </c>
      <c r="E90" s="188" t="s">
        <v>53</v>
      </c>
      <c r="F90" s="188" t="s">
        <v>54</v>
      </c>
      <c r="G90" s="188" t="s">
        <v>146</v>
      </c>
      <c r="H90" s="188" t="s">
        <v>147</v>
      </c>
      <c r="I90" s="188" t="s">
        <v>148</v>
      </c>
      <c r="J90" s="188" t="s">
        <v>140</v>
      </c>
      <c r="K90" s="189" t="s">
        <v>149</v>
      </c>
      <c r="L90" s="190"/>
      <c r="M90" s="92" t="s">
        <v>19</v>
      </c>
      <c r="N90" s="93" t="s">
        <v>42</v>
      </c>
      <c r="O90" s="93" t="s">
        <v>150</v>
      </c>
      <c r="P90" s="93" t="s">
        <v>151</v>
      </c>
      <c r="Q90" s="93" t="s">
        <v>152</v>
      </c>
      <c r="R90" s="93" t="s">
        <v>153</v>
      </c>
      <c r="S90" s="93" t="s">
        <v>154</v>
      </c>
      <c r="T90" s="94" t="s">
        <v>155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156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53.15808473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141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157</v>
      </c>
      <c r="F92" s="199" t="s">
        <v>158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53.15808473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159</v>
      </c>
      <c r="BK92" s="209">
        <f>BK93+BK132+BK146+BK190+BK206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160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16.815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159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161</v>
      </c>
      <c r="E94" s="213" t="s">
        <v>1270</v>
      </c>
      <c r="F94" s="214" t="s">
        <v>1271</v>
      </c>
      <c r="G94" s="215" t="s">
        <v>249</v>
      </c>
      <c r="H94" s="216">
        <v>11.36</v>
      </c>
      <c r="I94" s="217"/>
      <c r="J94" s="218">
        <f>ROUND(I94*H94,2)</f>
        <v>0</v>
      </c>
      <c r="K94" s="214" t="s">
        <v>165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166</v>
      </c>
      <c r="AT94" s="223" t="s">
        <v>161</v>
      </c>
      <c r="AU94" s="223" t="s">
        <v>82</v>
      </c>
      <c r="AY94" s="17" t="s">
        <v>159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166</v>
      </c>
      <c r="BM94" s="223" t="s">
        <v>1272</v>
      </c>
    </row>
    <row r="95" spans="1:47" s="2" customFormat="1" ht="12">
      <c r="A95" s="38"/>
      <c r="B95" s="39"/>
      <c r="C95" s="40"/>
      <c r="D95" s="225" t="s">
        <v>168</v>
      </c>
      <c r="E95" s="40"/>
      <c r="F95" s="226" t="s">
        <v>1273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168</v>
      </c>
      <c r="AU95" s="17" t="s">
        <v>82</v>
      </c>
    </row>
    <row r="96" spans="1:47" s="2" customFormat="1" ht="12">
      <c r="A96" s="38"/>
      <c r="B96" s="39"/>
      <c r="C96" s="40"/>
      <c r="D96" s="230" t="s">
        <v>170</v>
      </c>
      <c r="E96" s="40"/>
      <c r="F96" s="231" t="s">
        <v>1274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170</v>
      </c>
      <c r="AU96" s="17" t="s">
        <v>82</v>
      </c>
    </row>
    <row r="97" spans="1:47" s="2" customFormat="1" ht="12">
      <c r="A97" s="38"/>
      <c r="B97" s="39"/>
      <c r="C97" s="40"/>
      <c r="D97" s="225" t="s">
        <v>187</v>
      </c>
      <c r="E97" s="40"/>
      <c r="F97" s="253" t="s">
        <v>1144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187</v>
      </c>
      <c r="AU97" s="17" t="s">
        <v>82</v>
      </c>
    </row>
    <row r="98" spans="1:51" s="13" customFormat="1" ht="12">
      <c r="A98" s="13"/>
      <c r="B98" s="232"/>
      <c r="C98" s="233"/>
      <c r="D98" s="225" t="s">
        <v>172</v>
      </c>
      <c r="E98" s="234" t="s">
        <v>19</v>
      </c>
      <c r="F98" s="235" t="s">
        <v>335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172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159</v>
      </c>
    </row>
    <row r="99" spans="1:51" s="13" customFormat="1" ht="12">
      <c r="A99" s="13"/>
      <c r="B99" s="232"/>
      <c r="C99" s="233"/>
      <c r="D99" s="225" t="s">
        <v>172</v>
      </c>
      <c r="E99" s="234" t="s">
        <v>19</v>
      </c>
      <c r="F99" s="235" t="s">
        <v>1145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172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159</v>
      </c>
    </row>
    <row r="100" spans="1:51" s="14" customFormat="1" ht="12">
      <c r="A100" s="14"/>
      <c r="B100" s="242"/>
      <c r="C100" s="243"/>
      <c r="D100" s="225" t="s">
        <v>172</v>
      </c>
      <c r="E100" s="244" t="s">
        <v>19</v>
      </c>
      <c r="F100" s="245" t="s">
        <v>1414</v>
      </c>
      <c r="G100" s="243"/>
      <c r="H100" s="246">
        <v>11.36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172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159</v>
      </c>
    </row>
    <row r="101" spans="1:65" s="2" customFormat="1" ht="44.25" customHeight="1">
      <c r="A101" s="38"/>
      <c r="B101" s="39"/>
      <c r="C101" s="212" t="s">
        <v>82</v>
      </c>
      <c r="D101" s="212" t="s">
        <v>161</v>
      </c>
      <c r="E101" s="213" t="s">
        <v>360</v>
      </c>
      <c r="F101" s="214" t="s">
        <v>361</v>
      </c>
      <c r="G101" s="215" t="s">
        <v>249</v>
      </c>
      <c r="H101" s="216">
        <v>11.36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166</v>
      </c>
      <c r="AT101" s="223" t="s">
        <v>161</v>
      </c>
      <c r="AU101" s="223" t="s">
        <v>82</v>
      </c>
      <c r="AY101" s="17" t="s">
        <v>159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166</v>
      </c>
      <c r="BM101" s="223" t="s">
        <v>1276</v>
      </c>
    </row>
    <row r="102" spans="1:47" s="2" customFormat="1" ht="12">
      <c r="A102" s="38"/>
      <c r="B102" s="39"/>
      <c r="C102" s="40"/>
      <c r="D102" s="225" t="s">
        <v>168</v>
      </c>
      <c r="E102" s="40"/>
      <c r="F102" s="226" t="s">
        <v>363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168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172</v>
      </c>
      <c r="E103" s="244" t="s">
        <v>19</v>
      </c>
      <c r="F103" s="245" t="s">
        <v>1415</v>
      </c>
      <c r="G103" s="243"/>
      <c r="H103" s="246">
        <v>11.36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172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159</v>
      </c>
    </row>
    <row r="104" spans="1:65" s="2" customFormat="1" ht="33" customHeight="1">
      <c r="A104" s="38"/>
      <c r="B104" s="39"/>
      <c r="C104" s="212" t="s">
        <v>181</v>
      </c>
      <c r="D104" s="212" t="s">
        <v>161</v>
      </c>
      <c r="E104" s="213" t="s">
        <v>413</v>
      </c>
      <c r="F104" s="214" t="s">
        <v>414</v>
      </c>
      <c r="G104" s="215" t="s">
        <v>263</v>
      </c>
      <c r="H104" s="216">
        <v>20.448</v>
      </c>
      <c r="I104" s="217"/>
      <c r="J104" s="218">
        <f>ROUND(I104*H104,2)</f>
        <v>0</v>
      </c>
      <c r="K104" s="214" t="s">
        <v>165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166</v>
      </c>
      <c r="AT104" s="223" t="s">
        <v>161</v>
      </c>
      <c r="AU104" s="223" t="s">
        <v>82</v>
      </c>
      <c r="AY104" s="17" t="s">
        <v>159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166</v>
      </c>
      <c r="BM104" s="223" t="s">
        <v>1278</v>
      </c>
    </row>
    <row r="105" spans="1:47" s="2" customFormat="1" ht="12">
      <c r="A105" s="38"/>
      <c r="B105" s="39"/>
      <c r="C105" s="40"/>
      <c r="D105" s="225" t="s">
        <v>168</v>
      </c>
      <c r="E105" s="40"/>
      <c r="F105" s="226" t="s">
        <v>416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168</v>
      </c>
      <c r="AU105" s="17" t="s">
        <v>82</v>
      </c>
    </row>
    <row r="106" spans="1:47" s="2" customFormat="1" ht="12">
      <c r="A106" s="38"/>
      <c r="B106" s="39"/>
      <c r="C106" s="40"/>
      <c r="D106" s="230" t="s">
        <v>170</v>
      </c>
      <c r="E106" s="40"/>
      <c r="F106" s="231" t="s">
        <v>417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170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172</v>
      </c>
      <c r="E107" s="244" t="s">
        <v>19</v>
      </c>
      <c r="F107" s="245" t="s">
        <v>1415</v>
      </c>
      <c r="G107" s="243"/>
      <c r="H107" s="246">
        <v>11.36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172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159</v>
      </c>
    </row>
    <row r="108" spans="1:51" s="14" customFormat="1" ht="12">
      <c r="A108" s="14"/>
      <c r="B108" s="242"/>
      <c r="C108" s="243"/>
      <c r="D108" s="225" t="s">
        <v>172</v>
      </c>
      <c r="E108" s="243"/>
      <c r="F108" s="245" t="s">
        <v>1416</v>
      </c>
      <c r="G108" s="243"/>
      <c r="H108" s="246">
        <v>20.448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172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159</v>
      </c>
    </row>
    <row r="109" spans="1:65" s="2" customFormat="1" ht="24.15" customHeight="1">
      <c r="A109" s="38"/>
      <c r="B109" s="39"/>
      <c r="C109" s="212" t="s">
        <v>166</v>
      </c>
      <c r="D109" s="212" t="s">
        <v>161</v>
      </c>
      <c r="E109" s="213" t="s">
        <v>419</v>
      </c>
      <c r="F109" s="214" t="s">
        <v>420</v>
      </c>
      <c r="G109" s="215" t="s">
        <v>249</v>
      </c>
      <c r="H109" s="216">
        <v>0.899</v>
      </c>
      <c r="I109" s="217"/>
      <c r="J109" s="218">
        <f>ROUND(I109*H109,2)</f>
        <v>0</v>
      </c>
      <c r="K109" s="214" t="s">
        <v>165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166</v>
      </c>
      <c r="AT109" s="223" t="s">
        <v>161</v>
      </c>
      <c r="AU109" s="223" t="s">
        <v>82</v>
      </c>
      <c r="AY109" s="17" t="s">
        <v>159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166</v>
      </c>
      <c r="BM109" s="223" t="s">
        <v>1280</v>
      </c>
    </row>
    <row r="110" spans="1:47" s="2" customFormat="1" ht="12">
      <c r="A110" s="38"/>
      <c r="B110" s="39"/>
      <c r="C110" s="40"/>
      <c r="D110" s="225" t="s">
        <v>168</v>
      </c>
      <c r="E110" s="40"/>
      <c r="F110" s="226" t="s">
        <v>422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168</v>
      </c>
      <c r="AU110" s="17" t="s">
        <v>82</v>
      </c>
    </row>
    <row r="111" spans="1:47" s="2" customFormat="1" ht="12">
      <c r="A111" s="38"/>
      <c r="B111" s="39"/>
      <c r="C111" s="40"/>
      <c r="D111" s="230" t="s">
        <v>170</v>
      </c>
      <c r="E111" s="40"/>
      <c r="F111" s="231" t="s">
        <v>423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170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172</v>
      </c>
      <c r="E112" s="234" t="s">
        <v>19</v>
      </c>
      <c r="F112" s="235" t="s">
        <v>335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172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159</v>
      </c>
    </row>
    <row r="113" spans="1:51" s="14" customFormat="1" ht="12">
      <c r="A113" s="14"/>
      <c r="B113" s="242"/>
      <c r="C113" s="243"/>
      <c r="D113" s="225" t="s">
        <v>172</v>
      </c>
      <c r="E113" s="244" t="s">
        <v>19</v>
      </c>
      <c r="F113" s="245" t="s">
        <v>1417</v>
      </c>
      <c r="G113" s="243"/>
      <c r="H113" s="246">
        <v>0.899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172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159</v>
      </c>
    </row>
    <row r="114" spans="1:65" s="2" customFormat="1" ht="24.15" customHeight="1">
      <c r="A114" s="38"/>
      <c r="B114" s="39"/>
      <c r="C114" s="212" t="s">
        <v>194</v>
      </c>
      <c r="D114" s="212" t="s">
        <v>161</v>
      </c>
      <c r="E114" s="213" t="s">
        <v>1153</v>
      </c>
      <c r="F114" s="214" t="s">
        <v>1154</v>
      </c>
      <c r="G114" s="215" t="s">
        <v>249</v>
      </c>
      <c r="H114" s="216">
        <v>7.108</v>
      </c>
      <c r="I114" s="217"/>
      <c r="J114" s="218">
        <f>ROUND(I114*H114,2)</f>
        <v>0</v>
      </c>
      <c r="K114" s="214" t="s">
        <v>165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166</v>
      </c>
      <c r="AT114" s="223" t="s">
        <v>161</v>
      </c>
      <c r="AU114" s="223" t="s">
        <v>82</v>
      </c>
      <c r="AY114" s="17" t="s">
        <v>159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166</v>
      </c>
      <c r="BM114" s="223" t="s">
        <v>1282</v>
      </c>
    </row>
    <row r="115" spans="1:47" s="2" customFormat="1" ht="12">
      <c r="A115" s="38"/>
      <c r="B115" s="39"/>
      <c r="C115" s="40"/>
      <c r="D115" s="225" t="s">
        <v>168</v>
      </c>
      <c r="E115" s="40"/>
      <c r="F115" s="226" t="s">
        <v>1156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168</v>
      </c>
      <c r="AU115" s="17" t="s">
        <v>82</v>
      </c>
    </row>
    <row r="116" spans="1:47" s="2" customFormat="1" ht="12">
      <c r="A116" s="38"/>
      <c r="B116" s="39"/>
      <c r="C116" s="40"/>
      <c r="D116" s="230" t="s">
        <v>170</v>
      </c>
      <c r="E116" s="40"/>
      <c r="F116" s="231" t="s">
        <v>1157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170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172</v>
      </c>
      <c r="E117" s="234" t="s">
        <v>19</v>
      </c>
      <c r="F117" s="235" t="s">
        <v>335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172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159</v>
      </c>
    </row>
    <row r="118" spans="1:51" s="14" customFormat="1" ht="12">
      <c r="A118" s="14"/>
      <c r="B118" s="242"/>
      <c r="C118" s="243"/>
      <c r="D118" s="225" t="s">
        <v>172</v>
      </c>
      <c r="E118" s="244" t="s">
        <v>19</v>
      </c>
      <c r="F118" s="245" t="s">
        <v>1418</v>
      </c>
      <c r="G118" s="243"/>
      <c r="H118" s="246">
        <v>7.108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172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159</v>
      </c>
    </row>
    <row r="119" spans="1:65" s="2" customFormat="1" ht="16.5" customHeight="1">
      <c r="A119" s="38"/>
      <c r="B119" s="39"/>
      <c r="C119" s="258" t="s">
        <v>200</v>
      </c>
      <c r="D119" s="258" t="s">
        <v>376</v>
      </c>
      <c r="E119" s="259" t="s">
        <v>1159</v>
      </c>
      <c r="F119" s="260" t="s">
        <v>1160</v>
      </c>
      <c r="G119" s="261" t="s">
        <v>263</v>
      </c>
      <c r="H119" s="262">
        <v>16.815</v>
      </c>
      <c r="I119" s="263"/>
      <c r="J119" s="264">
        <f>ROUND(I119*H119,2)</f>
        <v>0</v>
      </c>
      <c r="K119" s="260" t="s">
        <v>165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16.815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215</v>
      </c>
      <c r="AT119" s="223" t="s">
        <v>376</v>
      </c>
      <c r="AU119" s="223" t="s">
        <v>82</v>
      </c>
      <c r="AY119" s="17" t="s">
        <v>159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166</v>
      </c>
      <c r="BM119" s="223" t="s">
        <v>1284</v>
      </c>
    </row>
    <row r="120" spans="1:47" s="2" customFormat="1" ht="12">
      <c r="A120" s="38"/>
      <c r="B120" s="39"/>
      <c r="C120" s="40"/>
      <c r="D120" s="225" t="s">
        <v>168</v>
      </c>
      <c r="E120" s="40"/>
      <c r="F120" s="226" t="s">
        <v>1160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168</v>
      </c>
      <c r="AU120" s="17" t="s">
        <v>82</v>
      </c>
    </row>
    <row r="121" spans="1:47" s="2" customFormat="1" ht="12">
      <c r="A121" s="38"/>
      <c r="B121" s="39"/>
      <c r="C121" s="40"/>
      <c r="D121" s="230" t="s">
        <v>170</v>
      </c>
      <c r="E121" s="40"/>
      <c r="F121" s="231" t="s">
        <v>1162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170</v>
      </c>
      <c r="AU121" s="17" t="s">
        <v>82</v>
      </c>
    </row>
    <row r="122" spans="1:47" s="2" customFormat="1" ht="12">
      <c r="A122" s="38"/>
      <c r="B122" s="39"/>
      <c r="C122" s="40"/>
      <c r="D122" s="225" t="s">
        <v>187</v>
      </c>
      <c r="E122" s="40"/>
      <c r="F122" s="253" t="s">
        <v>1163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187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172</v>
      </c>
      <c r="E123" s="234" t="s">
        <v>19</v>
      </c>
      <c r="F123" s="235" t="s">
        <v>335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172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159</v>
      </c>
    </row>
    <row r="124" spans="1:51" s="14" customFormat="1" ht="12">
      <c r="A124" s="14"/>
      <c r="B124" s="242"/>
      <c r="C124" s="243"/>
      <c r="D124" s="225" t="s">
        <v>172</v>
      </c>
      <c r="E124" s="244" t="s">
        <v>19</v>
      </c>
      <c r="F124" s="245" t="s">
        <v>1417</v>
      </c>
      <c r="G124" s="243"/>
      <c r="H124" s="246">
        <v>0.899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172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159</v>
      </c>
    </row>
    <row r="125" spans="1:51" s="14" customFormat="1" ht="12">
      <c r="A125" s="14"/>
      <c r="B125" s="242"/>
      <c r="C125" s="243"/>
      <c r="D125" s="225" t="s">
        <v>172</v>
      </c>
      <c r="E125" s="244" t="s">
        <v>19</v>
      </c>
      <c r="F125" s="245" t="s">
        <v>1418</v>
      </c>
      <c r="G125" s="243"/>
      <c r="H125" s="246">
        <v>7.108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172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159</v>
      </c>
    </row>
    <row r="126" spans="1:51" s="14" customFormat="1" ht="12">
      <c r="A126" s="14"/>
      <c r="B126" s="242"/>
      <c r="C126" s="243"/>
      <c r="D126" s="225" t="s">
        <v>172</v>
      </c>
      <c r="E126" s="243"/>
      <c r="F126" s="245" t="s">
        <v>1419</v>
      </c>
      <c r="G126" s="243"/>
      <c r="H126" s="246">
        <v>16.815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172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159</v>
      </c>
    </row>
    <row r="127" spans="1:65" s="2" customFormat="1" ht="24.15" customHeight="1">
      <c r="A127" s="38"/>
      <c r="B127" s="39"/>
      <c r="C127" s="212" t="s">
        <v>206</v>
      </c>
      <c r="D127" s="212" t="s">
        <v>161</v>
      </c>
      <c r="E127" s="213" t="s">
        <v>443</v>
      </c>
      <c r="F127" s="214" t="s">
        <v>444</v>
      </c>
      <c r="G127" s="215" t="s">
        <v>209</v>
      </c>
      <c r="H127" s="216">
        <v>21.12</v>
      </c>
      <c r="I127" s="217"/>
      <c r="J127" s="218">
        <f>ROUND(I127*H127,2)</f>
        <v>0</v>
      </c>
      <c r="K127" s="214" t="s">
        <v>165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166</v>
      </c>
      <c r="AT127" s="223" t="s">
        <v>161</v>
      </c>
      <c r="AU127" s="223" t="s">
        <v>82</v>
      </c>
      <c r="AY127" s="17" t="s">
        <v>159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166</v>
      </c>
      <c r="BM127" s="223" t="s">
        <v>1286</v>
      </c>
    </row>
    <row r="128" spans="1:47" s="2" customFormat="1" ht="12">
      <c r="A128" s="38"/>
      <c r="B128" s="39"/>
      <c r="C128" s="40"/>
      <c r="D128" s="225" t="s">
        <v>168</v>
      </c>
      <c r="E128" s="40"/>
      <c r="F128" s="226" t="s">
        <v>446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168</v>
      </c>
      <c r="AU128" s="17" t="s">
        <v>82</v>
      </c>
    </row>
    <row r="129" spans="1:47" s="2" customFormat="1" ht="12">
      <c r="A129" s="38"/>
      <c r="B129" s="39"/>
      <c r="C129" s="40"/>
      <c r="D129" s="230" t="s">
        <v>170</v>
      </c>
      <c r="E129" s="40"/>
      <c r="F129" s="231" t="s">
        <v>447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170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172</v>
      </c>
      <c r="E130" s="234" t="s">
        <v>19</v>
      </c>
      <c r="F130" s="235" t="s">
        <v>1166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172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159</v>
      </c>
    </row>
    <row r="131" spans="1:51" s="14" customFormat="1" ht="12">
      <c r="A131" s="14"/>
      <c r="B131" s="242"/>
      <c r="C131" s="243"/>
      <c r="D131" s="225" t="s">
        <v>172</v>
      </c>
      <c r="E131" s="244" t="s">
        <v>19</v>
      </c>
      <c r="F131" s="245" t="s">
        <v>1420</v>
      </c>
      <c r="G131" s="243"/>
      <c r="H131" s="246">
        <v>21.12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172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159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523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159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215</v>
      </c>
      <c r="D133" s="212" t="s">
        <v>161</v>
      </c>
      <c r="E133" s="213" t="s">
        <v>1168</v>
      </c>
      <c r="F133" s="214" t="s">
        <v>1169</v>
      </c>
      <c r="G133" s="215" t="s">
        <v>249</v>
      </c>
      <c r="H133" s="216">
        <v>1.2</v>
      </c>
      <c r="I133" s="217"/>
      <c r="J133" s="218">
        <f>ROUND(I133*H133,2)</f>
        <v>0</v>
      </c>
      <c r="K133" s="214" t="s">
        <v>165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166</v>
      </c>
      <c r="AT133" s="223" t="s">
        <v>161</v>
      </c>
      <c r="AU133" s="223" t="s">
        <v>82</v>
      </c>
      <c r="AY133" s="17" t="s">
        <v>159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166</v>
      </c>
      <c r="BM133" s="223" t="s">
        <v>1288</v>
      </c>
    </row>
    <row r="134" spans="1:47" s="2" customFormat="1" ht="12">
      <c r="A134" s="38"/>
      <c r="B134" s="39"/>
      <c r="C134" s="40"/>
      <c r="D134" s="225" t="s">
        <v>168</v>
      </c>
      <c r="E134" s="40"/>
      <c r="F134" s="226" t="s">
        <v>1171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168</v>
      </c>
      <c r="AU134" s="17" t="s">
        <v>82</v>
      </c>
    </row>
    <row r="135" spans="1:47" s="2" customFormat="1" ht="12">
      <c r="A135" s="38"/>
      <c r="B135" s="39"/>
      <c r="C135" s="40"/>
      <c r="D135" s="230" t="s">
        <v>170</v>
      </c>
      <c r="E135" s="40"/>
      <c r="F135" s="231" t="s">
        <v>1172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170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172</v>
      </c>
      <c r="E136" s="234" t="s">
        <v>19</v>
      </c>
      <c r="F136" s="235" t="s">
        <v>1173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172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159</v>
      </c>
    </row>
    <row r="137" spans="1:51" s="14" customFormat="1" ht="12">
      <c r="A137" s="14"/>
      <c r="B137" s="242"/>
      <c r="C137" s="243"/>
      <c r="D137" s="225" t="s">
        <v>172</v>
      </c>
      <c r="E137" s="244" t="s">
        <v>19</v>
      </c>
      <c r="F137" s="245" t="s">
        <v>1289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172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159</v>
      </c>
    </row>
    <row r="138" spans="1:65" s="2" customFormat="1" ht="16.5" customHeight="1">
      <c r="A138" s="38"/>
      <c r="B138" s="39"/>
      <c r="C138" s="212" t="s">
        <v>222</v>
      </c>
      <c r="D138" s="212" t="s">
        <v>161</v>
      </c>
      <c r="E138" s="213" t="s">
        <v>1175</v>
      </c>
      <c r="F138" s="214" t="s">
        <v>1176</v>
      </c>
      <c r="G138" s="215" t="s">
        <v>209</v>
      </c>
      <c r="H138" s="216">
        <v>4.7</v>
      </c>
      <c r="I138" s="217"/>
      <c r="J138" s="218">
        <f>ROUND(I138*H138,2)</f>
        <v>0</v>
      </c>
      <c r="K138" s="214" t="s">
        <v>165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166</v>
      </c>
      <c r="AT138" s="223" t="s">
        <v>161</v>
      </c>
      <c r="AU138" s="223" t="s">
        <v>82</v>
      </c>
      <c r="AY138" s="17" t="s">
        <v>159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166</v>
      </c>
      <c r="BM138" s="223" t="s">
        <v>1290</v>
      </c>
    </row>
    <row r="139" spans="1:47" s="2" customFormat="1" ht="12">
      <c r="A139" s="38"/>
      <c r="B139" s="39"/>
      <c r="C139" s="40"/>
      <c r="D139" s="225" t="s">
        <v>168</v>
      </c>
      <c r="E139" s="40"/>
      <c r="F139" s="226" t="s">
        <v>1178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168</v>
      </c>
      <c r="AU139" s="17" t="s">
        <v>82</v>
      </c>
    </row>
    <row r="140" spans="1:47" s="2" customFormat="1" ht="12">
      <c r="A140" s="38"/>
      <c r="B140" s="39"/>
      <c r="C140" s="40"/>
      <c r="D140" s="230" t="s">
        <v>170</v>
      </c>
      <c r="E140" s="40"/>
      <c r="F140" s="231" t="s">
        <v>1179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170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172</v>
      </c>
      <c r="E141" s="234" t="s">
        <v>19</v>
      </c>
      <c r="F141" s="235" t="s">
        <v>1173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172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159</v>
      </c>
    </row>
    <row r="142" spans="1:51" s="14" customFormat="1" ht="12">
      <c r="A142" s="14"/>
      <c r="B142" s="242"/>
      <c r="C142" s="243"/>
      <c r="D142" s="225" t="s">
        <v>172</v>
      </c>
      <c r="E142" s="244" t="s">
        <v>19</v>
      </c>
      <c r="F142" s="245" t="s">
        <v>1291</v>
      </c>
      <c r="G142" s="243"/>
      <c r="H142" s="246">
        <v>4.7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172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159</v>
      </c>
    </row>
    <row r="143" spans="1:65" s="2" customFormat="1" ht="16.5" customHeight="1">
      <c r="A143" s="38"/>
      <c r="B143" s="39"/>
      <c r="C143" s="212" t="s">
        <v>228</v>
      </c>
      <c r="D143" s="212" t="s">
        <v>161</v>
      </c>
      <c r="E143" s="213" t="s">
        <v>1181</v>
      </c>
      <c r="F143" s="214" t="s">
        <v>1182</v>
      </c>
      <c r="G143" s="215" t="s">
        <v>209</v>
      </c>
      <c r="H143" s="216">
        <v>4.7</v>
      </c>
      <c r="I143" s="217"/>
      <c r="J143" s="218">
        <f>ROUND(I143*H143,2)</f>
        <v>0</v>
      </c>
      <c r="K143" s="214" t="s">
        <v>165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166</v>
      </c>
      <c r="AT143" s="223" t="s">
        <v>161</v>
      </c>
      <c r="AU143" s="223" t="s">
        <v>82</v>
      </c>
      <c r="AY143" s="17" t="s">
        <v>159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166</v>
      </c>
      <c r="BM143" s="223" t="s">
        <v>1292</v>
      </c>
    </row>
    <row r="144" spans="1:47" s="2" customFormat="1" ht="12">
      <c r="A144" s="38"/>
      <c r="B144" s="39"/>
      <c r="C144" s="40"/>
      <c r="D144" s="225" t="s">
        <v>168</v>
      </c>
      <c r="E144" s="40"/>
      <c r="F144" s="226" t="s">
        <v>1184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168</v>
      </c>
      <c r="AU144" s="17" t="s">
        <v>82</v>
      </c>
    </row>
    <row r="145" spans="1:47" s="2" customFormat="1" ht="12">
      <c r="A145" s="38"/>
      <c r="B145" s="39"/>
      <c r="C145" s="40"/>
      <c r="D145" s="230" t="s">
        <v>170</v>
      </c>
      <c r="E145" s="40"/>
      <c r="F145" s="231" t="s">
        <v>1185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170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166</v>
      </c>
      <c r="F146" s="210" t="s">
        <v>663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3.1680684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159</v>
      </c>
      <c r="BK146" s="209">
        <f>SUM(BK147:BK189)</f>
        <v>0</v>
      </c>
    </row>
    <row r="147" spans="1:65" s="2" customFormat="1" ht="24.15" customHeight="1">
      <c r="A147" s="38"/>
      <c r="B147" s="39"/>
      <c r="C147" s="212" t="s">
        <v>234</v>
      </c>
      <c r="D147" s="212" t="s">
        <v>161</v>
      </c>
      <c r="E147" s="213" t="s">
        <v>1186</v>
      </c>
      <c r="F147" s="214" t="s">
        <v>1187</v>
      </c>
      <c r="G147" s="215" t="s">
        <v>164</v>
      </c>
      <c r="H147" s="216">
        <v>9</v>
      </c>
      <c r="I147" s="217"/>
      <c r="J147" s="218">
        <f>ROUND(I147*H147,2)</f>
        <v>0</v>
      </c>
      <c r="K147" s="214" t="s">
        <v>165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0.01485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166</v>
      </c>
      <c r="AT147" s="223" t="s">
        <v>161</v>
      </c>
      <c r="AU147" s="223" t="s">
        <v>82</v>
      </c>
      <c r="AY147" s="17" t="s">
        <v>159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166</v>
      </c>
      <c r="BM147" s="223" t="s">
        <v>1293</v>
      </c>
    </row>
    <row r="148" spans="1:47" s="2" customFormat="1" ht="12">
      <c r="A148" s="38"/>
      <c r="B148" s="39"/>
      <c r="C148" s="40"/>
      <c r="D148" s="225" t="s">
        <v>168</v>
      </c>
      <c r="E148" s="40"/>
      <c r="F148" s="226" t="s">
        <v>1189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168</v>
      </c>
      <c r="AU148" s="17" t="s">
        <v>82</v>
      </c>
    </row>
    <row r="149" spans="1:47" s="2" customFormat="1" ht="12">
      <c r="A149" s="38"/>
      <c r="B149" s="39"/>
      <c r="C149" s="40"/>
      <c r="D149" s="230" t="s">
        <v>170</v>
      </c>
      <c r="E149" s="40"/>
      <c r="F149" s="231" t="s">
        <v>1190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170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172</v>
      </c>
      <c r="E150" s="234" t="s">
        <v>19</v>
      </c>
      <c r="F150" s="235" t="s">
        <v>1173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172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159</v>
      </c>
    </row>
    <row r="151" spans="1:51" s="14" customFormat="1" ht="12">
      <c r="A151" s="14"/>
      <c r="B151" s="242"/>
      <c r="C151" s="243"/>
      <c r="D151" s="225" t="s">
        <v>172</v>
      </c>
      <c r="E151" s="244" t="s">
        <v>19</v>
      </c>
      <c r="F151" s="245" t="s">
        <v>1333</v>
      </c>
      <c r="G151" s="243"/>
      <c r="H151" s="246">
        <v>9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172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159</v>
      </c>
    </row>
    <row r="152" spans="1:65" s="2" customFormat="1" ht="16.5" customHeight="1">
      <c r="A152" s="38"/>
      <c r="B152" s="39"/>
      <c r="C152" s="258" t="s">
        <v>240</v>
      </c>
      <c r="D152" s="258" t="s">
        <v>376</v>
      </c>
      <c r="E152" s="259" t="s">
        <v>1192</v>
      </c>
      <c r="F152" s="260" t="s">
        <v>1193</v>
      </c>
      <c r="G152" s="261" t="s">
        <v>164</v>
      </c>
      <c r="H152" s="262">
        <v>9</v>
      </c>
      <c r="I152" s="263"/>
      <c r="J152" s="264">
        <f>ROUND(I152*H152,2)</f>
        <v>0</v>
      </c>
      <c r="K152" s="260" t="s">
        <v>165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0.36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215</v>
      </c>
      <c r="AT152" s="223" t="s">
        <v>376</v>
      </c>
      <c r="AU152" s="223" t="s">
        <v>82</v>
      </c>
      <c r="AY152" s="17" t="s">
        <v>159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166</v>
      </c>
      <c r="BM152" s="223" t="s">
        <v>1295</v>
      </c>
    </row>
    <row r="153" spans="1:47" s="2" customFormat="1" ht="12">
      <c r="A153" s="38"/>
      <c r="B153" s="39"/>
      <c r="C153" s="40"/>
      <c r="D153" s="225" t="s">
        <v>168</v>
      </c>
      <c r="E153" s="40"/>
      <c r="F153" s="226" t="s">
        <v>1193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168</v>
      </c>
      <c r="AU153" s="17" t="s">
        <v>82</v>
      </c>
    </row>
    <row r="154" spans="1:47" s="2" customFormat="1" ht="12">
      <c r="A154" s="38"/>
      <c r="B154" s="39"/>
      <c r="C154" s="40"/>
      <c r="D154" s="230" t="s">
        <v>170</v>
      </c>
      <c r="E154" s="40"/>
      <c r="F154" s="231" t="s">
        <v>1195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170</v>
      </c>
      <c r="AU154" s="17" t="s">
        <v>82</v>
      </c>
    </row>
    <row r="155" spans="1:65" s="2" customFormat="1" ht="24.15" customHeight="1">
      <c r="A155" s="38"/>
      <c r="B155" s="39"/>
      <c r="C155" s="212" t="s">
        <v>246</v>
      </c>
      <c r="D155" s="212" t="s">
        <v>161</v>
      </c>
      <c r="E155" s="213" t="s">
        <v>1196</v>
      </c>
      <c r="F155" s="214" t="s">
        <v>1197</v>
      </c>
      <c r="G155" s="215" t="s">
        <v>249</v>
      </c>
      <c r="H155" s="216">
        <v>0.264</v>
      </c>
      <c r="I155" s="217"/>
      <c r="J155" s="218">
        <f>ROUND(I155*H155,2)</f>
        <v>0</v>
      </c>
      <c r="K155" s="214" t="s">
        <v>165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166</v>
      </c>
      <c r="AT155" s="223" t="s">
        <v>161</v>
      </c>
      <c r="AU155" s="223" t="s">
        <v>82</v>
      </c>
      <c r="AY155" s="17" t="s">
        <v>159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166</v>
      </c>
      <c r="BM155" s="223" t="s">
        <v>1296</v>
      </c>
    </row>
    <row r="156" spans="1:47" s="2" customFormat="1" ht="12">
      <c r="A156" s="38"/>
      <c r="B156" s="39"/>
      <c r="C156" s="40"/>
      <c r="D156" s="225" t="s">
        <v>168</v>
      </c>
      <c r="E156" s="40"/>
      <c r="F156" s="226" t="s">
        <v>1199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168</v>
      </c>
      <c r="AU156" s="17" t="s">
        <v>82</v>
      </c>
    </row>
    <row r="157" spans="1:47" s="2" customFormat="1" ht="12">
      <c r="A157" s="38"/>
      <c r="B157" s="39"/>
      <c r="C157" s="40"/>
      <c r="D157" s="230" t="s">
        <v>170</v>
      </c>
      <c r="E157" s="40"/>
      <c r="F157" s="231" t="s">
        <v>1200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170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172</v>
      </c>
      <c r="E158" s="234" t="s">
        <v>19</v>
      </c>
      <c r="F158" s="235" t="s">
        <v>1173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172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159</v>
      </c>
    </row>
    <row r="159" spans="1:51" s="13" customFormat="1" ht="12">
      <c r="A159" s="13"/>
      <c r="B159" s="232"/>
      <c r="C159" s="233"/>
      <c r="D159" s="225" t="s">
        <v>172</v>
      </c>
      <c r="E159" s="234" t="s">
        <v>19</v>
      </c>
      <c r="F159" s="235" t="s">
        <v>1201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172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159</v>
      </c>
    </row>
    <row r="160" spans="1:51" s="14" customFormat="1" ht="12">
      <c r="A160" s="14"/>
      <c r="B160" s="242"/>
      <c r="C160" s="243"/>
      <c r="D160" s="225" t="s">
        <v>172</v>
      </c>
      <c r="E160" s="244" t="s">
        <v>19</v>
      </c>
      <c r="F160" s="245" t="s">
        <v>1297</v>
      </c>
      <c r="G160" s="243"/>
      <c r="H160" s="246">
        <v>0.264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172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159</v>
      </c>
    </row>
    <row r="161" spans="1:65" s="2" customFormat="1" ht="24.15" customHeight="1">
      <c r="A161" s="38"/>
      <c r="B161" s="39"/>
      <c r="C161" s="212" t="s">
        <v>254</v>
      </c>
      <c r="D161" s="212" t="s">
        <v>161</v>
      </c>
      <c r="E161" s="213" t="s">
        <v>1203</v>
      </c>
      <c r="F161" s="214" t="s">
        <v>1204</v>
      </c>
      <c r="G161" s="215" t="s">
        <v>249</v>
      </c>
      <c r="H161" s="216">
        <v>1.036</v>
      </c>
      <c r="I161" s="217"/>
      <c r="J161" s="218">
        <f>ROUND(I161*H161,2)</f>
        <v>0</v>
      </c>
      <c r="K161" s="214" t="s">
        <v>165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166</v>
      </c>
      <c r="AT161" s="223" t="s">
        <v>161</v>
      </c>
      <c r="AU161" s="223" t="s">
        <v>82</v>
      </c>
      <c r="AY161" s="17" t="s">
        <v>159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166</v>
      </c>
      <c r="BM161" s="223" t="s">
        <v>1298</v>
      </c>
    </row>
    <row r="162" spans="1:47" s="2" customFormat="1" ht="12">
      <c r="A162" s="38"/>
      <c r="B162" s="39"/>
      <c r="C162" s="40"/>
      <c r="D162" s="225" t="s">
        <v>168</v>
      </c>
      <c r="E162" s="40"/>
      <c r="F162" s="226" t="s">
        <v>1206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168</v>
      </c>
      <c r="AU162" s="17" t="s">
        <v>82</v>
      </c>
    </row>
    <row r="163" spans="1:47" s="2" customFormat="1" ht="12">
      <c r="A163" s="38"/>
      <c r="B163" s="39"/>
      <c r="C163" s="40"/>
      <c r="D163" s="230" t="s">
        <v>170</v>
      </c>
      <c r="E163" s="40"/>
      <c r="F163" s="231" t="s">
        <v>1207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170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172</v>
      </c>
      <c r="E164" s="234" t="s">
        <v>19</v>
      </c>
      <c r="F164" s="235" t="s">
        <v>1173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172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159</v>
      </c>
    </row>
    <row r="165" spans="1:51" s="13" customFormat="1" ht="12">
      <c r="A165" s="13"/>
      <c r="B165" s="232"/>
      <c r="C165" s="233"/>
      <c r="D165" s="225" t="s">
        <v>172</v>
      </c>
      <c r="E165" s="234" t="s">
        <v>19</v>
      </c>
      <c r="F165" s="235" t="s">
        <v>1208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172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159</v>
      </c>
    </row>
    <row r="166" spans="1:51" s="14" customFormat="1" ht="12">
      <c r="A166" s="14"/>
      <c r="B166" s="242"/>
      <c r="C166" s="243"/>
      <c r="D166" s="225" t="s">
        <v>172</v>
      </c>
      <c r="E166" s="244" t="s">
        <v>19</v>
      </c>
      <c r="F166" s="245" t="s">
        <v>1421</v>
      </c>
      <c r="G166" s="243"/>
      <c r="H166" s="246">
        <v>1.036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172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159</v>
      </c>
    </row>
    <row r="167" spans="1:65" s="2" customFormat="1" ht="24.15" customHeight="1">
      <c r="A167" s="38"/>
      <c r="B167" s="39"/>
      <c r="C167" s="212" t="s">
        <v>8</v>
      </c>
      <c r="D167" s="212" t="s">
        <v>161</v>
      </c>
      <c r="E167" s="213" t="s">
        <v>1210</v>
      </c>
      <c r="F167" s="214" t="s">
        <v>1211</v>
      </c>
      <c r="G167" s="215" t="s">
        <v>249</v>
      </c>
      <c r="H167" s="216">
        <v>2.035</v>
      </c>
      <c r="I167" s="217"/>
      <c r="J167" s="218">
        <f>ROUND(I167*H167,2)</f>
        <v>0</v>
      </c>
      <c r="K167" s="214" t="s">
        <v>165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166</v>
      </c>
      <c r="AT167" s="223" t="s">
        <v>161</v>
      </c>
      <c r="AU167" s="223" t="s">
        <v>82</v>
      </c>
      <c r="AY167" s="17" t="s">
        <v>159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166</v>
      </c>
      <c r="BM167" s="223" t="s">
        <v>1300</v>
      </c>
    </row>
    <row r="168" spans="1:47" s="2" customFormat="1" ht="12">
      <c r="A168" s="38"/>
      <c r="B168" s="39"/>
      <c r="C168" s="40"/>
      <c r="D168" s="225" t="s">
        <v>168</v>
      </c>
      <c r="E168" s="40"/>
      <c r="F168" s="226" t="s">
        <v>1213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168</v>
      </c>
      <c r="AU168" s="17" t="s">
        <v>82</v>
      </c>
    </row>
    <row r="169" spans="1:47" s="2" customFormat="1" ht="12">
      <c r="A169" s="38"/>
      <c r="B169" s="39"/>
      <c r="C169" s="40"/>
      <c r="D169" s="230" t="s">
        <v>170</v>
      </c>
      <c r="E169" s="40"/>
      <c r="F169" s="231" t="s">
        <v>1214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170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172</v>
      </c>
      <c r="E170" s="234" t="s">
        <v>19</v>
      </c>
      <c r="F170" s="235" t="s">
        <v>1173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172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159</v>
      </c>
    </row>
    <row r="171" spans="1:51" s="13" customFormat="1" ht="12">
      <c r="A171" s="13"/>
      <c r="B171" s="232"/>
      <c r="C171" s="233"/>
      <c r="D171" s="225" t="s">
        <v>172</v>
      </c>
      <c r="E171" s="234" t="s">
        <v>19</v>
      </c>
      <c r="F171" s="235" t="s">
        <v>1201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172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159</v>
      </c>
    </row>
    <row r="172" spans="1:51" s="14" customFormat="1" ht="12">
      <c r="A172" s="14"/>
      <c r="B172" s="242"/>
      <c r="C172" s="243"/>
      <c r="D172" s="225" t="s">
        <v>172</v>
      </c>
      <c r="E172" s="244" t="s">
        <v>19</v>
      </c>
      <c r="F172" s="245" t="s">
        <v>1422</v>
      </c>
      <c r="G172" s="243"/>
      <c r="H172" s="246">
        <v>2.035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172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159</v>
      </c>
    </row>
    <row r="173" spans="1:65" s="2" customFormat="1" ht="24.15" customHeight="1">
      <c r="A173" s="38"/>
      <c r="B173" s="39"/>
      <c r="C173" s="212" t="s">
        <v>266</v>
      </c>
      <c r="D173" s="212" t="s">
        <v>161</v>
      </c>
      <c r="E173" s="213" t="s">
        <v>1216</v>
      </c>
      <c r="F173" s="214" t="s">
        <v>1217</v>
      </c>
      <c r="G173" s="215" t="s">
        <v>249</v>
      </c>
      <c r="H173" s="216">
        <v>3.04</v>
      </c>
      <c r="I173" s="217"/>
      <c r="J173" s="218">
        <f>ROUND(I173*H173,2)</f>
        <v>0</v>
      </c>
      <c r="K173" s="214" t="s">
        <v>165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166</v>
      </c>
      <c r="AT173" s="223" t="s">
        <v>161</v>
      </c>
      <c r="AU173" s="223" t="s">
        <v>82</v>
      </c>
      <c r="AY173" s="17" t="s">
        <v>159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166</v>
      </c>
      <c r="BM173" s="223" t="s">
        <v>1302</v>
      </c>
    </row>
    <row r="174" spans="1:47" s="2" customFormat="1" ht="12">
      <c r="A174" s="38"/>
      <c r="B174" s="39"/>
      <c r="C174" s="40"/>
      <c r="D174" s="225" t="s">
        <v>168</v>
      </c>
      <c r="E174" s="40"/>
      <c r="F174" s="226" t="s">
        <v>1219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168</v>
      </c>
      <c r="AU174" s="17" t="s">
        <v>82</v>
      </c>
    </row>
    <row r="175" spans="1:47" s="2" customFormat="1" ht="12">
      <c r="A175" s="38"/>
      <c r="B175" s="39"/>
      <c r="C175" s="40"/>
      <c r="D175" s="230" t="s">
        <v>170</v>
      </c>
      <c r="E175" s="40"/>
      <c r="F175" s="231" t="s">
        <v>1220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170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172</v>
      </c>
      <c r="E176" s="234" t="s">
        <v>19</v>
      </c>
      <c r="F176" s="235" t="s">
        <v>1173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172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159</v>
      </c>
    </row>
    <row r="177" spans="1:51" s="13" customFormat="1" ht="12">
      <c r="A177" s="13"/>
      <c r="B177" s="232"/>
      <c r="C177" s="233"/>
      <c r="D177" s="225" t="s">
        <v>172</v>
      </c>
      <c r="E177" s="234" t="s">
        <v>19</v>
      </c>
      <c r="F177" s="235" t="s">
        <v>1221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172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159</v>
      </c>
    </row>
    <row r="178" spans="1:51" s="14" customFormat="1" ht="12">
      <c r="A178" s="14"/>
      <c r="B178" s="242"/>
      <c r="C178" s="243"/>
      <c r="D178" s="225" t="s">
        <v>172</v>
      </c>
      <c r="E178" s="244" t="s">
        <v>19</v>
      </c>
      <c r="F178" s="245" t="s">
        <v>1423</v>
      </c>
      <c r="G178" s="243"/>
      <c r="H178" s="246">
        <v>3.04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172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159</v>
      </c>
    </row>
    <row r="179" spans="1:65" s="2" customFormat="1" ht="24.15" customHeight="1">
      <c r="A179" s="38"/>
      <c r="B179" s="39"/>
      <c r="C179" s="212" t="s">
        <v>272</v>
      </c>
      <c r="D179" s="212" t="s">
        <v>161</v>
      </c>
      <c r="E179" s="213" t="s">
        <v>1223</v>
      </c>
      <c r="F179" s="214" t="s">
        <v>1224</v>
      </c>
      <c r="G179" s="215" t="s">
        <v>249</v>
      </c>
      <c r="H179" s="216">
        <v>0.18</v>
      </c>
      <c r="I179" s="217"/>
      <c r="J179" s="218">
        <f>ROUND(I179*H179,2)</f>
        <v>0</v>
      </c>
      <c r="K179" s="214" t="s">
        <v>165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166</v>
      </c>
      <c r="AT179" s="223" t="s">
        <v>161</v>
      </c>
      <c r="AU179" s="223" t="s">
        <v>82</v>
      </c>
      <c r="AY179" s="17" t="s">
        <v>159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166</v>
      </c>
      <c r="BM179" s="223" t="s">
        <v>1304</v>
      </c>
    </row>
    <row r="180" spans="1:47" s="2" customFormat="1" ht="12">
      <c r="A180" s="38"/>
      <c r="B180" s="39"/>
      <c r="C180" s="40"/>
      <c r="D180" s="225" t="s">
        <v>168</v>
      </c>
      <c r="E180" s="40"/>
      <c r="F180" s="226" t="s">
        <v>1226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168</v>
      </c>
      <c r="AU180" s="17" t="s">
        <v>82</v>
      </c>
    </row>
    <row r="181" spans="1:47" s="2" customFormat="1" ht="12">
      <c r="A181" s="38"/>
      <c r="B181" s="39"/>
      <c r="C181" s="40"/>
      <c r="D181" s="230" t="s">
        <v>170</v>
      </c>
      <c r="E181" s="40"/>
      <c r="F181" s="231" t="s">
        <v>1227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170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172</v>
      </c>
      <c r="E182" s="234" t="s">
        <v>19</v>
      </c>
      <c r="F182" s="235" t="s">
        <v>1173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172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159</v>
      </c>
    </row>
    <row r="183" spans="1:51" s="14" customFormat="1" ht="12">
      <c r="A183" s="14"/>
      <c r="B183" s="242"/>
      <c r="C183" s="243"/>
      <c r="D183" s="225" t="s">
        <v>172</v>
      </c>
      <c r="E183" s="244" t="s">
        <v>19</v>
      </c>
      <c r="F183" s="245" t="s">
        <v>1228</v>
      </c>
      <c r="G183" s="243"/>
      <c r="H183" s="246">
        <v>0.18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172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159</v>
      </c>
    </row>
    <row r="184" spans="1:65" s="2" customFormat="1" ht="33" customHeight="1">
      <c r="A184" s="38"/>
      <c r="B184" s="39"/>
      <c r="C184" s="212" t="s">
        <v>425</v>
      </c>
      <c r="D184" s="212" t="s">
        <v>161</v>
      </c>
      <c r="E184" s="213" t="s">
        <v>1229</v>
      </c>
      <c r="F184" s="214" t="s">
        <v>1230</v>
      </c>
      <c r="G184" s="215" t="s">
        <v>209</v>
      </c>
      <c r="H184" s="216">
        <v>6.28</v>
      </c>
      <c r="I184" s="217"/>
      <c r="J184" s="218">
        <f>ROUND(I184*H184,2)</f>
        <v>0</v>
      </c>
      <c r="K184" s="214" t="s">
        <v>165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</v>
      </c>
      <c r="R184" s="221">
        <f>Q184*H184</f>
        <v>2.7932184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166</v>
      </c>
      <c r="AT184" s="223" t="s">
        <v>161</v>
      </c>
      <c r="AU184" s="223" t="s">
        <v>82</v>
      </c>
      <c r="AY184" s="17" t="s">
        <v>159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166</v>
      </c>
      <c r="BM184" s="223" t="s">
        <v>1305</v>
      </c>
    </row>
    <row r="185" spans="1:47" s="2" customFormat="1" ht="12">
      <c r="A185" s="38"/>
      <c r="B185" s="39"/>
      <c r="C185" s="40"/>
      <c r="D185" s="225" t="s">
        <v>168</v>
      </c>
      <c r="E185" s="40"/>
      <c r="F185" s="226" t="s">
        <v>1232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168</v>
      </c>
      <c r="AU185" s="17" t="s">
        <v>82</v>
      </c>
    </row>
    <row r="186" spans="1:47" s="2" customFormat="1" ht="12">
      <c r="A186" s="38"/>
      <c r="B186" s="39"/>
      <c r="C186" s="40"/>
      <c r="D186" s="230" t="s">
        <v>170</v>
      </c>
      <c r="E186" s="40"/>
      <c r="F186" s="231" t="s">
        <v>1233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170</v>
      </c>
      <c r="AU186" s="17" t="s">
        <v>82</v>
      </c>
    </row>
    <row r="187" spans="1:47" s="2" customFormat="1" ht="12">
      <c r="A187" s="38"/>
      <c r="B187" s="39"/>
      <c r="C187" s="40"/>
      <c r="D187" s="225" t="s">
        <v>187</v>
      </c>
      <c r="E187" s="40"/>
      <c r="F187" s="253" t="s">
        <v>1234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187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172</v>
      </c>
      <c r="E188" s="234" t="s">
        <v>19</v>
      </c>
      <c r="F188" s="235" t="s">
        <v>1173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172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159</v>
      </c>
    </row>
    <row r="189" spans="1:51" s="14" customFormat="1" ht="12">
      <c r="A189" s="14"/>
      <c r="B189" s="242"/>
      <c r="C189" s="243"/>
      <c r="D189" s="225" t="s">
        <v>172</v>
      </c>
      <c r="E189" s="244" t="s">
        <v>19</v>
      </c>
      <c r="F189" s="245" t="s">
        <v>1424</v>
      </c>
      <c r="G189" s="243"/>
      <c r="H189" s="246">
        <v>6.28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172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159</v>
      </c>
    </row>
    <row r="190" spans="1:63" s="12" customFormat="1" ht="22.8" customHeight="1">
      <c r="A190" s="12"/>
      <c r="B190" s="196"/>
      <c r="C190" s="197"/>
      <c r="D190" s="198" t="s">
        <v>71</v>
      </c>
      <c r="E190" s="210" t="s">
        <v>222</v>
      </c>
      <c r="F190" s="210" t="s">
        <v>824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30.21866033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159</v>
      </c>
      <c r="BK190" s="209">
        <f>SUM(BK191:BK205)</f>
        <v>0</v>
      </c>
    </row>
    <row r="191" spans="1:65" s="2" customFormat="1" ht="24.15" customHeight="1">
      <c r="A191" s="38"/>
      <c r="B191" s="39"/>
      <c r="C191" s="212" t="s">
        <v>428</v>
      </c>
      <c r="D191" s="212" t="s">
        <v>161</v>
      </c>
      <c r="E191" s="213" t="s">
        <v>1307</v>
      </c>
      <c r="F191" s="214" t="s">
        <v>1308</v>
      </c>
      <c r="G191" s="215" t="s">
        <v>527</v>
      </c>
      <c r="H191" s="216">
        <v>12.5</v>
      </c>
      <c r="I191" s="217"/>
      <c r="J191" s="218">
        <f>ROUND(I191*H191,2)</f>
        <v>0</v>
      </c>
      <c r="K191" s="214" t="s">
        <v>165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0.88535</v>
      </c>
      <c r="R191" s="221">
        <f>Q191*H191</f>
        <v>11.066875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166</v>
      </c>
      <c r="AT191" s="223" t="s">
        <v>161</v>
      </c>
      <c r="AU191" s="223" t="s">
        <v>82</v>
      </c>
      <c r="AY191" s="17" t="s">
        <v>159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166</v>
      </c>
      <c r="BM191" s="223" t="s">
        <v>1309</v>
      </c>
    </row>
    <row r="192" spans="1:47" s="2" customFormat="1" ht="12">
      <c r="A192" s="38"/>
      <c r="B192" s="39"/>
      <c r="C192" s="40"/>
      <c r="D192" s="225" t="s">
        <v>168</v>
      </c>
      <c r="E192" s="40"/>
      <c r="F192" s="226" t="s">
        <v>1310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168</v>
      </c>
      <c r="AU192" s="17" t="s">
        <v>82</v>
      </c>
    </row>
    <row r="193" spans="1:47" s="2" customFormat="1" ht="12">
      <c r="A193" s="38"/>
      <c r="B193" s="39"/>
      <c r="C193" s="40"/>
      <c r="D193" s="230" t="s">
        <v>170</v>
      </c>
      <c r="E193" s="40"/>
      <c r="F193" s="231" t="s">
        <v>1311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170</v>
      </c>
      <c r="AU193" s="17" t="s">
        <v>82</v>
      </c>
    </row>
    <row r="194" spans="1:47" s="2" customFormat="1" ht="12">
      <c r="A194" s="38"/>
      <c r="B194" s="39"/>
      <c r="C194" s="40"/>
      <c r="D194" s="225" t="s">
        <v>187</v>
      </c>
      <c r="E194" s="40"/>
      <c r="F194" s="253" t="s">
        <v>1241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187</v>
      </c>
      <c r="AU194" s="17" t="s">
        <v>82</v>
      </c>
    </row>
    <row r="195" spans="1:51" s="13" customFormat="1" ht="12">
      <c r="A195" s="13"/>
      <c r="B195" s="232"/>
      <c r="C195" s="233"/>
      <c r="D195" s="225" t="s">
        <v>172</v>
      </c>
      <c r="E195" s="234" t="s">
        <v>19</v>
      </c>
      <c r="F195" s="235" t="s">
        <v>1173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172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159</v>
      </c>
    </row>
    <row r="196" spans="1:51" s="14" customFormat="1" ht="12">
      <c r="A196" s="14"/>
      <c r="B196" s="242"/>
      <c r="C196" s="243"/>
      <c r="D196" s="225" t="s">
        <v>172</v>
      </c>
      <c r="E196" s="244" t="s">
        <v>19</v>
      </c>
      <c r="F196" s="245" t="s">
        <v>1338</v>
      </c>
      <c r="G196" s="243"/>
      <c r="H196" s="246">
        <v>12.5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172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159</v>
      </c>
    </row>
    <row r="197" spans="1:65" s="2" customFormat="1" ht="16.5" customHeight="1">
      <c r="A197" s="38"/>
      <c r="B197" s="39"/>
      <c r="C197" s="258" t="s">
        <v>436</v>
      </c>
      <c r="D197" s="258" t="s">
        <v>376</v>
      </c>
      <c r="E197" s="259" t="s">
        <v>1313</v>
      </c>
      <c r="F197" s="260" t="s">
        <v>1314</v>
      </c>
      <c r="G197" s="261" t="s">
        <v>527</v>
      </c>
      <c r="H197" s="262">
        <v>12.625</v>
      </c>
      <c r="I197" s="263"/>
      <c r="J197" s="264">
        <f>ROUND(I197*H197,2)</f>
        <v>0</v>
      </c>
      <c r="K197" s="260" t="s">
        <v>165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0.6</v>
      </c>
      <c r="R197" s="221">
        <f>Q197*H197</f>
        <v>7.574999999999999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215</v>
      </c>
      <c r="AT197" s="223" t="s">
        <v>376</v>
      </c>
      <c r="AU197" s="223" t="s">
        <v>82</v>
      </c>
      <c r="AY197" s="17" t="s">
        <v>159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166</v>
      </c>
      <c r="BM197" s="223" t="s">
        <v>1315</v>
      </c>
    </row>
    <row r="198" spans="1:47" s="2" customFormat="1" ht="12">
      <c r="A198" s="38"/>
      <c r="B198" s="39"/>
      <c r="C198" s="40"/>
      <c r="D198" s="225" t="s">
        <v>168</v>
      </c>
      <c r="E198" s="40"/>
      <c r="F198" s="226" t="s">
        <v>1314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168</v>
      </c>
      <c r="AU198" s="17" t="s">
        <v>82</v>
      </c>
    </row>
    <row r="199" spans="1:47" s="2" customFormat="1" ht="12">
      <c r="A199" s="38"/>
      <c r="B199" s="39"/>
      <c r="C199" s="40"/>
      <c r="D199" s="230" t="s">
        <v>170</v>
      </c>
      <c r="E199" s="40"/>
      <c r="F199" s="231" t="s">
        <v>1316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170</v>
      </c>
      <c r="AU199" s="17" t="s">
        <v>82</v>
      </c>
    </row>
    <row r="200" spans="1:51" s="14" customFormat="1" ht="12">
      <c r="A200" s="14"/>
      <c r="B200" s="242"/>
      <c r="C200" s="243"/>
      <c r="D200" s="225" t="s">
        <v>172</v>
      </c>
      <c r="E200" s="243"/>
      <c r="F200" s="245" t="s">
        <v>1339</v>
      </c>
      <c r="G200" s="243"/>
      <c r="H200" s="246">
        <v>12.625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172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159</v>
      </c>
    </row>
    <row r="201" spans="1:65" s="2" customFormat="1" ht="24.15" customHeight="1">
      <c r="A201" s="38"/>
      <c r="B201" s="39"/>
      <c r="C201" s="212" t="s">
        <v>7</v>
      </c>
      <c r="D201" s="212" t="s">
        <v>161</v>
      </c>
      <c r="E201" s="213" t="s">
        <v>1318</v>
      </c>
      <c r="F201" s="214" t="s">
        <v>1319</v>
      </c>
      <c r="G201" s="215" t="s">
        <v>249</v>
      </c>
      <c r="H201" s="216">
        <v>4.699</v>
      </c>
      <c r="I201" s="217"/>
      <c r="J201" s="218">
        <f>ROUND(I201*H201,2)</f>
        <v>0</v>
      </c>
      <c r="K201" s="214" t="s">
        <v>165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11.57678533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166</v>
      </c>
      <c r="AT201" s="223" t="s">
        <v>161</v>
      </c>
      <c r="AU201" s="223" t="s">
        <v>82</v>
      </c>
      <c r="AY201" s="17" t="s">
        <v>159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166</v>
      </c>
      <c r="BM201" s="223" t="s">
        <v>1320</v>
      </c>
    </row>
    <row r="202" spans="1:47" s="2" customFormat="1" ht="12">
      <c r="A202" s="38"/>
      <c r="B202" s="39"/>
      <c r="C202" s="40"/>
      <c r="D202" s="225" t="s">
        <v>168</v>
      </c>
      <c r="E202" s="40"/>
      <c r="F202" s="226" t="s">
        <v>1321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168</v>
      </c>
      <c r="AU202" s="17" t="s">
        <v>82</v>
      </c>
    </row>
    <row r="203" spans="1:47" s="2" customFormat="1" ht="12">
      <c r="A203" s="38"/>
      <c r="B203" s="39"/>
      <c r="C203" s="40"/>
      <c r="D203" s="230" t="s">
        <v>170</v>
      </c>
      <c r="E203" s="40"/>
      <c r="F203" s="231" t="s">
        <v>1322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170</v>
      </c>
      <c r="AU203" s="17" t="s">
        <v>82</v>
      </c>
    </row>
    <row r="204" spans="1:51" s="13" customFormat="1" ht="12">
      <c r="A204" s="13"/>
      <c r="B204" s="232"/>
      <c r="C204" s="233"/>
      <c r="D204" s="225" t="s">
        <v>172</v>
      </c>
      <c r="E204" s="234" t="s">
        <v>19</v>
      </c>
      <c r="F204" s="235" t="s">
        <v>1173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172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159</v>
      </c>
    </row>
    <row r="205" spans="1:51" s="14" customFormat="1" ht="12">
      <c r="A205" s="14"/>
      <c r="B205" s="242"/>
      <c r="C205" s="243"/>
      <c r="D205" s="225" t="s">
        <v>172</v>
      </c>
      <c r="E205" s="244" t="s">
        <v>19</v>
      </c>
      <c r="F205" s="245" t="s">
        <v>1425</v>
      </c>
      <c r="G205" s="243"/>
      <c r="H205" s="246">
        <v>4.699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172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159</v>
      </c>
    </row>
    <row r="206" spans="1:63" s="12" customFormat="1" ht="22.8" customHeight="1">
      <c r="A206" s="12"/>
      <c r="B206" s="196"/>
      <c r="C206" s="197"/>
      <c r="D206" s="198" t="s">
        <v>71</v>
      </c>
      <c r="E206" s="210" t="s">
        <v>1086</v>
      </c>
      <c r="F206" s="210" t="s">
        <v>1087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159</v>
      </c>
      <c r="BK206" s="209">
        <f>SUM(BK207:BK209)</f>
        <v>0</v>
      </c>
    </row>
    <row r="207" spans="1:65" s="2" customFormat="1" ht="33" customHeight="1">
      <c r="A207" s="38"/>
      <c r="B207" s="39"/>
      <c r="C207" s="212" t="s">
        <v>454</v>
      </c>
      <c r="D207" s="212" t="s">
        <v>161</v>
      </c>
      <c r="E207" s="213" t="s">
        <v>1089</v>
      </c>
      <c r="F207" s="214" t="s">
        <v>1090</v>
      </c>
      <c r="G207" s="215" t="s">
        <v>263</v>
      </c>
      <c r="H207" s="216">
        <v>53.158</v>
      </c>
      <c r="I207" s="217"/>
      <c r="J207" s="218">
        <f>ROUND(I207*H207,2)</f>
        <v>0</v>
      </c>
      <c r="K207" s="214" t="s">
        <v>165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166</v>
      </c>
      <c r="AT207" s="223" t="s">
        <v>161</v>
      </c>
      <c r="AU207" s="223" t="s">
        <v>82</v>
      </c>
      <c r="AY207" s="17" t="s">
        <v>159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166</v>
      </c>
      <c r="BM207" s="223" t="s">
        <v>1324</v>
      </c>
    </row>
    <row r="208" spans="1:47" s="2" customFormat="1" ht="12">
      <c r="A208" s="38"/>
      <c r="B208" s="39"/>
      <c r="C208" s="40"/>
      <c r="D208" s="225" t="s">
        <v>168</v>
      </c>
      <c r="E208" s="40"/>
      <c r="F208" s="226" t="s">
        <v>1092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168</v>
      </c>
      <c r="AU208" s="17" t="s">
        <v>82</v>
      </c>
    </row>
    <row r="209" spans="1:47" s="2" customFormat="1" ht="12">
      <c r="A209" s="38"/>
      <c r="B209" s="39"/>
      <c r="C209" s="40"/>
      <c r="D209" s="230" t="s">
        <v>170</v>
      </c>
      <c r="E209" s="40"/>
      <c r="F209" s="231" t="s">
        <v>1093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170</v>
      </c>
      <c r="AU209" s="17" t="s">
        <v>82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135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136</v>
      </c>
      <c r="L8" s="20"/>
    </row>
    <row r="9" spans="1:31" s="2" customFormat="1" ht="16.5" customHeight="1">
      <c r="A9" s="38"/>
      <c r="B9" s="44"/>
      <c r="C9" s="38"/>
      <c r="D9" s="38"/>
      <c r="E9" s="143" t="s">
        <v>1268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1137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1426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15. 9. 2021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ROUND((SUM(BE91:BE209)),2)</f>
        <v>0</v>
      </c>
      <c r="G35" s="38"/>
      <c r="H35" s="38"/>
      <c r="I35" s="157">
        <v>0.21</v>
      </c>
      <c r="J35" s="156">
        <f>ROUND(((SUM(BE91:BE209))*I35),2)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ROUND((SUM(BF91:BF209)),2)</f>
        <v>0</v>
      </c>
      <c r="G36" s="38"/>
      <c r="H36" s="38"/>
      <c r="I36" s="157">
        <v>0.15</v>
      </c>
      <c r="J36" s="156">
        <f>ROUND(((SUM(BF91:BF209))*I36),2)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ROUND((SUM(BG91:BG209)),2)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ROUND((SUM(BH91:BH209)),2)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ROUND((SUM(BI91:BI209)),2)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138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136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1268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1137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SO 103.9 - Propustek pod sjezdem DN 600 v km 3,068 95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15. 9. 2021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139</v>
      </c>
      <c r="D61" s="171"/>
      <c r="E61" s="171"/>
      <c r="F61" s="171"/>
      <c r="G61" s="171"/>
      <c r="H61" s="171"/>
      <c r="I61" s="171"/>
      <c r="J61" s="172" t="s">
        <v>140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141</v>
      </c>
    </row>
    <row r="64" spans="1:31" s="9" customFormat="1" ht="24.95" customHeight="1">
      <c r="A64" s="9"/>
      <c r="B64" s="174"/>
      <c r="C64" s="175"/>
      <c r="D64" s="176" t="s">
        <v>142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143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279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281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284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286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144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136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1268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1137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69" t="str">
        <f>E11</f>
        <v>SO 103.9 - Propustek pod sjezdem DN 600 v km 3,068 95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15. 9. 2021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145</v>
      </c>
      <c r="D90" s="188" t="s">
        <v>57</v>
      </c>
      <c r="E90" s="188" t="s">
        <v>53</v>
      </c>
      <c r="F90" s="188" t="s">
        <v>54</v>
      </c>
      <c r="G90" s="188" t="s">
        <v>146</v>
      </c>
      <c r="H90" s="188" t="s">
        <v>147</v>
      </c>
      <c r="I90" s="188" t="s">
        <v>148</v>
      </c>
      <c r="J90" s="188" t="s">
        <v>140</v>
      </c>
      <c r="K90" s="189" t="s">
        <v>149</v>
      </c>
      <c r="L90" s="190"/>
      <c r="M90" s="92" t="s">
        <v>19</v>
      </c>
      <c r="N90" s="93" t="s">
        <v>42</v>
      </c>
      <c r="O90" s="93" t="s">
        <v>150</v>
      </c>
      <c r="P90" s="93" t="s">
        <v>151</v>
      </c>
      <c r="Q90" s="93" t="s">
        <v>152</v>
      </c>
      <c r="R90" s="93" t="s">
        <v>153</v>
      </c>
      <c r="S90" s="93" t="s">
        <v>154</v>
      </c>
      <c r="T90" s="94" t="s">
        <v>155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156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92.36012486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141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157</v>
      </c>
      <c r="F92" s="199" t="s">
        <v>158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92.36012486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159</v>
      </c>
      <c r="BK92" s="209">
        <f>BK93+BK132+BK146+BK190+BK206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160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28.762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159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161</v>
      </c>
      <c r="E94" s="213" t="s">
        <v>1270</v>
      </c>
      <c r="F94" s="214" t="s">
        <v>1271</v>
      </c>
      <c r="G94" s="215" t="s">
        <v>249</v>
      </c>
      <c r="H94" s="216">
        <v>17.28</v>
      </c>
      <c r="I94" s="217"/>
      <c r="J94" s="218">
        <f>ROUND(I94*H94,2)</f>
        <v>0</v>
      </c>
      <c r="K94" s="214" t="s">
        <v>165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166</v>
      </c>
      <c r="AT94" s="223" t="s">
        <v>161</v>
      </c>
      <c r="AU94" s="223" t="s">
        <v>82</v>
      </c>
      <c r="AY94" s="17" t="s">
        <v>159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166</v>
      </c>
      <c r="BM94" s="223" t="s">
        <v>1272</v>
      </c>
    </row>
    <row r="95" spans="1:47" s="2" customFormat="1" ht="12">
      <c r="A95" s="38"/>
      <c r="B95" s="39"/>
      <c r="C95" s="40"/>
      <c r="D95" s="225" t="s">
        <v>168</v>
      </c>
      <c r="E95" s="40"/>
      <c r="F95" s="226" t="s">
        <v>1273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168</v>
      </c>
      <c r="AU95" s="17" t="s">
        <v>82</v>
      </c>
    </row>
    <row r="96" spans="1:47" s="2" customFormat="1" ht="12">
      <c r="A96" s="38"/>
      <c r="B96" s="39"/>
      <c r="C96" s="40"/>
      <c r="D96" s="230" t="s">
        <v>170</v>
      </c>
      <c r="E96" s="40"/>
      <c r="F96" s="231" t="s">
        <v>1274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170</v>
      </c>
      <c r="AU96" s="17" t="s">
        <v>82</v>
      </c>
    </row>
    <row r="97" spans="1:47" s="2" customFormat="1" ht="12">
      <c r="A97" s="38"/>
      <c r="B97" s="39"/>
      <c r="C97" s="40"/>
      <c r="D97" s="225" t="s">
        <v>187</v>
      </c>
      <c r="E97" s="40"/>
      <c r="F97" s="253" t="s">
        <v>1144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187</v>
      </c>
      <c r="AU97" s="17" t="s">
        <v>82</v>
      </c>
    </row>
    <row r="98" spans="1:51" s="13" customFormat="1" ht="12">
      <c r="A98" s="13"/>
      <c r="B98" s="232"/>
      <c r="C98" s="233"/>
      <c r="D98" s="225" t="s">
        <v>172</v>
      </c>
      <c r="E98" s="234" t="s">
        <v>19</v>
      </c>
      <c r="F98" s="235" t="s">
        <v>335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172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159</v>
      </c>
    </row>
    <row r="99" spans="1:51" s="13" customFormat="1" ht="12">
      <c r="A99" s="13"/>
      <c r="B99" s="232"/>
      <c r="C99" s="233"/>
      <c r="D99" s="225" t="s">
        <v>172</v>
      </c>
      <c r="E99" s="234" t="s">
        <v>19</v>
      </c>
      <c r="F99" s="235" t="s">
        <v>1145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172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159</v>
      </c>
    </row>
    <row r="100" spans="1:51" s="14" customFormat="1" ht="12">
      <c r="A100" s="14"/>
      <c r="B100" s="242"/>
      <c r="C100" s="243"/>
      <c r="D100" s="225" t="s">
        <v>172</v>
      </c>
      <c r="E100" s="244" t="s">
        <v>19</v>
      </c>
      <c r="F100" s="245" t="s">
        <v>1427</v>
      </c>
      <c r="G100" s="243"/>
      <c r="H100" s="246">
        <v>17.28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172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159</v>
      </c>
    </row>
    <row r="101" spans="1:65" s="2" customFormat="1" ht="44.25" customHeight="1">
      <c r="A101" s="38"/>
      <c r="B101" s="39"/>
      <c r="C101" s="212" t="s">
        <v>82</v>
      </c>
      <c r="D101" s="212" t="s">
        <v>161</v>
      </c>
      <c r="E101" s="213" t="s">
        <v>360</v>
      </c>
      <c r="F101" s="214" t="s">
        <v>361</v>
      </c>
      <c r="G101" s="215" t="s">
        <v>249</v>
      </c>
      <c r="H101" s="216">
        <v>17.28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166</v>
      </c>
      <c r="AT101" s="223" t="s">
        <v>161</v>
      </c>
      <c r="AU101" s="223" t="s">
        <v>82</v>
      </c>
      <c r="AY101" s="17" t="s">
        <v>159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166</v>
      </c>
      <c r="BM101" s="223" t="s">
        <v>1276</v>
      </c>
    </row>
    <row r="102" spans="1:47" s="2" customFormat="1" ht="12">
      <c r="A102" s="38"/>
      <c r="B102" s="39"/>
      <c r="C102" s="40"/>
      <c r="D102" s="225" t="s">
        <v>168</v>
      </c>
      <c r="E102" s="40"/>
      <c r="F102" s="226" t="s">
        <v>363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168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172</v>
      </c>
      <c r="E103" s="244" t="s">
        <v>19</v>
      </c>
      <c r="F103" s="245" t="s">
        <v>1428</v>
      </c>
      <c r="G103" s="243"/>
      <c r="H103" s="246">
        <v>17.28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172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159</v>
      </c>
    </row>
    <row r="104" spans="1:65" s="2" customFormat="1" ht="33" customHeight="1">
      <c r="A104" s="38"/>
      <c r="B104" s="39"/>
      <c r="C104" s="212" t="s">
        <v>181</v>
      </c>
      <c r="D104" s="212" t="s">
        <v>161</v>
      </c>
      <c r="E104" s="213" t="s">
        <v>413</v>
      </c>
      <c r="F104" s="214" t="s">
        <v>414</v>
      </c>
      <c r="G104" s="215" t="s">
        <v>263</v>
      </c>
      <c r="H104" s="216">
        <v>31.104</v>
      </c>
      <c r="I104" s="217"/>
      <c r="J104" s="218">
        <f>ROUND(I104*H104,2)</f>
        <v>0</v>
      </c>
      <c r="K104" s="214" t="s">
        <v>165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166</v>
      </c>
      <c r="AT104" s="223" t="s">
        <v>161</v>
      </c>
      <c r="AU104" s="223" t="s">
        <v>82</v>
      </c>
      <c r="AY104" s="17" t="s">
        <v>159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166</v>
      </c>
      <c r="BM104" s="223" t="s">
        <v>1278</v>
      </c>
    </row>
    <row r="105" spans="1:47" s="2" customFormat="1" ht="12">
      <c r="A105" s="38"/>
      <c r="B105" s="39"/>
      <c r="C105" s="40"/>
      <c r="D105" s="225" t="s">
        <v>168</v>
      </c>
      <c r="E105" s="40"/>
      <c r="F105" s="226" t="s">
        <v>416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168</v>
      </c>
      <c r="AU105" s="17" t="s">
        <v>82</v>
      </c>
    </row>
    <row r="106" spans="1:47" s="2" customFormat="1" ht="12">
      <c r="A106" s="38"/>
      <c r="B106" s="39"/>
      <c r="C106" s="40"/>
      <c r="D106" s="230" t="s">
        <v>170</v>
      </c>
      <c r="E106" s="40"/>
      <c r="F106" s="231" t="s">
        <v>417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170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172</v>
      </c>
      <c r="E107" s="244" t="s">
        <v>19</v>
      </c>
      <c r="F107" s="245" t="s">
        <v>1428</v>
      </c>
      <c r="G107" s="243"/>
      <c r="H107" s="246">
        <v>17.28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172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159</v>
      </c>
    </row>
    <row r="108" spans="1:51" s="14" customFormat="1" ht="12">
      <c r="A108" s="14"/>
      <c r="B108" s="242"/>
      <c r="C108" s="243"/>
      <c r="D108" s="225" t="s">
        <v>172</v>
      </c>
      <c r="E108" s="243"/>
      <c r="F108" s="245" t="s">
        <v>1429</v>
      </c>
      <c r="G108" s="243"/>
      <c r="H108" s="246">
        <v>31.104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172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159</v>
      </c>
    </row>
    <row r="109" spans="1:65" s="2" customFormat="1" ht="24.15" customHeight="1">
      <c r="A109" s="38"/>
      <c r="B109" s="39"/>
      <c r="C109" s="212" t="s">
        <v>166</v>
      </c>
      <c r="D109" s="212" t="s">
        <v>161</v>
      </c>
      <c r="E109" s="213" t="s">
        <v>419</v>
      </c>
      <c r="F109" s="214" t="s">
        <v>420</v>
      </c>
      <c r="G109" s="215" t="s">
        <v>249</v>
      </c>
      <c r="H109" s="216">
        <v>0.867</v>
      </c>
      <c r="I109" s="217"/>
      <c r="J109" s="218">
        <f>ROUND(I109*H109,2)</f>
        <v>0</v>
      </c>
      <c r="K109" s="214" t="s">
        <v>165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166</v>
      </c>
      <c r="AT109" s="223" t="s">
        <v>161</v>
      </c>
      <c r="AU109" s="223" t="s">
        <v>82</v>
      </c>
      <c r="AY109" s="17" t="s">
        <v>159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166</v>
      </c>
      <c r="BM109" s="223" t="s">
        <v>1280</v>
      </c>
    </row>
    <row r="110" spans="1:47" s="2" customFormat="1" ht="12">
      <c r="A110" s="38"/>
      <c r="B110" s="39"/>
      <c r="C110" s="40"/>
      <c r="D110" s="225" t="s">
        <v>168</v>
      </c>
      <c r="E110" s="40"/>
      <c r="F110" s="226" t="s">
        <v>422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168</v>
      </c>
      <c r="AU110" s="17" t="s">
        <v>82</v>
      </c>
    </row>
    <row r="111" spans="1:47" s="2" customFormat="1" ht="12">
      <c r="A111" s="38"/>
      <c r="B111" s="39"/>
      <c r="C111" s="40"/>
      <c r="D111" s="230" t="s">
        <v>170</v>
      </c>
      <c r="E111" s="40"/>
      <c r="F111" s="231" t="s">
        <v>423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170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172</v>
      </c>
      <c r="E112" s="234" t="s">
        <v>19</v>
      </c>
      <c r="F112" s="235" t="s">
        <v>335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172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159</v>
      </c>
    </row>
    <row r="113" spans="1:51" s="14" customFormat="1" ht="12">
      <c r="A113" s="14"/>
      <c r="B113" s="242"/>
      <c r="C113" s="243"/>
      <c r="D113" s="225" t="s">
        <v>172</v>
      </c>
      <c r="E113" s="244" t="s">
        <v>19</v>
      </c>
      <c r="F113" s="245" t="s">
        <v>1430</v>
      </c>
      <c r="G113" s="243"/>
      <c r="H113" s="246">
        <v>0.867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172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159</v>
      </c>
    </row>
    <row r="114" spans="1:65" s="2" customFormat="1" ht="24.15" customHeight="1">
      <c r="A114" s="38"/>
      <c r="B114" s="39"/>
      <c r="C114" s="212" t="s">
        <v>194</v>
      </c>
      <c r="D114" s="212" t="s">
        <v>161</v>
      </c>
      <c r="E114" s="213" t="s">
        <v>1153</v>
      </c>
      <c r="F114" s="214" t="s">
        <v>1154</v>
      </c>
      <c r="G114" s="215" t="s">
        <v>249</v>
      </c>
      <c r="H114" s="216">
        <v>12.829</v>
      </c>
      <c r="I114" s="217"/>
      <c r="J114" s="218">
        <f>ROUND(I114*H114,2)</f>
        <v>0</v>
      </c>
      <c r="K114" s="214" t="s">
        <v>165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166</v>
      </c>
      <c r="AT114" s="223" t="s">
        <v>161</v>
      </c>
      <c r="AU114" s="223" t="s">
        <v>82</v>
      </c>
      <c r="AY114" s="17" t="s">
        <v>159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166</v>
      </c>
      <c r="BM114" s="223" t="s">
        <v>1282</v>
      </c>
    </row>
    <row r="115" spans="1:47" s="2" customFormat="1" ht="12">
      <c r="A115" s="38"/>
      <c r="B115" s="39"/>
      <c r="C115" s="40"/>
      <c r="D115" s="225" t="s">
        <v>168</v>
      </c>
      <c r="E115" s="40"/>
      <c r="F115" s="226" t="s">
        <v>1156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168</v>
      </c>
      <c r="AU115" s="17" t="s">
        <v>82</v>
      </c>
    </row>
    <row r="116" spans="1:47" s="2" customFormat="1" ht="12">
      <c r="A116" s="38"/>
      <c r="B116" s="39"/>
      <c r="C116" s="40"/>
      <c r="D116" s="230" t="s">
        <v>170</v>
      </c>
      <c r="E116" s="40"/>
      <c r="F116" s="231" t="s">
        <v>1157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170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172</v>
      </c>
      <c r="E117" s="234" t="s">
        <v>19</v>
      </c>
      <c r="F117" s="235" t="s">
        <v>335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172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159</v>
      </c>
    </row>
    <row r="118" spans="1:51" s="14" customFormat="1" ht="12">
      <c r="A118" s="14"/>
      <c r="B118" s="242"/>
      <c r="C118" s="243"/>
      <c r="D118" s="225" t="s">
        <v>172</v>
      </c>
      <c r="E118" s="244" t="s">
        <v>19</v>
      </c>
      <c r="F118" s="245" t="s">
        <v>1431</v>
      </c>
      <c r="G118" s="243"/>
      <c r="H118" s="246">
        <v>12.829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172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159</v>
      </c>
    </row>
    <row r="119" spans="1:65" s="2" customFormat="1" ht="16.5" customHeight="1">
      <c r="A119" s="38"/>
      <c r="B119" s="39"/>
      <c r="C119" s="258" t="s">
        <v>200</v>
      </c>
      <c r="D119" s="258" t="s">
        <v>376</v>
      </c>
      <c r="E119" s="259" t="s">
        <v>1159</v>
      </c>
      <c r="F119" s="260" t="s">
        <v>1160</v>
      </c>
      <c r="G119" s="261" t="s">
        <v>263</v>
      </c>
      <c r="H119" s="262">
        <v>28.762</v>
      </c>
      <c r="I119" s="263"/>
      <c r="J119" s="264">
        <f>ROUND(I119*H119,2)</f>
        <v>0</v>
      </c>
      <c r="K119" s="260" t="s">
        <v>165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28.762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215</v>
      </c>
      <c r="AT119" s="223" t="s">
        <v>376</v>
      </c>
      <c r="AU119" s="223" t="s">
        <v>82</v>
      </c>
      <c r="AY119" s="17" t="s">
        <v>159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166</v>
      </c>
      <c r="BM119" s="223" t="s">
        <v>1284</v>
      </c>
    </row>
    <row r="120" spans="1:47" s="2" customFormat="1" ht="12">
      <c r="A120" s="38"/>
      <c r="B120" s="39"/>
      <c r="C120" s="40"/>
      <c r="D120" s="225" t="s">
        <v>168</v>
      </c>
      <c r="E120" s="40"/>
      <c r="F120" s="226" t="s">
        <v>1160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168</v>
      </c>
      <c r="AU120" s="17" t="s">
        <v>82</v>
      </c>
    </row>
    <row r="121" spans="1:47" s="2" customFormat="1" ht="12">
      <c r="A121" s="38"/>
      <c r="B121" s="39"/>
      <c r="C121" s="40"/>
      <c r="D121" s="230" t="s">
        <v>170</v>
      </c>
      <c r="E121" s="40"/>
      <c r="F121" s="231" t="s">
        <v>1162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170</v>
      </c>
      <c r="AU121" s="17" t="s">
        <v>82</v>
      </c>
    </row>
    <row r="122" spans="1:47" s="2" customFormat="1" ht="12">
      <c r="A122" s="38"/>
      <c r="B122" s="39"/>
      <c r="C122" s="40"/>
      <c r="D122" s="225" t="s">
        <v>187</v>
      </c>
      <c r="E122" s="40"/>
      <c r="F122" s="253" t="s">
        <v>1163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187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172</v>
      </c>
      <c r="E123" s="234" t="s">
        <v>19</v>
      </c>
      <c r="F123" s="235" t="s">
        <v>335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172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159</v>
      </c>
    </row>
    <row r="124" spans="1:51" s="14" customFormat="1" ht="12">
      <c r="A124" s="14"/>
      <c r="B124" s="242"/>
      <c r="C124" s="243"/>
      <c r="D124" s="225" t="s">
        <v>172</v>
      </c>
      <c r="E124" s="244" t="s">
        <v>19</v>
      </c>
      <c r="F124" s="245" t="s">
        <v>1430</v>
      </c>
      <c r="G124" s="243"/>
      <c r="H124" s="246">
        <v>0.867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172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159</v>
      </c>
    </row>
    <row r="125" spans="1:51" s="14" customFormat="1" ht="12">
      <c r="A125" s="14"/>
      <c r="B125" s="242"/>
      <c r="C125" s="243"/>
      <c r="D125" s="225" t="s">
        <v>172</v>
      </c>
      <c r="E125" s="244" t="s">
        <v>19</v>
      </c>
      <c r="F125" s="245" t="s">
        <v>1431</v>
      </c>
      <c r="G125" s="243"/>
      <c r="H125" s="246">
        <v>12.829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172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159</v>
      </c>
    </row>
    <row r="126" spans="1:51" s="14" customFormat="1" ht="12">
      <c r="A126" s="14"/>
      <c r="B126" s="242"/>
      <c r="C126" s="243"/>
      <c r="D126" s="225" t="s">
        <v>172</v>
      </c>
      <c r="E126" s="243"/>
      <c r="F126" s="245" t="s">
        <v>1432</v>
      </c>
      <c r="G126" s="243"/>
      <c r="H126" s="246">
        <v>28.762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172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159</v>
      </c>
    </row>
    <row r="127" spans="1:65" s="2" customFormat="1" ht="24.15" customHeight="1">
      <c r="A127" s="38"/>
      <c r="B127" s="39"/>
      <c r="C127" s="212" t="s">
        <v>206</v>
      </c>
      <c r="D127" s="212" t="s">
        <v>161</v>
      </c>
      <c r="E127" s="213" t="s">
        <v>443</v>
      </c>
      <c r="F127" s="214" t="s">
        <v>444</v>
      </c>
      <c r="G127" s="215" t="s">
        <v>209</v>
      </c>
      <c r="H127" s="216">
        <v>38.4</v>
      </c>
      <c r="I127" s="217"/>
      <c r="J127" s="218">
        <f>ROUND(I127*H127,2)</f>
        <v>0</v>
      </c>
      <c r="K127" s="214" t="s">
        <v>165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166</v>
      </c>
      <c r="AT127" s="223" t="s">
        <v>161</v>
      </c>
      <c r="AU127" s="223" t="s">
        <v>82</v>
      </c>
      <c r="AY127" s="17" t="s">
        <v>159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166</v>
      </c>
      <c r="BM127" s="223" t="s">
        <v>1286</v>
      </c>
    </row>
    <row r="128" spans="1:47" s="2" customFormat="1" ht="12">
      <c r="A128" s="38"/>
      <c r="B128" s="39"/>
      <c r="C128" s="40"/>
      <c r="D128" s="225" t="s">
        <v>168</v>
      </c>
      <c r="E128" s="40"/>
      <c r="F128" s="226" t="s">
        <v>446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168</v>
      </c>
      <c r="AU128" s="17" t="s">
        <v>82</v>
      </c>
    </row>
    <row r="129" spans="1:47" s="2" customFormat="1" ht="12">
      <c r="A129" s="38"/>
      <c r="B129" s="39"/>
      <c r="C129" s="40"/>
      <c r="D129" s="230" t="s">
        <v>170</v>
      </c>
      <c r="E129" s="40"/>
      <c r="F129" s="231" t="s">
        <v>447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170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172</v>
      </c>
      <c r="E130" s="234" t="s">
        <v>19</v>
      </c>
      <c r="F130" s="235" t="s">
        <v>1166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172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159</v>
      </c>
    </row>
    <row r="131" spans="1:51" s="14" customFormat="1" ht="12">
      <c r="A131" s="14"/>
      <c r="B131" s="242"/>
      <c r="C131" s="243"/>
      <c r="D131" s="225" t="s">
        <v>172</v>
      </c>
      <c r="E131" s="244" t="s">
        <v>19</v>
      </c>
      <c r="F131" s="245" t="s">
        <v>1433</v>
      </c>
      <c r="G131" s="243"/>
      <c r="H131" s="246">
        <v>38.4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172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159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523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159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215</v>
      </c>
      <c r="D133" s="212" t="s">
        <v>161</v>
      </c>
      <c r="E133" s="213" t="s">
        <v>1168</v>
      </c>
      <c r="F133" s="214" t="s">
        <v>1169</v>
      </c>
      <c r="G133" s="215" t="s">
        <v>249</v>
      </c>
      <c r="H133" s="216">
        <v>1.2</v>
      </c>
      <c r="I133" s="217"/>
      <c r="J133" s="218">
        <f>ROUND(I133*H133,2)</f>
        <v>0</v>
      </c>
      <c r="K133" s="214" t="s">
        <v>165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166</v>
      </c>
      <c r="AT133" s="223" t="s">
        <v>161</v>
      </c>
      <c r="AU133" s="223" t="s">
        <v>82</v>
      </c>
      <c r="AY133" s="17" t="s">
        <v>159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166</v>
      </c>
      <c r="BM133" s="223" t="s">
        <v>1288</v>
      </c>
    </row>
    <row r="134" spans="1:47" s="2" customFormat="1" ht="12">
      <c r="A134" s="38"/>
      <c r="B134" s="39"/>
      <c r="C134" s="40"/>
      <c r="D134" s="225" t="s">
        <v>168</v>
      </c>
      <c r="E134" s="40"/>
      <c r="F134" s="226" t="s">
        <v>1171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168</v>
      </c>
      <c r="AU134" s="17" t="s">
        <v>82</v>
      </c>
    </row>
    <row r="135" spans="1:47" s="2" customFormat="1" ht="12">
      <c r="A135" s="38"/>
      <c r="B135" s="39"/>
      <c r="C135" s="40"/>
      <c r="D135" s="230" t="s">
        <v>170</v>
      </c>
      <c r="E135" s="40"/>
      <c r="F135" s="231" t="s">
        <v>1172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170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172</v>
      </c>
      <c r="E136" s="234" t="s">
        <v>19</v>
      </c>
      <c r="F136" s="235" t="s">
        <v>1173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172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159</v>
      </c>
    </row>
    <row r="137" spans="1:51" s="14" customFormat="1" ht="12">
      <c r="A137" s="14"/>
      <c r="B137" s="242"/>
      <c r="C137" s="243"/>
      <c r="D137" s="225" t="s">
        <v>172</v>
      </c>
      <c r="E137" s="244" t="s">
        <v>19</v>
      </c>
      <c r="F137" s="245" t="s">
        <v>1289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172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159</v>
      </c>
    </row>
    <row r="138" spans="1:65" s="2" customFormat="1" ht="16.5" customHeight="1">
      <c r="A138" s="38"/>
      <c r="B138" s="39"/>
      <c r="C138" s="212" t="s">
        <v>222</v>
      </c>
      <c r="D138" s="212" t="s">
        <v>161</v>
      </c>
      <c r="E138" s="213" t="s">
        <v>1175</v>
      </c>
      <c r="F138" s="214" t="s">
        <v>1176</v>
      </c>
      <c r="G138" s="215" t="s">
        <v>209</v>
      </c>
      <c r="H138" s="216">
        <v>4.7</v>
      </c>
      <c r="I138" s="217"/>
      <c r="J138" s="218">
        <f>ROUND(I138*H138,2)</f>
        <v>0</v>
      </c>
      <c r="K138" s="214" t="s">
        <v>165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166</v>
      </c>
      <c r="AT138" s="223" t="s">
        <v>161</v>
      </c>
      <c r="AU138" s="223" t="s">
        <v>82</v>
      </c>
      <c r="AY138" s="17" t="s">
        <v>159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166</v>
      </c>
      <c r="BM138" s="223" t="s">
        <v>1290</v>
      </c>
    </row>
    <row r="139" spans="1:47" s="2" customFormat="1" ht="12">
      <c r="A139" s="38"/>
      <c r="B139" s="39"/>
      <c r="C139" s="40"/>
      <c r="D139" s="225" t="s">
        <v>168</v>
      </c>
      <c r="E139" s="40"/>
      <c r="F139" s="226" t="s">
        <v>1178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168</v>
      </c>
      <c r="AU139" s="17" t="s">
        <v>82</v>
      </c>
    </row>
    <row r="140" spans="1:47" s="2" customFormat="1" ht="12">
      <c r="A140" s="38"/>
      <c r="B140" s="39"/>
      <c r="C140" s="40"/>
      <c r="D140" s="230" t="s">
        <v>170</v>
      </c>
      <c r="E140" s="40"/>
      <c r="F140" s="231" t="s">
        <v>1179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170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172</v>
      </c>
      <c r="E141" s="234" t="s">
        <v>19</v>
      </c>
      <c r="F141" s="235" t="s">
        <v>1173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172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159</v>
      </c>
    </row>
    <row r="142" spans="1:51" s="14" customFormat="1" ht="12">
      <c r="A142" s="14"/>
      <c r="B142" s="242"/>
      <c r="C142" s="243"/>
      <c r="D142" s="225" t="s">
        <v>172</v>
      </c>
      <c r="E142" s="244" t="s">
        <v>19</v>
      </c>
      <c r="F142" s="245" t="s">
        <v>1291</v>
      </c>
      <c r="G142" s="243"/>
      <c r="H142" s="246">
        <v>4.7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172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159</v>
      </c>
    </row>
    <row r="143" spans="1:65" s="2" customFormat="1" ht="16.5" customHeight="1">
      <c r="A143" s="38"/>
      <c r="B143" s="39"/>
      <c r="C143" s="212" t="s">
        <v>228</v>
      </c>
      <c r="D143" s="212" t="s">
        <v>161</v>
      </c>
      <c r="E143" s="213" t="s">
        <v>1181</v>
      </c>
      <c r="F143" s="214" t="s">
        <v>1182</v>
      </c>
      <c r="G143" s="215" t="s">
        <v>209</v>
      </c>
      <c r="H143" s="216">
        <v>4.7</v>
      </c>
      <c r="I143" s="217"/>
      <c r="J143" s="218">
        <f>ROUND(I143*H143,2)</f>
        <v>0</v>
      </c>
      <c r="K143" s="214" t="s">
        <v>165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166</v>
      </c>
      <c r="AT143" s="223" t="s">
        <v>161</v>
      </c>
      <c r="AU143" s="223" t="s">
        <v>82</v>
      </c>
      <c r="AY143" s="17" t="s">
        <v>159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166</v>
      </c>
      <c r="BM143" s="223" t="s">
        <v>1292</v>
      </c>
    </row>
    <row r="144" spans="1:47" s="2" customFormat="1" ht="12">
      <c r="A144" s="38"/>
      <c r="B144" s="39"/>
      <c r="C144" s="40"/>
      <c r="D144" s="225" t="s">
        <v>168</v>
      </c>
      <c r="E144" s="40"/>
      <c r="F144" s="226" t="s">
        <v>1184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168</v>
      </c>
      <c r="AU144" s="17" t="s">
        <v>82</v>
      </c>
    </row>
    <row r="145" spans="1:47" s="2" customFormat="1" ht="12">
      <c r="A145" s="38"/>
      <c r="B145" s="39"/>
      <c r="C145" s="40"/>
      <c r="D145" s="230" t="s">
        <v>170</v>
      </c>
      <c r="E145" s="40"/>
      <c r="F145" s="231" t="s">
        <v>1185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170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166</v>
      </c>
      <c r="F146" s="210" t="s">
        <v>663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3.6864562000000003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159</v>
      </c>
      <c r="BK146" s="209">
        <f>SUM(BK147:BK189)</f>
        <v>0</v>
      </c>
    </row>
    <row r="147" spans="1:65" s="2" customFormat="1" ht="24.15" customHeight="1">
      <c r="A147" s="38"/>
      <c r="B147" s="39"/>
      <c r="C147" s="212" t="s">
        <v>234</v>
      </c>
      <c r="D147" s="212" t="s">
        <v>161</v>
      </c>
      <c r="E147" s="213" t="s">
        <v>1186</v>
      </c>
      <c r="F147" s="214" t="s">
        <v>1187</v>
      </c>
      <c r="G147" s="215" t="s">
        <v>164</v>
      </c>
      <c r="H147" s="216">
        <v>16</v>
      </c>
      <c r="I147" s="217"/>
      <c r="J147" s="218">
        <f>ROUND(I147*H147,2)</f>
        <v>0</v>
      </c>
      <c r="K147" s="214" t="s">
        <v>165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0.0264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166</v>
      </c>
      <c r="AT147" s="223" t="s">
        <v>161</v>
      </c>
      <c r="AU147" s="223" t="s">
        <v>82</v>
      </c>
      <c r="AY147" s="17" t="s">
        <v>159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166</v>
      </c>
      <c r="BM147" s="223" t="s">
        <v>1293</v>
      </c>
    </row>
    <row r="148" spans="1:47" s="2" customFormat="1" ht="12">
      <c r="A148" s="38"/>
      <c r="B148" s="39"/>
      <c r="C148" s="40"/>
      <c r="D148" s="225" t="s">
        <v>168</v>
      </c>
      <c r="E148" s="40"/>
      <c r="F148" s="226" t="s">
        <v>1189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168</v>
      </c>
      <c r="AU148" s="17" t="s">
        <v>82</v>
      </c>
    </row>
    <row r="149" spans="1:47" s="2" customFormat="1" ht="12">
      <c r="A149" s="38"/>
      <c r="B149" s="39"/>
      <c r="C149" s="40"/>
      <c r="D149" s="230" t="s">
        <v>170</v>
      </c>
      <c r="E149" s="40"/>
      <c r="F149" s="231" t="s">
        <v>1190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170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172</v>
      </c>
      <c r="E150" s="234" t="s">
        <v>19</v>
      </c>
      <c r="F150" s="235" t="s">
        <v>1173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172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159</v>
      </c>
    </row>
    <row r="151" spans="1:51" s="14" customFormat="1" ht="12">
      <c r="A151" s="14"/>
      <c r="B151" s="242"/>
      <c r="C151" s="243"/>
      <c r="D151" s="225" t="s">
        <v>172</v>
      </c>
      <c r="E151" s="244" t="s">
        <v>19</v>
      </c>
      <c r="F151" s="245" t="s">
        <v>1434</v>
      </c>
      <c r="G151" s="243"/>
      <c r="H151" s="246">
        <v>16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172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159</v>
      </c>
    </row>
    <row r="152" spans="1:65" s="2" customFormat="1" ht="16.5" customHeight="1">
      <c r="A152" s="38"/>
      <c r="B152" s="39"/>
      <c r="C152" s="258" t="s">
        <v>240</v>
      </c>
      <c r="D152" s="258" t="s">
        <v>376</v>
      </c>
      <c r="E152" s="259" t="s">
        <v>1192</v>
      </c>
      <c r="F152" s="260" t="s">
        <v>1193</v>
      </c>
      <c r="G152" s="261" t="s">
        <v>164</v>
      </c>
      <c r="H152" s="262">
        <v>16</v>
      </c>
      <c r="I152" s="263"/>
      <c r="J152" s="264">
        <f>ROUND(I152*H152,2)</f>
        <v>0</v>
      </c>
      <c r="K152" s="260" t="s">
        <v>165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0.64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215</v>
      </c>
      <c r="AT152" s="223" t="s">
        <v>376</v>
      </c>
      <c r="AU152" s="223" t="s">
        <v>82</v>
      </c>
      <c r="AY152" s="17" t="s">
        <v>159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166</v>
      </c>
      <c r="BM152" s="223" t="s">
        <v>1295</v>
      </c>
    </row>
    <row r="153" spans="1:47" s="2" customFormat="1" ht="12">
      <c r="A153" s="38"/>
      <c r="B153" s="39"/>
      <c r="C153" s="40"/>
      <c r="D153" s="225" t="s">
        <v>168</v>
      </c>
      <c r="E153" s="40"/>
      <c r="F153" s="226" t="s">
        <v>1193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168</v>
      </c>
      <c r="AU153" s="17" t="s">
        <v>82</v>
      </c>
    </row>
    <row r="154" spans="1:47" s="2" customFormat="1" ht="12">
      <c r="A154" s="38"/>
      <c r="B154" s="39"/>
      <c r="C154" s="40"/>
      <c r="D154" s="230" t="s">
        <v>170</v>
      </c>
      <c r="E154" s="40"/>
      <c r="F154" s="231" t="s">
        <v>1195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170</v>
      </c>
      <c r="AU154" s="17" t="s">
        <v>82</v>
      </c>
    </row>
    <row r="155" spans="1:65" s="2" customFormat="1" ht="24.15" customHeight="1">
      <c r="A155" s="38"/>
      <c r="B155" s="39"/>
      <c r="C155" s="212" t="s">
        <v>246</v>
      </c>
      <c r="D155" s="212" t="s">
        <v>161</v>
      </c>
      <c r="E155" s="213" t="s">
        <v>1196</v>
      </c>
      <c r="F155" s="214" t="s">
        <v>1197</v>
      </c>
      <c r="G155" s="215" t="s">
        <v>249</v>
      </c>
      <c r="H155" s="216">
        <v>0.264</v>
      </c>
      <c r="I155" s="217"/>
      <c r="J155" s="218">
        <f>ROUND(I155*H155,2)</f>
        <v>0</v>
      </c>
      <c r="K155" s="214" t="s">
        <v>165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166</v>
      </c>
      <c r="AT155" s="223" t="s">
        <v>161</v>
      </c>
      <c r="AU155" s="223" t="s">
        <v>82</v>
      </c>
      <c r="AY155" s="17" t="s">
        <v>159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166</v>
      </c>
      <c r="BM155" s="223" t="s">
        <v>1296</v>
      </c>
    </row>
    <row r="156" spans="1:47" s="2" customFormat="1" ht="12">
      <c r="A156" s="38"/>
      <c r="B156" s="39"/>
      <c r="C156" s="40"/>
      <c r="D156" s="225" t="s">
        <v>168</v>
      </c>
      <c r="E156" s="40"/>
      <c r="F156" s="226" t="s">
        <v>1199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168</v>
      </c>
      <c r="AU156" s="17" t="s">
        <v>82</v>
      </c>
    </row>
    <row r="157" spans="1:47" s="2" customFormat="1" ht="12">
      <c r="A157" s="38"/>
      <c r="B157" s="39"/>
      <c r="C157" s="40"/>
      <c r="D157" s="230" t="s">
        <v>170</v>
      </c>
      <c r="E157" s="40"/>
      <c r="F157" s="231" t="s">
        <v>1200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170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172</v>
      </c>
      <c r="E158" s="234" t="s">
        <v>19</v>
      </c>
      <c r="F158" s="235" t="s">
        <v>1173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172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159</v>
      </c>
    </row>
    <row r="159" spans="1:51" s="13" customFormat="1" ht="12">
      <c r="A159" s="13"/>
      <c r="B159" s="232"/>
      <c r="C159" s="233"/>
      <c r="D159" s="225" t="s">
        <v>172</v>
      </c>
      <c r="E159" s="234" t="s">
        <v>19</v>
      </c>
      <c r="F159" s="235" t="s">
        <v>1201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172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159</v>
      </c>
    </row>
    <row r="160" spans="1:51" s="14" customFormat="1" ht="12">
      <c r="A160" s="14"/>
      <c r="B160" s="242"/>
      <c r="C160" s="243"/>
      <c r="D160" s="225" t="s">
        <v>172</v>
      </c>
      <c r="E160" s="244" t="s">
        <v>19</v>
      </c>
      <c r="F160" s="245" t="s">
        <v>1297</v>
      </c>
      <c r="G160" s="243"/>
      <c r="H160" s="246">
        <v>0.264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172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159</v>
      </c>
    </row>
    <row r="161" spans="1:65" s="2" customFormat="1" ht="24.15" customHeight="1">
      <c r="A161" s="38"/>
      <c r="B161" s="39"/>
      <c r="C161" s="212" t="s">
        <v>254</v>
      </c>
      <c r="D161" s="212" t="s">
        <v>161</v>
      </c>
      <c r="E161" s="213" t="s">
        <v>1203</v>
      </c>
      <c r="F161" s="214" t="s">
        <v>1204</v>
      </c>
      <c r="G161" s="215" t="s">
        <v>249</v>
      </c>
      <c r="H161" s="216">
        <v>1.12</v>
      </c>
      <c r="I161" s="217"/>
      <c r="J161" s="218">
        <f>ROUND(I161*H161,2)</f>
        <v>0</v>
      </c>
      <c r="K161" s="214" t="s">
        <v>165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166</v>
      </c>
      <c r="AT161" s="223" t="s">
        <v>161</v>
      </c>
      <c r="AU161" s="223" t="s">
        <v>82</v>
      </c>
      <c r="AY161" s="17" t="s">
        <v>159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166</v>
      </c>
      <c r="BM161" s="223" t="s">
        <v>1298</v>
      </c>
    </row>
    <row r="162" spans="1:47" s="2" customFormat="1" ht="12">
      <c r="A162" s="38"/>
      <c r="B162" s="39"/>
      <c r="C162" s="40"/>
      <c r="D162" s="225" t="s">
        <v>168</v>
      </c>
      <c r="E162" s="40"/>
      <c r="F162" s="226" t="s">
        <v>1206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168</v>
      </c>
      <c r="AU162" s="17" t="s">
        <v>82</v>
      </c>
    </row>
    <row r="163" spans="1:47" s="2" customFormat="1" ht="12">
      <c r="A163" s="38"/>
      <c r="B163" s="39"/>
      <c r="C163" s="40"/>
      <c r="D163" s="230" t="s">
        <v>170</v>
      </c>
      <c r="E163" s="40"/>
      <c r="F163" s="231" t="s">
        <v>1207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170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172</v>
      </c>
      <c r="E164" s="234" t="s">
        <v>19</v>
      </c>
      <c r="F164" s="235" t="s">
        <v>1173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172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159</v>
      </c>
    </row>
    <row r="165" spans="1:51" s="13" customFormat="1" ht="12">
      <c r="A165" s="13"/>
      <c r="B165" s="232"/>
      <c r="C165" s="233"/>
      <c r="D165" s="225" t="s">
        <v>172</v>
      </c>
      <c r="E165" s="234" t="s">
        <v>19</v>
      </c>
      <c r="F165" s="235" t="s">
        <v>1208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172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159</v>
      </c>
    </row>
    <row r="166" spans="1:51" s="14" customFormat="1" ht="12">
      <c r="A166" s="14"/>
      <c r="B166" s="242"/>
      <c r="C166" s="243"/>
      <c r="D166" s="225" t="s">
        <v>172</v>
      </c>
      <c r="E166" s="244" t="s">
        <v>19</v>
      </c>
      <c r="F166" s="245" t="s">
        <v>1435</v>
      </c>
      <c r="G166" s="243"/>
      <c r="H166" s="246">
        <v>1.12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172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159</v>
      </c>
    </row>
    <row r="167" spans="1:65" s="2" customFormat="1" ht="24.15" customHeight="1">
      <c r="A167" s="38"/>
      <c r="B167" s="39"/>
      <c r="C167" s="212" t="s">
        <v>8</v>
      </c>
      <c r="D167" s="212" t="s">
        <v>161</v>
      </c>
      <c r="E167" s="213" t="s">
        <v>1210</v>
      </c>
      <c r="F167" s="214" t="s">
        <v>1211</v>
      </c>
      <c r="G167" s="215" t="s">
        <v>249</v>
      </c>
      <c r="H167" s="216">
        <v>3.692</v>
      </c>
      <c r="I167" s="217"/>
      <c r="J167" s="218">
        <f>ROUND(I167*H167,2)</f>
        <v>0</v>
      </c>
      <c r="K167" s="214" t="s">
        <v>165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166</v>
      </c>
      <c r="AT167" s="223" t="s">
        <v>161</v>
      </c>
      <c r="AU167" s="223" t="s">
        <v>82</v>
      </c>
      <c r="AY167" s="17" t="s">
        <v>159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166</v>
      </c>
      <c r="BM167" s="223" t="s">
        <v>1300</v>
      </c>
    </row>
    <row r="168" spans="1:47" s="2" customFormat="1" ht="12">
      <c r="A168" s="38"/>
      <c r="B168" s="39"/>
      <c r="C168" s="40"/>
      <c r="D168" s="225" t="s">
        <v>168</v>
      </c>
      <c r="E168" s="40"/>
      <c r="F168" s="226" t="s">
        <v>1213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168</v>
      </c>
      <c r="AU168" s="17" t="s">
        <v>82</v>
      </c>
    </row>
    <row r="169" spans="1:47" s="2" customFormat="1" ht="12">
      <c r="A169" s="38"/>
      <c r="B169" s="39"/>
      <c r="C169" s="40"/>
      <c r="D169" s="230" t="s">
        <v>170</v>
      </c>
      <c r="E169" s="40"/>
      <c r="F169" s="231" t="s">
        <v>1214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170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172</v>
      </c>
      <c r="E170" s="234" t="s">
        <v>19</v>
      </c>
      <c r="F170" s="235" t="s">
        <v>1173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172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159</v>
      </c>
    </row>
    <row r="171" spans="1:51" s="13" customFormat="1" ht="12">
      <c r="A171" s="13"/>
      <c r="B171" s="232"/>
      <c r="C171" s="233"/>
      <c r="D171" s="225" t="s">
        <v>172</v>
      </c>
      <c r="E171" s="234" t="s">
        <v>19</v>
      </c>
      <c r="F171" s="235" t="s">
        <v>1201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172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159</v>
      </c>
    </row>
    <row r="172" spans="1:51" s="14" customFormat="1" ht="12">
      <c r="A172" s="14"/>
      <c r="B172" s="242"/>
      <c r="C172" s="243"/>
      <c r="D172" s="225" t="s">
        <v>172</v>
      </c>
      <c r="E172" s="244" t="s">
        <v>19</v>
      </c>
      <c r="F172" s="245" t="s">
        <v>1436</v>
      </c>
      <c r="G172" s="243"/>
      <c r="H172" s="246">
        <v>3.692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172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159</v>
      </c>
    </row>
    <row r="173" spans="1:65" s="2" customFormat="1" ht="24.15" customHeight="1">
      <c r="A173" s="38"/>
      <c r="B173" s="39"/>
      <c r="C173" s="212" t="s">
        <v>266</v>
      </c>
      <c r="D173" s="212" t="s">
        <v>161</v>
      </c>
      <c r="E173" s="213" t="s">
        <v>1216</v>
      </c>
      <c r="F173" s="214" t="s">
        <v>1217</v>
      </c>
      <c r="G173" s="215" t="s">
        <v>249</v>
      </c>
      <c r="H173" s="216">
        <v>5.597</v>
      </c>
      <c r="I173" s="217"/>
      <c r="J173" s="218">
        <f>ROUND(I173*H173,2)</f>
        <v>0</v>
      </c>
      <c r="K173" s="214" t="s">
        <v>165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166</v>
      </c>
      <c r="AT173" s="223" t="s">
        <v>161</v>
      </c>
      <c r="AU173" s="223" t="s">
        <v>82</v>
      </c>
      <c r="AY173" s="17" t="s">
        <v>159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166</v>
      </c>
      <c r="BM173" s="223" t="s">
        <v>1302</v>
      </c>
    </row>
    <row r="174" spans="1:47" s="2" customFormat="1" ht="12">
      <c r="A174" s="38"/>
      <c r="B174" s="39"/>
      <c r="C174" s="40"/>
      <c r="D174" s="225" t="s">
        <v>168</v>
      </c>
      <c r="E174" s="40"/>
      <c r="F174" s="226" t="s">
        <v>1219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168</v>
      </c>
      <c r="AU174" s="17" t="s">
        <v>82</v>
      </c>
    </row>
    <row r="175" spans="1:47" s="2" customFormat="1" ht="12">
      <c r="A175" s="38"/>
      <c r="B175" s="39"/>
      <c r="C175" s="40"/>
      <c r="D175" s="230" t="s">
        <v>170</v>
      </c>
      <c r="E175" s="40"/>
      <c r="F175" s="231" t="s">
        <v>1220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170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172</v>
      </c>
      <c r="E176" s="234" t="s">
        <v>19</v>
      </c>
      <c r="F176" s="235" t="s">
        <v>1173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172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159</v>
      </c>
    </row>
    <row r="177" spans="1:51" s="13" customFormat="1" ht="12">
      <c r="A177" s="13"/>
      <c r="B177" s="232"/>
      <c r="C177" s="233"/>
      <c r="D177" s="225" t="s">
        <v>172</v>
      </c>
      <c r="E177" s="234" t="s">
        <v>19</v>
      </c>
      <c r="F177" s="235" t="s">
        <v>1221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172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159</v>
      </c>
    </row>
    <row r="178" spans="1:51" s="14" customFormat="1" ht="12">
      <c r="A178" s="14"/>
      <c r="B178" s="242"/>
      <c r="C178" s="243"/>
      <c r="D178" s="225" t="s">
        <v>172</v>
      </c>
      <c r="E178" s="244" t="s">
        <v>19</v>
      </c>
      <c r="F178" s="245" t="s">
        <v>1437</v>
      </c>
      <c r="G178" s="243"/>
      <c r="H178" s="246">
        <v>5.597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172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159</v>
      </c>
    </row>
    <row r="179" spans="1:65" s="2" customFormat="1" ht="24.15" customHeight="1">
      <c r="A179" s="38"/>
      <c r="B179" s="39"/>
      <c r="C179" s="212" t="s">
        <v>272</v>
      </c>
      <c r="D179" s="212" t="s">
        <v>161</v>
      </c>
      <c r="E179" s="213" t="s">
        <v>1223</v>
      </c>
      <c r="F179" s="214" t="s">
        <v>1224</v>
      </c>
      <c r="G179" s="215" t="s">
        <v>249</v>
      </c>
      <c r="H179" s="216">
        <v>0.18</v>
      </c>
      <c r="I179" s="217"/>
      <c r="J179" s="218">
        <f>ROUND(I179*H179,2)</f>
        <v>0</v>
      </c>
      <c r="K179" s="214" t="s">
        <v>165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166</v>
      </c>
      <c r="AT179" s="223" t="s">
        <v>161</v>
      </c>
      <c r="AU179" s="223" t="s">
        <v>82</v>
      </c>
      <c r="AY179" s="17" t="s">
        <v>159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166</v>
      </c>
      <c r="BM179" s="223" t="s">
        <v>1304</v>
      </c>
    </row>
    <row r="180" spans="1:47" s="2" customFormat="1" ht="12">
      <c r="A180" s="38"/>
      <c r="B180" s="39"/>
      <c r="C180" s="40"/>
      <c r="D180" s="225" t="s">
        <v>168</v>
      </c>
      <c r="E180" s="40"/>
      <c r="F180" s="226" t="s">
        <v>1226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168</v>
      </c>
      <c r="AU180" s="17" t="s">
        <v>82</v>
      </c>
    </row>
    <row r="181" spans="1:47" s="2" customFormat="1" ht="12">
      <c r="A181" s="38"/>
      <c r="B181" s="39"/>
      <c r="C181" s="40"/>
      <c r="D181" s="230" t="s">
        <v>170</v>
      </c>
      <c r="E181" s="40"/>
      <c r="F181" s="231" t="s">
        <v>1227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170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172</v>
      </c>
      <c r="E182" s="234" t="s">
        <v>19</v>
      </c>
      <c r="F182" s="235" t="s">
        <v>1173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172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159</v>
      </c>
    </row>
    <row r="183" spans="1:51" s="14" customFormat="1" ht="12">
      <c r="A183" s="14"/>
      <c r="B183" s="242"/>
      <c r="C183" s="243"/>
      <c r="D183" s="225" t="s">
        <v>172</v>
      </c>
      <c r="E183" s="244" t="s">
        <v>19</v>
      </c>
      <c r="F183" s="245" t="s">
        <v>1228</v>
      </c>
      <c r="G183" s="243"/>
      <c r="H183" s="246">
        <v>0.18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172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159</v>
      </c>
    </row>
    <row r="184" spans="1:65" s="2" customFormat="1" ht="33" customHeight="1">
      <c r="A184" s="38"/>
      <c r="B184" s="39"/>
      <c r="C184" s="212" t="s">
        <v>425</v>
      </c>
      <c r="D184" s="212" t="s">
        <v>161</v>
      </c>
      <c r="E184" s="213" t="s">
        <v>1229</v>
      </c>
      <c r="F184" s="214" t="s">
        <v>1230</v>
      </c>
      <c r="G184" s="215" t="s">
        <v>209</v>
      </c>
      <c r="H184" s="216">
        <v>6.79</v>
      </c>
      <c r="I184" s="217"/>
      <c r="J184" s="218">
        <f>ROUND(I184*H184,2)</f>
        <v>0</v>
      </c>
      <c r="K184" s="214" t="s">
        <v>165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</v>
      </c>
      <c r="R184" s="221">
        <f>Q184*H184</f>
        <v>3.0200562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166</v>
      </c>
      <c r="AT184" s="223" t="s">
        <v>161</v>
      </c>
      <c r="AU184" s="223" t="s">
        <v>82</v>
      </c>
      <c r="AY184" s="17" t="s">
        <v>159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166</v>
      </c>
      <c r="BM184" s="223" t="s">
        <v>1305</v>
      </c>
    </row>
    <row r="185" spans="1:47" s="2" customFormat="1" ht="12">
      <c r="A185" s="38"/>
      <c r="B185" s="39"/>
      <c r="C185" s="40"/>
      <c r="D185" s="225" t="s">
        <v>168</v>
      </c>
      <c r="E185" s="40"/>
      <c r="F185" s="226" t="s">
        <v>1232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168</v>
      </c>
      <c r="AU185" s="17" t="s">
        <v>82</v>
      </c>
    </row>
    <row r="186" spans="1:47" s="2" customFormat="1" ht="12">
      <c r="A186" s="38"/>
      <c r="B186" s="39"/>
      <c r="C186" s="40"/>
      <c r="D186" s="230" t="s">
        <v>170</v>
      </c>
      <c r="E186" s="40"/>
      <c r="F186" s="231" t="s">
        <v>1233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170</v>
      </c>
      <c r="AU186" s="17" t="s">
        <v>82</v>
      </c>
    </row>
    <row r="187" spans="1:47" s="2" customFormat="1" ht="12">
      <c r="A187" s="38"/>
      <c r="B187" s="39"/>
      <c r="C187" s="40"/>
      <c r="D187" s="225" t="s">
        <v>187</v>
      </c>
      <c r="E187" s="40"/>
      <c r="F187" s="253" t="s">
        <v>1234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187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172</v>
      </c>
      <c r="E188" s="234" t="s">
        <v>19</v>
      </c>
      <c r="F188" s="235" t="s">
        <v>1173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172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159</v>
      </c>
    </row>
    <row r="189" spans="1:51" s="14" customFormat="1" ht="12">
      <c r="A189" s="14"/>
      <c r="B189" s="242"/>
      <c r="C189" s="243"/>
      <c r="D189" s="225" t="s">
        <v>172</v>
      </c>
      <c r="E189" s="244" t="s">
        <v>19</v>
      </c>
      <c r="F189" s="245" t="s">
        <v>1438</v>
      </c>
      <c r="G189" s="243"/>
      <c r="H189" s="246">
        <v>6.79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172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159</v>
      </c>
    </row>
    <row r="190" spans="1:63" s="12" customFormat="1" ht="22.8" customHeight="1">
      <c r="A190" s="12"/>
      <c r="B190" s="196"/>
      <c r="C190" s="197"/>
      <c r="D190" s="198" t="s">
        <v>71</v>
      </c>
      <c r="E190" s="210" t="s">
        <v>222</v>
      </c>
      <c r="F190" s="210" t="s">
        <v>824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56.95531266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159</v>
      </c>
      <c r="BK190" s="209">
        <f>SUM(BK191:BK205)</f>
        <v>0</v>
      </c>
    </row>
    <row r="191" spans="1:65" s="2" customFormat="1" ht="24.15" customHeight="1">
      <c r="A191" s="38"/>
      <c r="B191" s="39"/>
      <c r="C191" s="212" t="s">
        <v>428</v>
      </c>
      <c r="D191" s="212" t="s">
        <v>161</v>
      </c>
      <c r="E191" s="213" t="s">
        <v>1307</v>
      </c>
      <c r="F191" s="214" t="s">
        <v>1308</v>
      </c>
      <c r="G191" s="215" t="s">
        <v>527</v>
      </c>
      <c r="H191" s="216">
        <v>22.5</v>
      </c>
      <c r="I191" s="217"/>
      <c r="J191" s="218">
        <f>ROUND(I191*H191,2)</f>
        <v>0</v>
      </c>
      <c r="K191" s="214" t="s">
        <v>165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0.88535</v>
      </c>
      <c r="R191" s="221">
        <f>Q191*H191</f>
        <v>19.920375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166</v>
      </c>
      <c r="AT191" s="223" t="s">
        <v>161</v>
      </c>
      <c r="AU191" s="223" t="s">
        <v>82</v>
      </c>
      <c r="AY191" s="17" t="s">
        <v>159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166</v>
      </c>
      <c r="BM191" s="223" t="s">
        <v>1309</v>
      </c>
    </row>
    <row r="192" spans="1:47" s="2" customFormat="1" ht="12">
      <c r="A192" s="38"/>
      <c r="B192" s="39"/>
      <c r="C192" s="40"/>
      <c r="D192" s="225" t="s">
        <v>168</v>
      </c>
      <c r="E192" s="40"/>
      <c r="F192" s="226" t="s">
        <v>1310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168</v>
      </c>
      <c r="AU192" s="17" t="s">
        <v>82</v>
      </c>
    </row>
    <row r="193" spans="1:47" s="2" customFormat="1" ht="12">
      <c r="A193" s="38"/>
      <c r="B193" s="39"/>
      <c r="C193" s="40"/>
      <c r="D193" s="230" t="s">
        <v>170</v>
      </c>
      <c r="E193" s="40"/>
      <c r="F193" s="231" t="s">
        <v>1311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170</v>
      </c>
      <c r="AU193" s="17" t="s">
        <v>82</v>
      </c>
    </row>
    <row r="194" spans="1:47" s="2" customFormat="1" ht="12">
      <c r="A194" s="38"/>
      <c r="B194" s="39"/>
      <c r="C194" s="40"/>
      <c r="D194" s="225" t="s">
        <v>187</v>
      </c>
      <c r="E194" s="40"/>
      <c r="F194" s="253" t="s">
        <v>1241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187</v>
      </c>
      <c r="AU194" s="17" t="s">
        <v>82</v>
      </c>
    </row>
    <row r="195" spans="1:51" s="13" customFormat="1" ht="12">
      <c r="A195" s="13"/>
      <c r="B195" s="232"/>
      <c r="C195" s="233"/>
      <c r="D195" s="225" t="s">
        <v>172</v>
      </c>
      <c r="E195" s="234" t="s">
        <v>19</v>
      </c>
      <c r="F195" s="235" t="s">
        <v>1173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172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159</v>
      </c>
    </row>
    <row r="196" spans="1:51" s="14" customFormat="1" ht="12">
      <c r="A196" s="14"/>
      <c r="B196" s="242"/>
      <c r="C196" s="243"/>
      <c r="D196" s="225" t="s">
        <v>172</v>
      </c>
      <c r="E196" s="244" t="s">
        <v>19</v>
      </c>
      <c r="F196" s="245" t="s">
        <v>1439</v>
      </c>
      <c r="G196" s="243"/>
      <c r="H196" s="246">
        <v>22.5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172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159</v>
      </c>
    </row>
    <row r="197" spans="1:65" s="2" customFormat="1" ht="16.5" customHeight="1">
      <c r="A197" s="38"/>
      <c r="B197" s="39"/>
      <c r="C197" s="258" t="s">
        <v>436</v>
      </c>
      <c r="D197" s="258" t="s">
        <v>376</v>
      </c>
      <c r="E197" s="259" t="s">
        <v>1313</v>
      </c>
      <c r="F197" s="260" t="s">
        <v>1314</v>
      </c>
      <c r="G197" s="261" t="s">
        <v>527</v>
      </c>
      <c r="H197" s="262">
        <v>22.725</v>
      </c>
      <c r="I197" s="263"/>
      <c r="J197" s="264">
        <f>ROUND(I197*H197,2)</f>
        <v>0</v>
      </c>
      <c r="K197" s="260" t="s">
        <v>165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0.6</v>
      </c>
      <c r="R197" s="221">
        <f>Q197*H197</f>
        <v>13.635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215</v>
      </c>
      <c r="AT197" s="223" t="s">
        <v>376</v>
      </c>
      <c r="AU197" s="223" t="s">
        <v>82</v>
      </c>
      <c r="AY197" s="17" t="s">
        <v>159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166</v>
      </c>
      <c r="BM197" s="223" t="s">
        <v>1315</v>
      </c>
    </row>
    <row r="198" spans="1:47" s="2" customFormat="1" ht="12">
      <c r="A198" s="38"/>
      <c r="B198" s="39"/>
      <c r="C198" s="40"/>
      <c r="D198" s="225" t="s">
        <v>168</v>
      </c>
      <c r="E198" s="40"/>
      <c r="F198" s="226" t="s">
        <v>1314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168</v>
      </c>
      <c r="AU198" s="17" t="s">
        <v>82</v>
      </c>
    </row>
    <row r="199" spans="1:47" s="2" customFormat="1" ht="12">
      <c r="A199" s="38"/>
      <c r="B199" s="39"/>
      <c r="C199" s="40"/>
      <c r="D199" s="230" t="s">
        <v>170</v>
      </c>
      <c r="E199" s="40"/>
      <c r="F199" s="231" t="s">
        <v>1316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170</v>
      </c>
      <c r="AU199" s="17" t="s">
        <v>82</v>
      </c>
    </row>
    <row r="200" spans="1:51" s="14" customFormat="1" ht="12">
      <c r="A200" s="14"/>
      <c r="B200" s="242"/>
      <c r="C200" s="243"/>
      <c r="D200" s="225" t="s">
        <v>172</v>
      </c>
      <c r="E200" s="243"/>
      <c r="F200" s="245" t="s">
        <v>1267</v>
      </c>
      <c r="G200" s="243"/>
      <c r="H200" s="246">
        <v>22.725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172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159</v>
      </c>
    </row>
    <row r="201" spans="1:65" s="2" customFormat="1" ht="24.15" customHeight="1">
      <c r="A201" s="38"/>
      <c r="B201" s="39"/>
      <c r="C201" s="212" t="s">
        <v>7</v>
      </c>
      <c r="D201" s="212" t="s">
        <v>161</v>
      </c>
      <c r="E201" s="213" t="s">
        <v>1318</v>
      </c>
      <c r="F201" s="214" t="s">
        <v>1319</v>
      </c>
      <c r="G201" s="215" t="s">
        <v>249</v>
      </c>
      <c r="H201" s="216">
        <v>9.498</v>
      </c>
      <c r="I201" s="217"/>
      <c r="J201" s="218">
        <f>ROUND(I201*H201,2)</f>
        <v>0</v>
      </c>
      <c r="K201" s="214" t="s">
        <v>165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23.39993766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166</v>
      </c>
      <c r="AT201" s="223" t="s">
        <v>161</v>
      </c>
      <c r="AU201" s="223" t="s">
        <v>82</v>
      </c>
      <c r="AY201" s="17" t="s">
        <v>159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166</v>
      </c>
      <c r="BM201" s="223" t="s">
        <v>1320</v>
      </c>
    </row>
    <row r="202" spans="1:47" s="2" customFormat="1" ht="12">
      <c r="A202" s="38"/>
      <c r="B202" s="39"/>
      <c r="C202" s="40"/>
      <c r="D202" s="225" t="s">
        <v>168</v>
      </c>
      <c r="E202" s="40"/>
      <c r="F202" s="226" t="s">
        <v>1321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168</v>
      </c>
      <c r="AU202" s="17" t="s">
        <v>82</v>
      </c>
    </row>
    <row r="203" spans="1:47" s="2" customFormat="1" ht="12">
      <c r="A203" s="38"/>
      <c r="B203" s="39"/>
      <c r="C203" s="40"/>
      <c r="D203" s="230" t="s">
        <v>170</v>
      </c>
      <c r="E203" s="40"/>
      <c r="F203" s="231" t="s">
        <v>1322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170</v>
      </c>
      <c r="AU203" s="17" t="s">
        <v>82</v>
      </c>
    </row>
    <row r="204" spans="1:51" s="13" customFormat="1" ht="12">
      <c r="A204" s="13"/>
      <c r="B204" s="232"/>
      <c r="C204" s="233"/>
      <c r="D204" s="225" t="s">
        <v>172</v>
      </c>
      <c r="E204" s="234" t="s">
        <v>19</v>
      </c>
      <c r="F204" s="235" t="s">
        <v>1173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172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159</v>
      </c>
    </row>
    <row r="205" spans="1:51" s="14" customFormat="1" ht="12">
      <c r="A205" s="14"/>
      <c r="B205" s="242"/>
      <c r="C205" s="243"/>
      <c r="D205" s="225" t="s">
        <v>172</v>
      </c>
      <c r="E205" s="244" t="s">
        <v>19</v>
      </c>
      <c r="F205" s="245" t="s">
        <v>1440</v>
      </c>
      <c r="G205" s="243"/>
      <c r="H205" s="246">
        <v>9.498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172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159</v>
      </c>
    </row>
    <row r="206" spans="1:63" s="12" customFormat="1" ht="22.8" customHeight="1">
      <c r="A206" s="12"/>
      <c r="B206" s="196"/>
      <c r="C206" s="197"/>
      <c r="D206" s="198" t="s">
        <v>71</v>
      </c>
      <c r="E206" s="210" t="s">
        <v>1086</v>
      </c>
      <c r="F206" s="210" t="s">
        <v>1087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159</v>
      </c>
      <c r="BK206" s="209">
        <f>SUM(BK207:BK209)</f>
        <v>0</v>
      </c>
    </row>
    <row r="207" spans="1:65" s="2" customFormat="1" ht="33" customHeight="1">
      <c r="A207" s="38"/>
      <c r="B207" s="39"/>
      <c r="C207" s="212" t="s">
        <v>454</v>
      </c>
      <c r="D207" s="212" t="s">
        <v>161</v>
      </c>
      <c r="E207" s="213" t="s">
        <v>1089</v>
      </c>
      <c r="F207" s="214" t="s">
        <v>1090</v>
      </c>
      <c r="G207" s="215" t="s">
        <v>263</v>
      </c>
      <c r="H207" s="216">
        <v>92.36</v>
      </c>
      <c r="I207" s="217"/>
      <c r="J207" s="218">
        <f>ROUND(I207*H207,2)</f>
        <v>0</v>
      </c>
      <c r="K207" s="214" t="s">
        <v>165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166</v>
      </c>
      <c r="AT207" s="223" t="s">
        <v>161</v>
      </c>
      <c r="AU207" s="223" t="s">
        <v>82</v>
      </c>
      <c r="AY207" s="17" t="s">
        <v>159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166</v>
      </c>
      <c r="BM207" s="223" t="s">
        <v>1324</v>
      </c>
    </row>
    <row r="208" spans="1:47" s="2" customFormat="1" ht="12">
      <c r="A208" s="38"/>
      <c r="B208" s="39"/>
      <c r="C208" s="40"/>
      <c r="D208" s="225" t="s">
        <v>168</v>
      </c>
      <c r="E208" s="40"/>
      <c r="F208" s="226" t="s">
        <v>1092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168</v>
      </c>
      <c r="AU208" s="17" t="s">
        <v>82</v>
      </c>
    </row>
    <row r="209" spans="1:47" s="2" customFormat="1" ht="12">
      <c r="A209" s="38"/>
      <c r="B209" s="39"/>
      <c r="C209" s="40"/>
      <c r="D209" s="230" t="s">
        <v>170</v>
      </c>
      <c r="E209" s="40"/>
      <c r="F209" s="231" t="s">
        <v>1093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170</v>
      </c>
      <c r="AU209" s="17" t="s">
        <v>82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128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135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136</v>
      </c>
      <c r="L8" s="20"/>
    </row>
    <row r="9" spans="1:31" s="2" customFormat="1" ht="16.5" customHeight="1">
      <c r="A9" s="38"/>
      <c r="B9" s="44"/>
      <c r="C9" s="38"/>
      <c r="D9" s="38"/>
      <c r="E9" s="143" t="s">
        <v>1268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1137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1441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15. 9. 2021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ROUND((SUM(BE91:BE209)),2)</f>
        <v>0</v>
      </c>
      <c r="G35" s="38"/>
      <c r="H35" s="38"/>
      <c r="I35" s="157">
        <v>0.21</v>
      </c>
      <c r="J35" s="156">
        <f>ROUND(((SUM(BE91:BE209))*I35),2)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ROUND((SUM(BF91:BF209)),2)</f>
        <v>0</v>
      </c>
      <c r="G36" s="38"/>
      <c r="H36" s="38"/>
      <c r="I36" s="157">
        <v>0.15</v>
      </c>
      <c r="J36" s="156">
        <f>ROUND(((SUM(BF91:BF209))*I36),2)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ROUND((SUM(BG91:BG209)),2)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ROUND((SUM(BH91:BH209)),2)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ROUND((SUM(BI91:BI209)),2)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138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136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1268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1137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SO 103.10 - Propustek pod sjezdem DN 600 v km 3,415 95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15. 9. 2021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139</v>
      </c>
      <c r="D61" s="171"/>
      <c r="E61" s="171"/>
      <c r="F61" s="171"/>
      <c r="G61" s="171"/>
      <c r="H61" s="171"/>
      <c r="I61" s="171"/>
      <c r="J61" s="172" t="s">
        <v>140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141</v>
      </c>
    </row>
    <row r="64" spans="1:31" s="9" customFormat="1" ht="24.95" customHeight="1">
      <c r="A64" s="9"/>
      <c r="B64" s="174"/>
      <c r="C64" s="175"/>
      <c r="D64" s="176" t="s">
        <v>142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143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279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281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284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286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144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136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1268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1137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69" t="str">
        <f>E11</f>
        <v>SO 103.10 - Propustek pod sjezdem DN 600 v km 3,415 95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15. 9. 2021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145</v>
      </c>
      <c r="D90" s="188" t="s">
        <v>57</v>
      </c>
      <c r="E90" s="188" t="s">
        <v>53</v>
      </c>
      <c r="F90" s="188" t="s">
        <v>54</v>
      </c>
      <c r="G90" s="188" t="s">
        <v>146</v>
      </c>
      <c r="H90" s="188" t="s">
        <v>147</v>
      </c>
      <c r="I90" s="188" t="s">
        <v>148</v>
      </c>
      <c r="J90" s="188" t="s">
        <v>140</v>
      </c>
      <c r="K90" s="189" t="s">
        <v>149</v>
      </c>
      <c r="L90" s="190"/>
      <c r="M90" s="92" t="s">
        <v>19</v>
      </c>
      <c r="N90" s="93" t="s">
        <v>42</v>
      </c>
      <c r="O90" s="93" t="s">
        <v>150</v>
      </c>
      <c r="P90" s="93" t="s">
        <v>151</v>
      </c>
      <c r="Q90" s="93" t="s">
        <v>152</v>
      </c>
      <c r="R90" s="93" t="s">
        <v>153</v>
      </c>
      <c r="S90" s="93" t="s">
        <v>154</v>
      </c>
      <c r="T90" s="94" t="s">
        <v>155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156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41.65829195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141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157</v>
      </c>
      <c r="F92" s="199" t="s">
        <v>158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41.65829195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159</v>
      </c>
      <c r="BK92" s="209">
        <f>BK93+BK132+BK146+BK190+BK206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160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13.136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159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161</v>
      </c>
      <c r="E94" s="213" t="s">
        <v>1270</v>
      </c>
      <c r="F94" s="214" t="s">
        <v>1271</v>
      </c>
      <c r="G94" s="215" t="s">
        <v>249</v>
      </c>
      <c r="H94" s="216">
        <v>9.568</v>
      </c>
      <c r="I94" s="217"/>
      <c r="J94" s="218">
        <f>ROUND(I94*H94,2)</f>
        <v>0</v>
      </c>
      <c r="K94" s="214" t="s">
        <v>165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166</v>
      </c>
      <c r="AT94" s="223" t="s">
        <v>161</v>
      </c>
      <c r="AU94" s="223" t="s">
        <v>82</v>
      </c>
      <c r="AY94" s="17" t="s">
        <v>159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166</v>
      </c>
      <c r="BM94" s="223" t="s">
        <v>1272</v>
      </c>
    </row>
    <row r="95" spans="1:47" s="2" customFormat="1" ht="12">
      <c r="A95" s="38"/>
      <c r="B95" s="39"/>
      <c r="C95" s="40"/>
      <c r="D95" s="225" t="s">
        <v>168</v>
      </c>
      <c r="E95" s="40"/>
      <c r="F95" s="226" t="s">
        <v>1273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168</v>
      </c>
      <c r="AU95" s="17" t="s">
        <v>82</v>
      </c>
    </row>
    <row r="96" spans="1:47" s="2" customFormat="1" ht="12">
      <c r="A96" s="38"/>
      <c r="B96" s="39"/>
      <c r="C96" s="40"/>
      <c r="D96" s="230" t="s">
        <v>170</v>
      </c>
      <c r="E96" s="40"/>
      <c r="F96" s="231" t="s">
        <v>1274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170</v>
      </c>
      <c r="AU96" s="17" t="s">
        <v>82</v>
      </c>
    </row>
    <row r="97" spans="1:47" s="2" customFormat="1" ht="12">
      <c r="A97" s="38"/>
      <c r="B97" s="39"/>
      <c r="C97" s="40"/>
      <c r="D97" s="225" t="s">
        <v>187</v>
      </c>
      <c r="E97" s="40"/>
      <c r="F97" s="253" t="s">
        <v>1144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187</v>
      </c>
      <c r="AU97" s="17" t="s">
        <v>82</v>
      </c>
    </row>
    <row r="98" spans="1:51" s="13" customFormat="1" ht="12">
      <c r="A98" s="13"/>
      <c r="B98" s="232"/>
      <c r="C98" s="233"/>
      <c r="D98" s="225" t="s">
        <v>172</v>
      </c>
      <c r="E98" s="234" t="s">
        <v>19</v>
      </c>
      <c r="F98" s="235" t="s">
        <v>335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172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159</v>
      </c>
    </row>
    <row r="99" spans="1:51" s="13" customFormat="1" ht="12">
      <c r="A99" s="13"/>
      <c r="B99" s="232"/>
      <c r="C99" s="233"/>
      <c r="D99" s="225" t="s">
        <v>172</v>
      </c>
      <c r="E99" s="234" t="s">
        <v>19</v>
      </c>
      <c r="F99" s="235" t="s">
        <v>1145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172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159</v>
      </c>
    </row>
    <row r="100" spans="1:51" s="14" customFormat="1" ht="12">
      <c r="A100" s="14"/>
      <c r="B100" s="242"/>
      <c r="C100" s="243"/>
      <c r="D100" s="225" t="s">
        <v>172</v>
      </c>
      <c r="E100" s="244" t="s">
        <v>19</v>
      </c>
      <c r="F100" s="245" t="s">
        <v>1442</v>
      </c>
      <c r="G100" s="243"/>
      <c r="H100" s="246">
        <v>9.568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172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159</v>
      </c>
    </row>
    <row r="101" spans="1:65" s="2" customFormat="1" ht="44.25" customHeight="1">
      <c r="A101" s="38"/>
      <c r="B101" s="39"/>
      <c r="C101" s="212" t="s">
        <v>82</v>
      </c>
      <c r="D101" s="212" t="s">
        <v>161</v>
      </c>
      <c r="E101" s="213" t="s">
        <v>360</v>
      </c>
      <c r="F101" s="214" t="s">
        <v>361</v>
      </c>
      <c r="G101" s="215" t="s">
        <v>249</v>
      </c>
      <c r="H101" s="216">
        <v>9.568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166</v>
      </c>
      <c r="AT101" s="223" t="s">
        <v>161</v>
      </c>
      <c r="AU101" s="223" t="s">
        <v>82</v>
      </c>
      <c r="AY101" s="17" t="s">
        <v>159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166</v>
      </c>
      <c r="BM101" s="223" t="s">
        <v>1276</v>
      </c>
    </row>
    <row r="102" spans="1:47" s="2" customFormat="1" ht="12">
      <c r="A102" s="38"/>
      <c r="B102" s="39"/>
      <c r="C102" s="40"/>
      <c r="D102" s="225" t="s">
        <v>168</v>
      </c>
      <c r="E102" s="40"/>
      <c r="F102" s="226" t="s">
        <v>363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168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172</v>
      </c>
      <c r="E103" s="244" t="s">
        <v>19</v>
      </c>
      <c r="F103" s="245" t="s">
        <v>1443</v>
      </c>
      <c r="G103" s="243"/>
      <c r="H103" s="246">
        <v>9.568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172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159</v>
      </c>
    </row>
    <row r="104" spans="1:65" s="2" customFormat="1" ht="33" customHeight="1">
      <c r="A104" s="38"/>
      <c r="B104" s="39"/>
      <c r="C104" s="212" t="s">
        <v>181</v>
      </c>
      <c r="D104" s="212" t="s">
        <v>161</v>
      </c>
      <c r="E104" s="213" t="s">
        <v>413</v>
      </c>
      <c r="F104" s="214" t="s">
        <v>414</v>
      </c>
      <c r="G104" s="215" t="s">
        <v>263</v>
      </c>
      <c r="H104" s="216">
        <v>17.222</v>
      </c>
      <c r="I104" s="217"/>
      <c r="J104" s="218">
        <f>ROUND(I104*H104,2)</f>
        <v>0</v>
      </c>
      <c r="K104" s="214" t="s">
        <v>165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166</v>
      </c>
      <c r="AT104" s="223" t="s">
        <v>161</v>
      </c>
      <c r="AU104" s="223" t="s">
        <v>82</v>
      </c>
      <c r="AY104" s="17" t="s">
        <v>159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166</v>
      </c>
      <c r="BM104" s="223" t="s">
        <v>1278</v>
      </c>
    </row>
    <row r="105" spans="1:47" s="2" customFormat="1" ht="12">
      <c r="A105" s="38"/>
      <c r="B105" s="39"/>
      <c r="C105" s="40"/>
      <c r="D105" s="225" t="s">
        <v>168</v>
      </c>
      <c r="E105" s="40"/>
      <c r="F105" s="226" t="s">
        <v>416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168</v>
      </c>
      <c r="AU105" s="17" t="s">
        <v>82</v>
      </c>
    </row>
    <row r="106" spans="1:47" s="2" customFormat="1" ht="12">
      <c r="A106" s="38"/>
      <c r="B106" s="39"/>
      <c r="C106" s="40"/>
      <c r="D106" s="230" t="s">
        <v>170</v>
      </c>
      <c r="E106" s="40"/>
      <c r="F106" s="231" t="s">
        <v>417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170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172</v>
      </c>
      <c r="E107" s="244" t="s">
        <v>19</v>
      </c>
      <c r="F107" s="245" t="s">
        <v>1443</v>
      </c>
      <c r="G107" s="243"/>
      <c r="H107" s="246">
        <v>9.568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172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159</v>
      </c>
    </row>
    <row r="108" spans="1:51" s="14" customFormat="1" ht="12">
      <c r="A108" s="14"/>
      <c r="B108" s="242"/>
      <c r="C108" s="243"/>
      <c r="D108" s="225" t="s">
        <v>172</v>
      </c>
      <c r="E108" s="243"/>
      <c r="F108" s="245" t="s">
        <v>1444</v>
      </c>
      <c r="G108" s="243"/>
      <c r="H108" s="246">
        <v>17.222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172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159</v>
      </c>
    </row>
    <row r="109" spans="1:65" s="2" customFormat="1" ht="24.15" customHeight="1">
      <c r="A109" s="38"/>
      <c r="B109" s="39"/>
      <c r="C109" s="212" t="s">
        <v>166</v>
      </c>
      <c r="D109" s="212" t="s">
        <v>161</v>
      </c>
      <c r="E109" s="213" t="s">
        <v>419</v>
      </c>
      <c r="F109" s="214" t="s">
        <v>420</v>
      </c>
      <c r="G109" s="215" t="s">
        <v>249</v>
      </c>
      <c r="H109" s="216">
        <v>0.88</v>
      </c>
      <c r="I109" s="217"/>
      <c r="J109" s="218">
        <f>ROUND(I109*H109,2)</f>
        <v>0</v>
      </c>
      <c r="K109" s="214" t="s">
        <v>165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166</v>
      </c>
      <c r="AT109" s="223" t="s">
        <v>161</v>
      </c>
      <c r="AU109" s="223" t="s">
        <v>82</v>
      </c>
      <c r="AY109" s="17" t="s">
        <v>159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166</v>
      </c>
      <c r="BM109" s="223" t="s">
        <v>1280</v>
      </c>
    </row>
    <row r="110" spans="1:47" s="2" customFormat="1" ht="12">
      <c r="A110" s="38"/>
      <c r="B110" s="39"/>
      <c r="C110" s="40"/>
      <c r="D110" s="225" t="s">
        <v>168</v>
      </c>
      <c r="E110" s="40"/>
      <c r="F110" s="226" t="s">
        <v>422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168</v>
      </c>
      <c r="AU110" s="17" t="s">
        <v>82</v>
      </c>
    </row>
    <row r="111" spans="1:47" s="2" customFormat="1" ht="12">
      <c r="A111" s="38"/>
      <c r="B111" s="39"/>
      <c r="C111" s="40"/>
      <c r="D111" s="230" t="s">
        <v>170</v>
      </c>
      <c r="E111" s="40"/>
      <c r="F111" s="231" t="s">
        <v>423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170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172</v>
      </c>
      <c r="E112" s="234" t="s">
        <v>19</v>
      </c>
      <c r="F112" s="235" t="s">
        <v>335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172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159</v>
      </c>
    </row>
    <row r="113" spans="1:51" s="14" customFormat="1" ht="12">
      <c r="A113" s="14"/>
      <c r="B113" s="242"/>
      <c r="C113" s="243"/>
      <c r="D113" s="225" t="s">
        <v>172</v>
      </c>
      <c r="E113" s="244" t="s">
        <v>19</v>
      </c>
      <c r="F113" s="245" t="s">
        <v>1445</v>
      </c>
      <c r="G113" s="243"/>
      <c r="H113" s="246">
        <v>0.88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172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159</v>
      </c>
    </row>
    <row r="114" spans="1:65" s="2" customFormat="1" ht="24.15" customHeight="1">
      <c r="A114" s="38"/>
      <c r="B114" s="39"/>
      <c r="C114" s="212" t="s">
        <v>194</v>
      </c>
      <c r="D114" s="212" t="s">
        <v>161</v>
      </c>
      <c r="E114" s="213" t="s">
        <v>1153</v>
      </c>
      <c r="F114" s="214" t="s">
        <v>1154</v>
      </c>
      <c r="G114" s="215" t="s">
        <v>249</v>
      </c>
      <c r="H114" s="216">
        <v>5.375</v>
      </c>
      <c r="I114" s="217"/>
      <c r="J114" s="218">
        <f>ROUND(I114*H114,2)</f>
        <v>0</v>
      </c>
      <c r="K114" s="214" t="s">
        <v>165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166</v>
      </c>
      <c r="AT114" s="223" t="s">
        <v>161</v>
      </c>
      <c r="AU114" s="223" t="s">
        <v>82</v>
      </c>
      <c r="AY114" s="17" t="s">
        <v>159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166</v>
      </c>
      <c r="BM114" s="223" t="s">
        <v>1282</v>
      </c>
    </row>
    <row r="115" spans="1:47" s="2" customFormat="1" ht="12">
      <c r="A115" s="38"/>
      <c r="B115" s="39"/>
      <c r="C115" s="40"/>
      <c r="D115" s="225" t="s">
        <v>168</v>
      </c>
      <c r="E115" s="40"/>
      <c r="F115" s="226" t="s">
        <v>1156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168</v>
      </c>
      <c r="AU115" s="17" t="s">
        <v>82</v>
      </c>
    </row>
    <row r="116" spans="1:47" s="2" customFormat="1" ht="12">
      <c r="A116" s="38"/>
      <c r="B116" s="39"/>
      <c r="C116" s="40"/>
      <c r="D116" s="230" t="s">
        <v>170</v>
      </c>
      <c r="E116" s="40"/>
      <c r="F116" s="231" t="s">
        <v>1157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170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172</v>
      </c>
      <c r="E117" s="234" t="s">
        <v>19</v>
      </c>
      <c r="F117" s="235" t="s">
        <v>335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172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159</v>
      </c>
    </row>
    <row r="118" spans="1:51" s="14" customFormat="1" ht="12">
      <c r="A118" s="14"/>
      <c r="B118" s="242"/>
      <c r="C118" s="243"/>
      <c r="D118" s="225" t="s">
        <v>172</v>
      </c>
      <c r="E118" s="244" t="s">
        <v>19</v>
      </c>
      <c r="F118" s="245" t="s">
        <v>1446</v>
      </c>
      <c r="G118" s="243"/>
      <c r="H118" s="246">
        <v>5.375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172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159</v>
      </c>
    </row>
    <row r="119" spans="1:65" s="2" customFormat="1" ht="16.5" customHeight="1">
      <c r="A119" s="38"/>
      <c r="B119" s="39"/>
      <c r="C119" s="258" t="s">
        <v>200</v>
      </c>
      <c r="D119" s="258" t="s">
        <v>376</v>
      </c>
      <c r="E119" s="259" t="s">
        <v>1159</v>
      </c>
      <c r="F119" s="260" t="s">
        <v>1160</v>
      </c>
      <c r="G119" s="261" t="s">
        <v>263</v>
      </c>
      <c r="H119" s="262">
        <v>13.136</v>
      </c>
      <c r="I119" s="263"/>
      <c r="J119" s="264">
        <f>ROUND(I119*H119,2)</f>
        <v>0</v>
      </c>
      <c r="K119" s="260" t="s">
        <v>165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13.136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215</v>
      </c>
      <c r="AT119" s="223" t="s">
        <v>376</v>
      </c>
      <c r="AU119" s="223" t="s">
        <v>82</v>
      </c>
      <c r="AY119" s="17" t="s">
        <v>159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166</v>
      </c>
      <c r="BM119" s="223" t="s">
        <v>1284</v>
      </c>
    </row>
    <row r="120" spans="1:47" s="2" customFormat="1" ht="12">
      <c r="A120" s="38"/>
      <c r="B120" s="39"/>
      <c r="C120" s="40"/>
      <c r="D120" s="225" t="s">
        <v>168</v>
      </c>
      <c r="E120" s="40"/>
      <c r="F120" s="226" t="s">
        <v>1160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168</v>
      </c>
      <c r="AU120" s="17" t="s">
        <v>82</v>
      </c>
    </row>
    <row r="121" spans="1:47" s="2" customFormat="1" ht="12">
      <c r="A121" s="38"/>
      <c r="B121" s="39"/>
      <c r="C121" s="40"/>
      <c r="D121" s="230" t="s">
        <v>170</v>
      </c>
      <c r="E121" s="40"/>
      <c r="F121" s="231" t="s">
        <v>1162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170</v>
      </c>
      <c r="AU121" s="17" t="s">
        <v>82</v>
      </c>
    </row>
    <row r="122" spans="1:47" s="2" customFormat="1" ht="12">
      <c r="A122" s="38"/>
      <c r="B122" s="39"/>
      <c r="C122" s="40"/>
      <c r="D122" s="225" t="s">
        <v>187</v>
      </c>
      <c r="E122" s="40"/>
      <c r="F122" s="253" t="s">
        <v>1163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187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172</v>
      </c>
      <c r="E123" s="234" t="s">
        <v>19</v>
      </c>
      <c r="F123" s="235" t="s">
        <v>335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172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159</v>
      </c>
    </row>
    <row r="124" spans="1:51" s="14" customFormat="1" ht="12">
      <c r="A124" s="14"/>
      <c r="B124" s="242"/>
      <c r="C124" s="243"/>
      <c r="D124" s="225" t="s">
        <v>172</v>
      </c>
      <c r="E124" s="244" t="s">
        <v>19</v>
      </c>
      <c r="F124" s="245" t="s">
        <v>1445</v>
      </c>
      <c r="G124" s="243"/>
      <c r="H124" s="246">
        <v>0.88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172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159</v>
      </c>
    </row>
    <row r="125" spans="1:51" s="14" customFormat="1" ht="12">
      <c r="A125" s="14"/>
      <c r="B125" s="242"/>
      <c r="C125" s="243"/>
      <c r="D125" s="225" t="s">
        <v>172</v>
      </c>
      <c r="E125" s="244" t="s">
        <v>19</v>
      </c>
      <c r="F125" s="245" t="s">
        <v>1446</v>
      </c>
      <c r="G125" s="243"/>
      <c r="H125" s="246">
        <v>5.375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172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159</v>
      </c>
    </row>
    <row r="126" spans="1:51" s="14" customFormat="1" ht="12">
      <c r="A126" s="14"/>
      <c r="B126" s="242"/>
      <c r="C126" s="243"/>
      <c r="D126" s="225" t="s">
        <v>172</v>
      </c>
      <c r="E126" s="243"/>
      <c r="F126" s="245" t="s">
        <v>1447</v>
      </c>
      <c r="G126" s="243"/>
      <c r="H126" s="246">
        <v>13.136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172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159</v>
      </c>
    </row>
    <row r="127" spans="1:65" s="2" customFormat="1" ht="24.15" customHeight="1">
      <c r="A127" s="38"/>
      <c r="B127" s="39"/>
      <c r="C127" s="212" t="s">
        <v>206</v>
      </c>
      <c r="D127" s="212" t="s">
        <v>161</v>
      </c>
      <c r="E127" s="213" t="s">
        <v>443</v>
      </c>
      <c r="F127" s="214" t="s">
        <v>444</v>
      </c>
      <c r="G127" s="215" t="s">
        <v>209</v>
      </c>
      <c r="H127" s="216">
        <v>17.6</v>
      </c>
      <c r="I127" s="217"/>
      <c r="J127" s="218">
        <f>ROUND(I127*H127,2)</f>
        <v>0</v>
      </c>
      <c r="K127" s="214" t="s">
        <v>165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166</v>
      </c>
      <c r="AT127" s="223" t="s">
        <v>161</v>
      </c>
      <c r="AU127" s="223" t="s">
        <v>82</v>
      </c>
      <c r="AY127" s="17" t="s">
        <v>159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166</v>
      </c>
      <c r="BM127" s="223" t="s">
        <v>1286</v>
      </c>
    </row>
    <row r="128" spans="1:47" s="2" customFormat="1" ht="12">
      <c r="A128" s="38"/>
      <c r="B128" s="39"/>
      <c r="C128" s="40"/>
      <c r="D128" s="225" t="s">
        <v>168</v>
      </c>
      <c r="E128" s="40"/>
      <c r="F128" s="226" t="s">
        <v>446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168</v>
      </c>
      <c r="AU128" s="17" t="s">
        <v>82</v>
      </c>
    </row>
    <row r="129" spans="1:47" s="2" customFormat="1" ht="12">
      <c r="A129" s="38"/>
      <c r="B129" s="39"/>
      <c r="C129" s="40"/>
      <c r="D129" s="230" t="s">
        <v>170</v>
      </c>
      <c r="E129" s="40"/>
      <c r="F129" s="231" t="s">
        <v>447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170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172</v>
      </c>
      <c r="E130" s="234" t="s">
        <v>19</v>
      </c>
      <c r="F130" s="235" t="s">
        <v>1166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172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159</v>
      </c>
    </row>
    <row r="131" spans="1:51" s="14" customFormat="1" ht="12">
      <c r="A131" s="14"/>
      <c r="B131" s="242"/>
      <c r="C131" s="243"/>
      <c r="D131" s="225" t="s">
        <v>172</v>
      </c>
      <c r="E131" s="244" t="s">
        <v>19</v>
      </c>
      <c r="F131" s="245" t="s">
        <v>1448</v>
      </c>
      <c r="G131" s="243"/>
      <c r="H131" s="246">
        <v>17.6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172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159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523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159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215</v>
      </c>
      <c r="D133" s="212" t="s">
        <v>161</v>
      </c>
      <c r="E133" s="213" t="s">
        <v>1168</v>
      </c>
      <c r="F133" s="214" t="s">
        <v>1169</v>
      </c>
      <c r="G133" s="215" t="s">
        <v>249</v>
      </c>
      <c r="H133" s="216">
        <v>1.2</v>
      </c>
      <c r="I133" s="217"/>
      <c r="J133" s="218">
        <f>ROUND(I133*H133,2)</f>
        <v>0</v>
      </c>
      <c r="K133" s="214" t="s">
        <v>165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166</v>
      </c>
      <c r="AT133" s="223" t="s">
        <v>161</v>
      </c>
      <c r="AU133" s="223" t="s">
        <v>82</v>
      </c>
      <c r="AY133" s="17" t="s">
        <v>159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166</v>
      </c>
      <c r="BM133" s="223" t="s">
        <v>1288</v>
      </c>
    </row>
    <row r="134" spans="1:47" s="2" customFormat="1" ht="12">
      <c r="A134" s="38"/>
      <c r="B134" s="39"/>
      <c r="C134" s="40"/>
      <c r="D134" s="225" t="s">
        <v>168</v>
      </c>
      <c r="E134" s="40"/>
      <c r="F134" s="226" t="s">
        <v>1171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168</v>
      </c>
      <c r="AU134" s="17" t="s">
        <v>82</v>
      </c>
    </row>
    <row r="135" spans="1:47" s="2" customFormat="1" ht="12">
      <c r="A135" s="38"/>
      <c r="B135" s="39"/>
      <c r="C135" s="40"/>
      <c r="D135" s="230" t="s">
        <v>170</v>
      </c>
      <c r="E135" s="40"/>
      <c r="F135" s="231" t="s">
        <v>1172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170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172</v>
      </c>
      <c r="E136" s="234" t="s">
        <v>19</v>
      </c>
      <c r="F136" s="235" t="s">
        <v>1173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172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159</v>
      </c>
    </row>
    <row r="137" spans="1:51" s="14" customFormat="1" ht="12">
      <c r="A137" s="14"/>
      <c r="B137" s="242"/>
      <c r="C137" s="243"/>
      <c r="D137" s="225" t="s">
        <v>172</v>
      </c>
      <c r="E137" s="244" t="s">
        <v>19</v>
      </c>
      <c r="F137" s="245" t="s">
        <v>1289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172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159</v>
      </c>
    </row>
    <row r="138" spans="1:65" s="2" customFormat="1" ht="16.5" customHeight="1">
      <c r="A138" s="38"/>
      <c r="B138" s="39"/>
      <c r="C138" s="212" t="s">
        <v>222</v>
      </c>
      <c r="D138" s="212" t="s">
        <v>161</v>
      </c>
      <c r="E138" s="213" t="s">
        <v>1175</v>
      </c>
      <c r="F138" s="214" t="s">
        <v>1176</v>
      </c>
      <c r="G138" s="215" t="s">
        <v>209</v>
      </c>
      <c r="H138" s="216">
        <v>4.7</v>
      </c>
      <c r="I138" s="217"/>
      <c r="J138" s="218">
        <f>ROUND(I138*H138,2)</f>
        <v>0</v>
      </c>
      <c r="K138" s="214" t="s">
        <v>165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166</v>
      </c>
      <c r="AT138" s="223" t="s">
        <v>161</v>
      </c>
      <c r="AU138" s="223" t="s">
        <v>82</v>
      </c>
      <c r="AY138" s="17" t="s">
        <v>159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166</v>
      </c>
      <c r="BM138" s="223" t="s">
        <v>1290</v>
      </c>
    </row>
    <row r="139" spans="1:47" s="2" customFormat="1" ht="12">
      <c r="A139" s="38"/>
      <c r="B139" s="39"/>
      <c r="C139" s="40"/>
      <c r="D139" s="225" t="s">
        <v>168</v>
      </c>
      <c r="E139" s="40"/>
      <c r="F139" s="226" t="s">
        <v>1178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168</v>
      </c>
      <c r="AU139" s="17" t="s">
        <v>82</v>
      </c>
    </row>
    <row r="140" spans="1:47" s="2" customFormat="1" ht="12">
      <c r="A140" s="38"/>
      <c r="B140" s="39"/>
      <c r="C140" s="40"/>
      <c r="D140" s="230" t="s">
        <v>170</v>
      </c>
      <c r="E140" s="40"/>
      <c r="F140" s="231" t="s">
        <v>1179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170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172</v>
      </c>
      <c r="E141" s="234" t="s">
        <v>19</v>
      </c>
      <c r="F141" s="235" t="s">
        <v>1173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172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159</v>
      </c>
    </row>
    <row r="142" spans="1:51" s="14" customFormat="1" ht="12">
      <c r="A142" s="14"/>
      <c r="B142" s="242"/>
      <c r="C142" s="243"/>
      <c r="D142" s="225" t="s">
        <v>172</v>
      </c>
      <c r="E142" s="244" t="s">
        <v>19</v>
      </c>
      <c r="F142" s="245" t="s">
        <v>1291</v>
      </c>
      <c r="G142" s="243"/>
      <c r="H142" s="246">
        <v>4.7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172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159</v>
      </c>
    </row>
    <row r="143" spans="1:65" s="2" customFormat="1" ht="16.5" customHeight="1">
      <c r="A143" s="38"/>
      <c r="B143" s="39"/>
      <c r="C143" s="212" t="s">
        <v>228</v>
      </c>
      <c r="D143" s="212" t="s">
        <v>161</v>
      </c>
      <c r="E143" s="213" t="s">
        <v>1181</v>
      </c>
      <c r="F143" s="214" t="s">
        <v>1182</v>
      </c>
      <c r="G143" s="215" t="s">
        <v>209</v>
      </c>
      <c r="H143" s="216">
        <v>4.7</v>
      </c>
      <c r="I143" s="217"/>
      <c r="J143" s="218">
        <f>ROUND(I143*H143,2)</f>
        <v>0</v>
      </c>
      <c r="K143" s="214" t="s">
        <v>165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166</v>
      </c>
      <c r="AT143" s="223" t="s">
        <v>161</v>
      </c>
      <c r="AU143" s="223" t="s">
        <v>82</v>
      </c>
      <c r="AY143" s="17" t="s">
        <v>159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166</v>
      </c>
      <c r="BM143" s="223" t="s">
        <v>1292</v>
      </c>
    </row>
    <row r="144" spans="1:47" s="2" customFormat="1" ht="12">
      <c r="A144" s="38"/>
      <c r="B144" s="39"/>
      <c r="C144" s="40"/>
      <c r="D144" s="225" t="s">
        <v>168</v>
      </c>
      <c r="E144" s="40"/>
      <c r="F144" s="226" t="s">
        <v>1184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168</v>
      </c>
      <c r="AU144" s="17" t="s">
        <v>82</v>
      </c>
    </row>
    <row r="145" spans="1:47" s="2" customFormat="1" ht="12">
      <c r="A145" s="38"/>
      <c r="B145" s="39"/>
      <c r="C145" s="40"/>
      <c r="D145" s="230" t="s">
        <v>170</v>
      </c>
      <c r="E145" s="40"/>
      <c r="F145" s="231" t="s">
        <v>1185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170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166</v>
      </c>
      <c r="F146" s="210" t="s">
        <v>663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3.052014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159</v>
      </c>
      <c r="BK146" s="209">
        <f>SUM(BK147:BK189)</f>
        <v>0</v>
      </c>
    </row>
    <row r="147" spans="1:65" s="2" customFormat="1" ht="24.15" customHeight="1">
      <c r="A147" s="38"/>
      <c r="B147" s="39"/>
      <c r="C147" s="212" t="s">
        <v>234</v>
      </c>
      <c r="D147" s="212" t="s">
        <v>161</v>
      </c>
      <c r="E147" s="213" t="s">
        <v>1186</v>
      </c>
      <c r="F147" s="214" t="s">
        <v>1187</v>
      </c>
      <c r="G147" s="215" t="s">
        <v>164</v>
      </c>
      <c r="H147" s="216">
        <v>6</v>
      </c>
      <c r="I147" s="217"/>
      <c r="J147" s="218">
        <f>ROUND(I147*H147,2)</f>
        <v>0</v>
      </c>
      <c r="K147" s="214" t="s">
        <v>165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0.009899999999999999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166</v>
      </c>
      <c r="AT147" s="223" t="s">
        <v>161</v>
      </c>
      <c r="AU147" s="223" t="s">
        <v>82</v>
      </c>
      <c r="AY147" s="17" t="s">
        <v>159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166</v>
      </c>
      <c r="BM147" s="223" t="s">
        <v>1293</v>
      </c>
    </row>
    <row r="148" spans="1:47" s="2" customFormat="1" ht="12">
      <c r="A148" s="38"/>
      <c r="B148" s="39"/>
      <c r="C148" s="40"/>
      <c r="D148" s="225" t="s">
        <v>168</v>
      </c>
      <c r="E148" s="40"/>
      <c r="F148" s="226" t="s">
        <v>1189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168</v>
      </c>
      <c r="AU148" s="17" t="s">
        <v>82</v>
      </c>
    </row>
    <row r="149" spans="1:47" s="2" customFormat="1" ht="12">
      <c r="A149" s="38"/>
      <c r="B149" s="39"/>
      <c r="C149" s="40"/>
      <c r="D149" s="230" t="s">
        <v>170</v>
      </c>
      <c r="E149" s="40"/>
      <c r="F149" s="231" t="s">
        <v>1190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170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172</v>
      </c>
      <c r="E150" s="234" t="s">
        <v>19</v>
      </c>
      <c r="F150" s="235" t="s">
        <v>1173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172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159</v>
      </c>
    </row>
    <row r="151" spans="1:51" s="14" customFormat="1" ht="12">
      <c r="A151" s="14"/>
      <c r="B151" s="242"/>
      <c r="C151" s="243"/>
      <c r="D151" s="225" t="s">
        <v>172</v>
      </c>
      <c r="E151" s="244" t="s">
        <v>19</v>
      </c>
      <c r="F151" s="245" t="s">
        <v>1349</v>
      </c>
      <c r="G151" s="243"/>
      <c r="H151" s="246">
        <v>6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172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159</v>
      </c>
    </row>
    <row r="152" spans="1:65" s="2" customFormat="1" ht="16.5" customHeight="1">
      <c r="A152" s="38"/>
      <c r="B152" s="39"/>
      <c r="C152" s="258" t="s">
        <v>240</v>
      </c>
      <c r="D152" s="258" t="s">
        <v>376</v>
      </c>
      <c r="E152" s="259" t="s">
        <v>1192</v>
      </c>
      <c r="F152" s="260" t="s">
        <v>1193</v>
      </c>
      <c r="G152" s="261" t="s">
        <v>164</v>
      </c>
      <c r="H152" s="262">
        <v>6</v>
      </c>
      <c r="I152" s="263"/>
      <c r="J152" s="264">
        <f>ROUND(I152*H152,2)</f>
        <v>0</v>
      </c>
      <c r="K152" s="260" t="s">
        <v>165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0.24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215</v>
      </c>
      <c r="AT152" s="223" t="s">
        <v>376</v>
      </c>
      <c r="AU152" s="223" t="s">
        <v>82</v>
      </c>
      <c r="AY152" s="17" t="s">
        <v>159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166</v>
      </c>
      <c r="BM152" s="223" t="s">
        <v>1295</v>
      </c>
    </row>
    <row r="153" spans="1:47" s="2" customFormat="1" ht="12">
      <c r="A153" s="38"/>
      <c r="B153" s="39"/>
      <c r="C153" s="40"/>
      <c r="D153" s="225" t="s">
        <v>168</v>
      </c>
      <c r="E153" s="40"/>
      <c r="F153" s="226" t="s">
        <v>1193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168</v>
      </c>
      <c r="AU153" s="17" t="s">
        <v>82</v>
      </c>
    </row>
    <row r="154" spans="1:47" s="2" customFormat="1" ht="12">
      <c r="A154" s="38"/>
      <c r="B154" s="39"/>
      <c r="C154" s="40"/>
      <c r="D154" s="230" t="s">
        <v>170</v>
      </c>
      <c r="E154" s="40"/>
      <c r="F154" s="231" t="s">
        <v>1195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170</v>
      </c>
      <c r="AU154" s="17" t="s">
        <v>82</v>
      </c>
    </row>
    <row r="155" spans="1:65" s="2" customFormat="1" ht="24.15" customHeight="1">
      <c r="A155" s="38"/>
      <c r="B155" s="39"/>
      <c r="C155" s="212" t="s">
        <v>246</v>
      </c>
      <c r="D155" s="212" t="s">
        <v>161</v>
      </c>
      <c r="E155" s="213" t="s">
        <v>1196</v>
      </c>
      <c r="F155" s="214" t="s">
        <v>1197</v>
      </c>
      <c r="G155" s="215" t="s">
        <v>249</v>
      </c>
      <c r="H155" s="216">
        <v>0.264</v>
      </c>
      <c r="I155" s="217"/>
      <c r="J155" s="218">
        <f>ROUND(I155*H155,2)</f>
        <v>0</v>
      </c>
      <c r="K155" s="214" t="s">
        <v>165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166</v>
      </c>
      <c r="AT155" s="223" t="s">
        <v>161</v>
      </c>
      <c r="AU155" s="223" t="s">
        <v>82</v>
      </c>
      <c r="AY155" s="17" t="s">
        <v>159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166</v>
      </c>
      <c r="BM155" s="223" t="s">
        <v>1296</v>
      </c>
    </row>
    <row r="156" spans="1:47" s="2" customFormat="1" ht="12">
      <c r="A156" s="38"/>
      <c r="B156" s="39"/>
      <c r="C156" s="40"/>
      <c r="D156" s="225" t="s">
        <v>168</v>
      </c>
      <c r="E156" s="40"/>
      <c r="F156" s="226" t="s">
        <v>1199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168</v>
      </c>
      <c r="AU156" s="17" t="s">
        <v>82</v>
      </c>
    </row>
    <row r="157" spans="1:47" s="2" customFormat="1" ht="12">
      <c r="A157" s="38"/>
      <c r="B157" s="39"/>
      <c r="C157" s="40"/>
      <c r="D157" s="230" t="s">
        <v>170</v>
      </c>
      <c r="E157" s="40"/>
      <c r="F157" s="231" t="s">
        <v>1200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170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172</v>
      </c>
      <c r="E158" s="234" t="s">
        <v>19</v>
      </c>
      <c r="F158" s="235" t="s">
        <v>1173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172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159</v>
      </c>
    </row>
    <row r="159" spans="1:51" s="13" customFormat="1" ht="12">
      <c r="A159" s="13"/>
      <c r="B159" s="232"/>
      <c r="C159" s="233"/>
      <c r="D159" s="225" t="s">
        <v>172</v>
      </c>
      <c r="E159" s="234" t="s">
        <v>19</v>
      </c>
      <c r="F159" s="235" t="s">
        <v>1201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172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159</v>
      </c>
    </row>
    <row r="160" spans="1:51" s="14" customFormat="1" ht="12">
      <c r="A160" s="14"/>
      <c r="B160" s="242"/>
      <c r="C160" s="243"/>
      <c r="D160" s="225" t="s">
        <v>172</v>
      </c>
      <c r="E160" s="244" t="s">
        <v>19</v>
      </c>
      <c r="F160" s="245" t="s">
        <v>1297</v>
      </c>
      <c r="G160" s="243"/>
      <c r="H160" s="246">
        <v>0.264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172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159</v>
      </c>
    </row>
    <row r="161" spans="1:65" s="2" customFormat="1" ht="24.15" customHeight="1">
      <c r="A161" s="38"/>
      <c r="B161" s="39"/>
      <c r="C161" s="212" t="s">
        <v>254</v>
      </c>
      <c r="D161" s="212" t="s">
        <v>161</v>
      </c>
      <c r="E161" s="213" t="s">
        <v>1203</v>
      </c>
      <c r="F161" s="214" t="s">
        <v>1204</v>
      </c>
      <c r="G161" s="215" t="s">
        <v>249</v>
      </c>
      <c r="H161" s="216">
        <v>1.04</v>
      </c>
      <c r="I161" s="217"/>
      <c r="J161" s="218">
        <f>ROUND(I161*H161,2)</f>
        <v>0</v>
      </c>
      <c r="K161" s="214" t="s">
        <v>165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166</v>
      </c>
      <c r="AT161" s="223" t="s">
        <v>161</v>
      </c>
      <c r="AU161" s="223" t="s">
        <v>82</v>
      </c>
      <c r="AY161" s="17" t="s">
        <v>159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166</v>
      </c>
      <c r="BM161" s="223" t="s">
        <v>1298</v>
      </c>
    </row>
    <row r="162" spans="1:47" s="2" customFormat="1" ht="12">
      <c r="A162" s="38"/>
      <c r="B162" s="39"/>
      <c r="C162" s="40"/>
      <c r="D162" s="225" t="s">
        <v>168</v>
      </c>
      <c r="E162" s="40"/>
      <c r="F162" s="226" t="s">
        <v>1206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168</v>
      </c>
      <c r="AU162" s="17" t="s">
        <v>82</v>
      </c>
    </row>
    <row r="163" spans="1:47" s="2" customFormat="1" ht="12">
      <c r="A163" s="38"/>
      <c r="B163" s="39"/>
      <c r="C163" s="40"/>
      <c r="D163" s="230" t="s">
        <v>170</v>
      </c>
      <c r="E163" s="40"/>
      <c r="F163" s="231" t="s">
        <v>1207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170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172</v>
      </c>
      <c r="E164" s="234" t="s">
        <v>19</v>
      </c>
      <c r="F164" s="235" t="s">
        <v>1173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172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159</v>
      </c>
    </row>
    <row r="165" spans="1:51" s="13" customFormat="1" ht="12">
      <c r="A165" s="13"/>
      <c r="B165" s="232"/>
      <c r="C165" s="233"/>
      <c r="D165" s="225" t="s">
        <v>172</v>
      </c>
      <c r="E165" s="234" t="s">
        <v>19</v>
      </c>
      <c r="F165" s="235" t="s">
        <v>1208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172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159</v>
      </c>
    </row>
    <row r="166" spans="1:51" s="14" customFormat="1" ht="12">
      <c r="A166" s="14"/>
      <c r="B166" s="242"/>
      <c r="C166" s="243"/>
      <c r="D166" s="225" t="s">
        <v>172</v>
      </c>
      <c r="E166" s="244" t="s">
        <v>19</v>
      </c>
      <c r="F166" s="245" t="s">
        <v>1449</v>
      </c>
      <c r="G166" s="243"/>
      <c r="H166" s="246">
        <v>1.04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172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159</v>
      </c>
    </row>
    <row r="167" spans="1:65" s="2" customFormat="1" ht="24.15" customHeight="1">
      <c r="A167" s="38"/>
      <c r="B167" s="39"/>
      <c r="C167" s="212" t="s">
        <v>8</v>
      </c>
      <c r="D167" s="212" t="s">
        <v>161</v>
      </c>
      <c r="E167" s="213" t="s">
        <v>1210</v>
      </c>
      <c r="F167" s="214" t="s">
        <v>1211</v>
      </c>
      <c r="G167" s="215" t="s">
        <v>249</v>
      </c>
      <c r="H167" s="216">
        <v>1.551</v>
      </c>
      <c r="I167" s="217"/>
      <c r="J167" s="218">
        <f>ROUND(I167*H167,2)</f>
        <v>0</v>
      </c>
      <c r="K167" s="214" t="s">
        <v>165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166</v>
      </c>
      <c r="AT167" s="223" t="s">
        <v>161</v>
      </c>
      <c r="AU167" s="223" t="s">
        <v>82</v>
      </c>
      <c r="AY167" s="17" t="s">
        <v>159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166</v>
      </c>
      <c r="BM167" s="223" t="s">
        <v>1300</v>
      </c>
    </row>
    <row r="168" spans="1:47" s="2" customFormat="1" ht="12">
      <c r="A168" s="38"/>
      <c r="B168" s="39"/>
      <c r="C168" s="40"/>
      <c r="D168" s="225" t="s">
        <v>168</v>
      </c>
      <c r="E168" s="40"/>
      <c r="F168" s="226" t="s">
        <v>1213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168</v>
      </c>
      <c r="AU168" s="17" t="s">
        <v>82</v>
      </c>
    </row>
    <row r="169" spans="1:47" s="2" customFormat="1" ht="12">
      <c r="A169" s="38"/>
      <c r="B169" s="39"/>
      <c r="C169" s="40"/>
      <c r="D169" s="230" t="s">
        <v>170</v>
      </c>
      <c r="E169" s="40"/>
      <c r="F169" s="231" t="s">
        <v>1214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170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172</v>
      </c>
      <c r="E170" s="234" t="s">
        <v>19</v>
      </c>
      <c r="F170" s="235" t="s">
        <v>1173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172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159</v>
      </c>
    </row>
    <row r="171" spans="1:51" s="13" customFormat="1" ht="12">
      <c r="A171" s="13"/>
      <c r="B171" s="232"/>
      <c r="C171" s="233"/>
      <c r="D171" s="225" t="s">
        <v>172</v>
      </c>
      <c r="E171" s="234" t="s">
        <v>19</v>
      </c>
      <c r="F171" s="235" t="s">
        <v>1201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172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159</v>
      </c>
    </row>
    <row r="172" spans="1:51" s="14" customFormat="1" ht="12">
      <c r="A172" s="14"/>
      <c r="B172" s="242"/>
      <c r="C172" s="243"/>
      <c r="D172" s="225" t="s">
        <v>172</v>
      </c>
      <c r="E172" s="244" t="s">
        <v>19</v>
      </c>
      <c r="F172" s="245" t="s">
        <v>1450</v>
      </c>
      <c r="G172" s="243"/>
      <c r="H172" s="246">
        <v>1.551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172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159</v>
      </c>
    </row>
    <row r="173" spans="1:65" s="2" customFormat="1" ht="24.15" customHeight="1">
      <c r="A173" s="38"/>
      <c r="B173" s="39"/>
      <c r="C173" s="212" t="s">
        <v>266</v>
      </c>
      <c r="D173" s="212" t="s">
        <v>161</v>
      </c>
      <c r="E173" s="213" t="s">
        <v>1216</v>
      </c>
      <c r="F173" s="214" t="s">
        <v>1217</v>
      </c>
      <c r="G173" s="215" t="s">
        <v>249</v>
      </c>
      <c r="H173" s="216">
        <v>2.4</v>
      </c>
      <c r="I173" s="217"/>
      <c r="J173" s="218">
        <f>ROUND(I173*H173,2)</f>
        <v>0</v>
      </c>
      <c r="K173" s="214" t="s">
        <v>165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166</v>
      </c>
      <c r="AT173" s="223" t="s">
        <v>161</v>
      </c>
      <c r="AU173" s="223" t="s">
        <v>82</v>
      </c>
      <c r="AY173" s="17" t="s">
        <v>159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166</v>
      </c>
      <c r="BM173" s="223" t="s">
        <v>1302</v>
      </c>
    </row>
    <row r="174" spans="1:47" s="2" customFormat="1" ht="12">
      <c r="A174" s="38"/>
      <c r="B174" s="39"/>
      <c r="C174" s="40"/>
      <c r="D174" s="225" t="s">
        <v>168</v>
      </c>
      <c r="E174" s="40"/>
      <c r="F174" s="226" t="s">
        <v>1219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168</v>
      </c>
      <c r="AU174" s="17" t="s">
        <v>82</v>
      </c>
    </row>
    <row r="175" spans="1:47" s="2" customFormat="1" ht="12">
      <c r="A175" s="38"/>
      <c r="B175" s="39"/>
      <c r="C175" s="40"/>
      <c r="D175" s="230" t="s">
        <v>170</v>
      </c>
      <c r="E175" s="40"/>
      <c r="F175" s="231" t="s">
        <v>1220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170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172</v>
      </c>
      <c r="E176" s="234" t="s">
        <v>19</v>
      </c>
      <c r="F176" s="235" t="s">
        <v>1173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172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159</v>
      </c>
    </row>
    <row r="177" spans="1:51" s="13" customFormat="1" ht="12">
      <c r="A177" s="13"/>
      <c r="B177" s="232"/>
      <c r="C177" s="233"/>
      <c r="D177" s="225" t="s">
        <v>172</v>
      </c>
      <c r="E177" s="234" t="s">
        <v>19</v>
      </c>
      <c r="F177" s="235" t="s">
        <v>1221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172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159</v>
      </c>
    </row>
    <row r="178" spans="1:51" s="14" customFormat="1" ht="12">
      <c r="A178" s="14"/>
      <c r="B178" s="242"/>
      <c r="C178" s="243"/>
      <c r="D178" s="225" t="s">
        <v>172</v>
      </c>
      <c r="E178" s="244" t="s">
        <v>19</v>
      </c>
      <c r="F178" s="245" t="s">
        <v>1451</v>
      </c>
      <c r="G178" s="243"/>
      <c r="H178" s="246">
        <v>2.4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172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159</v>
      </c>
    </row>
    <row r="179" spans="1:65" s="2" customFormat="1" ht="24.15" customHeight="1">
      <c r="A179" s="38"/>
      <c r="B179" s="39"/>
      <c r="C179" s="212" t="s">
        <v>272</v>
      </c>
      <c r="D179" s="212" t="s">
        <v>161</v>
      </c>
      <c r="E179" s="213" t="s">
        <v>1223</v>
      </c>
      <c r="F179" s="214" t="s">
        <v>1224</v>
      </c>
      <c r="G179" s="215" t="s">
        <v>249</v>
      </c>
      <c r="H179" s="216">
        <v>0.18</v>
      </c>
      <c r="I179" s="217"/>
      <c r="J179" s="218">
        <f>ROUND(I179*H179,2)</f>
        <v>0</v>
      </c>
      <c r="K179" s="214" t="s">
        <v>165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166</v>
      </c>
      <c r="AT179" s="223" t="s">
        <v>161</v>
      </c>
      <c r="AU179" s="223" t="s">
        <v>82</v>
      </c>
      <c r="AY179" s="17" t="s">
        <v>159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166</v>
      </c>
      <c r="BM179" s="223" t="s">
        <v>1304</v>
      </c>
    </row>
    <row r="180" spans="1:47" s="2" customFormat="1" ht="12">
      <c r="A180" s="38"/>
      <c r="B180" s="39"/>
      <c r="C180" s="40"/>
      <c r="D180" s="225" t="s">
        <v>168</v>
      </c>
      <c r="E180" s="40"/>
      <c r="F180" s="226" t="s">
        <v>1226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168</v>
      </c>
      <c r="AU180" s="17" t="s">
        <v>82</v>
      </c>
    </row>
    <row r="181" spans="1:47" s="2" customFormat="1" ht="12">
      <c r="A181" s="38"/>
      <c r="B181" s="39"/>
      <c r="C181" s="40"/>
      <c r="D181" s="230" t="s">
        <v>170</v>
      </c>
      <c r="E181" s="40"/>
      <c r="F181" s="231" t="s">
        <v>1227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170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172</v>
      </c>
      <c r="E182" s="234" t="s">
        <v>19</v>
      </c>
      <c r="F182" s="235" t="s">
        <v>1173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172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159</v>
      </c>
    </row>
    <row r="183" spans="1:51" s="14" customFormat="1" ht="12">
      <c r="A183" s="14"/>
      <c r="B183" s="242"/>
      <c r="C183" s="243"/>
      <c r="D183" s="225" t="s">
        <v>172</v>
      </c>
      <c r="E183" s="244" t="s">
        <v>19</v>
      </c>
      <c r="F183" s="245" t="s">
        <v>1228</v>
      </c>
      <c r="G183" s="243"/>
      <c r="H183" s="246">
        <v>0.18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172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159</v>
      </c>
    </row>
    <row r="184" spans="1:65" s="2" customFormat="1" ht="33" customHeight="1">
      <c r="A184" s="38"/>
      <c r="B184" s="39"/>
      <c r="C184" s="212" t="s">
        <v>425</v>
      </c>
      <c r="D184" s="212" t="s">
        <v>161</v>
      </c>
      <c r="E184" s="213" t="s">
        <v>1229</v>
      </c>
      <c r="F184" s="214" t="s">
        <v>1230</v>
      </c>
      <c r="G184" s="215" t="s">
        <v>209</v>
      </c>
      <c r="H184" s="216">
        <v>6.3</v>
      </c>
      <c r="I184" s="217"/>
      <c r="J184" s="218">
        <f>ROUND(I184*H184,2)</f>
        <v>0</v>
      </c>
      <c r="K184" s="214" t="s">
        <v>165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</v>
      </c>
      <c r="R184" s="221">
        <f>Q184*H184</f>
        <v>2.802114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166</v>
      </c>
      <c r="AT184" s="223" t="s">
        <v>161</v>
      </c>
      <c r="AU184" s="223" t="s">
        <v>82</v>
      </c>
      <c r="AY184" s="17" t="s">
        <v>159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166</v>
      </c>
      <c r="BM184" s="223" t="s">
        <v>1305</v>
      </c>
    </row>
    <row r="185" spans="1:47" s="2" customFormat="1" ht="12">
      <c r="A185" s="38"/>
      <c r="B185" s="39"/>
      <c r="C185" s="40"/>
      <c r="D185" s="225" t="s">
        <v>168</v>
      </c>
      <c r="E185" s="40"/>
      <c r="F185" s="226" t="s">
        <v>1232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168</v>
      </c>
      <c r="AU185" s="17" t="s">
        <v>82</v>
      </c>
    </row>
    <row r="186" spans="1:47" s="2" customFormat="1" ht="12">
      <c r="A186" s="38"/>
      <c r="B186" s="39"/>
      <c r="C186" s="40"/>
      <c r="D186" s="230" t="s">
        <v>170</v>
      </c>
      <c r="E186" s="40"/>
      <c r="F186" s="231" t="s">
        <v>1233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170</v>
      </c>
      <c r="AU186" s="17" t="s">
        <v>82</v>
      </c>
    </row>
    <row r="187" spans="1:47" s="2" customFormat="1" ht="12">
      <c r="A187" s="38"/>
      <c r="B187" s="39"/>
      <c r="C187" s="40"/>
      <c r="D187" s="225" t="s">
        <v>187</v>
      </c>
      <c r="E187" s="40"/>
      <c r="F187" s="253" t="s">
        <v>1234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187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172</v>
      </c>
      <c r="E188" s="234" t="s">
        <v>19</v>
      </c>
      <c r="F188" s="235" t="s">
        <v>1173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172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159</v>
      </c>
    </row>
    <row r="189" spans="1:51" s="14" customFormat="1" ht="12">
      <c r="A189" s="14"/>
      <c r="B189" s="242"/>
      <c r="C189" s="243"/>
      <c r="D189" s="225" t="s">
        <v>172</v>
      </c>
      <c r="E189" s="244" t="s">
        <v>19</v>
      </c>
      <c r="F189" s="245" t="s">
        <v>1452</v>
      </c>
      <c r="G189" s="243"/>
      <c r="H189" s="246">
        <v>6.3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172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159</v>
      </c>
    </row>
    <row r="190" spans="1:63" s="12" customFormat="1" ht="22.8" customHeight="1">
      <c r="A190" s="12"/>
      <c r="B190" s="196"/>
      <c r="C190" s="197"/>
      <c r="D190" s="198" t="s">
        <v>71</v>
      </c>
      <c r="E190" s="210" t="s">
        <v>222</v>
      </c>
      <c r="F190" s="210" t="s">
        <v>824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22.51392195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159</v>
      </c>
      <c r="BK190" s="209">
        <f>SUM(BK191:BK205)</f>
        <v>0</v>
      </c>
    </row>
    <row r="191" spans="1:65" s="2" customFormat="1" ht="24.15" customHeight="1">
      <c r="A191" s="38"/>
      <c r="B191" s="39"/>
      <c r="C191" s="212" t="s">
        <v>428</v>
      </c>
      <c r="D191" s="212" t="s">
        <v>161</v>
      </c>
      <c r="E191" s="213" t="s">
        <v>1307</v>
      </c>
      <c r="F191" s="214" t="s">
        <v>1308</v>
      </c>
      <c r="G191" s="215" t="s">
        <v>527</v>
      </c>
      <c r="H191" s="216">
        <v>10</v>
      </c>
      <c r="I191" s="217"/>
      <c r="J191" s="218">
        <f>ROUND(I191*H191,2)</f>
        <v>0</v>
      </c>
      <c r="K191" s="214" t="s">
        <v>165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0.88535</v>
      </c>
      <c r="R191" s="221">
        <f>Q191*H191</f>
        <v>8.8535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166</v>
      </c>
      <c r="AT191" s="223" t="s">
        <v>161</v>
      </c>
      <c r="AU191" s="223" t="s">
        <v>82</v>
      </c>
      <c r="AY191" s="17" t="s">
        <v>159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166</v>
      </c>
      <c r="BM191" s="223" t="s">
        <v>1309</v>
      </c>
    </row>
    <row r="192" spans="1:47" s="2" customFormat="1" ht="12">
      <c r="A192" s="38"/>
      <c r="B192" s="39"/>
      <c r="C192" s="40"/>
      <c r="D192" s="225" t="s">
        <v>168</v>
      </c>
      <c r="E192" s="40"/>
      <c r="F192" s="226" t="s">
        <v>1310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168</v>
      </c>
      <c r="AU192" s="17" t="s">
        <v>82</v>
      </c>
    </row>
    <row r="193" spans="1:47" s="2" customFormat="1" ht="12">
      <c r="A193" s="38"/>
      <c r="B193" s="39"/>
      <c r="C193" s="40"/>
      <c r="D193" s="230" t="s">
        <v>170</v>
      </c>
      <c r="E193" s="40"/>
      <c r="F193" s="231" t="s">
        <v>1311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170</v>
      </c>
      <c r="AU193" s="17" t="s">
        <v>82</v>
      </c>
    </row>
    <row r="194" spans="1:47" s="2" customFormat="1" ht="12">
      <c r="A194" s="38"/>
      <c r="B194" s="39"/>
      <c r="C194" s="40"/>
      <c r="D194" s="225" t="s">
        <v>187</v>
      </c>
      <c r="E194" s="40"/>
      <c r="F194" s="253" t="s">
        <v>1241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187</v>
      </c>
      <c r="AU194" s="17" t="s">
        <v>82</v>
      </c>
    </row>
    <row r="195" spans="1:51" s="13" customFormat="1" ht="12">
      <c r="A195" s="13"/>
      <c r="B195" s="232"/>
      <c r="C195" s="233"/>
      <c r="D195" s="225" t="s">
        <v>172</v>
      </c>
      <c r="E195" s="234" t="s">
        <v>19</v>
      </c>
      <c r="F195" s="235" t="s">
        <v>1173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172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159</v>
      </c>
    </row>
    <row r="196" spans="1:51" s="14" customFormat="1" ht="12">
      <c r="A196" s="14"/>
      <c r="B196" s="242"/>
      <c r="C196" s="243"/>
      <c r="D196" s="225" t="s">
        <v>172</v>
      </c>
      <c r="E196" s="244" t="s">
        <v>19</v>
      </c>
      <c r="F196" s="245" t="s">
        <v>1312</v>
      </c>
      <c r="G196" s="243"/>
      <c r="H196" s="246">
        <v>10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172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159</v>
      </c>
    </row>
    <row r="197" spans="1:65" s="2" customFormat="1" ht="16.5" customHeight="1">
      <c r="A197" s="38"/>
      <c r="B197" s="39"/>
      <c r="C197" s="258" t="s">
        <v>436</v>
      </c>
      <c r="D197" s="258" t="s">
        <v>376</v>
      </c>
      <c r="E197" s="259" t="s">
        <v>1313</v>
      </c>
      <c r="F197" s="260" t="s">
        <v>1314</v>
      </c>
      <c r="G197" s="261" t="s">
        <v>527</v>
      </c>
      <c r="H197" s="262">
        <v>10.1</v>
      </c>
      <c r="I197" s="263"/>
      <c r="J197" s="264">
        <f>ROUND(I197*H197,2)</f>
        <v>0</v>
      </c>
      <c r="K197" s="260" t="s">
        <v>165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0.6</v>
      </c>
      <c r="R197" s="221">
        <f>Q197*H197</f>
        <v>6.06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215</v>
      </c>
      <c r="AT197" s="223" t="s">
        <v>376</v>
      </c>
      <c r="AU197" s="223" t="s">
        <v>82</v>
      </c>
      <c r="AY197" s="17" t="s">
        <v>159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166</v>
      </c>
      <c r="BM197" s="223" t="s">
        <v>1315</v>
      </c>
    </row>
    <row r="198" spans="1:47" s="2" customFormat="1" ht="12">
      <c r="A198" s="38"/>
      <c r="B198" s="39"/>
      <c r="C198" s="40"/>
      <c r="D198" s="225" t="s">
        <v>168</v>
      </c>
      <c r="E198" s="40"/>
      <c r="F198" s="226" t="s">
        <v>1314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168</v>
      </c>
      <c r="AU198" s="17" t="s">
        <v>82</v>
      </c>
    </row>
    <row r="199" spans="1:47" s="2" customFormat="1" ht="12">
      <c r="A199" s="38"/>
      <c r="B199" s="39"/>
      <c r="C199" s="40"/>
      <c r="D199" s="230" t="s">
        <v>170</v>
      </c>
      <c r="E199" s="40"/>
      <c r="F199" s="231" t="s">
        <v>1316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170</v>
      </c>
      <c r="AU199" s="17" t="s">
        <v>82</v>
      </c>
    </row>
    <row r="200" spans="1:51" s="14" customFormat="1" ht="12">
      <c r="A200" s="14"/>
      <c r="B200" s="242"/>
      <c r="C200" s="243"/>
      <c r="D200" s="225" t="s">
        <v>172</v>
      </c>
      <c r="E200" s="243"/>
      <c r="F200" s="245" t="s">
        <v>1317</v>
      </c>
      <c r="G200" s="243"/>
      <c r="H200" s="246">
        <v>10.1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172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159</v>
      </c>
    </row>
    <row r="201" spans="1:65" s="2" customFormat="1" ht="24.15" customHeight="1">
      <c r="A201" s="38"/>
      <c r="B201" s="39"/>
      <c r="C201" s="212" t="s">
        <v>7</v>
      </c>
      <c r="D201" s="212" t="s">
        <v>161</v>
      </c>
      <c r="E201" s="213" t="s">
        <v>1318</v>
      </c>
      <c r="F201" s="214" t="s">
        <v>1319</v>
      </c>
      <c r="G201" s="215" t="s">
        <v>249</v>
      </c>
      <c r="H201" s="216">
        <v>3.085</v>
      </c>
      <c r="I201" s="217"/>
      <c r="J201" s="218">
        <f>ROUND(I201*H201,2)</f>
        <v>0</v>
      </c>
      <c r="K201" s="214" t="s">
        <v>165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7.60042195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166</v>
      </c>
      <c r="AT201" s="223" t="s">
        <v>161</v>
      </c>
      <c r="AU201" s="223" t="s">
        <v>82</v>
      </c>
      <c r="AY201" s="17" t="s">
        <v>159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166</v>
      </c>
      <c r="BM201" s="223" t="s">
        <v>1320</v>
      </c>
    </row>
    <row r="202" spans="1:47" s="2" customFormat="1" ht="12">
      <c r="A202" s="38"/>
      <c r="B202" s="39"/>
      <c r="C202" s="40"/>
      <c r="D202" s="225" t="s">
        <v>168</v>
      </c>
      <c r="E202" s="40"/>
      <c r="F202" s="226" t="s">
        <v>1321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168</v>
      </c>
      <c r="AU202" s="17" t="s">
        <v>82</v>
      </c>
    </row>
    <row r="203" spans="1:47" s="2" customFormat="1" ht="12">
      <c r="A203" s="38"/>
      <c r="B203" s="39"/>
      <c r="C203" s="40"/>
      <c r="D203" s="230" t="s">
        <v>170</v>
      </c>
      <c r="E203" s="40"/>
      <c r="F203" s="231" t="s">
        <v>1322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170</v>
      </c>
      <c r="AU203" s="17" t="s">
        <v>82</v>
      </c>
    </row>
    <row r="204" spans="1:51" s="13" customFormat="1" ht="12">
      <c r="A204" s="13"/>
      <c r="B204" s="232"/>
      <c r="C204" s="233"/>
      <c r="D204" s="225" t="s">
        <v>172</v>
      </c>
      <c r="E204" s="234" t="s">
        <v>19</v>
      </c>
      <c r="F204" s="235" t="s">
        <v>1173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172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159</v>
      </c>
    </row>
    <row r="205" spans="1:51" s="14" customFormat="1" ht="12">
      <c r="A205" s="14"/>
      <c r="B205" s="242"/>
      <c r="C205" s="243"/>
      <c r="D205" s="225" t="s">
        <v>172</v>
      </c>
      <c r="E205" s="244" t="s">
        <v>19</v>
      </c>
      <c r="F205" s="245" t="s">
        <v>1453</v>
      </c>
      <c r="G205" s="243"/>
      <c r="H205" s="246">
        <v>3.085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172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159</v>
      </c>
    </row>
    <row r="206" spans="1:63" s="12" customFormat="1" ht="22.8" customHeight="1">
      <c r="A206" s="12"/>
      <c r="B206" s="196"/>
      <c r="C206" s="197"/>
      <c r="D206" s="198" t="s">
        <v>71</v>
      </c>
      <c r="E206" s="210" t="s">
        <v>1086</v>
      </c>
      <c r="F206" s="210" t="s">
        <v>1087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159</v>
      </c>
      <c r="BK206" s="209">
        <f>SUM(BK207:BK209)</f>
        <v>0</v>
      </c>
    </row>
    <row r="207" spans="1:65" s="2" customFormat="1" ht="33" customHeight="1">
      <c r="A207" s="38"/>
      <c r="B207" s="39"/>
      <c r="C207" s="212" t="s">
        <v>454</v>
      </c>
      <c r="D207" s="212" t="s">
        <v>161</v>
      </c>
      <c r="E207" s="213" t="s">
        <v>1089</v>
      </c>
      <c r="F207" s="214" t="s">
        <v>1090</v>
      </c>
      <c r="G207" s="215" t="s">
        <v>263</v>
      </c>
      <c r="H207" s="216">
        <v>41.658</v>
      </c>
      <c r="I207" s="217"/>
      <c r="J207" s="218">
        <f>ROUND(I207*H207,2)</f>
        <v>0</v>
      </c>
      <c r="K207" s="214" t="s">
        <v>165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166</v>
      </c>
      <c r="AT207" s="223" t="s">
        <v>161</v>
      </c>
      <c r="AU207" s="223" t="s">
        <v>82</v>
      </c>
      <c r="AY207" s="17" t="s">
        <v>159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166</v>
      </c>
      <c r="BM207" s="223" t="s">
        <v>1324</v>
      </c>
    </row>
    <row r="208" spans="1:47" s="2" customFormat="1" ht="12">
      <c r="A208" s="38"/>
      <c r="B208" s="39"/>
      <c r="C208" s="40"/>
      <c r="D208" s="225" t="s">
        <v>168</v>
      </c>
      <c r="E208" s="40"/>
      <c r="F208" s="226" t="s">
        <v>1092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168</v>
      </c>
      <c r="AU208" s="17" t="s">
        <v>82</v>
      </c>
    </row>
    <row r="209" spans="1:47" s="2" customFormat="1" ht="12">
      <c r="A209" s="38"/>
      <c r="B209" s="39"/>
      <c r="C209" s="40"/>
      <c r="D209" s="230" t="s">
        <v>170</v>
      </c>
      <c r="E209" s="40"/>
      <c r="F209" s="231" t="s">
        <v>1093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170</v>
      </c>
      <c r="AU209" s="17" t="s">
        <v>82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135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136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1454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15. 9. 2021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ROUND(J83,2)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ROUND((SUM(BE83:BE169)),2)</f>
        <v>0</v>
      </c>
      <c r="G33" s="38"/>
      <c r="H33" s="38"/>
      <c r="I33" s="157">
        <v>0.21</v>
      </c>
      <c r="J33" s="156">
        <f>ROUND(((SUM(BE83:BE169))*I33),2)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44</v>
      </c>
      <c r="F34" s="156">
        <f>ROUND((SUM(BF83:BF169)),2)</f>
        <v>0</v>
      </c>
      <c r="G34" s="38"/>
      <c r="H34" s="38"/>
      <c r="I34" s="157">
        <v>0.15</v>
      </c>
      <c r="J34" s="156">
        <f>ROUND(((SUM(BF83:BF169))*I34),2)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45</v>
      </c>
      <c r="F35" s="156">
        <f>ROUND((SUM(BG83:BG169)),2)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46</v>
      </c>
      <c r="F36" s="156">
        <f>ROUND((SUM(BH83:BH169)),2)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ROUND((SUM(BI83:BI169)),2)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138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II/230 Stříbro - dálnice D5, úsek 2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136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801 - Technická rekultivace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Stříbro</v>
      </c>
      <c r="G52" s="40"/>
      <c r="H52" s="40"/>
      <c r="I52" s="32" t="s">
        <v>23</v>
      </c>
      <c r="J52" s="72" t="str">
        <f>IF(J12="","",J12)</f>
        <v>15. 9. 2021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kraje, p. o.</v>
      </c>
      <c r="G54" s="40"/>
      <c r="H54" s="40"/>
      <c r="I54" s="32" t="s">
        <v>31</v>
      </c>
      <c r="J54" s="36" t="str">
        <f>E21</f>
        <v>Sweco Hydroprojekt a.s.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139</v>
      </c>
      <c r="D57" s="171"/>
      <c r="E57" s="171"/>
      <c r="F57" s="171"/>
      <c r="G57" s="171"/>
      <c r="H57" s="171"/>
      <c r="I57" s="171"/>
      <c r="J57" s="172" t="s">
        <v>140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J83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141</v>
      </c>
    </row>
    <row r="60" spans="1:31" s="9" customFormat="1" ht="24.95" customHeight="1">
      <c r="A60" s="9"/>
      <c r="B60" s="174"/>
      <c r="C60" s="175"/>
      <c r="D60" s="176" t="s">
        <v>142</v>
      </c>
      <c r="E60" s="177"/>
      <c r="F60" s="177"/>
      <c r="G60" s="177"/>
      <c r="H60" s="177"/>
      <c r="I60" s="177"/>
      <c r="J60" s="178">
        <f>J84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143</v>
      </c>
      <c r="E61" s="182"/>
      <c r="F61" s="182"/>
      <c r="G61" s="182"/>
      <c r="H61" s="182"/>
      <c r="I61" s="182"/>
      <c r="J61" s="183">
        <f>J85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25"/>
      <c r="D62" s="181" t="s">
        <v>285</v>
      </c>
      <c r="E62" s="182"/>
      <c r="F62" s="182"/>
      <c r="G62" s="182"/>
      <c r="H62" s="182"/>
      <c r="I62" s="182"/>
      <c r="J62" s="183">
        <f>J151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25"/>
      <c r="D63" s="181" t="s">
        <v>286</v>
      </c>
      <c r="E63" s="182"/>
      <c r="F63" s="182"/>
      <c r="G63" s="182"/>
      <c r="H63" s="182"/>
      <c r="I63" s="182"/>
      <c r="J63" s="183">
        <f>J163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2" customFormat="1" ht="21.8" customHeight="1">
      <c r="A64" s="38"/>
      <c r="B64" s="39"/>
      <c r="C64" s="40"/>
      <c r="D64" s="40"/>
      <c r="E64" s="40"/>
      <c r="F64" s="40"/>
      <c r="G64" s="40"/>
      <c r="H64" s="40"/>
      <c r="I64" s="40"/>
      <c r="J64" s="40"/>
      <c r="K64" s="40"/>
      <c r="L64" s="14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59"/>
      <c r="C65" s="60"/>
      <c r="D65" s="60"/>
      <c r="E65" s="60"/>
      <c r="F65" s="60"/>
      <c r="G65" s="60"/>
      <c r="H65" s="60"/>
      <c r="I65" s="60"/>
      <c r="J65" s="60"/>
      <c r="K65" s="60"/>
      <c r="L65" s="14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pans="1:31" s="2" customFormat="1" ht="6.95" customHeight="1">
      <c r="A69" s="38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24.95" customHeight="1">
      <c r="A70" s="38"/>
      <c r="B70" s="39"/>
      <c r="C70" s="23" t="s">
        <v>144</v>
      </c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39"/>
      <c r="C71" s="40"/>
      <c r="D71" s="40"/>
      <c r="E71" s="40"/>
      <c r="F71" s="40"/>
      <c r="G71" s="40"/>
      <c r="H71" s="40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16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169" t="str">
        <f>E7</f>
        <v>II/230 Stříbro - dálnice D5, úsek 2</v>
      </c>
      <c r="F73" s="32"/>
      <c r="G73" s="32"/>
      <c r="H73" s="32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136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69" t="str">
        <f>E9</f>
        <v>SO 801 - Technická rekultivace</v>
      </c>
      <c r="F75" s="40"/>
      <c r="G75" s="40"/>
      <c r="H75" s="40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2" customHeight="1">
      <c r="A77" s="38"/>
      <c r="B77" s="39"/>
      <c r="C77" s="32" t="s">
        <v>21</v>
      </c>
      <c r="D77" s="40"/>
      <c r="E77" s="40"/>
      <c r="F77" s="27" t="str">
        <f>F12</f>
        <v>Stříbro</v>
      </c>
      <c r="G77" s="40"/>
      <c r="H77" s="40"/>
      <c r="I77" s="32" t="s">
        <v>23</v>
      </c>
      <c r="J77" s="72" t="str">
        <f>IF(J12="","",J12)</f>
        <v>15. 9. 2021</v>
      </c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25.65" customHeight="1">
      <c r="A79" s="38"/>
      <c r="B79" s="39"/>
      <c r="C79" s="32" t="s">
        <v>25</v>
      </c>
      <c r="D79" s="40"/>
      <c r="E79" s="40"/>
      <c r="F79" s="27" t="str">
        <f>E15</f>
        <v>Správa a údržba silnic Plzeňského kraje, p. o.</v>
      </c>
      <c r="G79" s="40"/>
      <c r="H79" s="40"/>
      <c r="I79" s="32" t="s">
        <v>31</v>
      </c>
      <c r="J79" s="36" t="str">
        <f>E21</f>
        <v>Sweco Hydroprojekt a.s.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5.15" customHeight="1">
      <c r="A80" s="38"/>
      <c r="B80" s="39"/>
      <c r="C80" s="32" t="s">
        <v>29</v>
      </c>
      <c r="D80" s="40"/>
      <c r="E80" s="40"/>
      <c r="F80" s="27" t="str">
        <f>IF(E18="","",E18)</f>
        <v>Vyplň údaj</v>
      </c>
      <c r="G80" s="40"/>
      <c r="H80" s="40"/>
      <c r="I80" s="32" t="s">
        <v>34</v>
      </c>
      <c r="J80" s="36" t="str">
        <f>E24</f>
        <v xml:space="preserve"> </v>
      </c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0.3" customHeight="1">
      <c r="A81" s="38"/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11" customFormat="1" ht="29.25" customHeight="1">
      <c r="A82" s="185"/>
      <c r="B82" s="186"/>
      <c r="C82" s="187" t="s">
        <v>145</v>
      </c>
      <c r="D82" s="188" t="s">
        <v>57</v>
      </c>
      <c r="E82" s="188" t="s">
        <v>53</v>
      </c>
      <c r="F82" s="188" t="s">
        <v>54</v>
      </c>
      <c r="G82" s="188" t="s">
        <v>146</v>
      </c>
      <c r="H82" s="188" t="s">
        <v>147</v>
      </c>
      <c r="I82" s="188" t="s">
        <v>148</v>
      </c>
      <c r="J82" s="188" t="s">
        <v>140</v>
      </c>
      <c r="K82" s="189" t="s">
        <v>149</v>
      </c>
      <c r="L82" s="190"/>
      <c r="M82" s="92" t="s">
        <v>19</v>
      </c>
      <c r="N82" s="93" t="s">
        <v>42</v>
      </c>
      <c r="O82" s="93" t="s">
        <v>150</v>
      </c>
      <c r="P82" s="93" t="s">
        <v>151</v>
      </c>
      <c r="Q82" s="93" t="s">
        <v>152</v>
      </c>
      <c r="R82" s="93" t="s">
        <v>153</v>
      </c>
      <c r="S82" s="93" t="s">
        <v>154</v>
      </c>
      <c r="T82" s="94" t="s">
        <v>155</v>
      </c>
      <c r="U82" s="185"/>
      <c r="V82" s="185"/>
      <c r="W82" s="185"/>
      <c r="X82" s="185"/>
      <c r="Y82" s="185"/>
      <c r="Z82" s="185"/>
      <c r="AA82" s="185"/>
      <c r="AB82" s="185"/>
      <c r="AC82" s="185"/>
      <c r="AD82" s="185"/>
      <c r="AE82" s="185"/>
    </row>
    <row r="83" spans="1:63" s="2" customFormat="1" ht="22.8" customHeight="1">
      <c r="A83" s="38"/>
      <c r="B83" s="39"/>
      <c r="C83" s="99" t="s">
        <v>156</v>
      </c>
      <c r="D83" s="40"/>
      <c r="E83" s="40"/>
      <c r="F83" s="40"/>
      <c r="G83" s="40"/>
      <c r="H83" s="40"/>
      <c r="I83" s="40"/>
      <c r="J83" s="191">
        <f>BK83</f>
        <v>0</v>
      </c>
      <c r="K83" s="40"/>
      <c r="L83" s="44"/>
      <c r="M83" s="95"/>
      <c r="N83" s="192"/>
      <c r="O83" s="96"/>
      <c r="P83" s="193">
        <f>P84</f>
        <v>0</v>
      </c>
      <c r="Q83" s="96"/>
      <c r="R83" s="193">
        <f>R84</f>
        <v>12.637547</v>
      </c>
      <c r="S83" s="96"/>
      <c r="T83" s="194">
        <f>T84</f>
        <v>4697.929799999999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71</v>
      </c>
      <c r="AU83" s="17" t="s">
        <v>141</v>
      </c>
      <c r="BK83" s="195">
        <f>BK84</f>
        <v>0</v>
      </c>
    </row>
    <row r="84" spans="1:63" s="12" customFormat="1" ht="25.9" customHeight="1">
      <c r="A84" s="12"/>
      <c r="B84" s="196"/>
      <c r="C84" s="197"/>
      <c r="D84" s="198" t="s">
        <v>71</v>
      </c>
      <c r="E84" s="199" t="s">
        <v>157</v>
      </c>
      <c r="F84" s="199" t="s">
        <v>158</v>
      </c>
      <c r="G84" s="197"/>
      <c r="H84" s="197"/>
      <c r="I84" s="200"/>
      <c r="J84" s="201">
        <f>BK84</f>
        <v>0</v>
      </c>
      <c r="K84" s="197"/>
      <c r="L84" s="202"/>
      <c r="M84" s="203"/>
      <c r="N84" s="204"/>
      <c r="O84" s="204"/>
      <c r="P84" s="205">
        <f>P85+P151+P163</f>
        <v>0</v>
      </c>
      <c r="Q84" s="204"/>
      <c r="R84" s="205">
        <f>R85+R151+R163</f>
        <v>12.637547</v>
      </c>
      <c r="S84" s="204"/>
      <c r="T84" s="206">
        <f>T85+T151+T163</f>
        <v>4697.929799999999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7" t="s">
        <v>80</v>
      </c>
      <c r="AT84" s="208" t="s">
        <v>71</v>
      </c>
      <c r="AU84" s="208" t="s">
        <v>72</v>
      </c>
      <c r="AY84" s="207" t="s">
        <v>159</v>
      </c>
      <c r="BK84" s="209">
        <f>BK85+BK151+BK163</f>
        <v>0</v>
      </c>
    </row>
    <row r="85" spans="1:63" s="12" customFormat="1" ht="22.8" customHeight="1">
      <c r="A85" s="12"/>
      <c r="B85" s="196"/>
      <c r="C85" s="197"/>
      <c r="D85" s="198" t="s">
        <v>71</v>
      </c>
      <c r="E85" s="210" t="s">
        <v>80</v>
      </c>
      <c r="F85" s="210" t="s">
        <v>160</v>
      </c>
      <c r="G85" s="197"/>
      <c r="H85" s="197"/>
      <c r="I85" s="200"/>
      <c r="J85" s="211">
        <f>BK85</f>
        <v>0</v>
      </c>
      <c r="K85" s="197"/>
      <c r="L85" s="202"/>
      <c r="M85" s="203"/>
      <c r="N85" s="204"/>
      <c r="O85" s="204"/>
      <c r="P85" s="205">
        <f>SUM(P86:P150)</f>
        <v>0</v>
      </c>
      <c r="Q85" s="204"/>
      <c r="R85" s="205">
        <f>SUM(R86:R150)</f>
        <v>12.637547</v>
      </c>
      <c r="S85" s="204"/>
      <c r="T85" s="206">
        <f>SUM(T86:T150)</f>
        <v>4697.929799999999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7" t="s">
        <v>80</v>
      </c>
      <c r="AT85" s="208" t="s">
        <v>71</v>
      </c>
      <c r="AU85" s="208" t="s">
        <v>80</v>
      </c>
      <c r="AY85" s="207" t="s">
        <v>159</v>
      </c>
      <c r="BK85" s="209">
        <f>SUM(BK86:BK150)</f>
        <v>0</v>
      </c>
    </row>
    <row r="86" spans="1:65" s="2" customFormat="1" ht="24.15" customHeight="1">
      <c r="A86" s="38"/>
      <c r="B86" s="39"/>
      <c r="C86" s="212" t="s">
        <v>80</v>
      </c>
      <c r="D86" s="212" t="s">
        <v>161</v>
      </c>
      <c r="E86" s="213" t="s">
        <v>289</v>
      </c>
      <c r="F86" s="214" t="s">
        <v>290</v>
      </c>
      <c r="G86" s="215" t="s">
        <v>209</v>
      </c>
      <c r="H86" s="216">
        <v>4619.4</v>
      </c>
      <c r="I86" s="217"/>
      <c r="J86" s="218">
        <f>ROUND(I86*H86,2)</f>
        <v>0</v>
      </c>
      <c r="K86" s="214" t="s">
        <v>165</v>
      </c>
      <c r="L86" s="44"/>
      <c r="M86" s="219" t="s">
        <v>19</v>
      </c>
      <c r="N86" s="220" t="s">
        <v>43</v>
      </c>
      <c r="O86" s="84"/>
      <c r="P86" s="221">
        <f>O86*H86</f>
        <v>0</v>
      </c>
      <c r="Q86" s="221">
        <v>0</v>
      </c>
      <c r="R86" s="221">
        <f>Q86*H86</f>
        <v>0</v>
      </c>
      <c r="S86" s="221">
        <v>0.17</v>
      </c>
      <c r="T86" s="222">
        <f>S86*H86</f>
        <v>785.298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23" t="s">
        <v>166</v>
      </c>
      <c r="AT86" s="223" t="s">
        <v>161</v>
      </c>
      <c r="AU86" s="223" t="s">
        <v>82</v>
      </c>
      <c r="AY86" s="17" t="s">
        <v>159</v>
      </c>
      <c r="BE86" s="224">
        <f>IF(N86="základní",J86,0)</f>
        <v>0</v>
      </c>
      <c r="BF86" s="224">
        <f>IF(N86="snížená",J86,0)</f>
        <v>0</v>
      </c>
      <c r="BG86" s="224">
        <f>IF(N86="zákl. přenesená",J86,0)</f>
        <v>0</v>
      </c>
      <c r="BH86" s="224">
        <f>IF(N86="sníž. přenesená",J86,0)</f>
        <v>0</v>
      </c>
      <c r="BI86" s="224">
        <f>IF(N86="nulová",J86,0)</f>
        <v>0</v>
      </c>
      <c r="BJ86" s="17" t="s">
        <v>80</v>
      </c>
      <c r="BK86" s="224">
        <f>ROUND(I86*H86,2)</f>
        <v>0</v>
      </c>
      <c r="BL86" s="17" t="s">
        <v>166</v>
      </c>
      <c r="BM86" s="223" t="s">
        <v>1455</v>
      </c>
    </row>
    <row r="87" spans="1:47" s="2" customFormat="1" ht="12">
      <c r="A87" s="38"/>
      <c r="B87" s="39"/>
      <c r="C87" s="40"/>
      <c r="D87" s="225" t="s">
        <v>168</v>
      </c>
      <c r="E87" s="40"/>
      <c r="F87" s="226" t="s">
        <v>292</v>
      </c>
      <c r="G87" s="40"/>
      <c r="H87" s="40"/>
      <c r="I87" s="227"/>
      <c r="J87" s="40"/>
      <c r="K87" s="40"/>
      <c r="L87" s="44"/>
      <c r="M87" s="228"/>
      <c r="N87" s="229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168</v>
      </c>
      <c r="AU87" s="17" t="s">
        <v>82</v>
      </c>
    </row>
    <row r="88" spans="1:47" s="2" customFormat="1" ht="12">
      <c r="A88" s="38"/>
      <c r="B88" s="39"/>
      <c r="C88" s="40"/>
      <c r="D88" s="230" t="s">
        <v>170</v>
      </c>
      <c r="E88" s="40"/>
      <c r="F88" s="231" t="s">
        <v>293</v>
      </c>
      <c r="G88" s="40"/>
      <c r="H88" s="40"/>
      <c r="I88" s="227"/>
      <c r="J88" s="40"/>
      <c r="K88" s="40"/>
      <c r="L88" s="44"/>
      <c r="M88" s="228"/>
      <c r="N88" s="229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170</v>
      </c>
      <c r="AU88" s="17" t="s">
        <v>82</v>
      </c>
    </row>
    <row r="89" spans="1:51" s="13" customFormat="1" ht="12">
      <c r="A89" s="13"/>
      <c r="B89" s="232"/>
      <c r="C89" s="233"/>
      <c r="D89" s="225" t="s">
        <v>172</v>
      </c>
      <c r="E89" s="234" t="s">
        <v>19</v>
      </c>
      <c r="F89" s="235" t="s">
        <v>294</v>
      </c>
      <c r="G89" s="233"/>
      <c r="H89" s="234" t="s">
        <v>19</v>
      </c>
      <c r="I89" s="236"/>
      <c r="J89" s="233"/>
      <c r="K89" s="233"/>
      <c r="L89" s="237"/>
      <c r="M89" s="238"/>
      <c r="N89" s="239"/>
      <c r="O89" s="239"/>
      <c r="P89" s="239"/>
      <c r="Q89" s="239"/>
      <c r="R89" s="239"/>
      <c r="S89" s="239"/>
      <c r="T89" s="240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1" t="s">
        <v>172</v>
      </c>
      <c r="AU89" s="241" t="s">
        <v>82</v>
      </c>
      <c r="AV89" s="13" t="s">
        <v>80</v>
      </c>
      <c r="AW89" s="13" t="s">
        <v>33</v>
      </c>
      <c r="AX89" s="13" t="s">
        <v>72</v>
      </c>
      <c r="AY89" s="241" t="s">
        <v>159</v>
      </c>
    </row>
    <row r="90" spans="1:51" s="13" customFormat="1" ht="12">
      <c r="A90" s="13"/>
      <c r="B90" s="232"/>
      <c r="C90" s="233"/>
      <c r="D90" s="225" t="s">
        <v>172</v>
      </c>
      <c r="E90" s="234" t="s">
        <v>19</v>
      </c>
      <c r="F90" s="235" t="s">
        <v>295</v>
      </c>
      <c r="G90" s="233"/>
      <c r="H90" s="234" t="s">
        <v>19</v>
      </c>
      <c r="I90" s="236"/>
      <c r="J90" s="233"/>
      <c r="K90" s="233"/>
      <c r="L90" s="237"/>
      <c r="M90" s="238"/>
      <c r="N90" s="239"/>
      <c r="O90" s="239"/>
      <c r="P90" s="239"/>
      <c r="Q90" s="239"/>
      <c r="R90" s="239"/>
      <c r="S90" s="239"/>
      <c r="T90" s="240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1" t="s">
        <v>172</v>
      </c>
      <c r="AU90" s="241" t="s">
        <v>82</v>
      </c>
      <c r="AV90" s="13" t="s">
        <v>80</v>
      </c>
      <c r="AW90" s="13" t="s">
        <v>33</v>
      </c>
      <c r="AX90" s="13" t="s">
        <v>72</v>
      </c>
      <c r="AY90" s="241" t="s">
        <v>159</v>
      </c>
    </row>
    <row r="91" spans="1:51" s="13" customFormat="1" ht="12">
      <c r="A91" s="13"/>
      <c r="B91" s="232"/>
      <c r="C91" s="233"/>
      <c r="D91" s="225" t="s">
        <v>172</v>
      </c>
      <c r="E91" s="234" t="s">
        <v>19</v>
      </c>
      <c r="F91" s="235" t="s">
        <v>296</v>
      </c>
      <c r="G91" s="233"/>
      <c r="H91" s="234" t="s">
        <v>19</v>
      </c>
      <c r="I91" s="236"/>
      <c r="J91" s="233"/>
      <c r="K91" s="233"/>
      <c r="L91" s="237"/>
      <c r="M91" s="238"/>
      <c r="N91" s="239"/>
      <c r="O91" s="239"/>
      <c r="P91" s="239"/>
      <c r="Q91" s="239"/>
      <c r="R91" s="239"/>
      <c r="S91" s="239"/>
      <c r="T91" s="240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1" t="s">
        <v>172</v>
      </c>
      <c r="AU91" s="241" t="s">
        <v>82</v>
      </c>
      <c r="AV91" s="13" t="s">
        <v>80</v>
      </c>
      <c r="AW91" s="13" t="s">
        <v>33</v>
      </c>
      <c r="AX91" s="13" t="s">
        <v>72</v>
      </c>
      <c r="AY91" s="241" t="s">
        <v>159</v>
      </c>
    </row>
    <row r="92" spans="1:51" s="14" customFormat="1" ht="12">
      <c r="A92" s="14"/>
      <c r="B92" s="242"/>
      <c r="C92" s="243"/>
      <c r="D92" s="225" t="s">
        <v>172</v>
      </c>
      <c r="E92" s="244" t="s">
        <v>19</v>
      </c>
      <c r="F92" s="245" t="s">
        <v>1456</v>
      </c>
      <c r="G92" s="243"/>
      <c r="H92" s="246">
        <v>4619.4</v>
      </c>
      <c r="I92" s="247"/>
      <c r="J92" s="243"/>
      <c r="K92" s="243"/>
      <c r="L92" s="248"/>
      <c r="M92" s="249"/>
      <c r="N92" s="250"/>
      <c r="O92" s="250"/>
      <c r="P92" s="250"/>
      <c r="Q92" s="250"/>
      <c r="R92" s="250"/>
      <c r="S92" s="250"/>
      <c r="T92" s="251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52" t="s">
        <v>172</v>
      </c>
      <c r="AU92" s="252" t="s">
        <v>82</v>
      </c>
      <c r="AV92" s="14" t="s">
        <v>82</v>
      </c>
      <c r="AW92" s="14" t="s">
        <v>33</v>
      </c>
      <c r="AX92" s="14" t="s">
        <v>72</v>
      </c>
      <c r="AY92" s="252" t="s">
        <v>159</v>
      </c>
    </row>
    <row r="93" spans="1:65" s="2" customFormat="1" ht="24.15" customHeight="1">
      <c r="A93" s="38"/>
      <c r="B93" s="39"/>
      <c r="C93" s="212" t="s">
        <v>82</v>
      </c>
      <c r="D93" s="212" t="s">
        <v>161</v>
      </c>
      <c r="E93" s="213" t="s">
        <v>307</v>
      </c>
      <c r="F93" s="214" t="s">
        <v>308</v>
      </c>
      <c r="G93" s="215" t="s">
        <v>209</v>
      </c>
      <c r="H93" s="216">
        <v>4619.4</v>
      </c>
      <c r="I93" s="217"/>
      <c r="J93" s="218">
        <f>ROUND(I93*H93,2)</f>
        <v>0</v>
      </c>
      <c r="K93" s="214" t="s">
        <v>165</v>
      </c>
      <c r="L93" s="44"/>
      <c r="M93" s="219" t="s">
        <v>19</v>
      </c>
      <c r="N93" s="220" t="s">
        <v>43</v>
      </c>
      <c r="O93" s="84"/>
      <c r="P93" s="221">
        <f>O93*H93</f>
        <v>0</v>
      </c>
      <c r="Q93" s="221">
        <v>0</v>
      </c>
      <c r="R93" s="221">
        <f>Q93*H93</f>
        <v>0</v>
      </c>
      <c r="S93" s="221">
        <v>0.709</v>
      </c>
      <c r="T93" s="222">
        <f>S93*H93</f>
        <v>3275.1545999999994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223" t="s">
        <v>166</v>
      </c>
      <c r="AT93" s="223" t="s">
        <v>161</v>
      </c>
      <c r="AU93" s="223" t="s">
        <v>82</v>
      </c>
      <c r="AY93" s="17" t="s">
        <v>159</v>
      </c>
      <c r="BE93" s="224">
        <f>IF(N93="základní",J93,0)</f>
        <v>0</v>
      </c>
      <c r="BF93" s="224">
        <f>IF(N93="snížená",J93,0)</f>
        <v>0</v>
      </c>
      <c r="BG93" s="224">
        <f>IF(N93="zákl. přenesená",J93,0)</f>
        <v>0</v>
      </c>
      <c r="BH93" s="224">
        <f>IF(N93="sníž. přenesená",J93,0)</f>
        <v>0</v>
      </c>
      <c r="BI93" s="224">
        <f>IF(N93="nulová",J93,0)</f>
        <v>0</v>
      </c>
      <c r="BJ93" s="17" t="s">
        <v>80</v>
      </c>
      <c r="BK93" s="224">
        <f>ROUND(I93*H93,2)</f>
        <v>0</v>
      </c>
      <c r="BL93" s="17" t="s">
        <v>166</v>
      </c>
      <c r="BM93" s="223" t="s">
        <v>1457</v>
      </c>
    </row>
    <row r="94" spans="1:47" s="2" customFormat="1" ht="12">
      <c r="A94" s="38"/>
      <c r="B94" s="39"/>
      <c r="C94" s="40"/>
      <c r="D94" s="225" t="s">
        <v>168</v>
      </c>
      <c r="E94" s="40"/>
      <c r="F94" s="226" t="s">
        <v>310</v>
      </c>
      <c r="G94" s="40"/>
      <c r="H94" s="40"/>
      <c r="I94" s="227"/>
      <c r="J94" s="40"/>
      <c r="K94" s="40"/>
      <c r="L94" s="44"/>
      <c r="M94" s="228"/>
      <c r="N94" s="229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168</v>
      </c>
      <c r="AU94" s="17" t="s">
        <v>82</v>
      </c>
    </row>
    <row r="95" spans="1:47" s="2" customFormat="1" ht="12">
      <c r="A95" s="38"/>
      <c r="B95" s="39"/>
      <c r="C95" s="40"/>
      <c r="D95" s="230" t="s">
        <v>170</v>
      </c>
      <c r="E95" s="40"/>
      <c r="F95" s="231" t="s">
        <v>311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170</v>
      </c>
      <c r="AU95" s="17" t="s">
        <v>82</v>
      </c>
    </row>
    <row r="96" spans="1:47" s="2" customFormat="1" ht="12">
      <c r="A96" s="38"/>
      <c r="B96" s="39"/>
      <c r="C96" s="40"/>
      <c r="D96" s="225" t="s">
        <v>187</v>
      </c>
      <c r="E96" s="40"/>
      <c r="F96" s="253" t="s">
        <v>312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187</v>
      </c>
      <c r="AU96" s="17" t="s">
        <v>82</v>
      </c>
    </row>
    <row r="97" spans="1:51" s="13" customFormat="1" ht="12">
      <c r="A97" s="13"/>
      <c r="B97" s="232"/>
      <c r="C97" s="233"/>
      <c r="D97" s="225" t="s">
        <v>172</v>
      </c>
      <c r="E97" s="234" t="s">
        <v>19</v>
      </c>
      <c r="F97" s="235" t="s">
        <v>294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1" t="s">
        <v>172</v>
      </c>
      <c r="AU97" s="241" t="s">
        <v>82</v>
      </c>
      <c r="AV97" s="13" t="s">
        <v>80</v>
      </c>
      <c r="AW97" s="13" t="s">
        <v>33</v>
      </c>
      <c r="AX97" s="13" t="s">
        <v>72</v>
      </c>
      <c r="AY97" s="241" t="s">
        <v>159</v>
      </c>
    </row>
    <row r="98" spans="1:51" s="13" customFormat="1" ht="12">
      <c r="A98" s="13"/>
      <c r="B98" s="232"/>
      <c r="C98" s="233"/>
      <c r="D98" s="225" t="s">
        <v>172</v>
      </c>
      <c r="E98" s="234" t="s">
        <v>19</v>
      </c>
      <c r="F98" s="235" t="s">
        <v>295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172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159</v>
      </c>
    </row>
    <row r="99" spans="1:51" s="13" customFormat="1" ht="12">
      <c r="A99" s="13"/>
      <c r="B99" s="232"/>
      <c r="C99" s="233"/>
      <c r="D99" s="225" t="s">
        <v>172</v>
      </c>
      <c r="E99" s="234" t="s">
        <v>19</v>
      </c>
      <c r="F99" s="235" t="s">
        <v>313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172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159</v>
      </c>
    </row>
    <row r="100" spans="1:51" s="14" customFormat="1" ht="12">
      <c r="A100" s="14"/>
      <c r="B100" s="242"/>
      <c r="C100" s="243"/>
      <c r="D100" s="225" t="s">
        <v>172</v>
      </c>
      <c r="E100" s="244" t="s">
        <v>19</v>
      </c>
      <c r="F100" s="245" t="s">
        <v>1458</v>
      </c>
      <c r="G100" s="243"/>
      <c r="H100" s="246">
        <v>4619.4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172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159</v>
      </c>
    </row>
    <row r="101" spans="1:65" s="2" customFormat="1" ht="33" customHeight="1">
      <c r="A101" s="38"/>
      <c r="B101" s="39"/>
      <c r="C101" s="212" t="s">
        <v>181</v>
      </c>
      <c r="D101" s="212" t="s">
        <v>161</v>
      </c>
      <c r="E101" s="213" t="s">
        <v>315</v>
      </c>
      <c r="F101" s="214" t="s">
        <v>316</v>
      </c>
      <c r="G101" s="215" t="s">
        <v>209</v>
      </c>
      <c r="H101" s="216">
        <v>4619.4</v>
      </c>
      <c r="I101" s="217"/>
      <c r="J101" s="218">
        <f>ROUND(I101*H101,2)</f>
        <v>0</v>
      </c>
      <c r="K101" s="214" t="s">
        <v>165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0.00013</v>
      </c>
      <c r="R101" s="221">
        <f>Q101*H101</f>
        <v>0.6005219999999999</v>
      </c>
      <c r="S101" s="221">
        <v>0.138</v>
      </c>
      <c r="T101" s="222">
        <f>S101*H101</f>
        <v>637.4772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166</v>
      </c>
      <c r="AT101" s="223" t="s">
        <v>161</v>
      </c>
      <c r="AU101" s="223" t="s">
        <v>82</v>
      </c>
      <c r="AY101" s="17" t="s">
        <v>159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166</v>
      </c>
      <c r="BM101" s="223" t="s">
        <v>1459</v>
      </c>
    </row>
    <row r="102" spans="1:47" s="2" customFormat="1" ht="12">
      <c r="A102" s="38"/>
      <c r="B102" s="39"/>
      <c r="C102" s="40"/>
      <c r="D102" s="225" t="s">
        <v>168</v>
      </c>
      <c r="E102" s="40"/>
      <c r="F102" s="226" t="s">
        <v>318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168</v>
      </c>
      <c r="AU102" s="17" t="s">
        <v>82</v>
      </c>
    </row>
    <row r="103" spans="1:47" s="2" customFormat="1" ht="12">
      <c r="A103" s="38"/>
      <c r="B103" s="39"/>
      <c r="C103" s="40"/>
      <c r="D103" s="230" t="s">
        <v>170</v>
      </c>
      <c r="E103" s="40"/>
      <c r="F103" s="231" t="s">
        <v>319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170</v>
      </c>
      <c r="AU103" s="17" t="s">
        <v>82</v>
      </c>
    </row>
    <row r="104" spans="1:47" s="2" customFormat="1" ht="12">
      <c r="A104" s="38"/>
      <c r="B104" s="39"/>
      <c r="C104" s="40"/>
      <c r="D104" s="225" t="s">
        <v>187</v>
      </c>
      <c r="E104" s="40"/>
      <c r="F104" s="253" t="s">
        <v>1460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187</v>
      </c>
      <c r="AU104" s="17" t="s">
        <v>82</v>
      </c>
    </row>
    <row r="105" spans="1:51" s="13" customFormat="1" ht="12">
      <c r="A105" s="13"/>
      <c r="B105" s="232"/>
      <c r="C105" s="233"/>
      <c r="D105" s="225" t="s">
        <v>172</v>
      </c>
      <c r="E105" s="234" t="s">
        <v>19</v>
      </c>
      <c r="F105" s="235" t="s">
        <v>294</v>
      </c>
      <c r="G105" s="233"/>
      <c r="H105" s="234" t="s">
        <v>19</v>
      </c>
      <c r="I105" s="236"/>
      <c r="J105" s="233"/>
      <c r="K105" s="233"/>
      <c r="L105" s="237"/>
      <c r="M105" s="238"/>
      <c r="N105" s="239"/>
      <c r="O105" s="239"/>
      <c r="P105" s="239"/>
      <c r="Q105" s="239"/>
      <c r="R105" s="239"/>
      <c r="S105" s="239"/>
      <c r="T105" s="24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1" t="s">
        <v>172</v>
      </c>
      <c r="AU105" s="241" t="s">
        <v>82</v>
      </c>
      <c r="AV105" s="13" t="s">
        <v>80</v>
      </c>
      <c r="AW105" s="13" t="s">
        <v>33</v>
      </c>
      <c r="AX105" s="13" t="s">
        <v>72</v>
      </c>
      <c r="AY105" s="241" t="s">
        <v>159</v>
      </c>
    </row>
    <row r="106" spans="1:51" s="13" customFormat="1" ht="12">
      <c r="A106" s="13"/>
      <c r="B106" s="232"/>
      <c r="C106" s="233"/>
      <c r="D106" s="225" t="s">
        <v>172</v>
      </c>
      <c r="E106" s="234" t="s">
        <v>19</v>
      </c>
      <c r="F106" s="235" t="s">
        <v>295</v>
      </c>
      <c r="G106" s="233"/>
      <c r="H106" s="234" t="s">
        <v>19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1" t="s">
        <v>172</v>
      </c>
      <c r="AU106" s="241" t="s">
        <v>82</v>
      </c>
      <c r="AV106" s="13" t="s">
        <v>80</v>
      </c>
      <c r="AW106" s="13" t="s">
        <v>33</v>
      </c>
      <c r="AX106" s="13" t="s">
        <v>72</v>
      </c>
      <c r="AY106" s="241" t="s">
        <v>159</v>
      </c>
    </row>
    <row r="107" spans="1:51" s="13" customFormat="1" ht="12">
      <c r="A107" s="13"/>
      <c r="B107" s="232"/>
      <c r="C107" s="233"/>
      <c r="D107" s="225" t="s">
        <v>172</v>
      </c>
      <c r="E107" s="234" t="s">
        <v>19</v>
      </c>
      <c r="F107" s="235" t="s">
        <v>1461</v>
      </c>
      <c r="G107" s="233"/>
      <c r="H107" s="234" t="s">
        <v>19</v>
      </c>
      <c r="I107" s="236"/>
      <c r="J107" s="233"/>
      <c r="K107" s="233"/>
      <c r="L107" s="237"/>
      <c r="M107" s="238"/>
      <c r="N107" s="239"/>
      <c r="O107" s="239"/>
      <c r="P107" s="239"/>
      <c r="Q107" s="239"/>
      <c r="R107" s="239"/>
      <c r="S107" s="239"/>
      <c r="T107" s="240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1" t="s">
        <v>172</v>
      </c>
      <c r="AU107" s="241" t="s">
        <v>82</v>
      </c>
      <c r="AV107" s="13" t="s">
        <v>80</v>
      </c>
      <c r="AW107" s="13" t="s">
        <v>33</v>
      </c>
      <c r="AX107" s="13" t="s">
        <v>72</v>
      </c>
      <c r="AY107" s="241" t="s">
        <v>159</v>
      </c>
    </row>
    <row r="108" spans="1:51" s="14" customFormat="1" ht="12">
      <c r="A108" s="14"/>
      <c r="B108" s="242"/>
      <c r="C108" s="243"/>
      <c r="D108" s="225" t="s">
        <v>172</v>
      </c>
      <c r="E108" s="244" t="s">
        <v>19</v>
      </c>
      <c r="F108" s="245" t="s">
        <v>1462</v>
      </c>
      <c r="G108" s="243"/>
      <c r="H108" s="246">
        <v>4619.4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172</v>
      </c>
      <c r="AU108" s="252" t="s">
        <v>82</v>
      </c>
      <c r="AV108" s="14" t="s">
        <v>82</v>
      </c>
      <c r="AW108" s="14" t="s">
        <v>33</v>
      </c>
      <c r="AX108" s="14" t="s">
        <v>72</v>
      </c>
      <c r="AY108" s="252" t="s">
        <v>159</v>
      </c>
    </row>
    <row r="109" spans="1:65" s="2" customFormat="1" ht="37.8" customHeight="1">
      <c r="A109" s="38"/>
      <c r="B109" s="39"/>
      <c r="C109" s="212" t="s">
        <v>166</v>
      </c>
      <c r="D109" s="212" t="s">
        <v>161</v>
      </c>
      <c r="E109" s="213" t="s">
        <v>1463</v>
      </c>
      <c r="F109" s="214" t="s">
        <v>1464</v>
      </c>
      <c r="G109" s="215" t="s">
        <v>249</v>
      </c>
      <c r="H109" s="216">
        <v>553</v>
      </c>
      <c r="I109" s="217"/>
      <c r="J109" s="218">
        <f>ROUND(I109*H109,2)</f>
        <v>0</v>
      </c>
      <c r="K109" s="214" t="s">
        <v>165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166</v>
      </c>
      <c r="AT109" s="223" t="s">
        <v>161</v>
      </c>
      <c r="AU109" s="223" t="s">
        <v>82</v>
      </c>
      <c r="AY109" s="17" t="s">
        <v>159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166</v>
      </c>
      <c r="BM109" s="223" t="s">
        <v>1465</v>
      </c>
    </row>
    <row r="110" spans="1:47" s="2" customFormat="1" ht="12">
      <c r="A110" s="38"/>
      <c r="B110" s="39"/>
      <c r="C110" s="40"/>
      <c r="D110" s="225" t="s">
        <v>168</v>
      </c>
      <c r="E110" s="40"/>
      <c r="F110" s="226" t="s">
        <v>1466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168</v>
      </c>
      <c r="AU110" s="17" t="s">
        <v>82</v>
      </c>
    </row>
    <row r="111" spans="1:47" s="2" customFormat="1" ht="12">
      <c r="A111" s="38"/>
      <c r="B111" s="39"/>
      <c r="C111" s="40"/>
      <c r="D111" s="230" t="s">
        <v>170</v>
      </c>
      <c r="E111" s="40"/>
      <c r="F111" s="231" t="s">
        <v>1467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170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172</v>
      </c>
      <c r="E112" s="234" t="s">
        <v>19</v>
      </c>
      <c r="F112" s="235" t="s">
        <v>335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172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159</v>
      </c>
    </row>
    <row r="113" spans="1:51" s="13" customFormat="1" ht="12">
      <c r="A113" s="13"/>
      <c r="B113" s="232"/>
      <c r="C113" s="233"/>
      <c r="D113" s="225" t="s">
        <v>172</v>
      </c>
      <c r="E113" s="234" t="s">
        <v>19</v>
      </c>
      <c r="F113" s="235" t="s">
        <v>355</v>
      </c>
      <c r="G113" s="233"/>
      <c r="H113" s="234" t="s">
        <v>19</v>
      </c>
      <c r="I113" s="236"/>
      <c r="J113" s="233"/>
      <c r="K113" s="233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172</v>
      </c>
      <c r="AU113" s="241" t="s">
        <v>82</v>
      </c>
      <c r="AV113" s="13" t="s">
        <v>80</v>
      </c>
      <c r="AW113" s="13" t="s">
        <v>33</v>
      </c>
      <c r="AX113" s="13" t="s">
        <v>72</v>
      </c>
      <c r="AY113" s="241" t="s">
        <v>159</v>
      </c>
    </row>
    <row r="114" spans="1:51" s="14" customFormat="1" ht="12">
      <c r="A114" s="14"/>
      <c r="B114" s="242"/>
      <c r="C114" s="243"/>
      <c r="D114" s="225" t="s">
        <v>172</v>
      </c>
      <c r="E114" s="244" t="s">
        <v>19</v>
      </c>
      <c r="F114" s="245" t="s">
        <v>1468</v>
      </c>
      <c r="G114" s="243"/>
      <c r="H114" s="246">
        <v>553</v>
      </c>
      <c r="I114" s="247"/>
      <c r="J114" s="243"/>
      <c r="K114" s="243"/>
      <c r="L114" s="248"/>
      <c r="M114" s="249"/>
      <c r="N114" s="250"/>
      <c r="O114" s="250"/>
      <c r="P114" s="250"/>
      <c r="Q114" s="250"/>
      <c r="R114" s="250"/>
      <c r="S114" s="250"/>
      <c r="T114" s="251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2" t="s">
        <v>172</v>
      </c>
      <c r="AU114" s="252" t="s">
        <v>82</v>
      </c>
      <c r="AV114" s="14" t="s">
        <v>82</v>
      </c>
      <c r="AW114" s="14" t="s">
        <v>33</v>
      </c>
      <c r="AX114" s="14" t="s">
        <v>72</v>
      </c>
      <c r="AY114" s="252" t="s">
        <v>159</v>
      </c>
    </row>
    <row r="115" spans="1:65" s="2" customFormat="1" ht="44.25" customHeight="1">
      <c r="A115" s="38"/>
      <c r="B115" s="39"/>
      <c r="C115" s="212" t="s">
        <v>194</v>
      </c>
      <c r="D115" s="212" t="s">
        <v>161</v>
      </c>
      <c r="E115" s="213" t="s">
        <v>247</v>
      </c>
      <c r="F115" s="214" t="s">
        <v>248</v>
      </c>
      <c r="G115" s="215" t="s">
        <v>249</v>
      </c>
      <c r="H115" s="216">
        <v>2323.75</v>
      </c>
      <c r="I115" s="217"/>
      <c r="J115" s="218">
        <f>ROUND(I115*H115,2)</f>
        <v>0</v>
      </c>
      <c r="K115" s="214" t="s">
        <v>19</v>
      </c>
      <c r="L115" s="44"/>
      <c r="M115" s="219" t="s">
        <v>19</v>
      </c>
      <c r="N115" s="220" t="s">
        <v>43</v>
      </c>
      <c r="O115" s="84"/>
      <c r="P115" s="221">
        <f>O115*H115</f>
        <v>0</v>
      </c>
      <c r="Q115" s="221">
        <v>0</v>
      </c>
      <c r="R115" s="221">
        <f>Q115*H115</f>
        <v>0</v>
      </c>
      <c r="S115" s="221">
        <v>0</v>
      </c>
      <c r="T115" s="222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223" t="s">
        <v>166</v>
      </c>
      <c r="AT115" s="223" t="s">
        <v>161</v>
      </c>
      <c r="AU115" s="223" t="s">
        <v>82</v>
      </c>
      <c r="AY115" s="17" t="s">
        <v>159</v>
      </c>
      <c r="BE115" s="224">
        <f>IF(N115="základní",J115,0)</f>
        <v>0</v>
      </c>
      <c r="BF115" s="224">
        <f>IF(N115="snížená",J115,0)</f>
        <v>0</v>
      </c>
      <c r="BG115" s="224">
        <f>IF(N115="zákl. přenesená",J115,0)</f>
        <v>0</v>
      </c>
      <c r="BH115" s="224">
        <f>IF(N115="sníž. přenesená",J115,0)</f>
        <v>0</v>
      </c>
      <c r="BI115" s="224">
        <f>IF(N115="nulová",J115,0)</f>
        <v>0</v>
      </c>
      <c r="BJ115" s="17" t="s">
        <v>80</v>
      </c>
      <c r="BK115" s="224">
        <f>ROUND(I115*H115,2)</f>
        <v>0</v>
      </c>
      <c r="BL115" s="17" t="s">
        <v>166</v>
      </c>
      <c r="BM115" s="223" t="s">
        <v>1469</v>
      </c>
    </row>
    <row r="116" spans="1:47" s="2" customFormat="1" ht="12">
      <c r="A116" s="38"/>
      <c r="B116" s="39"/>
      <c r="C116" s="40"/>
      <c r="D116" s="225" t="s">
        <v>168</v>
      </c>
      <c r="E116" s="40"/>
      <c r="F116" s="226" t="s">
        <v>251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168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172</v>
      </c>
      <c r="E117" s="234" t="s">
        <v>19</v>
      </c>
      <c r="F117" s="235" t="s">
        <v>358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172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159</v>
      </c>
    </row>
    <row r="118" spans="1:51" s="14" customFormat="1" ht="12">
      <c r="A118" s="14"/>
      <c r="B118" s="242"/>
      <c r="C118" s="243"/>
      <c r="D118" s="225" t="s">
        <v>172</v>
      </c>
      <c r="E118" s="244" t="s">
        <v>19</v>
      </c>
      <c r="F118" s="245" t="s">
        <v>1470</v>
      </c>
      <c r="G118" s="243"/>
      <c r="H118" s="246">
        <v>2323.75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172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159</v>
      </c>
    </row>
    <row r="119" spans="1:65" s="2" customFormat="1" ht="44.25" customHeight="1">
      <c r="A119" s="38"/>
      <c r="B119" s="39"/>
      <c r="C119" s="212" t="s">
        <v>200</v>
      </c>
      <c r="D119" s="212" t="s">
        <v>161</v>
      </c>
      <c r="E119" s="213" t="s">
        <v>360</v>
      </c>
      <c r="F119" s="214" t="s">
        <v>361</v>
      </c>
      <c r="G119" s="215" t="s">
        <v>249</v>
      </c>
      <c r="H119" s="216">
        <v>553</v>
      </c>
      <c r="I119" s="217"/>
      <c r="J119" s="218">
        <f>ROUND(I119*H119,2)</f>
        <v>0</v>
      </c>
      <c r="K119" s="214" t="s">
        <v>19</v>
      </c>
      <c r="L119" s="44"/>
      <c r="M119" s="219" t="s">
        <v>19</v>
      </c>
      <c r="N119" s="220" t="s">
        <v>43</v>
      </c>
      <c r="O119" s="84"/>
      <c r="P119" s="221">
        <f>O119*H119</f>
        <v>0</v>
      </c>
      <c r="Q119" s="221">
        <v>0</v>
      </c>
      <c r="R119" s="221">
        <f>Q119*H119</f>
        <v>0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166</v>
      </c>
      <c r="AT119" s="223" t="s">
        <v>161</v>
      </c>
      <c r="AU119" s="223" t="s">
        <v>82</v>
      </c>
      <c r="AY119" s="17" t="s">
        <v>159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166</v>
      </c>
      <c r="BM119" s="223" t="s">
        <v>1471</v>
      </c>
    </row>
    <row r="120" spans="1:47" s="2" customFormat="1" ht="12">
      <c r="A120" s="38"/>
      <c r="B120" s="39"/>
      <c r="C120" s="40"/>
      <c r="D120" s="225" t="s">
        <v>168</v>
      </c>
      <c r="E120" s="40"/>
      <c r="F120" s="226" t="s">
        <v>363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168</v>
      </c>
      <c r="AU120" s="17" t="s">
        <v>82</v>
      </c>
    </row>
    <row r="121" spans="1:51" s="14" customFormat="1" ht="12">
      <c r="A121" s="14"/>
      <c r="B121" s="242"/>
      <c r="C121" s="243"/>
      <c r="D121" s="225" t="s">
        <v>172</v>
      </c>
      <c r="E121" s="244" t="s">
        <v>19</v>
      </c>
      <c r="F121" s="245" t="s">
        <v>1472</v>
      </c>
      <c r="G121" s="243"/>
      <c r="H121" s="246">
        <v>553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2" t="s">
        <v>172</v>
      </c>
      <c r="AU121" s="252" t="s">
        <v>82</v>
      </c>
      <c r="AV121" s="14" t="s">
        <v>82</v>
      </c>
      <c r="AW121" s="14" t="s">
        <v>33</v>
      </c>
      <c r="AX121" s="14" t="s">
        <v>72</v>
      </c>
      <c r="AY121" s="252" t="s">
        <v>159</v>
      </c>
    </row>
    <row r="122" spans="1:65" s="2" customFormat="1" ht="24.15" customHeight="1">
      <c r="A122" s="38"/>
      <c r="B122" s="39"/>
      <c r="C122" s="212" t="s">
        <v>206</v>
      </c>
      <c r="D122" s="212" t="s">
        <v>161</v>
      </c>
      <c r="E122" s="213" t="s">
        <v>365</v>
      </c>
      <c r="F122" s="214" t="s">
        <v>366</v>
      </c>
      <c r="G122" s="215" t="s">
        <v>249</v>
      </c>
      <c r="H122" s="216">
        <v>2323.75</v>
      </c>
      <c r="I122" s="217"/>
      <c r="J122" s="218">
        <f>ROUND(I122*H122,2)</f>
        <v>0</v>
      </c>
      <c r="K122" s="214" t="s">
        <v>165</v>
      </c>
      <c r="L122" s="44"/>
      <c r="M122" s="219" t="s">
        <v>19</v>
      </c>
      <c r="N122" s="220" t="s">
        <v>43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166</v>
      </c>
      <c r="AT122" s="223" t="s">
        <v>161</v>
      </c>
      <c r="AU122" s="223" t="s">
        <v>82</v>
      </c>
      <c r="AY122" s="17" t="s">
        <v>159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80</v>
      </c>
      <c r="BK122" s="224">
        <f>ROUND(I122*H122,2)</f>
        <v>0</v>
      </c>
      <c r="BL122" s="17" t="s">
        <v>166</v>
      </c>
      <c r="BM122" s="223" t="s">
        <v>1473</v>
      </c>
    </row>
    <row r="123" spans="1:47" s="2" customFormat="1" ht="12">
      <c r="A123" s="38"/>
      <c r="B123" s="39"/>
      <c r="C123" s="40"/>
      <c r="D123" s="225" t="s">
        <v>168</v>
      </c>
      <c r="E123" s="40"/>
      <c r="F123" s="226" t="s">
        <v>368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168</v>
      </c>
      <c r="AU123" s="17" t="s">
        <v>82</v>
      </c>
    </row>
    <row r="124" spans="1:47" s="2" customFormat="1" ht="12">
      <c r="A124" s="38"/>
      <c r="B124" s="39"/>
      <c r="C124" s="40"/>
      <c r="D124" s="230" t="s">
        <v>170</v>
      </c>
      <c r="E124" s="40"/>
      <c r="F124" s="231" t="s">
        <v>369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170</v>
      </c>
      <c r="AU124" s="17" t="s">
        <v>82</v>
      </c>
    </row>
    <row r="125" spans="1:51" s="13" customFormat="1" ht="12">
      <c r="A125" s="13"/>
      <c r="B125" s="232"/>
      <c r="C125" s="233"/>
      <c r="D125" s="225" t="s">
        <v>172</v>
      </c>
      <c r="E125" s="234" t="s">
        <v>19</v>
      </c>
      <c r="F125" s="235" t="s">
        <v>358</v>
      </c>
      <c r="G125" s="233"/>
      <c r="H125" s="234" t="s">
        <v>19</v>
      </c>
      <c r="I125" s="236"/>
      <c r="J125" s="233"/>
      <c r="K125" s="233"/>
      <c r="L125" s="237"/>
      <c r="M125" s="238"/>
      <c r="N125" s="239"/>
      <c r="O125" s="239"/>
      <c r="P125" s="239"/>
      <c r="Q125" s="239"/>
      <c r="R125" s="239"/>
      <c r="S125" s="239"/>
      <c r="T125" s="24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1" t="s">
        <v>172</v>
      </c>
      <c r="AU125" s="241" t="s">
        <v>82</v>
      </c>
      <c r="AV125" s="13" t="s">
        <v>80</v>
      </c>
      <c r="AW125" s="13" t="s">
        <v>33</v>
      </c>
      <c r="AX125" s="13" t="s">
        <v>72</v>
      </c>
      <c r="AY125" s="241" t="s">
        <v>159</v>
      </c>
    </row>
    <row r="126" spans="1:51" s="14" customFormat="1" ht="12">
      <c r="A126" s="14"/>
      <c r="B126" s="242"/>
      <c r="C126" s="243"/>
      <c r="D126" s="225" t="s">
        <v>172</v>
      </c>
      <c r="E126" s="244" t="s">
        <v>19</v>
      </c>
      <c r="F126" s="245" t="s">
        <v>1470</v>
      </c>
      <c r="G126" s="243"/>
      <c r="H126" s="246">
        <v>2323.75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172</v>
      </c>
      <c r="AU126" s="252" t="s">
        <v>82</v>
      </c>
      <c r="AV126" s="14" t="s">
        <v>82</v>
      </c>
      <c r="AW126" s="14" t="s">
        <v>33</v>
      </c>
      <c r="AX126" s="14" t="s">
        <v>72</v>
      </c>
      <c r="AY126" s="252" t="s">
        <v>159</v>
      </c>
    </row>
    <row r="127" spans="1:65" s="2" customFormat="1" ht="33" customHeight="1">
      <c r="A127" s="38"/>
      <c r="B127" s="39"/>
      <c r="C127" s="212" t="s">
        <v>215</v>
      </c>
      <c r="D127" s="212" t="s">
        <v>161</v>
      </c>
      <c r="E127" s="213" t="s">
        <v>413</v>
      </c>
      <c r="F127" s="214" t="s">
        <v>414</v>
      </c>
      <c r="G127" s="215" t="s">
        <v>263</v>
      </c>
      <c r="H127" s="216">
        <v>995.4</v>
      </c>
      <c r="I127" s="217"/>
      <c r="J127" s="218">
        <f>ROUND(I127*H127,2)</f>
        <v>0</v>
      </c>
      <c r="K127" s="214" t="s">
        <v>165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166</v>
      </c>
      <c r="AT127" s="223" t="s">
        <v>161</v>
      </c>
      <c r="AU127" s="223" t="s">
        <v>82</v>
      </c>
      <c r="AY127" s="17" t="s">
        <v>159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166</v>
      </c>
      <c r="BM127" s="223" t="s">
        <v>1474</v>
      </c>
    </row>
    <row r="128" spans="1:47" s="2" customFormat="1" ht="12">
      <c r="A128" s="38"/>
      <c r="B128" s="39"/>
      <c r="C128" s="40"/>
      <c r="D128" s="225" t="s">
        <v>168</v>
      </c>
      <c r="E128" s="40"/>
      <c r="F128" s="226" t="s">
        <v>416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168</v>
      </c>
      <c r="AU128" s="17" t="s">
        <v>82</v>
      </c>
    </row>
    <row r="129" spans="1:47" s="2" customFormat="1" ht="12">
      <c r="A129" s="38"/>
      <c r="B129" s="39"/>
      <c r="C129" s="40"/>
      <c r="D129" s="230" t="s">
        <v>170</v>
      </c>
      <c r="E129" s="40"/>
      <c r="F129" s="231" t="s">
        <v>417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170</v>
      </c>
      <c r="AU129" s="17" t="s">
        <v>82</v>
      </c>
    </row>
    <row r="130" spans="1:51" s="14" customFormat="1" ht="12">
      <c r="A130" s="14"/>
      <c r="B130" s="242"/>
      <c r="C130" s="243"/>
      <c r="D130" s="225" t="s">
        <v>172</v>
      </c>
      <c r="E130" s="244" t="s">
        <v>19</v>
      </c>
      <c r="F130" s="245" t="s">
        <v>1472</v>
      </c>
      <c r="G130" s="243"/>
      <c r="H130" s="246">
        <v>553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2" t="s">
        <v>172</v>
      </c>
      <c r="AU130" s="252" t="s">
        <v>82</v>
      </c>
      <c r="AV130" s="14" t="s">
        <v>82</v>
      </c>
      <c r="AW130" s="14" t="s">
        <v>33</v>
      </c>
      <c r="AX130" s="14" t="s">
        <v>72</v>
      </c>
      <c r="AY130" s="252" t="s">
        <v>159</v>
      </c>
    </row>
    <row r="131" spans="1:51" s="14" customFormat="1" ht="12">
      <c r="A131" s="14"/>
      <c r="B131" s="242"/>
      <c r="C131" s="243"/>
      <c r="D131" s="225" t="s">
        <v>172</v>
      </c>
      <c r="E131" s="243"/>
      <c r="F131" s="245" t="s">
        <v>1475</v>
      </c>
      <c r="G131" s="243"/>
      <c r="H131" s="246">
        <v>995.4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172</v>
      </c>
      <c r="AU131" s="252" t="s">
        <v>82</v>
      </c>
      <c r="AV131" s="14" t="s">
        <v>82</v>
      </c>
      <c r="AW131" s="14" t="s">
        <v>4</v>
      </c>
      <c r="AX131" s="14" t="s">
        <v>80</v>
      </c>
      <c r="AY131" s="252" t="s">
        <v>159</v>
      </c>
    </row>
    <row r="132" spans="1:65" s="2" customFormat="1" ht="33" customHeight="1">
      <c r="A132" s="38"/>
      <c r="B132" s="39"/>
      <c r="C132" s="212" t="s">
        <v>222</v>
      </c>
      <c r="D132" s="212" t="s">
        <v>161</v>
      </c>
      <c r="E132" s="213" t="s">
        <v>1476</v>
      </c>
      <c r="F132" s="214" t="s">
        <v>1477</v>
      </c>
      <c r="G132" s="215" t="s">
        <v>209</v>
      </c>
      <c r="H132" s="216">
        <v>9295</v>
      </c>
      <c r="I132" s="217"/>
      <c r="J132" s="218">
        <f>ROUND(I132*H132,2)</f>
        <v>0</v>
      </c>
      <c r="K132" s="214" t="s">
        <v>165</v>
      </c>
      <c r="L132" s="44"/>
      <c r="M132" s="219" t="s">
        <v>19</v>
      </c>
      <c r="N132" s="220" t="s">
        <v>43</v>
      </c>
      <c r="O132" s="84"/>
      <c r="P132" s="221">
        <f>O132*H132</f>
        <v>0</v>
      </c>
      <c r="Q132" s="221">
        <v>0</v>
      </c>
      <c r="R132" s="221">
        <f>Q132*H132</f>
        <v>0</v>
      </c>
      <c r="S132" s="221">
        <v>0</v>
      </c>
      <c r="T132" s="222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3" t="s">
        <v>166</v>
      </c>
      <c r="AT132" s="223" t="s">
        <v>161</v>
      </c>
      <c r="AU132" s="223" t="s">
        <v>82</v>
      </c>
      <c r="AY132" s="17" t="s">
        <v>159</v>
      </c>
      <c r="BE132" s="224">
        <f>IF(N132="základní",J132,0)</f>
        <v>0</v>
      </c>
      <c r="BF132" s="224">
        <f>IF(N132="snížená",J132,0)</f>
        <v>0</v>
      </c>
      <c r="BG132" s="224">
        <f>IF(N132="zákl. přenesená",J132,0)</f>
        <v>0</v>
      </c>
      <c r="BH132" s="224">
        <f>IF(N132="sníž. přenesená",J132,0)</f>
        <v>0</v>
      </c>
      <c r="BI132" s="224">
        <f>IF(N132="nulová",J132,0)</f>
        <v>0</v>
      </c>
      <c r="BJ132" s="17" t="s">
        <v>80</v>
      </c>
      <c r="BK132" s="224">
        <f>ROUND(I132*H132,2)</f>
        <v>0</v>
      </c>
      <c r="BL132" s="17" t="s">
        <v>166</v>
      </c>
      <c r="BM132" s="223" t="s">
        <v>1478</v>
      </c>
    </row>
    <row r="133" spans="1:47" s="2" customFormat="1" ht="12">
      <c r="A133" s="38"/>
      <c r="B133" s="39"/>
      <c r="C133" s="40"/>
      <c r="D133" s="225" t="s">
        <v>168</v>
      </c>
      <c r="E133" s="40"/>
      <c r="F133" s="226" t="s">
        <v>1479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168</v>
      </c>
      <c r="AU133" s="17" t="s">
        <v>82</v>
      </c>
    </row>
    <row r="134" spans="1:47" s="2" customFormat="1" ht="12">
      <c r="A134" s="38"/>
      <c r="B134" s="39"/>
      <c r="C134" s="40"/>
      <c r="D134" s="230" t="s">
        <v>170</v>
      </c>
      <c r="E134" s="40"/>
      <c r="F134" s="231" t="s">
        <v>1480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170</v>
      </c>
      <c r="AU134" s="17" t="s">
        <v>82</v>
      </c>
    </row>
    <row r="135" spans="1:51" s="13" customFormat="1" ht="12">
      <c r="A135" s="13"/>
      <c r="B135" s="232"/>
      <c r="C135" s="233"/>
      <c r="D135" s="225" t="s">
        <v>172</v>
      </c>
      <c r="E135" s="234" t="s">
        <v>19</v>
      </c>
      <c r="F135" s="235" t="s">
        <v>434</v>
      </c>
      <c r="G135" s="233"/>
      <c r="H135" s="234" t="s">
        <v>19</v>
      </c>
      <c r="I135" s="236"/>
      <c r="J135" s="233"/>
      <c r="K135" s="233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172</v>
      </c>
      <c r="AU135" s="241" t="s">
        <v>82</v>
      </c>
      <c r="AV135" s="13" t="s">
        <v>80</v>
      </c>
      <c r="AW135" s="13" t="s">
        <v>33</v>
      </c>
      <c r="AX135" s="13" t="s">
        <v>72</v>
      </c>
      <c r="AY135" s="241" t="s">
        <v>159</v>
      </c>
    </row>
    <row r="136" spans="1:51" s="14" customFormat="1" ht="12">
      <c r="A136" s="14"/>
      <c r="B136" s="242"/>
      <c r="C136" s="243"/>
      <c r="D136" s="225" t="s">
        <v>172</v>
      </c>
      <c r="E136" s="244" t="s">
        <v>19</v>
      </c>
      <c r="F136" s="245" t="s">
        <v>1481</v>
      </c>
      <c r="G136" s="243"/>
      <c r="H136" s="246">
        <v>9295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2" t="s">
        <v>172</v>
      </c>
      <c r="AU136" s="252" t="s">
        <v>82</v>
      </c>
      <c r="AV136" s="14" t="s">
        <v>82</v>
      </c>
      <c r="AW136" s="14" t="s">
        <v>33</v>
      </c>
      <c r="AX136" s="14" t="s">
        <v>72</v>
      </c>
      <c r="AY136" s="252" t="s">
        <v>159</v>
      </c>
    </row>
    <row r="137" spans="1:65" s="2" customFormat="1" ht="24.15" customHeight="1">
      <c r="A137" s="38"/>
      <c r="B137" s="39"/>
      <c r="C137" s="212" t="s">
        <v>228</v>
      </c>
      <c r="D137" s="212" t="s">
        <v>161</v>
      </c>
      <c r="E137" s="213" t="s">
        <v>437</v>
      </c>
      <c r="F137" s="214" t="s">
        <v>438</v>
      </c>
      <c r="G137" s="215" t="s">
        <v>209</v>
      </c>
      <c r="H137" s="216">
        <v>9295</v>
      </c>
      <c r="I137" s="217"/>
      <c r="J137" s="218">
        <f>ROUND(I137*H137,2)</f>
        <v>0</v>
      </c>
      <c r="K137" s="214" t="s">
        <v>165</v>
      </c>
      <c r="L137" s="44"/>
      <c r="M137" s="219" t="s">
        <v>19</v>
      </c>
      <c r="N137" s="220" t="s">
        <v>43</v>
      </c>
      <c r="O137" s="84"/>
      <c r="P137" s="221">
        <f>O137*H137</f>
        <v>0</v>
      </c>
      <c r="Q137" s="221">
        <v>0</v>
      </c>
      <c r="R137" s="221">
        <f>Q137*H137</f>
        <v>0</v>
      </c>
      <c r="S137" s="221">
        <v>0</v>
      </c>
      <c r="T137" s="222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3" t="s">
        <v>166</v>
      </c>
      <c r="AT137" s="223" t="s">
        <v>161</v>
      </c>
      <c r="AU137" s="223" t="s">
        <v>82</v>
      </c>
      <c r="AY137" s="17" t="s">
        <v>159</v>
      </c>
      <c r="BE137" s="224">
        <f>IF(N137="základní",J137,0)</f>
        <v>0</v>
      </c>
      <c r="BF137" s="224">
        <f>IF(N137="snížená",J137,0)</f>
        <v>0</v>
      </c>
      <c r="BG137" s="224">
        <f>IF(N137="zákl. přenesená",J137,0)</f>
        <v>0</v>
      </c>
      <c r="BH137" s="224">
        <f>IF(N137="sníž. přenesená",J137,0)</f>
        <v>0</v>
      </c>
      <c r="BI137" s="224">
        <f>IF(N137="nulová",J137,0)</f>
        <v>0</v>
      </c>
      <c r="BJ137" s="17" t="s">
        <v>80</v>
      </c>
      <c r="BK137" s="224">
        <f>ROUND(I137*H137,2)</f>
        <v>0</v>
      </c>
      <c r="BL137" s="17" t="s">
        <v>166</v>
      </c>
      <c r="BM137" s="223" t="s">
        <v>1482</v>
      </c>
    </row>
    <row r="138" spans="1:47" s="2" customFormat="1" ht="12">
      <c r="A138" s="38"/>
      <c r="B138" s="39"/>
      <c r="C138" s="40"/>
      <c r="D138" s="225" t="s">
        <v>168</v>
      </c>
      <c r="E138" s="40"/>
      <c r="F138" s="226" t="s">
        <v>440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168</v>
      </c>
      <c r="AU138" s="17" t="s">
        <v>82</v>
      </c>
    </row>
    <row r="139" spans="1:47" s="2" customFormat="1" ht="12">
      <c r="A139" s="38"/>
      <c r="B139" s="39"/>
      <c r="C139" s="40"/>
      <c r="D139" s="230" t="s">
        <v>170</v>
      </c>
      <c r="E139" s="40"/>
      <c r="F139" s="231" t="s">
        <v>441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170</v>
      </c>
      <c r="AU139" s="17" t="s">
        <v>82</v>
      </c>
    </row>
    <row r="140" spans="1:51" s="13" customFormat="1" ht="12">
      <c r="A140" s="13"/>
      <c r="B140" s="232"/>
      <c r="C140" s="233"/>
      <c r="D140" s="225" t="s">
        <v>172</v>
      </c>
      <c r="E140" s="234" t="s">
        <v>19</v>
      </c>
      <c r="F140" s="235" t="s">
        <v>434</v>
      </c>
      <c r="G140" s="233"/>
      <c r="H140" s="234" t="s">
        <v>19</v>
      </c>
      <c r="I140" s="236"/>
      <c r="J140" s="233"/>
      <c r="K140" s="233"/>
      <c r="L140" s="237"/>
      <c r="M140" s="238"/>
      <c r="N140" s="239"/>
      <c r="O140" s="239"/>
      <c r="P140" s="239"/>
      <c r="Q140" s="239"/>
      <c r="R140" s="239"/>
      <c r="S140" s="239"/>
      <c r="T140" s="240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1" t="s">
        <v>172</v>
      </c>
      <c r="AU140" s="241" t="s">
        <v>82</v>
      </c>
      <c r="AV140" s="13" t="s">
        <v>80</v>
      </c>
      <c r="AW140" s="13" t="s">
        <v>33</v>
      </c>
      <c r="AX140" s="13" t="s">
        <v>72</v>
      </c>
      <c r="AY140" s="241" t="s">
        <v>159</v>
      </c>
    </row>
    <row r="141" spans="1:51" s="14" customFormat="1" ht="12">
      <c r="A141" s="14"/>
      <c r="B141" s="242"/>
      <c r="C141" s="243"/>
      <c r="D141" s="225" t="s">
        <v>172</v>
      </c>
      <c r="E141" s="244" t="s">
        <v>19</v>
      </c>
      <c r="F141" s="245" t="s">
        <v>1483</v>
      </c>
      <c r="G141" s="243"/>
      <c r="H141" s="246">
        <v>9295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2" t="s">
        <v>172</v>
      </c>
      <c r="AU141" s="252" t="s">
        <v>82</v>
      </c>
      <c r="AV141" s="14" t="s">
        <v>82</v>
      </c>
      <c r="AW141" s="14" t="s">
        <v>33</v>
      </c>
      <c r="AX141" s="14" t="s">
        <v>72</v>
      </c>
      <c r="AY141" s="252" t="s">
        <v>159</v>
      </c>
    </row>
    <row r="142" spans="1:65" s="2" customFormat="1" ht="16.5" customHeight="1">
      <c r="A142" s="38"/>
      <c r="B142" s="39"/>
      <c r="C142" s="212" t="s">
        <v>234</v>
      </c>
      <c r="D142" s="212" t="s">
        <v>161</v>
      </c>
      <c r="E142" s="213" t="s">
        <v>485</v>
      </c>
      <c r="F142" s="214" t="s">
        <v>486</v>
      </c>
      <c r="G142" s="215" t="s">
        <v>209</v>
      </c>
      <c r="H142" s="216">
        <v>9295</v>
      </c>
      <c r="I142" s="217"/>
      <c r="J142" s="218">
        <f>ROUND(I142*H142,2)</f>
        <v>0</v>
      </c>
      <c r="K142" s="214" t="s">
        <v>165</v>
      </c>
      <c r="L142" s="44"/>
      <c r="M142" s="219" t="s">
        <v>19</v>
      </c>
      <c r="N142" s="220" t="s">
        <v>43</v>
      </c>
      <c r="O142" s="84"/>
      <c r="P142" s="221">
        <f>O142*H142</f>
        <v>0</v>
      </c>
      <c r="Q142" s="221">
        <v>0.00127</v>
      </c>
      <c r="R142" s="221">
        <f>Q142*H142</f>
        <v>11.80465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166</v>
      </c>
      <c r="AT142" s="223" t="s">
        <v>161</v>
      </c>
      <c r="AU142" s="223" t="s">
        <v>82</v>
      </c>
      <c r="AY142" s="17" t="s">
        <v>159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80</v>
      </c>
      <c r="BK142" s="224">
        <f>ROUND(I142*H142,2)</f>
        <v>0</v>
      </c>
      <c r="BL142" s="17" t="s">
        <v>166</v>
      </c>
      <c r="BM142" s="223" t="s">
        <v>1484</v>
      </c>
    </row>
    <row r="143" spans="1:47" s="2" customFormat="1" ht="12">
      <c r="A143" s="38"/>
      <c r="B143" s="39"/>
      <c r="C143" s="40"/>
      <c r="D143" s="225" t="s">
        <v>168</v>
      </c>
      <c r="E143" s="40"/>
      <c r="F143" s="226" t="s">
        <v>486</v>
      </c>
      <c r="G143" s="40"/>
      <c r="H143" s="40"/>
      <c r="I143" s="227"/>
      <c r="J143" s="40"/>
      <c r="K143" s="40"/>
      <c r="L143" s="44"/>
      <c r="M143" s="228"/>
      <c r="N143" s="229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168</v>
      </c>
      <c r="AU143" s="17" t="s">
        <v>82</v>
      </c>
    </row>
    <row r="144" spans="1:47" s="2" customFormat="1" ht="12">
      <c r="A144" s="38"/>
      <c r="B144" s="39"/>
      <c r="C144" s="40"/>
      <c r="D144" s="230" t="s">
        <v>170</v>
      </c>
      <c r="E144" s="40"/>
      <c r="F144" s="231" t="s">
        <v>488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170</v>
      </c>
      <c r="AU144" s="17" t="s">
        <v>82</v>
      </c>
    </row>
    <row r="145" spans="1:51" s="13" customFormat="1" ht="12">
      <c r="A145" s="13"/>
      <c r="B145" s="232"/>
      <c r="C145" s="233"/>
      <c r="D145" s="225" t="s">
        <v>172</v>
      </c>
      <c r="E145" s="234" t="s">
        <v>19</v>
      </c>
      <c r="F145" s="235" t="s">
        <v>434</v>
      </c>
      <c r="G145" s="233"/>
      <c r="H145" s="234" t="s">
        <v>19</v>
      </c>
      <c r="I145" s="236"/>
      <c r="J145" s="233"/>
      <c r="K145" s="233"/>
      <c r="L145" s="237"/>
      <c r="M145" s="238"/>
      <c r="N145" s="239"/>
      <c r="O145" s="239"/>
      <c r="P145" s="239"/>
      <c r="Q145" s="239"/>
      <c r="R145" s="239"/>
      <c r="S145" s="239"/>
      <c r="T145" s="240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1" t="s">
        <v>172</v>
      </c>
      <c r="AU145" s="241" t="s">
        <v>82</v>
      </c>
      <c r="AV145" s="13" t="s">
        <v>80</v>
      </c>
      <c r="AW145" s="13" t="s">
        <v>33</v>
      </c>
      <c r="AX145" s="13" t="s">
        <v>72</v>
      </c>
      <c r="AY145" s="241" t="s">
        <v>159</v>
      </c>
    </row>
    <row r="146" spans="1:51" s="14" customFormat="1" ht="12">
      <c r="A146" s="14"/>
      <c r="B146" s="242"/>
      <c r="C146" s="243"/>
      <c r="D146" s="225" t="s">
        <v>172</v>
      </c>
      <c r="E146" s="244" t="s">
        <v>19</v>
      </c>
      <c r="F146" s="245" t="s">
        <v>1485</v>
      </c>
      <c r="G146" s="243"/>
      <c r="H146" s="246">
        <v>9295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2" t="s">
        <v>172</v>
      </c>
      <c r="AU146" s="252" t="s">
        <v>82</v>
      </c>
      <c r="AV146" s="14" t="s">
        <v>82</v>
      </c>
      <c r="AW146" s="14" t="s">
        <v>33</v>
      </c>
      <c r="AX146" s="14" t="s">
        <v>72</v>
      </c>
      <c r="AY146" s="252" t="s">
        <v>159</v>
      </c>
    </row>
    <row r="147" spans="1:65" s="2" customFormat="1" ht="16.5" customHeight="1">
      <c r="A147" s="38"/>
      <c r="B147" s="39"/>
      <c r="C147" s="258" t="s">
        <v>240</v>
      </c>
      <c r="D147" s="258" t="s">
        <v>376</v>
      </c>
      <c r="E147" s="259" t="s">
        <v>491</v>
      </c>
      <c r="F147" s="260" t="s">
        <v>492</v>
      </c>
      <c r="G147" s="261" t="s">
        <v>493</v>
      </c>
      <c r="H147" s="262">
        <v>232.375</v>
      </c>
      <c r="I147" s="263"/>
      <c r="J147" s="264">
        <f>ROUND(I147*H147,2)</f>
        <v>0</v>
      </c>
      <c r="K147" s="260" t="s">
        <v>165</v>
      </c>
      <c r="L147" s="265"/>
      <c r="M147" s="266" t="s">
        <v>19</v>
      </c>
      <c r="N147" s="267" t="s">
        <v>43</v>
      </c>
      <c r="O147" s="84"/>
      <c r="P147" s="221">
        <f>O147*H147</f>
        <v>0</v>
      </c>
      <c r="Q147" s="221">
        <v>0.001</v>
      </c>
      <c r="R147" s="221">
        <f>Q147*H147</f>
        <v>0.232375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215</v>
      </c>
      <c r="AT147" s="223" t="s">
        <v>376</v>
      </c>
      <c r="AU147" s="223" t="s">
        <v>82</v>
      </c>
      <c r="AY147" s="17" t="s">
        <v>159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166</v>
      </c>
      <c r="BM147" s="223" t="s">
        <v>1486</v>
      </c>
    </row>
    <row r="148" spans="1:47" s="2" customFormat="1" ht="12">
      <c r="A148" s="38"/>
      <c r="B148" s="39"/>
      <c r="C148" s="40"/>
      <c r="D148" s="225" t="s">
        <v>168</v>
      </c>
      <c r="E148" s="40"/>
      <c r="F148" s="226" t="s">
        <v>492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168</v>
      </c>
      <c r="AU148" s="17" t="s">
        <v>82</v>
      </c>
    </row>
    <row r="149" spans="1:47" s="2" customFormat="1" ht="12">
      <c r="A149" s="38"/>
      <c r="B149" s="39"/>
      <c r="C149" s="40"/>
      <c r="D149" s="230" t="s">
        <v>170</v>
      </c>
      <c r="E149" s="40"/>
      <c r="F149" s="231" t="s">
        <v>495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170</v>
      </c>
      <c r="AU149" s="17" t="s">
        <v>82</v>
      </c>
    </row>
    <row r="150" spans="1:51" s="14" customFormat="1" ht="12">
      <c r="A150" s="14"/>
      <c r="B150" s="242"/>
      <c r="C150" s="243"/>
      <c r="D150" s="225" t="s">
        <v>172</v>
      </c>
      <c r="E150" s="243"/>
      <c r="F150" s="245" t="s">
        <v>1487</v>
      </c>
      <c r="G150" s="243"/>
      <c r="H150" s="246">
        <v>232.375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2" t="s">
        <v>172</v>
      </c>
      <c r="AU150" s="252" t="s">
        <v>82</v>
      </c>
      <c r="AV150" s="14" t="s">
        <v>82</v>
      </c>
      <c r="AW150" s="14" t="s">
        <v>4</v>
      </c>
      <c r="AX150" s="14" t="s">
        <v>80</v>
      </c>
      <c r="AY150" s="252" t="s">
        <v>159</v>
      </c>
    </row>
    <row r="151" spans="1:63" s="12" customFormat="1" ht="22.8" customHeight="1">
      <c r="A151" s="12"/>
      <c r="B151" s="196"/>
      <c r="C151" s="197"/>
      <c r="D151" s="198" t="s">
        <v>71</v>
      </c>
      <c r="E151" s="210" t="s">
        <v>1054</v>
      </c>
      <c r="F151" s="210" t="s">
        <v>1055</v>
      </c>
      <c r="G151" s="197"/>
      <c r="H151" s="197"/>
      <c r="I151" s="200"/>
      <c r="J151" s="211">
        <f>BK151</f>
        <v>0</v>
      </c>
      <c r="K151" s="197"/>
      <c r="L151" s="202"/>
      <c r="M151" s="203"/>
      <c r="N151" s="204"/>
      <c r="O151" s="204"/>
      <c r="P151" s="205">
        <f>SUM(P152:P162)</f>
        <v>0</v>
      </c>
      <c r="Q151" s="204"/>
      <c r="R151" s="205">
        <f>SUM(R152:R162)</f>
        <v>0</v>
      </c>
      <c r="S151" s="204"/>
      <c r="T151" s="206">
        <f>SUM(T152:T162)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7" t="s">
        <v>80</v>
      </c>
      <c r="AT151" s="208" t="s">
        <v>71</v>
      </c>
      <c r="AU151" s="208" t="s">
        <v>80</v>
      </c>
      <c r="AY151" s="207" t="s">
        <v>159</v>
      </c>
      <c r="BK151" s="209">
        <f>SUM(BK152:BK162)</f>
        <v>0</v>
      </c>
    </row>
    <row r="152" spans="1:65" s="2" customFormat="1" ht="37.8" customHeight="1">
      <c r="A152" s="38"/>
      <c r="B152" s="39"/>
      <c r="C152" s="212" t="s">
        <v>246</v>
      </c>
      <c r="D152" s="212" t="s">
        <v>161</v>
      </c>
      <c r="E152" s="213" t="s">
        <v>1057</v>
      </c>
      <c r="F152" s="214" t="s">
        <v>1058</v>
      </c>
      <c r="G152" s="215" t="s">
        <v>263</v>
      </c>
      <c r="H152" s="216">
        <v>4060.453</v>
      </c>
      <c r="I152" s="217"/>
      <c r="J152" s="218">
        <f>ROUND(I152*H152,2)</f>
        <v>0</v>
      </c>
      <c r="K152" s="214" t="s">
        <v>19</v>
      </c>
      <c r="L152" s="44"/>
      <c r="M152" s="219" t="s">
        <v>19</v>
      </c>
      <c r="N152" s="220" t="s">
        <v>43</v>
      </c>
      <c r="O152" s="84"/>
      <c r="P152" s="221">
        <f>O152*H152</f>
        <v>0</v>
      </c>
      <c r="Q152" s="221">
        <v>0</v>
      </c>
      <c r="R152" s="221">
        <f>Q152*H152</f>
        <v>0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166</v>
      </c>
      <c r="AT152" s="223" t="s">
        <v>161</v>
      </c>
      <c r="AU152" s="223" t="s">
        <v>82</v>
      </c>
      <c r="AY152" s="17" t="s">
        <v>159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166</v>
      </c>
      <c r="BM152" s="223" t="s">
        <v>1488</v>
      </c>
    </row>
    <row r="153" spans="1:47" s="2" customFormat="1" ht="12">
      <c r="A153" s="38"/>
      <c r="B153" s="39"/>
      <c r="C153" s="40"/>
      <c r="D153" s="225" t="s">
        <v>168</v>
      </c>
      <c r="E153" s="40"/>
      <c r="F153" s="226" t="s">
        <v>1060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168</v>
      </c>
      <c r="AU153" s="17" t="s">
        <v>82</v>
      </c>
    </row>
    <row r="154" spans="1:47" s="2" customFormat="1" ht="12">
      <c r="A154" s="38"/>
      <c r="B154" s="39"/>
      <c r="C154" s="40"/>
      <c r="D154" s="225" t="s">
        <v>187</v>
      </c>
      <c r="E154" s="40"/>
      <c r="F154" s="253" t="s">
        <v>1061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187</v>
      </c>
      <c r="AU154" s="17" t="s">
        <v>82</v>
      </c>
    </row>
    <row r="155" spans="1:51" s="13" customFormat="1" ht="12">
      <c r="A155" s="13"/>
      <c r="B155" s="232"/>
      <c r="C155" s="233"/>
      <c r="D155" s="225" t="s">
        <v>172</v>
      </c>
      <c r="E155" s="234" t="s">
        <v>19</v>
      </c>
      <c r="F155" s="235" t="s">
        <v>252</v>
      </c>
      <c r="G155" s="233"/>
      <c r="H155" s="234" t="s">
        <v>19</v>
      </c>
      <c r="I155" s="236"/>
      <c r="J155" s="233"/>
      <c r="K155" s="233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172</v>
      </c>
      <c r="AU155" s="241" t="s">
        <v>82</v>
      </c>
      <c r="AV155" s="13" t="s">
        <v>80</v>
      </c>
      <c r="AW155" s="13" t="s">
        <v>33</v>
      </c>
      <c r="AX155" s="13" t="s">
        <v>72</v>
      </c>
      <c r="AY155" s="241" t="s">
        <v>159</v>
      </c>
    </row>
    <row r="156" spans="1:51" s="13" customFormat="1" ht="12">
      <c r="A156" s="13"/>
      <c r="B156" s="232"/>
      <c r="C156" s="233"/>
      <c r="D156" s="225" t="s">
        <v>172</v>
      </c>
      <c r="E156" s="234" t="s">
        <v>19</v>
      </c>
      <c r="F156" s="235" t="s">
        <v>1062</v>
      </c>
      <c r="G156" s="233"/>
      <c r="H156" s="234" t="s">
        <v>19</v>
      </c>
      <c r="I156" s="236"/>
      <c r="J156" s="233"/>
      <c r="K156" s="233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172</v>
      </c>
      <c r="AU156" s="241" t="s">
        <v>82</v>
      </c>
      <c r="AV156" s="13" t="s">
        <v>80</v>
      </c>
      <c r="AW156" s="13" t="s">
        <v>33</v>
      </c>
      <c r="AX156" s="13" t="s">
        <v>72</v>
      </c>
      <c r="AY156" s="241" t="s">
        <v>159</v>
      </c>
    </row>
    <row r="157" spans="1:51" s="14" customFormat="1" ht="12">
      <c r="A157" s="14"/>
      <c r="B157" s="242"/>
      <c r="C157" s="243"/>
      <c r="D157" s="225" t="s">
        <v>172</v>
      </c>
      <c r="E157" s="244" t="s">
        <v>19</v>
      </c>
      <c r="F157" s="245" t="s">
        <v>1069</v>
      </c>
      <c r="G157" s="243"/>
      <c r="H157" s="246">
        <v>785.298</v>
      </c>
      <c r="I157" s="247"/>
      <c r="J157" s="243"/>
      <c r="K157" s="243"/>
      <c r="L157" s="248"/>
      <c r="M157" s="249"/>
      <c r="N157" s="250"/>
      <c r="O157" s="250"/>
      <c r="P157" s="250"/>
      <c r="Q157" s="250"/>
      <c r="R157" s="250"/>
      <c r="S157" s="250"/>
      <c r="T157" s="251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2" t="s">
        <v>172</v>
      </c>
      <c r="AU157" s="252" t="s">
        <v>82</v>
      </c>
      <c r="AV157" s="14" t="s">
        <v>82</v>
      </c>
      <c r="AW157" s="14" t="s">
        <v>33</v>
      </c>
      <c r="AX157" s="14" t="s">
        <v>72</v>
      </c>
      <c r="AY157" s="252" t="s">
        <v>159</v>
      </c>
    </row>
    <row r="158" spans="1:51" s="14" customFormat="1" ht="12">
      <c r="A158" s="14"/>
      <c r="B158" s="242"/>
      <c r="C158" s="243"/>
      <c r="D158" s="225" t="s">
        <v>172</v>
      </c>
      <c r="E158" s="244" t="s">
        <v>19</v>
      </c>
      <c r="F158" s="245" t="s">
        <v>1070</v>
      </c>
      <c r="G158" s="243"/>
      <c r="H158" s="246">
        <v>3275.155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2" t="s">
        <v>172</v>
      </c>
      <c r="AU158" s="252" t="s">
        <v>82</v>
      </c>
      <c r="AV158" s="14" t="s">
        <v>82</v>
      </c>
      <c r="AW158" s="14" t="s">
        <v>33</v>
      </c>
      <c r="AX158" s="14" t="s">
        <v>72</v>
      </c>
      <c r="AY158" s="252" t="s">
        <v>159</v>
      </c>
    </row>
    <row r="159" spans="1:65" s="2" customFormat="1" ht="24.15" customHeight="1">
      <c r="A159" s="38"/>
      <c r="B159" s="39"/>
      <c r="C159" s="212" t="s">
        <v>254</v>
      </c>
      <c r="D159" s="212" t="s">
        <v>161</v>
      </c>
      <c r="E159" s="213" t="s">
        <v>1072</v>
      </c>
      <c r="F159" s="214" t="s">
        <v>1073</v>
      </c>
      <c r="G159" s="215" t="s">
        <v>263</v>
      </c>
      <c r="H159" s="216">
        <v>637.477</v>
      </c>
      <c r="I159" s="217"/>
      <c r="J159" s="218">
        <f>ROUND(I159*H159,2)</f>
        <v>0</v>
      </c>
      <c r="K159" s="214" t="s">
        <v>19</v>
      </c>
      <c r="L159" s="44"/>
      <c r="M159" s="219" t="s">
        <v>19</v>
      </c>
      <c r="N159" s="220" t="s">
        <v>43</v>
      </c>
      <c r="O159" s="84"/>
      <c r="P159" s="221">
        <f>O159*H159</f>
        <v>0</v>
      </c>
      <c r="Q159" s="221">
        <v>0</v>
      </c>
      <c r="R159" s="221">
        <f>Q159*H159</f>
        <v>0</v>
      </c>
      <c r="S159" s="221">
        <v>0</v>
      </c>
      <c r="T159" s="222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3" t="s">
        <v>166</v>
      </c>
      <c r="AT159" s="223" t="s">
        <v>161</v>
      </c>
      <c r="AU159" s="223" t="s">
        <v>82</v>
      </c>
      <c r="AY159" s="17" t="s">
        <v>159</v>
      </c>
      <c r="BE159" s="224">
        <f>IF(N159="základní",J159,0)</f>
        <v>0</v>
      </c>
      <c r="BF159" s="224">
        <f>IF(N159="snížená",J159,0)</f>
        <v>0</v>
      </c>
      <c r="BG159" s="224">
        <f>IF(N159="zákl. přenesená",J159,0)</f>
        <v>0</v>
      </c>
      <c r="BH159" s="224">
        <f>IF(N159="sníž. přenesená",J159,0)</f>
        <v>0</v>
      </c>
      <c r="BI159" s="224">
        <f>IF(N159="nulová",J159,0)</f>
        <v>0</v>
      </c>
      <c r="BJ159" s="17" t="s">
        <v>80</v>
      </c>
      <c r="BK159" s="224">
        <f>ROUND(I159*H159,2)</f>
        <v>0</v>
      </c>
      <c r="BL159" s="17" t="s">
        <v>166</v>
      </c>
      <c r="BM159" s="223" t="s">
        <v>1489</v>
      </c>
    </row>
    <row r="160" spans="1:47" s="2" customFormat="1" ht="12">
      <c r="A160" s="38"/>
      <c r="B160" s="39"/>
      <c r="C160" s="40"/>
      <c r="D160" s="225" t="s">
        <v>168</v>
      </c>
      <c r="E160" s="40"/>
      <c r="F160" s="226" t="s">
        <v>1075</v>
      </c>
      <c r="G160" s="40"/>
      <c r="H160" s="40"/>
      <c r="I160" s="227"/>
      <c r="J160" s="40"/>
      <c r="K160" s="40"/>
      <c r="L160" s="44"/>
      <c r="M160" s="228"/>
      <c r="N160" s="229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168</v>
      </c>
      <c r="AU160" s="17" t="s">
        <v>82</v>
      </c>
    </row>
    <row r="161" spans="1:51" s="13" customFormat="1" ht="12">
      <c r="A161" s="13"/>
      <c r="B161" s="232"/>
      <c r="C161" s="233"/>
      <c r="D161" s="225" t="s">
        <v>172</v>
      </c>
      <c r="E161" s="234" t="s">
        <v>19</v>
      </c>
      <c r="F161" s="235" t="s">
        <v>1490</v>
      </c>
      <c r="G161" s="233"/>
      <c r="H161" s="234" t="s">
        <v>19</v>
      </c>
      <c r="I161" s="236"/>
      <c r="J161" s="233"/>
      <c r="K161" s="233"/>
      <c r="L161" s="237"/>
      <c r="M161" s="238"/>
      <c r="N161" s="239"/>
      <c r="O161" s="239"/>
      <c r="P161" s="239"/>
      <c r="Q161" s="239"/>
      <c r="R161" s="239"/>
      <c r="S161" s="239"/>
      <c r="T161" s="240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1" t="s">
        <v>172</v>
      </c>
      <c r="AU161" s="241" t="s">
        <v>82</v>
      </c>
      <c r="AV161" s="13" t="s">
        <v>80</v>
      </c>
      <c r="AW161" s="13" t="s">
        <v>33</v>
      </c>
      <c r="AX161" s="13" t="s">
        <v>72</v>
      </c>
      <c r="AY161" s="241" t="s">
        <v>159</v>
      </c>
    </row>
    <row r="162" spans="1:51" s="14" customFormat="1" ht="12">
      <c r="A162" s="14"/>
      <c r="B162" s="242"/>
      <c r="C162" s="243"/>
      <c r="D162" s="225" t="s">
        <v>172</v>
      </c>
      <c r="E162" s="244" t="s">
        <v>19</v>
      </c>
      <c r="F162" s="245" t="s">
        <v>1491</v>
      </c>
      <c r="G162" s="243"/>
      <c r="H162" s="246">
        <v>637.477</v>
      </c>
      <c r="I162" s="247"/>
      <c r="J162" s="243"/>
      <c r="K162" s="243"/>
      <c r="L162" s="248"/>
      <c r="M162" s="249"/>
      <c r="N162" s="250"/>
      <c r="O162" s="250"/>
      <c r="P162" s="250"/>
      <c r="Q162" s="250"/>
      <c r="R162" s="250"/>
      <c r="S162" s="250"/>
      <c r="T162" s="251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2" t="s">
        <v>172</v>
      </c>
      <c r="AU162" s="252" t="s">
        <v>82</v>
      </c>
      <c r="AV162" s="14" t="s">
        <v>82</v>
      </c>
      <c r="AW162" s="14" t="s">
        <v>33</v>
      </c>
      <c r="AX162" s="14" t="s">
        <v>72</v>
      </c>
      <c r="AY162" s="252" t="s">
        <v>159</v>
      </c>
    </row>
    <row r="163" spans="1:63" s="12" customFormat="1" ht="22.8" customHeight="1">
      <c r="A163" s="12"/>
      <c r="B163" s="196"/>
      <c r="C163" s="197"/>
      <c r="D163" s="198" t="s">
        <v>71</v>
      </c>
      <c r="E163" s="210" t="s">
        <v>1086</v>
      </c>
      <c r="F163" s="210" t="s">
        <v>1087</v>
      </c>
      <c r="G163" s="197"/>
      <c r="H163" s="197"/>
      <c r="I163" s="200"/>
      <c r="J163" s="211">
        <f>BK163</f>
        <v>0</v>
      </c>
      <c r="K163" s="197"/>
      <c r="L163" s="202"/>
      <c r="M163" s="203"/>
      <c r="N163" s="204"/>
      <c r="O163" s="204"/>
      <c r="P163" s="205">
        <f>SUM(P164:P169)</f>
        <v>0</v>
      </c>
      <c r="Q163" s="204"/>
      <c r="R163" s="205">
        <f>SUM(R164:R169)</f>
        <v>0</v>
      </c>
      <c r="S163" s="204"/>
      <c r="T163" s="206">
        <f>SUM(T164:T169)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07" t="s">
        <v>80</v>
      </c>
      <c r="AT163" s="208" t="s">
        <v>71</v>
      </c>
      <c r="AU163" s="208" t="s">
        <v>80</v>
      </c>
      <c r="AY163" s="207" t="s">
        <v>159</v>
      </c>
      <c r="BK163" s="209">
        <f>SUM(BK164:BK169)</f>
        <v>0</v>
      </c>
    </row>
    <row r="164" spans="1:65" s="2" customFormat="1" ht="33" customHeight="1">
      <c r="A164" s="38"/>
      <c r="B164" s="39"/>
      <c r="C164" s="212" t="s">
        <v>8</v>
      </c>
      <c r="D164" s="212" t="s">
        <v>161</v>
      </c>
      <c r="E164" s="213" t="s">
        <v>1089</v>
      </c>
      <c r="F164" s="214" t="s">
        <v>1090</v>
      </c>
      <c r="G164" s="215" t="s">
        <v>263</v>
      </c>
      <c r="H164" s="216">
        <v>12.638</v>
      </c>
      <c r="I164" s="217"/>
      <c r="J164" s="218">
        <f>ROUND(I164*H164,2)</f>
        <v>0</v>
      </c>
      <c r="K164" s="214" t="s">
        <v>165</v>
      </c>
      <c r="L164" s="44"/>
      <c r="M164" s="219" t="s">
        <v>19</v>
      </c>
      <c r="N164" s="220" t="s">
        <v>43</v>
      </c>
      <c r="O164" s="84"/>
      <c r="P164" s="221">
        <f>O164*H164</f>
        <v>0</v>
      </c>
      <c r="Q164" s="221">
        <v>0</v>
      </c>
      <c r="R164" s="221">
        <f>Q164*H164</f>
        <v>0</v>
      </c>
      <c r="S164" s="221">
        <v>0</v>
      </c>
      <c r="T164" s="222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23" t="s">
        <v>166</v>
      </c>
      <c r="AT164" s="223" t="s">
        <v>161</v>
      </c>
      <c r="AU164" s="223" t="s">
        <v>82</v>
      </c>
      <c r="AY164" s="17" t="s">
        <v>159</v>
      </c>
      <c r="BE164" s="224">
        <f>IF(N164="základní",J164,0)</f>
        <v>0</v>
      </c>
      <c r="BF164" s="224">
        <f>IF(N164="snížená",J164,0)</f>
        <v>0</v>
      </c>
      <c r="BG164" s="224">
        <f>IF(N164="zákl. přenesená",J164,0)</f>
        <v>0</v>
      </c>
      <c r="BH164" s="224">
        <f>IF(N164="sníž. přenesená",J164,0)</f>
        <v>0</v>
      </c>
      <c r="BI164" s="224">
        <f>IF(N164="nulová",J164,0)</f>
        <v>0</v>
      </c>
      <c r="BJ164" s="17" t="s">
        <v>80</v>
      </c>
      <c r="BK164" s="224">
        <f>ROUND(I164*H164,2)</f>
        <v>0</v>
      </c>
      <c r="BL164" s="17" t="s">
        <v>166</v>
      </c>
      <c r="BM164" s="223" t="s">
        <v>1492</v>
      </c>
    </row>
    <row r="165" spans="1:47" s="2" customFormat="1" ht="12">
      <c r="A165" s="38"/>
      <c r="B165" s="39"/>
      <c r="C165" s="40"/>
      <c r="D165" s="225" t="s">
        <v>168</v>
      </c>
      <c r="E165" s="40"/>
      <c r="F165" s="226" t="s">
        <v>1092</v>
      </c>
      <c r="G165" s="40"/>
      <c r="H165" s="40"/>
      <c r="I165" s="227"/>
      <c r="J165" s="40"/>
      <c r="K165" s="40"/>
      <c r="L165" s="44"/>
      <c r="M165" s="228"/>
      <c r="N165" s="229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168</v>
      </c>
      <c r="AU165" s="17" t="s">
        <v>82</v>
      </c>
    </row>
    <row r="166" spans="1:47" s="2" customFormat="1" ht="12">
      <c r="A166" s="38"/>
      <c r="B166" s="39"/>
      <c r="C166" s="40"/>
      <c r="D166" s="230" t="s">
        <v>170</v>
      </c>
      <c r="E166" s="40"/>
      <c r="F166" s="231" t="s">
        <v>1093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170</v>
      </c>
      <c r="AU166" s="17" t="s">
        <v>82</v>
      </c>
    </row>
    <row r="167" spans="1:65" s="2" customFormat="1" ht="33" customHeight="1">
      <c r="A167" s="38"/>
      <c r="B167" s="39"/>
      <c r="C167" s="212" t="s">
        <v>266</v>
      </c>
      <c r="D167" s="212" t="s">
        <v>161</v>
      </c>
      <c r="E167" s="213" t="s">
        <v>1095</v>
      </c>
      <c r="F167" s="214" t="s">
        <v>1096</v>
      </c>
      <c r="G167" s="215" t="s">
        <v>263</v>
      </c>
      <c r="H167" s="216">
        <v>12.638</v>
      </c>
      <c r="I167" s="217"/>
      <c r="J167" s="218">
        <f>ROUND(I167*H167,2)</f>
        <v>0</v>
      </c>
      <c r="K167" s="214" t="s">
        <v>165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166</v>
      </c>
      <c r="AT167" s="223" t="s">
        <v>161</v>
      </c>
      <c r="AU167" s="223" t="s">
        <v>82</v>
      </c>
      <c r="AY167" s="17" t="s">
        <v>159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166</v>
      </c>
      <c r="BM167" s="223" t="s">
        <v>1493</v>
      </c>
    </row>
    <row r="168" spans="1:47" s="2" customFormat="1" ht="12">
      <c r="A168" s="38"/>
      <c r="B168" s="39"/>
      <c r="C168" s="40"/>
      <c r="D168" s="225" t="s">
        <v>168</v>
      </c>
      <c r="E168" s="40"/>
      <c r="F168" s="226" t="s">
        <v>1098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168</v>
      </c>
      <c r="AU168" s="17" t="s">
        <v>82</v>
      </c>
    </row>
    <row r="169" spans="1:47" s="2" customFormat="1" ht="12">
      <c r="A169" s="38"/>
      <c r="B169" s="39"/>
      <c r="C169" s="40"/>
      <c r="D169" s="230" t="s">
        <v>170</v>
      </c>
      <c r="E169" s="40"/>
      <c r="F169" s="231" t="s">
        <v>1099</v>
      </c>
      <c r="G169" s="40"/>
      <c r="H169" s="40"/>
      <c r="I169" s="227"/>
      <c r="J169" s="40"/>
      <c r="K169" s="40"/>
      <c r="L169" s="44"/>
      <c r="M169" s="254"/>
      <c r="N169" s="255"/>
      <c r="O169" s="256"/>
      <c r="P169" s="256"/>
      <c r="Q169" s="256"/>
      <c r="R169" s="256"/>
      <c r="S169" s="256"/>
      <c r="T169" s="257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170</v>
      </c>
      <c r="AU169" s="17" t="s">
        <v>82</v>
      </c>
    </row>
    <row r="170" spans="1:31" s="2" customFormat="1" ht="6.95" customHeight="1">
      <c r="A170" s="38"/>
      <c r="B170" s="59"/>
      <c r="C170" s="60"/>
      <c r="D170" s="60"/>
      <c r="E170" s="60"/>
      <c r="F170" s="60"/>
      <c r="G170" s="60"/>
      <c r="H170" s="60"/>
      <c r="I170" s="60"/>
      <c r="J170" s="60"/>
      <c r="K170" s="60"/>
      <c r="L170" s="44"/>
      <c r="M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</row>
  </sheetData>
  <sheetProtection password="CC35" sheet="1" objects="1" scenarios="1" formatColumns="0" formatRows="0" autoFilter="0"/>
  <autoFilter ref="C82:K169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hyperlinks>
    <hyperlink ref="F88" r:id="rId1" display="https://podminky.urs.cz/item/CS_URS_2021_02/113107221"/>
    <hyperlink ref="F95" r:id="rId2" display="https://podminky.urs.cz/item/CS_URS_2021_02/113107246"/>
    <hyperlink ref="F103" r:id="rId3" display="https://podminky.urs.cz/item/CS_URS_2021_02/113154434"/>
    <hyperlink ref="F111" r:id="rId4" display="https://podminky.urs.cz/item/CS_URS_2021_02/122252205"/>
    <hyperlink ref="F124" r:id="rId5" display="https://podminky.urs.cz/item/CS_URS_2021_02/167151111"/>
    <hyperlink ref="F129" r:id="rId6" display="https://podminky.urs.cz/item/CS_URS_2021_02/171201231"/>
    <hyperlink ref="F134" r:id="rId7" display="https://podminky.urs.cz/item/CS_URS_2021_02/181351114"/>
    <hyperlink ref="F139" r:id="rId8" display="https://podminky.urs.cz/item/CS_URS_2021_02/181951111"/>
    <hyperlink ref="F144" r:id="rId9" display="https://podminky.urs.cz/item/CS_URS_2021_02/183405211"/>
    <hyperlink ref="F149" r:id="rId10" display="https://podminky.urs.cz/item/CS_URS_2021_02/00572472"/>
    <hyperlink ref="F166" r:id="rId11" display="https://podminky.urs.cz/item/CS_URS_2021_02/998225111"/>
    <hyperlink ref="F169" r:id="rId12" display="https://podminky.urs.cz/item/CS_URS_2021_02/998225194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134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135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136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1494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15. 9. 2021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ROUND(J85,2)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ROUND((SUM(BE85:BE140)),2)</f>
        <v>0</v>
      </c>
      <c r="G33" s="38"/>
      <c r="H33" s="38"/>
      <c r="I33" s="157">
        <v>0.21</v>
      </c>
      <c r="J33" s="156">
        <f>ROUND(((SUM(BE85:BE140))*I33),2)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44</v>
      </c>
      <c r="F34" s="156">
        <f>ROUND((SUM(BF85:BF140)),2)</f>
        <v>0</v>
      </c>
      <c r="G34" s="38"/>
      <c r="H34" s="38"/>
      <c r="I34" s="157">
        <v>0.15</v>
      </c>
      <c r="J34" s="156">
        <f>ROUND(((SUM(BF85:BF140))*I34),2)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45</v>
      </c>
      <c r="F35" s="156">
        <f>ROUND((SUM(BG85:BG140)),2)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46</v>
      </c>
      <c r="F36" s="156">
        <f>ROUND((SUM(BH85:BH140)),2)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ROUND((SUM(BI85:BI140)),2)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138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II/230 Stříbro - dálnice D5, úsek 2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136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VON - Vedlejší a ostatní náklady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Stříbro</v>
      </c>
      <c r="G52" s="40"/>
      <c r="H52" s="40"/>
      <c r="I52" s="32" t="s">
        <v>23</v>
      </c>
      <c r="J52" s="72" t="str">
        <f>IF(J12="","",J12)</f>
        <v>15. 9. 2021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kraje, p. o.</v>
      </c>
      <c r="G54" s="40"/>
      <c r="H54" s="40"/>
      <c r="I54" s="32" t="s">
        <v>31</v>
      </c>
      <c r="J54" s="36" t="str">
        <f>E21</f>
        <v>Sweco Hydroprojekt a.s.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139</v>
      </c>
      <c r="D57" s="171"/>
      <c r="E57" s="171"/>
      <c r="F57" s="171"/>
      <c r="G57" s="171"/>
      <c r="H57" s="171"/>
      <c r="I57" s="171"/>
      <c r="J57" s="172" t="s">
        <v>140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141</v>
      </c>
    </row>
    <row r="60" spans="1:31" s="9" customFormat="1" ht="24.95" customHeight="1">
      <c r="A60" s="9"/>
      <c r="B60" s="174"/>
      <c r="C60" s="175"/>
      <c r="D60" s="176" t="s">
        <v>1495</v>
      </c>
      <c r="E60" s="177"/>
      <c r="F60" s="177"/>
      <c r="G60" s="177"/>
      <c r="H60" s="177"/>
      <c r="I60" s="177"/>
      <c r="J60" s="178">
        <f>J86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1496</v>
      </c>
      <c r="E61" s="182"/>
      <c r="F61" s="182"/>
      <c r="G61" s="182"/>
      <c r="H61" s="182"/>
      <c r="I61" s="182"/>
      <c r="J61" s="183">
        <f>J87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25"/>
      <c r="D62" s="181" t="s">
        <v>1497</v>
      </c>
      <c r="E62" s="182"/>
      <c r="F62" s="182"/>
      <c r="G62" s="182"/>
      <c r="H62" s="182"/>
      <c r="I62" s="182"/>
      <c r="J62" s="183">
        <f>J108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25"/>
      <c r="D63" s="181" t="s">
        <v>1498</v>
      </c>
      <c r="E63" s="182"/>
      <c r="F63" s="182"/>
      <c r="G63" s="182"/>
      <c r="H63" s="182"/>
      <c r="I63" s="182"/>
      <c r="J63" s="183">
        <f>J122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0"/>
      <c r="C64" s="125"/>
      <c r="D64" s="181" t="s">
        <v>1499</v>
      </c>
      <c r="E64" s="182"/>
      <c r="F64" s="182"/>
      <c r="G64" s="182"/>
      <c r="H64" s="182"/>
      <c r="I64" s="182"/>
      <c r="J64" s="183">
        <f>J130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0"/>
      <c r="C65" s="125"/>
      <c r="D65" s="181" t="s">
        <v>1500</v>
      </c>
      <c r="E65" s="182"/>
      <c r="F65" s="182"/>
      <c r="G65" s="182"/>
      <c r="H65" s="182"/>
      <c r="I65" s="182"/>
      <c r="J65" s="183">
        <f>J135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4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6.95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71" spans="1:31" s="2" customFormat="1" ht="6.95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24.95" customHeight="1">
      <c r="A72" s="38"/>
      <c r="B72" s="39"/>
      <c r="C72" s="23" t="s">
        <v>144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6.5" customHeight="1">
      <c r="A75" s="38"/>
      <c r="B75" s="39"/>
      <c r="C75" s="40"/>
      <c r="D75" s="40"/>
      <c r="E75" s="169" t="str">
        <f>E7</f>
        <v>II/230 Stříbro - dálnice D5, úsek 2</v>
      </c>
      <c r="F75" s="32"/>
      <c r="G75" s="32"/>
      <c r="H75" s="32"/>
      <c r="I75" s="40"/>
      <c r="J75" s="40"/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12" customHeight="1">
      <c r="A76" s="38"/>
      <c r="B76" s="39"/>
      <c r="C76" s="32" t="s">
        <v>136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6.5" customHeight="1">
      <c r="A77" s="38"/>
      <c r="B77" s="39"/>
      <c r="C77" s="40"/>
      <c r="D77" s="40"/>
      <c r="E77" s="69" t="str">
        <f>E9</f>
        <v>VON - Vedlejší a ostatní náklady</v>
      </c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6.95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2" customHeight="1">
      <c r="A79" s="38"/>
      <c r="B79" s="39"/>
      <c r="C79" s="32" t="s">
        <v>21</v>
      </c>
      <c r="D79" s="40"/>
      <c r="E79" s="40"/>
      <c r="F79" s="27" t="str">
        <f>F12</f>
        <v>Stříbro</v>
      </c>
      <c r="G79" s="40"/>
      <c r="H79" s="40"/>
      <c r="I79" s="32" t="s">
        <v>23</v>
      </c>
      <c r="J79" s="72" t="str">
        <f>IF(J12="","",J12)</f>
        <v>15. 9. 2021</v>
      </c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6.95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25.65" customHeight="1">
      <c r="A81" s="38"/>
      <c r="B81" s="39"/>
      <c r="C81" s="32" t="s">
        <v>25</v>
      </c>
      <c r="D81" s="40"/>
      <c r="E81" s="40"/>
      <c r="F81" s="27" t="str">
        <f>E15</f>
        <v>Správa a údržba silnic Plzeňského kraje, p. o.</v>
      </c>
      <c r="G81" s="40"/>
      <c r="H81" s="40"/>
      <c r="I81" s="32" t="s">
        <v>31</v>
      </c>
      <c r="J81" s="36" t="str">
        <f>E21</f>
        <v>Sweco Hydroprojekt a.s.</v>
      </c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5.15" customHeight="1">
      <c r="A82" s="38"/>
      <c r="B82" s="39"/>
      <c r="C82" s="32" t="s">
        <v>29</v>
      </c>
      <c r="D82" s="40"/>
      <c r="E82" s="40"/>
      <c r="F82" s="27" t="str">
        <f>IF(E18="","",E18)</f>
        <v>Vyplň údaj</v>
      </c>
      <c r="G82" s="40"/>
      <c r="H82" s="40"/>
      <c r="I82" s="32" t="s">
        <v>34</v>
      </c>
      <c r="J82" s="36" t="str">
        <f>E24</f>
        <v xml:space="preserve"> </v>
      </c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0.3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11" customFormat="1" ht="29.25" customHeight="1">
      <c r="A84" s="185"/>
      <c r="B84" s="186"/>
      <c r="C84" s="187" t="s">
        <v>145</v>
      </c>
      <c r="D84" s="188" t="s">
        <v>57</v>
      </c>
      <c r="E84" s="188" t="s">
        <v>53</v>
      </c>
      <c r="F84" s="188" t="s">
        <v>54</v>
      </c>
      <c r="G84" s="188" t="s">
        <v>146</v>
      </c>
      <c r="H84" s="188" t="s">
        <v>147</v>
      </c>
      <c r="I84" s="188" t="s">
        <v>148</v>
      </c>
      <c r="J84" s="188" t="s">
        <v>140</v>
      </c>
      <c r="K84" s="189" t="s">
        <v>149</v>
      </c>
      <c r="L84" s="190"/>
      <c r="M84" s="92" t="s">
        <v>19</v>
      </c>
      <c r="N84" s="93" t="s">
        <v>42</v>
      </c>
      <c r="O84" s="93" t="s">
        <v>150</v>
      </c>
      <c r="P84" s="93" t="s">
        <v>151</v>
      </c>
      <c r="Q84" s="93" t="s">
        <v>152</v>
      </c>
      <c r="R84" s="93" t="s">
        <v>153</v>
      </c>
      <c r="S84" s="93" t="s">
        <v>154</v>
      </c>
      <c r="T84" s="94" t="s">
        <v>155</v>
      </c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</row>
    <row r="85" spans="1:63" s="2" customFormat="1" ht="22.8" customHeight="1">
      <c r="A85" s="38"/>
      <c r="B85" s="39"/>
      <c r="C85" s="99" t="s">
        <v>156</v>
      </c>
      <c r="D85" s="40"/>
      <c r="E85" s="40"/>
      <c r="F85" s="40"/>
      <c r="G85" s="40"/>
      <c r="H85" s="40"/>
      <c r="I85" s="40"/>
      <c r="J85" s="191">
        <f>BK85</f>
        <v>0</v>
      </c>
      <c r="K85" s="40"/>
      <c r="L85" s="44"/>
      <c r="M85" s="95"/>
      <c r="N85" s="192"/>
      <c r="O85" s="96"/>
      <c r="P85" s="193">
        <f>P86</f>
        <v>0</v>
      </c>
      <c r="Q85" s="96"/>
      <c r="R85" s="193">
        <f>R86</f>
        <v>0</v>
      </c>
      <c r="S85" s="96"/>
      <c r="T85" s="194">
        <f>T86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71</v>
      </c>
      <c r="AU85" s="17" t="s">
        <v>141</v>
      </c>
      <c r="BK85" s="195">
        <f>BK86</f>
        <v>0</v>
      </c>
    </row>
    <row r="86" spans="1:63" s="12" customFormat="1" ht="25.9" customHeight="1">
      <c r="A86" s="12"/>
      <c r="B86" s="196"/>
      <c r="C86" s="197"/>
      <c r="D86" s="198" t="s">
        <v>71</v>
      </c>
      <c r="E86" s="199" t="s">
        <v>1501</v>
      </c>
      <c r="F86" s="199" t="s">
        <v>1502</v>
      </c>
      <c r="G86" s="197"/>
      <c r="H86" s="197"/>
      <c r="I86" s="200"/>
      <c r="J86" s="201">
        <f>BK86</f>
        <v>0</v>
      </c>
      <c r="K86" s="197"/>
      <c r="L86" s="202"/>
      <c r="M86" s="203"/>
      <c r="N86" s="204"/>
      <c r="O86" s="204"/>
      <c r="P86" s="205">
        <f>P87+P108+P122+P130+P135</f>
        <v>0</v>
      </c>
      <c r="Q86" s="204"/>
      <c r="R86" s="205">
        <f>R87+R108+R122+R130+R135</f>
        <v>0</v>
      </c>
      <c r="S86" s="204"/>
      <c r="T86" s="206">
        <f>T87+T108+T122+T130+T135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07" t="s">
        <v>194</v>
      </c>
      <c r="AT86" s="208" t="s">
        <v>71</v>
      </c>
      <c r="AU86" s="208" t="s">
        <v>72</v>
      </c>
      <c r="AY86" s="207" t="s">
        <v>159</v>
      </c>
      <c r="BK86" s="209">
        <f>BK87+BK108+BK122+BK130+BK135</f>
        <v>0</v>
      </c>
    </row>
    <row r="87" spans="1:63" s="12" customFormat="1" ht="22.8" customHeight="1">
      <c r="A87" s="12"/>
      <c r="B87" s="196"/>
      <c r="C87" s="197"/>
      <c r="D87" s="198" t="s">
        <v>71</v>
      </c>
      <c r="E87" s="210" t="s">
        <v>1503</v>
      </c>
      <c r="F87" s="210" t="s">
        <v>1504</v>
      </c>
      <c r="G87" s="197"/>
      <c r="H87" s="197"/>
      <c r="I87" s="200"/>
      <c r="J87" s="211">
        <f>BK87</f>
        <v>0</v>
      </c>
      <c r="K87" s="197"/>
      <c r="L87" s="202"/>
      <c r="M87" s="203"/>
      <c r="N87" s="204"/>
      <c r="O87" s="204"/>
      <c r="P87" s="205">
        <f>SUM(P88:P107)</f>
        <v>0</v>
      </c>
      <c r="Q87" s="204"/>
      <c r="R87" s="205">
        <f>SUM(R88:R107)</f>
        <v>0</v>
      </c>
      <c r="S87" s="204"/>
      <c r="T87" s="206">
        <f>SUM(T88:T107)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07" t="s">
        <v>194</v>
      </c>
      <c r="AT87" s="208" t="s">
        <v>71</v>
      </c>
      <c r="AU87" s="208" t="s">
        <v>80</v>
      </c>
      <c r="AY87" s="207" t="s">
        <v>159</v>
      </c>
      <c r="BK87" s="209">
        <f>SUM(BK88:BK107)</f>
        <v>0</v>
      </c>
    </row>
    <row r="88" spans="1:65" s="2" customFormat="1" ht="16.5" customHeight="1">
      <c r="A88" s="38"/>
      <c r="B88" s="39"/>
      <c r="C88" s="212" t="s">
        <v>80</v>
      </c>
      <c r="D88" s="212" t="s">
        <v>161</v>
      </c>
      <c r="E88" s="213" t="s">
        <v>1505</v>
      </c>
      <c r="F88" s="214" t="s">
        <v>1506</v>
      </c>
      <c r="G88" s="215" t="s">
        <v>1507</v>
      </c>
      <c r="H88" s="216">
        <v>34.926</v>
      </c>
      <c r="I88" s="217"/>
      <c r="J88" s="218">
        <f>ROUND(I88*H88,2)</f>
        <v>0</v>
      </c>
      <c r="K88" s="214" t="s">
        <v>165</v>
      </c>
      <c r="L88" s="44"/>
      <c r="M88" s="219" t="s">
        <v>19</v>
      </c>
      <c r="N88" s="220" t="s">
        <v>43</v>
      </c>
      <c r="O88" s="84"/>
      <c r="P88" s="221">
        <f>O88*H88</f>
        <v>0</v>
      </c>
      <c r="Q88" s="221">
        <v>0</v>
      </c>
      <c r="R88" s="221">
        <f>Q88*H88</f>
        <v>0</v>
      </c>
      <c r="S88" s="221">
        <v>0</v>
      </c>
      <c r="T88" s="222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23" t="s">
        <v>166</v>
      </c>
      <c r="AT88" s="223" t="s">
        <v>161</v>
      </c>
      <c r="AU88" s="223" t="s">
        <v>82</v>
      </c>
      <c r="AY88" s="17" t="s">
        <v>159</v>
      </c>
      <c r="BE88" s="224">
        <f>IF(N88="základní",J88,0)</f>
        <v>0</v>
      </c>
      <c r="BF88" s="224">
        <f>IF(N88="snížená",J88,0)</f>
        <v>0</v>
      </c>
      <c r="BG88" s="224">
        <f>IF(N88="zákl. přenesená",J88,0)</f>
        <v>0</v>
      </c>
      <c r="BH88" s="224">
        <f>IF(N88="sníž. přenesená",J88,0)</f>
        <v>0</v>
      </c>
      <c r="BI88" s="224">
        <f>IF(N88="nulová",J88,0)</f>
        <v>0</v>
      </c>
      <c r="BJ88" s="17" t="s">
        <v>80</v>
      </c>
      <c r="BK88" s="224">
        <f>ROUND(I88*H88,2)</f>
        <v>0</v>
      </c>
      <c r="BL88" s="17" t="s">
        <v>166</v>
      </c>
      <c r="BM88" s="223" t="s">
        <v>1508</v>
      </c>
    </row>
    <row r="89" spans="1:47" s="2" customFormat="1" ht="12">
      <c r="A89" s="38"/>
      <c r="B89" s="39"/>
      <c r="C89" s="40"/>
      <c r="D89" s="225" t="s">
        <v>168</v>
      </c>
      <c r="E89" s="40"/>
      <c r="F89" s="226" t="s">
        <v>1506</v>
      </c>
      <c r="G89" s="40"/>
      <c r="H89" s="40"/>
      <c r="I89" s="227"/>
      <c r="J89" s="40"/>
      <c r="K89" s="40"/>
      <c r="L89" s="44"/>
      <c r="M89" s="228"/>
      <c r="N89" s="229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168</v>
      </c>
      <c r="AU89" s="17" t="s">
        <v>82</v>
      </c>
    </row>
    <row r="90" spans="1:47" s="2" customFormat="1" ht="12">
      <c r="A90" s="38"/>
      <c r="B90" s="39"/>
      <c r="C90" s="40"/>
      <c r="D90" s="230" t="s">
        <v>170</v>
      </c>
      <c r="E90" s="40"/>
      <c r="F90" s="231" t="s">
        <v>1509</v>
      </c>
      <c r="G90" s="40"/>
      <c r="H90" s="40"/>
      <c r="I90" s="227"/>
      <c r="J90" s="40"/>
      <c r="K90" s="40"/>
      <c r="L90" s="44"/>
      <c r="M90" s="228"/>
      <c r="N90" s="229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170</v>
      </c>
      <c r="AU90" s="17" t="s">
        <v>82</v>
      </c>
    </row>
    <row r="91" spans="1:51" s="14" customFormat="1" ht="12">
      <c r="A91" s="14"/>
      <c r="B91" s="242"/>
      <c r="C91" s="243"/>
      <c r="D91" s="225" t="s">
        <v>172</v>
      </c>
      <c r="E91" s="244" t="s">
        <v>19</v>
      </c>
      <c r="F91" s="245" t="s">
        <v>1510</v>
      </c>
      <c r="G91" s="243"/>
      <c r="H91" s="246">
        <v>34.926</v>
      </c>
      <c r="I91" s="247"/>
      <c r="J91" s="243"/>
      <c r="K91" s="243"/>
      <c r="L91" s="248"/>
      <c r="M91" s="249"/>
      <c r="N91" s="250"/>
      <c r="O91" s="250"/>
      <c r="P91" s="250"/>
      <c r="Q91" s="250"/>
      <c r="R91" s="250"/>
      <c r="S91" s="250"/>
      <c r="T91" s="251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52" t="s">
        <v>172</v>
      </c>
      <c r="AU91" s="252" t="s">
        <v>82</v>
      </c>
      <c r="AV91" s="14" t="s">
        <v>82</v>
      </c>
      <c r="AW91" s="14" t="s">
        <v>33</v>
      </c>
      <c r="AX91" s="14" t="s">
        <v>80</v>
      </c>
      <c r="AY91" s="252" t="s">
        <v>159</v>
      </c>
    </row>
    <row r="92" spans="1:65" s="2" customFormat="1" ht="16.5" customHeight="1">
      <c r="A92" s="38"/>
      <c r="B92" s="39"/>
      <c r="C92" s="212" t="s">
        <v>82</v>
      </c>
      <c r="D92" s="212" t="s">
        <v>161</v>
      </c>
      <c r="E92" s="213" t="s">
        <v>1511</v>
      </c>
      <c r="F92" s="214" t="s">
        <v>1512</v>
      </c>
      <c r="G92" s="215" t="s">
        <v>1507</v>
      </c>
      <c r="H92" s="216">
        <v>34.926</v>
      </c>
      <c r="I92" s="217"/>
      <c r="J92" s="218">
        <f>ROUND(I92*H92,2)</f>
        <v>0</v>
      </c>
      <c r="K92" s="214" t="s">
        <v>165</v>
      </c>
      <c r="L92" s="44"/>
      <c r="M92" s="219" t="s">
        <v>19</v>
      </c>
      <c r="N92" s="220" t="s">
        <v>43</v>
      </c>
      <c r="O92" s="84"/>
      <c r="P92" s="221">
        <f>O92*H92</f>
        <v>0</v>
      </c>
      <c r="Q92" s="221">
        <v>0</v>
      </c>
      <c r="R92" s="221">
        <f>Q92*H92</f>
        <v>0</v>
      </c>
      <c r="S92" s="221">
        <v>0</v>
      </c>
      <c r="T92" s="222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23" t="s">
        <v>166</v>
      </c>
      <c r="AT92" s="223" t="s">
        <v>161</v>
      </c>
      <c r="AU92" s="223" t="s">
        <v>82</v>
      </c>
      <c r="AY92" s="17" t="s">
        <v>159</v>
      </c>
      <c r="BE92" s="224">
        <f>IF(N92="základní",J92,0)</f>
        <v>0</v>
      </c>
      <c r="BF92" s="224">
        <f>IF(N92="snížená",J92,0)</f>
        <v>0</v>
      </c>
      <c r="BG92" s="224">
        <f>IF(N92="zákl. přenesená",J92,0)</f>
        <v>0</v>
      </c>
      <c r="BH92" s="224">
        <f>IF(N92="sníž. přenesená",J92,0)</f>
        <v>0</v>
      </c>
      <c r="BI92" s="224">
        <f>IF(N92="nulová",J92,0)</f>
        <v>0</v>
      </c>
      <c r="BJ92" s="17" t="s">
        <v>80</v>
      </c>
      <c r="BK92" s="224">
        <f>ROUND(I92*H92,2)</f>
        <v>0</v>
      </c>
      <c r="BL92" s="17" t="s">
        <v>166</v>
      </c>
      <c r="BM92" s="223" t="s">
        <v>1513</v>
      </c>
    </row>
    <row r="93" spans="1:47" s="2" customFormat="1" ht="12">
      <c r="A93" s="38"/>
      <c r="B93" s="39"/>
      <c r="C93" s="40"/>
      <c r="D93" s="225" t="s">
        <v>168</v>
      </c>
      <c r="E93" s="40"/>
      <c r="F93" s="226" t="s">
        <v>1512</v>
      </c>
      <c r="G93" s="40"/>
      <c r="H93" s="40"/>
      <c r="I93" s="227"/>
      <c r="J93" s="40"/>
      <c r="K93" s="40"/>
      <c r="L93" s="44"/>
      <c r="M93" s="228"/>
      <c r="N93" s="229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168</v>
      </c>
      <c r="AU93" s="17" t="s">
        <v>82</v>
      </c>
    </row>
    <row r="94" spans="1:47" s="2" customFormat="1" ht="12">
      <c r="A94" s="38"/>
      <c r="B94" s="39"/>
      <c r="C94" s="40"/>
      <c r="D94" s="230" t="s">
        <v>170</v>
      </c>
      <c r="E94" s="40"/>
      <c r="F94" s="231" t="s">
        <v>1514</v>
      </c>
      <c r="G94" s="40"/>
      <c r="H94" s="40"/>
      <c r="I94" s="227"/>
      <c r="J94" s="40"/>
      <c r="K94" s="40"/>
      <c r="L94" s="44"/>
      <c r="M94" s="228"/>
      <c r="N94" s="229"/>
      <c r="O94" s="84"/>
      <c r="P94" s="84"/>
      <c r="Q94" s="84"/>
      <c r="R94" s="84"/>
      <c r="S94" s="84"/>
      <c r="T94" s="85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T94" s="17" t="s">
        <v>170</v>
      </c>
      <c r="AU94" s="17" t="s">
        <v>82</v>
      </c>
    </row>
    <row r="95" spans="1:51" s="14" customFormat="1" ht="12">
      <c r="A95" s="14"/>
      <c r="B95" s="242"/>
      <c r="C95" s="243"/>
      <c r="D95" s="225" t="s">
        <v>172</v>
      </c>
      <c r="E95" s="244" t="s">
        <v>19</v>
      </c>
      <c r="F95" s="245" t="s">
        <v>1510</v>
      </c>
      <c r="G95" s="243"/>
      <c r="H95" s="246">
        <v>34.926</v>
      </c>
      <c r="I95" s="247"/>
      <c r="J95" s="243"/>
      <c r="K95" s="243"/>
      <c r="L95" s="248"/>
      <c r="M95" s="249"/>
      <c r="N95" s="250"/>
      <c r="O95" s="250"/>
      <c r="P95" s="250"/>
      <c r="Q95" s="250"/>
      <c r="R95" s="250"/>
      <c r="S95" s="250"/>
      <c r="T95" s="251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T95" s="252" t="s">
        <v>172</v>
      </c>
      <c r="AU95" s="252" t="s">
        <v>82</v>
      </c>
      <c r="AV95" s="14" t="s">
        <v>82</v>
      </c>
      <c r="AW95" s="14" t="s">
        <v>33</v>
      </c>
      <c r="AX95" s="14" t="s">
        <v>80</v>
      </c>
      <c r="AY95" s="252" t="s">
        <v>159</v>
      </c>
    </row>
    <row r="96" spans="1:65" s="2" customFormat="1" ht="16.5" customHeight="1">
      <c r="A96" s="38"/>
      <c r="B96" s="39"/>
      <c r="C96" s="212" t="s">
        <v>181</v>
      </c>
      <c r="D96" s="212" t="s">
        <v>161</v>
      </c>
      <c r="E96" s="213" t="s">
        <v>1515</v>
      </c>
      <c r="F96" s="214" t="s">
        <v>1516</v>
      </c>
      <c r="G96" s="215" t="s">
        <v>1507</v>
      </c>
      <c r="H96" s="216">
        <v>34.926</v>
      </c>
      <c r="I96" s="217"/>
      <c r="J96" s="218">
        <f>ROUND(I96*H96,2)</f>
        <v>0</v>
      </c>
      <c r="K96" s="214" t="s">
        <v>165</v>
      </c>
      <c r="L96" s="44"/>
      <c r="M96" s="219" t="s">
        <v>19</v>
      </c>
      <c r="N96" s="220" t="s">
        <v>43</v>
      </c>
      <c r="O96" s="84"/>
      <c r="P96" s="221">
        <f>O96*H96</f>
        <v>0</v>
      </c>
      <c r="Q96" s="221">
        <v>0</v>
      </c>
      <c r="R96" s="221">
        <f>Q96*H96</f>
        <v>0</v>
      </c>
      <c r="S96" s="221">
        <v>0</v>
      </c>
      <c r="T96" s="222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23" t="s">
        <v>166</v>
      </c>
      <c r="AT96" s="223" t="s">
        <v>161</v>
      </c>
      <c r="AU96" s="223" t="s">
        <v>82</v>
      </c>
      <c r="AY96" s="17" t="s">
        <v>159</v>
      </c>
      <c r="BE96" s="224">
        <f>IF(N96="základní",J96,0)</f>
        <v>0</v>
      </c>
      <c r="BF96" s="224">
        <f>IF(N96="snížená",J96,0)</f>
        <v>0</v>
      </c>
      <c r="BG96" s="224">
        <f>IF(N96="zákl. přenesená",J96,0)</f>
        <v>0</v>
      </c>
      <c r="BH96" s="224">
        <f>IF(N96="sníž. přenesená",J96,0)</f>
        <v>0</v>
      </c>
      <c r="BI96" s="224">
        <f>IF(N96="nulová",J96,0)</f>
        <v>0</v>
      </c>
      <c r="BJ96" s="17" t="s">
        <v>80</v>
      </c>
      <c r="BK96" s="224">
        <f>ROUND(I96*H96,2)</f>
        <v>0</v>
      </c>
      <c r="BL96" s="17" t="s">
        <v>166</v>
      </c>
      <c r="BM96" s="223" t="s">
        <v>1517</v>
      </c>
    </row>
    <row r="97" spans="1:47" s="2" customFormat="1" ht="12">
      <c r="A97" s="38"/>
      <c r="B97" s="39"/>
      <c r="C97" s="40"/>
      <c r="D97" s="225" t="s">
        <v>168</v>
      </c>
      <c r="E97" s="40"/>
      <c r="F97" s="226" t="s">
        <v>1516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168</v>
      </c>
      <c r="AU97" s="17" t="s">
        <v>82</v>
      </c>
    </row>
    <row r="98" spans="1:47" s="2" customFormat="1" ht="12">
      <c r="A98" s="38"/>
      <c r="B98" s="39"/>
      <c r="C98" s="40"/>
      <c r="D98" s="230" t="s">
        <v>170</v>
      </c>
      <c r="E98" s="40"/>
      <c r="F98" s="231" t="s">
        <v>1518</v>
      </c>
      <c r="G98" s="40"/>
      <c r="H98" s="40"/>
      <c r="I98" s="227"/>
      <c r="J98" s="40"/>
      <c r="K98" s="40"/>
      <c r="L98" s="44"/>
      <c r="M98" s="228"/>
      <c r="N98" s="229"/>
      <c r="O98" s="84"/>
      <c r="P98" s="84"/>
      <c r="Q98" s="84"/>
      <c r="R98" s="84"/>
      <c r="S98" s="84"/>
      <c r="T98" s="85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T98" s="17" t="s">
        <v>170</v>
      </c>
      <c r="AU98" s="17" t="s">
        <v>82</v>
      </c>
    </row>
    <row r="99" spans="1:51" s="14" customFormat="1" ht="12">
      <c r="A99" s="14"/>
      <c r="B99" s="242"/>
      <c r="C99" s="243"/>
      <c r="D99" s="225" t="s">
        <v>172</v>
      </c>
      <c r="E99" s="244" t="s">
        <v>19</v>
      </c>
      <c r="F99" s="245" t="s">
        <v>1510</v>
      </c>
      <c r="G99" s="243"/>
      <c r="H99" s="246">
        <v>34.926</v>
      </c>
      <c r="I99" s="247"/>
      <c r="J99" s="243"/>
      <c r="K99" s="243"/>
      <c r="L99" s="248"/>
      <c r="M99" s="249"/>
      <c r="N99" s="250"/>
      <c r="O99" s="250"/>
      <c r="P99" s="250"/>
      <c r="Q99" s="250"/>
      <c r="R99" s="250"/>
      <c r="S99" s="250"/>
      <c r="T99" s="251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52" t="s">
        <v>172</v>
      </c>
      <c r="AU99" s="252" t="s">
        <v>82</v>
      </c>
      <c r="AV99" s="14" t="s">
        <v>82</v>
      </c>
      <c r="AW99" s="14" t="s">
        <v>33</v>
      </c>
      <c r="AX99" s="14" t="s">
        <v>80</v>
      </c>
      <c r="AY99" s="252" t="s">
        <v>159</v>
      </c>
    </row>
    <row r="100" spans="1:65" s="2" customFormat="1" ht="16.5" customHeight="1">
      <c r="A100" s="38"/>
      <c r="B100" s="39"/>
      <c r="C100" s="212" t="s">
        <v>166</v>
      </c>
      <c r="D100" s="212" t="s">
        <v>161</v>
      </c>
      <c r="E100" s="213" t="s">
        <v>1519</v>
      </c>
      <c r="F100" s="214" t="s">
        <v>1520</v>
      </c>
      <c r="G100" s="215" t="s">
        <v>1521</v>
      </c>
      <c r="H100" s="216">
        <v>1</v>
      </c>
      <c r="I100" s="217"/>
      <c r="J100" s="218">
        <f>ROUND(I100*H100,2)</f>
        <v>0</v>
      </c>
      <c r="K100" s="214" t="s">
        <v>165</v>
      </c>
      <c r="L100" s="44"/>
      <c r="M100" s="219" t="s">
        <v>19</v>
      </c>
      <c r="N100" s="220" t="s">
        <v>43</v>
      </c>
      <c r="O100" s="84"/>
      <c r="P100" s="221">
        <f>O100*H100</f>
        <v>0</v>
      </c>
      <c r="Q100" s="221">
        <v>0</v>
      </c>
      <c r="R100" s="221">
        <f>Q100*H100</f>
        <v>0</v>
      </c>
      <c r="S100" s="221">
        <v>0</v>
      </c>
      <c r="T100" s="222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23" t="s">
        <v>166</v>
      </c>
      <c r="AT100" s="223" t="s">
        <v>161</v>
      </c>
      <c r="AU100" s="223" t="s">
        <v>82</v>
      </c>
      <c r="AY100" s="17" t="s">
        <v>159</v>
      </c>
      <c r="BE100" s="224">
        <f>IF(N100="základní",J100,0)</f>
        <v>0</v>
      </c>
      <c r="BF100" s="224">
        <f>IF(N100="snížená",J100,0)</f>
        <v>0</v>
      </c>
      <c r="BG100" s="224">
        <f>IF(N100="zákl. přenesená",J100,0)</f>
        <v>0</v>
      </c>
      <c r="BH100" s="224">
        <f>IF(N100="sníž. přenesená",J100,0)</f>
        <v>0</v>
      </c>
      <c r="BI100" s="224">
        <f>IF(N100="nulová",J100,0)</f>
        <v>0</v>
      </c>
      <c r="BJ100" s="17" t="s">
        <v>80</v>
      </c>
      <c r="BK100" s="224">
        <f>ROUND(I100*H100,2)</f>
        <v>0</v>
      </c>
      <c r="BL100" s="17" t="s">
        <v>166</v>
      </c>
      <c r="BM100" s="223" t="s">
        <v>1522</v>
      </c>
    </row>
    <row r="101" spans="1:47" s="2" customFormat="1" ht="12">
      <c r="A101" s="38"/>
      <c r="B101" s="39"/>
      <c r="C101" s="40"/>
      <c r="D101" s="225" t="s">
        <v>168</v>
      </c>
      <c r="E101" s="40"/>
      <c r="F101" s="226" t="s">
        <v>1520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168</v>
      </c>
      <c r="AU101" s="17" t="s">
        <v>82</v>
      </c>
    </row>
    <row r="102" spans="1:47" s="2" customFormat="1" ht="12">
      <c r="A102" s="38"/>
      <c r="B102" s="39"/>
      <c r="C102" s="40"/>
      <c r="D102" s="230" t="s">
        <v>170</v>
      </c>
      <c r="E102" s="40"/>
      <c r="F102" s="231" t="s">
        <v>1523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170</v>
      </c>
      <c r="AU102" s="17" t="s">
        <v>82</v>
      </c>
    </row>
    <row r="103" spans="1:47" s="2" customFormat="1" ht="12">
      <c r="A103" s="38"/>
      <c r="B103" s="39"/>
      <c r="C103" s="40"/>
      <c r="D103" s="225" t="s">
        <v>187</v>
      </c>
      <c r="E103" s="40"/>
      <c r="F103" s="253" t="s">
        <v>1524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187</v>
      </c>
      <c r="AU103" s="17" t="s">
        <v>82</v>
      </c>
    </row>
    <row r="104" spans="1:65" s="2" customFormat="1" ht="16.5" customHeight="1">
      <c r="A104" s="38"/>
      <c r="B104" s="39"/>
      <c r="C104" s="212" t="s">
        <v>194</v>
      </c>
      <c r="D104" s="212" t="s">
        <v>161</v>
      </c>
      <c r="E104" s="213" t="s">
        <v>1525</v>
      </c>
      <c r="F104" s="214" t="s">
        <v>1526</v>
      </c>
      <c r="G104" s="215" t="s">
        <v>1521</v>
      </c>
      <c r="H104" s="216">
        <v>1</v>
      </c>
      <c r="I104" s="217"/>
      <c r="J104" s="218">
        <f>ROUND(I104*H104,2)</f>
        <v>0</v>
      </c>
      <c r="K104" s="214" t="s">
        <v>165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166</v>
      </c>
      <c r="AT104" s="223" t="s">
        <v>161</v>
      </c>
      <c r="AU104" s="223" t="s">
        <v>82</v>
      </c>
      <c r="AY104" s="17" t="s">
        <v>159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166</v>
      </c>
      <c r="BM104" s="223" t="s">
        <v>1527</v>
      </c>
    </row>
    <row r="105" spans="1:47" s="2" customFormat="1" ht="12">
      <c r="A105" s="38"/>
      <c r="B105" s="39"/>
      <c r="C105" s="40"/>
      <c r="D105" s="225" t="s">
        <v>168</v>
      </c>
      <c r="E105" s="40"/>
      <c r="F105" s="226" t="s">
        <v>1526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168</v>
      </c>
      <c r="AU105" s="17" t="s">
        <v>82</v>
      </c>
    </row>
    <row r="106" spans="1:47" s="2" customFormat="1" ht="12">
      <c r="A106" s="38"/>
      <c r="B106" s="39"/>
      <c r="C106" s="40"/>
      <c r="D106" s="230" t="s">
        <v>170</v>
      </c>
      <c r="E106" s="40"/>
      <c r="F106" s="231" t="s">
        <v>1528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170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172</v>
      </c>
      <c r="E107" s="244" t="s">
        <v>19</v>
      </c>
      <c r="F107" s="245" t="s">
        <v>1529</v>
      </c>
      <c r="G107" s="243"/>
      <c r="H107" s="246">
        <v>1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172</v>
      </c>
      <c r="AU107" s="252" t="s">
        <v>82</v>
      </c>
      <c r="AV107" s="14" t="s">
        <v>82</v>
      </c>
      <c r="AW107" s="14" t="s">
        <v>33</v>
      </c>
      <c r="AX107" s="14" t="s">
        <v>80</v>
      </c>
      <c r="AY107" s="252" t="s">
        <v>159</v>
      </c>
    </row>
    <row r="108" spans="1:63" s="12" customFormat="1" ht="22.8" customHeight="1">
      <c r="A108" s="12"/>
      <c r="B108" s="196"/>
      <c r="C108" s="197"/>
      <c r="D108" s="198" t="s">
        <v>71</v>
      </c>
      <c r="E108" s="210" t="s">
        <v>1530</v>
      </c>
      <c r="F108" s="210" t="s">
        <v>1531</v>
      </c>
      <c r="G108" s="197"/>
      <c r="H108" s="197"/>
      <c r="I108" s="200"/>
      <c r="J108" s="211">
        <f>BK108</f>
        <v>0</v>
      </c>
      <c r="K108" s="197"/>
      <c r="L108" s="202"/>
      <c r="M108" s="203"/>
      <c r="N108" s="204"/>
      <c r="O108" s="204"/>
      <c r="P108" s="205">
        <f>SUM(P109:P121)</f>
        <v>0</v>
      </c>
      <c r="Q108" s="204"/>
      <c r="R108" s="205">
        <f>SUM(R109:R121)</f>
        <v>0</v>
      </c>
      <c r="S108" s="204"/>
      <c r="T108" s="206">
        <f>SUM(T109:T121)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207" t="s">
        <v>194</v>
      </c>
      <c r="AT108" s="208" t="s">
        <v>71</v>
      </c>
      <c r="AU108" s="208" t="s">
        <v>80</v>
      </c>
      <c r="AY108" s="207" t="s">
        <v>159</v>
      </c>
      <c r="BK108" s="209">
        <f>SUM(BK109:BK121)</f>
        <v>0</v>
      </c>
    </row>
    <row r="109" spans="1:65" s="2" customFormat="1" ht="16.5" customHeight="1">
      <c r="A109" s="38"/>
      <c r="B109" s="39"/>
      <c r="C109" s="212" t="s">
        <v>200</v>
      </c>
      <c r="D109" s="212" t="s">
        <v>161</v>
      </c>
      <c r="E109" s="213" t="s">
        <v>1532</v>
      </c>
      <c r="F109" s="214" t="s">
        <v>1531</v>
      </c>
      <c r="G109" s="215" t="s">
        <v>1521</v>
      </c>
      <c r="H109" s="216">
        <v>1</v>
      </c>
      <c r="I109" s="217"/>
      <c r="J109" s="218">
        <f>ROUND(I109*H109,2)</f>
        <v>0</v>
      </c>
      <c r="K109" s="214" t="s">
        <v>165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166</v>
      </c>
      <c r="AT109" s="223" t="s">
        <v>161</v>
      </c>
      <c r="AU109" s="223" t="s">
        <v>82</v>
      </c>
      <c r="AY109" s="17" t="s">
        <v>159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166</v>
      </c>
      <c r="BM109" s="223" t="s">
        <v>1533</v>
      </c>
    </row>
    <row r="110" spans="1:47" s="2" customFormat="1" ht="12">
      <c r="A110" s="38"/>
      <c r="B110" s="39"/>
      <c r="C110" s="40"/>
      <c r="D110" s="225" t="s">
        <v>168</v>
      </c>
      <c r="E110" s="40"/>
      <c r="F110" s="226" t="s">
        <v>1531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168</v>
      </c>
      <c r="AU110" s="17" t="s">
        <v>82</v>
      </c>
    </row>
    <row r="111" spans="1:47" s="2" customFormat="1" ht="12">
      <c r="A111" s="38"/>
      <c r="B111" s="39"/>
      <c r="C111" s="40"/>
      <c r="D111" s="230" t="s">
        <v>170</v>
      </c>
      <c r="E111" s="40"/>
      <c r="F111" s="231" t="s">
        <v>1534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170</v>
      </c>
      <c r="AU111" s="17" t="s">
        <v>82</v>
      </c>
    </row>
    <row r="112" spans="1:51" s="14" customFormat="1" ht="12">
      <c r="A112" s="14"/>
      <c r="B112" s="242"/>
      <c r="C112" s="243"/>
      <c r="D112" s="225" t="s">
        <v>172</v>
      </c>
      <c r="E112" s="244" t="s">
        <v>19</v>
      </c>
      <c r="F112" s="245" t="s">
        <v>1535</v>
      </c>
      <c r="G112" s="243"/>
      <c r="H112" s="246">
        <v>1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2" t="s">
        <v>172</v>
      </c>
      <c r="AU112" s="252" t="s">
        <v>82</v>
      </c>
      <c r="AV112" s="14" t="s">
        <v>82</v>
      </c>
      <c r="AW112" s="14" t="s">
        <v>33</v>
      </c>
      <c r="AX112" s="14" t="s">
        <v>80</v>
      </c>
      <c r="AY112" s="252" t="s">
        <v>159</v>
      </c>
    </row>
    <row r="113" spans="1:65" s="2" customFormat="1" ht="16.5" customHeight="1">
      <c r="A113" s="38"/>
      <c r="B113" s="39"/>
      <c r="C113" s="212" t="s">
        <v>206</v>
      </c>
      <c r="D113" s="212" t="s">
        <v>161</v>
      </c>
      <c r="E113" s="213" t="s">
        <v>1536</v>
      </c>
      <c r="F113" s="214" t="s">
        <v>1537</v>
      </c>
      <c r="G113" s="215" t="s">
        <v>1521</v>
      </c>
      <c r="H113" s="216">
        <v>1</v>
      </c>
      <c r="I113" s="217"/>
      <c r="J113" s="218">
        <f>ROUND(I113*H113,2)</f>
        <v>0</v>
      </c>
      <c r="K113" s="214" t="s">
        <v>165</v>
      </c>
      <c r="L113" s="44"/>
      <c r="M113" s="219" t="s">
        <v>19</v>
      </c>
      <c r="N113" s="220" t="s">
        <v>43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166</v>
      </c>
      <c r="AT113" s="223" t="s">
        <v>161</v>
      </c>
      <c r="AU113" s="223" t="s">
        <v>82</v>
      </c>
      <c r="AY113" s="17" t="s">
        <v>159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80</v>
      </c>
      <c r="BK113" s="224">
        <f>ROUND(I113*H113,2)</f>
        <v>0</v>
      </c>
      <c r="BL113" s="17" t="s">
        <v>166</v>
      </c>
      <c r="BM113" s="223" t="s">
        <v>1538</v>
      </c>
    </row>
    <row r="114" spans="1:47" s="2" customFormat="1" ht="12">
      <c r="A114" s="38"/>
      <c r="B114" s="39"/>
      <c r="C114" s="40"/>
      <c r="D114" s="225" t="s">
        <v>168</v>
      </c>
      <c r="E114" s="40"/>
      <c r="F114" s="226" t="s">
        <v>1537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168</v>
      </c>
      <c r="AU114" s="17" t="s">
        <v>82</v>
      </c>
    </row>
    <row r="115" spans="1:47" s="2" customFormat="1" ht="12">
      <c r="A115" s="38"/>
      <c r="B115" s="39"/>
      <c r="C115" s="40"/>
      <c r="D115" s="230" t="s">
        <v>170</v>
      </c>
      <c r="E115" s="40"/>
      <c r="F115" s="231" t="s">
        <v>1539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170</v>
      </c>
      <c r="AU115" s="17" t="s">
        <v>82</v>
      </c>
    </row>
    <row r="116" spans="1:51" s="14" customFormat="1" ht="12">
      <c r="A116" s="14"/>
      <c r="B116" s="242"/>
      <c r="C116" s="243"/>
      <c r="D116" s="225" t="s">
        <v>172</v>
      </c>
      <c r="E116" s="244" t="s">
        <v>19</v>
      </c>
      <c r="F116" s="245" t="s">
        <v>1540</v>
      </c>
      <c r="G116" s="243"/>
      <c r="H116" s="246">
        <v>1</v>
      </c>
      <c r="I116" s="247"/>
      <c r="J116" s="243"/>
      <c r="K116" s="243"/>
      <c r="L116" s="248"/>
      <c r="M116" s="249"/>
      <c r="N116" s="250"/>
      <c r="O116" s="250"/>
      <c r="P116" s="250"/>
      <c r="Q116" s="250"/>
      <c r="R116" s="250"/>
      <c r="S116" s="250"/>
      <c r="T116" s="251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2" t="s">
        <v>172</v>
      </c>
      <c r="AU116" s="252" t="s">
        <v>82</v>
      </c>
      <c r="AV116" s="14" t="s">
        <v>82</v>
      </c>
      <c r="AW116" s="14" t="s">
        <v>33</v>
      </c>
      <c r="AX116" s="14" t="s">
        <v>80</v>
      </c>
      <c r="AY116" s="252" t="s">
        <v>159</v>
      </c>
    </row>
    <row r="117" spans="1:65" s="2" customFormat="1" ht="16.5" customHeight="1">
      <c r="A117" s="38"/>
      <c r="B117" s="39"/>
      <c r="C117" s="212" t="s">
        <v>215</v>
      </c>
      <c r="D117" s="212" t="s">
        <v>161</v>
      </c>
      <c r="E117" s="213" t="s">
        <v>1541</v>
      </c>
      <c r="F117" s="214" t="s">
        <v>1542</v>
      </c>
      <c r="G117" s="215" t="s">
        <v>1521</v>
      </c>
      <c r="H117" s="216">
        <v>1</v>
      </c>
      <c r="I117" s="217"/>
      <c r="J117" s="218">
        <f>ROUND(I117*H117,2)</f>
        <v>0</v>
      </c>
      <c r="K117" s="214" t="s">
        <v>165</v>
      </c>
      <c r="L117" s="44"/>
      <c r="M117" s="219" t="s">
        <v>19</v>
      </c>
      <c r="N117" s="220" t="s">
        <v>43</v>
      </c>
      <c r="O117" s="84"/>
      <c r="P117" s="221">
        <f>O117*H117</f>
        <v>0</v>
      </c>
      <c r="Q117" s="221">
        <v>0</v>
      </c>
      <c r="R117" s="221">
        <f>Q117*H117</f>
        <v>0</v>
      </c>
      <c r="S117" s="221">
        <v>0</v>
      </c>
      <c r="T117" s="222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223" t="s">
        <v>166</v>
      </c>
      <c r="AT117" s="223" t="s">
        <v>161</v>
      </c>
      <c r="AU117" s="223" t="s">
        <v>82</v>
      </c>
      <c r="AY117" s="17" t="s">
        <v>159</v>
      </c>
      <c r="BE117" s="224">
        <f>IF(N117="základní",J117,0)</f>
        <v>0</v>
      </c>
      <c r="BF117" s="224">
        <f>IF(N117="snížená",J117,0)</f>
        <v>0</v>
      </c>
      <c r="BG117" s="224">
        <f>IF(N117="zákl. přenesená",J117,0)</f>
        <v>0</v>
      </c>
      <c r="BH117" s="224">
        <f>IF(N117="sníž. přenesená",J117,0)</f>
        <v>0</v>
      </c>
      <c r="BI117" s="224">
        <f>IF(N117="nulová",J117,0)</f>
        <v>0</v>
      </c>
      <c r="BJ117" s="17" t="s">
        <v>80</v>
      </c>
      <c r="BK117" s="224">
        <f>ROUND(I117*H117,2)</f>
        <v>0</v>
      </c>
      <c r="BL117" s="17" t="s">
        <v>166</v>
      </c>
      <c r="BM117" s="223" t="s">
        <v>1543</v>
      </c>
    </row>
    <row r="118" spans="1:47" s="2" customFormat="1" ht="12">
      <c r="A118" s="38"/>
      <c r="B118" s="39"/>
      <c r="C118" s="40"/>
      <c r="D118" s="225" t="s">
        <v>168</v>
      </c>
      <c r="E118" s="40"/>
      <c r="F118" s="226" t="s">
        <v>1542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168</v>
      </c>
      <c r="AU118" s="17" t="s">
        <v>82</v>
      </c>
    </row>
    <row r="119" spans="1:47" s="2" customFormat="1" ht="12">
      <c r="A119" s="38"/>
      <c r="B119" s="39"/>
      <c r="C119" s="40"/>
      <c r="D119" s="230" t="s">
        <v>170</v>
      </c>
      <c r="E119" s="40"/>
      <c r="F119" s="231" t="s">
        <v>1544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170</v>
      </c>
      <c r="AU119" s="17" t="s">
        <v>82</v>
      </c>
    </row>
    <row r="120" spans="1:47" s="2" customFormat="1" ht="12">
      <c r="A120" s="38"/>
      <c r="B120" s="39"/>
      <c r="C120" s="40"/>
      <c r="D120" s="225" t="s">
        <v>187</v>
      </c>
      <c r="E120" s="40"/>
      <c r="F120" s="253" t="s">
        <v>1545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187</v>
      </c>
      <c r="AU120" s="17" t="s">
        <v>82</v>
      </c>
    </row>
    <row r="121" spans="1:51" s="14" customFormat="1" ht="12">
      <c r="A121" s="14"/>
      <c r="B121" s="242"/>
      <c r="C121" s="243"/>
      <c r="D121" s="225" t="s">
        <v>172</v>
      </c>
      <c r="E121" s="244" t="s">
        <v>19</v>
      </c>
      <c r="F121" s="245" t="s">
        <v>1546</v>
      </c>
      <c r="G121" s="243"/>
      <c r="H121" s="246">
        <v>1</v>
      </c>
      <c r="I121" s="247"/>
      <c r="J121" s="243"/>
      <c r="K121" s="243"/>
      <c r="L121" s="248"/>
      <c r="M121" s="249"/>
      <c r="N121" s="250"/>
      <c r="O121" s="250"/>
      <c r="P121" s="250"/>
      <c r="Q121" s="250"/>
      <c r="R121" s="250"/>
      <c r="S121" s="250"/>
      <c r="T121" s="251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52" t="s">
        <v>172</v>
      </c>
      <c r="AU121" s="252" t="s">
        <v>82</v>
      </c>
      <c r="AV121" s="14" t="s">
        <v>82</v>
      </c>
      <c r="AW121" s="14" t="s">
        <v>33</v>
      </c>
      <c r="AX121" s="14" t="s">
        <v>80</v>
      </c>
      <c r="AY121" s="252" t="s">
        <v>159</v>
      </c>
    </row>
    <row r="122" spans="1:63" s="12" customFormat="1" ht="22.8" customHeight="1">
      <c r="A122" s="12"/>
      <c r="B122" s="196"/>
      <c r="C122" s="197"/>
      <c r="D122" s="198" t="s">
        <v>71</v>
      </c>
      <c r="E122" s="210" t="s">
        <v>1547</v>
      </c>
      <c r="F122" s="210" t="s">
        <v>1548</v>
      </c>
      <c r="G122" s="197"/>
      <c r="H122" s="197"/>
      <c r="I122" s="200"/>
      <c r="J122" s="211">
        <f>BK122</f>
        <v>0</v>
      </c>
      <c r="K122" s="197"/>
      <c r="L122" s="202"/>
      <c r="M122" s="203"/>
      <c r="N122" s="204"/>
      <c r="O122" s="204"/>
      <c r="P122" s="205">
        <f>SUM(P123:P129)</f>
        <v>0</v>
      </c>
      <c r="Q122" s="204"/>
      <c r="R122" s="205">
        <f>SUM(R123:R129)</f>
        <v>0</v>
      </c>
      <c r="S122" s="204"/>
      <c r="T122" s="206">
        <f>SUM(T123:T129)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07" t="s">
        <v>194</v>
      </c>
      <c r="AT122" s="208" t="s">
        <v>71</v>
      </c>
      <c r="AU122" s="208" t="s">
        <v>80</v>
      </c>
      <c r="AY122" s="207" t="s">
        <v>159</v>
      </c>
      <c r="BK122" s="209">
        <f>SUM(BK123:BK129)</f>
        <v>0</v>
      </c>
    </row>
    <row r="123" spans="1:65" s="2" customFormat="1" ht="16.5" customHeight="1">
      <c r="A123" s="38"/>
      <c r="B123" s="39"/>
      <c r="C123" s="212" t="s">
        <v>222</v>
      </c>
      <c r="D123" s="212" t="s">
        <v>161</v>
      </c>
      <c r="E123" s="213" t="s">
        <v>1549</v>
      </c>
      <c r="F123" s="214" t="s">
        <v>1550</v>
      </c>
      <c r="G123" s="215" t="s">
        <v>1521</v>
      </c>
      <c r="H123" s="216">
        <v>1</v>
      </c>
      <c r="I123" s="217"/>
      <c r="J123" s="218">
        <f>ROUND(I123*H123,2)</f>
        <v>0</v>
      </c>
      <c r="K123" s="214" t="s">
        <v>165</v>
      </c>
      <c r="L123" s="44"/>
      <c r="M123" s="219" t="s">
        <v>19</v>
      </c>
      <c r="N123" s="220" t="s">
        <v>43</v>
      </c>
      <c r="O123" s="84"/>
      <c r="P123" s="221">
        <f>O123*H123</f>
        <v>0</v>
      </c>
      <c r="Q123" s="221">
        <v>0</v>
      </c>
      <c r="R123" s="221">
        <f>Q123*H123</f>
        <v>0</v>
      </c>
      <c r="S123" s="221">
        <v>0</v>
      </c>
      <c r="T123" s="222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3" t="s">
        <v>166</v>
      </c>
      <c r="AT123" s="223" t="s">
        <v>161</v>
      </c>
      <c r="AU123" s="223" t="s">
        <v>82</v>
      </c>
      <c r="AY123" s="17" t="s">
        <v>159</v>
      </c>
      <c r="BE123" s="224">
        <f>IF(N123="základní",J123,0)</f>
        <v>0</v>
      </c>
      <c r="BF123" s="224">
        <f>IF(N123="snížená",J123,0)</f>
        <v>0</v>
      </c>
      <c r="BG123" s="224">
        <f>IF(N123="zákl. přenesená",J123,0)</f>
        <v>0</v>
      </c>
      <c r="BH123" s="224">
        <f>IF(N123="sníž. přenesená",J123,0)</f>
        <v>0</v>
      </c>
      <c r="BI123" s="224">
        <f>IF(N123="nulová",J123,0)</f>
        <v>0</v>
      </c>
      <c r="BJ123" s="17" t="s">
        <v>80</v>
      </c>
      <c r="BK123" s="224">
        <f>ROUND(I123*H123,2)</f>
        <v>0</v>
      </c>
      <c r="BL123" s="17" t="s">
        <v>166</v>
      </c>
      <c r="BM123" s="223" t="s">
        <v>1551</v>
      </c>
    </row>
    <row r="124" spans="1:47" s="2" customFormat="1" ht="12">
      <c r="A124" s="38"/>
      <c r="B124" s="39"/>
      <c r="C124" s="40"/>
      <c r="D124" s="225" t="s">
        <v>168</v>
      </c>
      <c r="E124" s="40"/>
      <c r="F124" s="226" t="s">
        <v>1550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168</v>
      </c>
      <c r="AU124" s="17" t="s">
        <v>82</v>
      </c>
    </row>
    <row r="125" spans="1:47" s="2" customFormat="1" ht="12">
      <c r="A125" s="38"/>
      <c r="B125" s="39"/>
      <c r="C125" s="40"/>
      <c r="D125" s="230" t="s">
        <v>170</v>
      </c>
      <c r="E125" s="40"/>
      <c r="F125" s="231" t="s">
        <v>1552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170</v>
      </c>
      <c r="AU125" s="17" t="s">
        <v>82</v>
      </c>
    </row>
    <row r="126" spans="1:51" s="14" customFormat="1" ht="12">
      <c r="A126" s="14"/>
      <c r="B126" s="242"/>
      <c r="C126" s="243"/>
      <c r="D126" s="225" t="s">
        <v>172</v>
      </c>
      <c r="E126" s="244" t="s">
        <v>19</v>
      </c>
      <c r="F126" s="245" t="s">
        <v>1553</v>
      </c>
      <c r="G126" s="243"/>
      <c r="H126" s="246">
        <v>1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172</v>
      </c>
      <c r="AU126" s="252" t="s">
        <v>82</v>
      </c>
      <c r="AV126" s="14" t="s">
        <v>82</v>
      </c>
      <c r="AW126" s="14" t="s">
        <v>33</v>
      </c>
      <c r="AX126" s="14" t="s">
        <v>80</v>
      </c>
      <c r="AY126" s="252" t="s">
        <v>159</v>
      </c>
    </row>
    <row r="127" spans="1:65" s="2" customFormat="1" ht="16.5" customHeight="1">
      <c r="A127" s="38"/>
      <c r="B127" s="39"/>
      <c r="C127" s="212" t="s">
        <v>228</v>
      </c>
      <c r="D127" s="212" t="s">
        <v>161</v>
      </c>
      <c r="E127" s="213" t="s">
        <v>1554</v>
      </c>
      <c r="F127" s="214" t="s">
        <v>1555</v>
      </c>
      <c r="G127" s="215" t="s">
        <v>1521</v>
      </c>
      <c r="H127" s="216">
        <v>1</v>
      </c>
      <c r="I127" s="217"/>
      <c r="J127" s="218">
        <f>ROUND(I127*H127,2)</f>
        <v>0</v>
      </c>
      <c r="K127" s="214" t="s">
        <v>165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166</v>
      </c>
      <c r="AT127" s="223" t="s">
        <v>161</v>
      </c>
      <c r="AU127" s="223" t="s">
        <v>82</v>
      </c>
      <c r="AY127" s="17" t="s">
        <v>159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166</v>
      </c>
      <c r="BM127" s="223" t="s">
        <v>1556</v>
      </c>
    </row>
    <row r="128" spans="1:47" s="2" customFormat="1" ht="12">
      <c r="A128" s="38"/>
      <c r="B128" s="39"/>
      <c r="C128" s="40"/>
      <c r="D128" s="225" t="s">
        <v>168</v>
      </c>
      <c r="E128" s="40"/>
      <c r="F128" s="226" t="s">
        <v>1555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168</v>
      </c>
      <c r="AU128" s="17" t="s">
        <v>82</v>
      </c>
    </row>
    <row r="129" spans="1:47" s="2" customFormat="1" ht="12">
      <c r="A129" s="38"/>
      <c r="B129" s="39"/>
      <c r="C129" s="40"/>
      <c r="D129" s="230" t="s">
        <v>170</v>
      </c>
      <c r="E129" s="40"/>
      <c r="F129" s="231" t="s">
        <v>1557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170</v>
      </c>
      <c r="AU129" s="17" t="s">
        <v>82</v>
      </c>
    </row>
    <row r="130" spans="1:63" s="12" customFormat="1" ht="22.8" customHeight="1">
      <c r="A130" s="12"/>
      <c r="B130" s="196"/>
      <c r="C130" s="197"/>
      <c r="D130" s="198" t="s">
        <v>71</v>
      </c>
      <c r="E130" s="210" t="s">
        <v>1558</v>
      </c>
      <c r="F130" s="210" t="s">
        <v>1559</v>
      </c>
      <c r="G130" s="197"/>
      <c r="H130" s="197"/>
      <c r="I130" s="200"/>
      <c r="J130" s="211">
        <f>BK130</f>
        <v>0</v>
      </c>
      <c r="K130" s="197"/>
      <c r="L130" s="202"/>
      <c r="M130" s="203"/>
      <c r="N130" s="204"/>
      <c r="O130" s="204"/>
      <c r="P130" s="205">
        <f>SUM(P131:P134)</f>
        <v>0</v>
      </c>
      <c r="Q130" s="204"/>
      <c r="R130" s="205">
        <f>SUM(R131:R134)</f>
        <v>0</v>
      </c>
      <c r="S130" s="204"/>
      <c r="T130" s="206">
        <f>SUM(T131:T134)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07" t="s">
        <v>194</v>
      </c>
      <c r="AT130" s="208" t="s">
        <v>71</v>
      </c>
      <c r="AU130" s="208" t="s">
        <v>80</v>
      </c>
      <c r="AY130" s="207" t="s">
        <v>159</v>
      </c>
      <c r="BK130" s="209">
        <f>SUM(BK131:BK134)</f>
        <v>0</v>
      </c>
    </row>
    <row r="131" spans="1:65" s="2" customFormat="1" ht="16.5" customHeight="1">
      <c r="A131" s="38"/>
      <c r="B131" s="39"/>
      <c r="C131" s="212" t="s">
        <v>234</v>
      </c>
      <c r="D131" s="212" t="s">
        <v>161</v>
      </c>
      <c r="E131" s="213" t="s">
        <v>1560</v>
      </c>
      <c r="F131" s="214" t="s">
        <v>1561</v>
      </c>
      <c r="G131" s="215" t="s">
        <v>1521</v>
      </c>
      <c r="H131" s="216">
        <v>1</v>
      </c>
      <c r="I131" s="217"/>
      <c r="J131" s="218">
        <f>ROUND(I131*H131,2)</f>
        <v>0</v>
      </c>
      <c r="K131" s="214" t="s">
        <v>165</v>
      </c>
      <c r="L131" s="44"/>
      <c r="M131" s="219" t="s">
        <v>19</v>
      </c>
      <c r="N131" s="220" t="s">
        <v>43</v>
      </c>
      <c r="O131" s="84"/>
      <c r="P131" s="221">
        <f>O131*H131</f>
        <v>0</v>
      </c>
      <c r="Q131" s="221">
        <v>0</v>
      </c>
      <c r="R131" s="221">
        <f>Q131*H131</f>
        <v>0</v>
      </c>
      <c r="S131" s="221">
        <v>0</v>
      </c>
      <c r="T131" s="222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23" t="s">
        <v>166</v>
      </c>
      <c r="AT131" s="223" t="s">
        <v>161</v>
      </c>
      <c r="AU131" s="223" t="s">
        <v>82</v>
      </c>
      <c r="AY131" s="17" t="s">
        <v>159</v>
      </c>
      <c r="BE131" s="224">
        <f>IF(N131="základní",J131,0)</f>
        <v>0</v>
      </c>
      <c r="BF131" s="224">
        <f>IF(N131="snížená",J131,0)</f>
        <v>0</v>
      </c>
      <c r="BG131" s="224">
        <f>IF(N131="zákl. přenesená",J131,0)</f>
        <v>0</v>
      </c>
      <c r="BH131" s="224">
        <f>IF(N131="sníž. přenesená",J131,0)</f>
        <v>0</v>
      </c>
      <c r="BI131" s="224">
        <f>IF(N131="nulová",J131,0)</f>
        <v>0</v>
      </c>
      <c r="BJ131" s="17" t="s">
        <v>80</v>
      </c>
      <c r="BK131" s="224">
        <f>ROUND(I131*H131,2)</f>
        <v>0</v>
      </c>
      <c r="BL131" s="17" t="s">
        <v>166</v>
      </c>
      <c r="BM131" s="223" t="s">
        <v>1562</v>
      </c>
    </row>
    <row r="132" spans="1:47" s="2" customFormat="1" ht="12">
      <c r="A132" s="38"/>
      <c r="B132" s="39"/>
      <c r="C132" s="40"/>
      <c r="D132" s="225" t="s">
        <v>168</v>
      </c>
      <c r="E132" s="40"/>
      <c r="F132" s="226" t="s">
        <v>1561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168</v>
      </c>
      <c r="AU132" s="17" t="s">
        <v>82</v>
      </c>
    </row>
    <row r="133" spans="1:47" s="2" customFormat="1" ht="12">
      <c r="A133" s="38"/>
      <c r="B133" s="39"/>
      <c r="C133" s="40"/>
      <c r="D133" s="230" t="s">
        <v>170</v>
      </c>
      <c r="E133" s="40"/>
      <c r="F133" s="231" t="s">
        <v>1563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170</v>
      </c>
      <c r="AU133" s="17" t="s">
        <v>82</v>
      </c>
    </row>
    <row r="134" spans="1:51" s="14" customFormat="1" ht="12">
      <c r="A134" s="14"/>
      <c r="B134" s="242"/>
      <c r="C134" s="243"/>
      <c r="D134" s="225" t="s">
        <v>172</v>
      </c>
      <c r="E134" s="244" t="s">
        <v>19</v>
      </c>
      <c r="F134" s="245" t="s">
        <v>1564</v>
      </c>
      <c r="G134" s="243"/>
      <c r="H134" s="246">
        <v>1</v>
      </c>
      <c r="I134" s="247"/>
      <c r="J134" s="243"/>
      <c r="K134" s="243"/>
      <c r="L134" s="248"/>
      <c r="M134" s="249"/>
      <c r="N134" s="250"/>
      <c r="O134" s="250"/>
      <c r="P134" s="250"/>
      <c r="Q134" s="250"/>
      <c r="R134" s="250"/>
      <c r="S134" s="250"/>
      <c r="T134" s="251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2" t="s">
        <v>172</v>
      </c>
      <c r="AU134" s="252" t="s">
        <v>82</v>
      </c>
      <c r="AV134" s="14" t="s">
        <v>82</v>
      </c>
      <c r="AW134" s="14" t="s">
        <v>33</v>
      </c>
      <c r="AX134" s="14" t="s">
        <v>80</v>
      </c>
      <c r="AY134" s="252" t="s">
        <v>159</v>
      </c>
    </row>
    <row r="135" spans="1:63" s="12" customFormat="1" ht="22.8" customHeight="1">
      <c r="A135" s="12"/>
      <c r="B135" s="196"/>
      <c r="C135" s="197"/>
      <c r="D135" s="198" t="s">
        <v>71</v>
      </c>
      <c r="E135" s="210" t="s">
        <v>1565</v>
      </c>
      <c r="F135" s="210" t="s">
        <v>1566</v>
      </c>
      <c r="G135" s="197"/>
      <c r="H135" s="197"/>
      <c r="I135" s="200"/>
      <c r="J135" s="211">
        <f>BK135</f>
        <v>0</v>
      </c>
      <c r="K135" s="197"/>
      <c r="L135" s="202"/>
      <c r="M135" s="203"/>
      <c r="N135" s="204"/>
      <c r="O135" s="204"/>
      <c r="P135" s="205">
        <f>SUM(P136:P140)</f>
        <v>0</v>
      </c>
      <c r="Q135" s="204"/>
      <c r="R135" s="205">
        <f>SUM(R136:R140)</f>
        <v>0</v>
      </c>
      <c r="S135" s="204"/>
      <c r="T135" s="206">
        <f>SUM(T136:T140)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07" t="s">
        <v>194</v>
      </c>
      <c r="AT135" s="208" t="s">
        <v>71</v>
      </c>
      <c r="AU135" s="208" t="s">
        <v>80</v>
      </c>
      <c r="AY135" s="207" t="s">
        <v>159</v>
      </c>
      <c r="BK135" s="209">
        <f>SUM(BK136:BK140)</f>
        <v>0</v>
      </c>
    </row>
    <row r="136" spans="1:65" s="2" customFormat="1" ht="16.5" customHeight="1">
      <c r="A136" s="38"/>
      <c r="B136" s="39"/>
      <c r="C136" s="212" t="s">
        <v>240</v>
      </c>
      <c r="D136" s="212" t="s">
        <v>161</v>
      </c>
      <c r="E136" s="213" t="s">
        <v>1567</v>
      </c>
      <c r="F136" s="214" t="s">
        <v>1568</v>
      </c>
      <c r="G136" s="215" t="s">
        <v>209</v>
      </c>
      <c r="H136" s="216">
        <v>10900</v>
      </c>
      <c r="I136" s="217"/>
      <c r="J136" s="218">
        <f>ROUND(I136*H136,2)</f>
        <v>0</v>
      </c>
      <c r="K136" s="214" t="s">
        <v>165</v>
      </c>
      <c r="L136" s="44"/>
      <c r="M136" s="219" t="s">
        <v>19</v>
      </c>
      <c r="N136" s="220" t="s">
        <v>43</v>
      </c>
      <c r="O136" s="84"/>
      <c r="P136" s="221">
        <f>O136*H136</f>
        <v>0</v>
      </c>
      <c r="Q136" s="221">
        <v>0</v>
      </c>
      <c r="R136" s="221">
        <f>Q136*H136</f>
        <v>0</v>
      </c>
      <c r="S136" s="221">
        <v>0</v>
      </c>
      <c r="T136" s="222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23" t="s">
        <v>166</v>
      </c>
      <c r="AT136" s="223" t="s">
        <v>161</v>
      </c>
      <c r="AU136" s="223" t="s">
        <v>82</v>
      </c>
      <c r="AY136" s="17" t="s">
        <v>159</v>
      </c>
      <c r="BE136" s="224">
        <f>IF(N136="základní",J136,0)</f>
        <v>0</v>
      </c>
      <c r="BF136" s="224">
        <f>IF(N136="snížená",J136,0)</f>
        <v>0</v>
      </c>
      <c r="BG136" s="224">
        <f>IF(N136="zákl. přenesená",J136,0)</f>
        <v>0</v>
      </c>
      <c r="BH136" s="224">
        <f>IF(N136="sníž. přenesená",J136,0)</f>
        <v>0</v>
      </c>
      <c r="BI136" s="224">
        <f>IF(N136="nulová",J136,0)</f>
        <v>0</v>
      </c>
      <c r="BJ136" s="17" t="s">
        <v>80</v>
      </c>
      <c r="BK136" s="224">
        <f>ROUND(I136*H136,2)</f>
        <v>0</v>
      </c>
      <c r="BL136" s="17" t="s">
        <v>166</v>
      </c>
      <c r="BM136" s="223" t="s">
        <v>1569</v>
      </c>
    </row>
    <row r="137" spans="1:47" s="2" customFormat="1" ht="12">
      <c r="A137" s="38"/>
      <c r="B137" s="39"/>
      <c r="C137" s="40"/>
      <c r="D137" s="225" t="s">
        <v>168</v>
      </c>
      <c r="E137" s="40"/>
      <c r="F137" s="226" t="s">
        <v>1568</v>
      </c>
      <c r="G137" s="40"/>
      <c r="H137" s="40"/>
      <c r="I137" s="227"/>
      <c r="J137" s="40"/>
      <c r="K137" s="40"/>
      <c r="L137" s="44"/>
      <c r="M137" s="228"/>
      <c r="N137" s="229"/>
      <c r="O137" s="84"/>
      <c r="P137" s="84"/>
      <c r="Q137" s="84"/>
      <c r="R137" s="84"/>
      <c r="S137" s="84"/>
      <c r="T137" s="85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168</v>
      </c>
      <c r="AU137" s="17" t="s">
        <v>82</v>
      </c>
    </row>
    <row r="138" spans="1:47" s="2" customFormat="1" ht="12">
      <c r="A138" s="38"/>
      <c r="B138" s="39"/>
      <c r="C138" s="40"/>
      <c r="D138" s="230" t="s">
        <v>170</v>
      </c>
      <c r="E138" s="40"/>
      <c r="F138" s="231" t="s">
        <v>1570</v>
      </c>
      <c r="G138" s="40"/>
      <c r="H138" s="40"/>
      <c r="I138" s="227"/>
      <c r="J138" s="40"/>
      <c r="K138" s="40"/>
      <c r="L138" s="44"/>
      <c r="M138" s="228"/>
      <c r="N138" s="229"/>
      <c r="O138" s="84"/>
      <c r="P138" s="84"/>
      <c r="Q138" s="84"/>
      <c r="R138" s="84"/>
      <c r="S138" s="84"/>
      <c r="T138" s="85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7" t="s">
        <v>170</v>
      </c>
      <c r="AU138" s="17" t="s">
        <v>82</v>
      </c>
    </row>
    <row r="139" spans="1:47" s="2" customFormat="1" ht="12">
      <c r="A139" s="38"/>
      <c r="B139" s="39"/>
      <c r="C139" s="40"/>
      <c r="D139" s="225" t="s">
        <v>187</v>
      </c>
      <c r="E139" s="40"/>
      <c r="F139" s="253" t="s">
        <v>1571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187</v>
      </c>
      <c r="AU139" s="17" t="s">
        <v>82</v>
      </c>
    </row>
    <row r="140" spans="1:51" s="14" customFormat="1" ht="12">
      <c r="A140" s="14"/>
      <c r="B140" s="242"/>
      <c r="C140" s="243"/>
      <c r="D140" s="225" t="s">
        <v>172</v>
      </c>
      <c r="E140" s="244" t="s">
        <v>19</v>
      </c>
      <c r="F140" s="245" t="s">
        <v>1572</v>
      </c>
      <c r="G140" s="243"/>
      <c r="H140" s="246">
        <v>10900</v>
      </c>
      <c r="I140" s="247"/>
      <c r="J140" s="243"/>
      <c r="K140" s="243"/>
      <c r="L140" s="248"/>
      <c r="M140" s="268"/>
      <c r="N140" s="269"/>
      <c r="O140" s="269"/>
      <c r="P140" s="269"/>
      <c r="Q140" s="269"/>
      <c r="R140" s="269"/>
      <c r="S140" s="269"/>
      <c r="T140" s="27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2" t="s">
        <v>172</v>
      </c>
      <c r="AU140" s="252" t="s">
        <v>82</v>
      </c>
      <c r="AV140" s="14" t="s">
        <v>82</v>
      </c>
      <c r="AW140" s="14" t="s">
        <v>33</v>
      </c>
      <c r="AX140" s="14" t="s">
        <v>80</v>
      </c>
      <c r="AY140" s="252" t="s">
        <v>159</v>
      </c>
    </row>
    <row r="141" spans="1:31" s="2" customFormat="1" ht="6.95" customHeight="1">
      <c r="A141" s="38"/>
      <c r="B141" s="59"/>
      <c r="C141" s="60"/>
      <c r="D141" s="60"/>
      <c r="E141" s="60"/>
      <c r="F141" s="60"/>
      <c r="G141" s="60"/>
      <c r="H141" s="60"/>
      <c r="I141" s="60"/>
      <c r="J141" s="60"/>
      <c r="K141" s="60"/>
      <c r="L141" s="44"/>
      <c r="M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</row>
  </sheetData>
  <sheetProtection password="CC35" sheet="1" objects="1" scenarios="1" formatColumns="0" formatRows="0" autoFilter="0"/>
  <autoFilter ref="C84:K14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90" r:id="rId1" display="https://podminky.urs.cz/item/CS_URS_2021_02/012103000"/>
    <hyperlink ref="F94" r:id="rId2" display="https://podminky.urs.cz/item/CS_URS_2021_02/012203000"/>
    <hyperlink ref="F98" r:id="rId3" display="https://podminky.urs.cz/item/CS_URS_2021_02/012303000"/>
    <hyperlink ref="F102" r:id="rId4" display="https://podminky.urs.cz/item/CS_URS_2021_02/013254000"/>
    <hyperlink ref="F106" r:id="rId5" display="https://podminky.urs.cz/item/CS_URS_2021_02/013294000"/>
    <hyperlink ref="F111" r:id="rId6" display="https://podminky.urs.cz/item/CS_URS_2021_02/030001000"/>
    <hyperlink ref="F115" r:id="rId7" display="https://podminky.urs.cz/item/CS_URS_2021_02/034303000"/>
    <hyperlink ref="F119" r:id="rId8" display="https://podminky.urs.cz/item/CS_URS_2021_02/034503000"/>
    <hyperlink ref="F125" r:id="rId9" display="https://podminky.urs.cz/item/CS_URS_2021_02/041903000"/>
    <hyperlink ref="F129" r:id="rId10" display="https://podminky.urs.cz/item/CS_URS_2021_02/043134000"/>
    <hyperlink ref="F133" r:id="rId11" display="https://podminky.urs.cz/item/CS_URS_2021_02/075603000"/>
    <hyperlink ref="F138" r:id="rId12" display="https://podminky.urs.cz/item/CS_URS_2021_02/094002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1" customWidth="1"/>
    <col min="2" max="2" width="1.7109375" style="271" customWidth="1"/>
    <col min="3" max="4" width="5.00390625" style="271" customWidth="1"/>
    <col min="5" max="5" width="11.7109375" style="271" customWidth="1"/>
    <col min="6" max="6" width="9.140625" style="271" customWidth="1"/>
    <col min="7" max="7" width="5.00390625" style="271" customWidth="1"/>
    <col min="8" max="8" width="77.8515625" style="271" customWidth="1"/>
    <col min="9" max="10" width="20.00390625" style="271" customWidth="1"/>
    <col min="11" max="11" width="1.7109375" style="271" customWidth="1"/>
  </cols>
  <sheetData>
    <row r="1" s="1" customFormat="1" ht="37.5" customHeight="1"/>
    <row r="2" spans="2:11" s="1" customFormat="1" ht="7.5" customHeight="1">
      <c r="B2" s="272"/>
      <c r="C2" s="273"/>
      <c r="D2" s="273"/>
      <c r="E2" s="273"/>
      <c r="F2" s="273"/>
      <c r="G2" s="273"/>
      <c r="H2" s="273"/>
      <c r="I2" s="273"/>
      <c r="J2" s="273"/>
      <c r="K2" s="274"/>
    </row>
    <row r="3" spans="2:11" s="15" customFormat="1" ht="45" customHeight="1">
      <c r="B3" s="275"/>
      <c r="C3" s="276" t="s">
        <v>1573</v>
      </c>
      <c r="D3" s="276"/>
      <c r="E3" s="276"/>
      <c r="F3" s="276"/>
      <c r="G3" s="276"/>
      <c r="H3" s="276"/>
      <c r="I3" s="276"/>
      <c r="J3" s="276"/>
      <c r="K3" s="277"/>
    </row>
    <row r="4" spans="2:11" s="1" customFormat="1" ht="25.5" customHeight="1">
      <c r="B4" s="278"/>
      <c r="C4" s="279" t="s">
        <v>1574</v>
      </c>
      <c r="D4" s="279"/>
      <c r="E4" s="279"/>
      <c r="F4" s="279"/>
      <c r="G4" s="279"/>
      <c r="H4" s="279"/>
      <c r="I4" s="279"/>
      <c r="J4" s="279"/>
      <c r="K4" s="280"/>
    </row>
    <row r="5" spans="2:11" s="1" customFormat="1" ht="5.25" customHeight="1">
      <c r="B5" s="278"/>
      <c r="C5" s="281"/>
      <c r="D5" s="281"/>
      <c r="E5" s="281"/>
      <c r="F5" s="281"/>
      <c r="G5" s="281"/>
      <c r="H5" s="281"/>
      <c r="I5" s="281"/>
      <c r="J5" s="281"/>
      <c r="K5" s="280"/>
    </row>
    <row r="6" spans="2:11" s="1" customFormat="1" ht="15" customHeight="1">
      <c r="B6" s="278"/>
      <c r="C6" s="282" t="s">
        <v>1575</v>
      </c>
      <c r="D6" s="282"/>
      <c r="E6" s="282"/>
      <c r="F6" s="282"/>
      <c r="G6" s="282"/>
      <c r="H6" s="282"/>
      <c r="I6" s="282"/>
      <c r="J6" s="282"/>
      <c r="K6" s="280"/>
    </row>
    <row r="7" spans="2:11" s="1" customFormat="1" ht="15" customHeight="1">
      <c r="B7" s="283"/>
      <c r="C7" s="282" t="s">
        <v>1576</v>
      </c>
      <c r="D7" s="282"/>
      <c r="E7" s="282"/>
      <c r="F7" s="282"/>
      <c r="G7" s="282"/>
      <c r="H7" s="282"/>
      <c r="I7" s="282"/>
      <c r="J7" s="282"/>
      <c r="K7" s="280"/>
    </row>
    <row r="8" spans="2:11" s="1" customFormat="1" ht="12.75" customHeight="1">
      <c r="B8" s="283"/>
      <c r="C8" s="282"/>
      <c r="D8" s="282"/>
      <c r="E8" s="282"/>
      <c r="F8" s="282"/>
      <c r="G8" s="282"/>
      <c r="H8" s="282"/>
      <c r="I8" s="282"/>
      <c r="J8" s="282"/>
      <c r="K8" s="280"/>
    </row>
    <row r="9" spans="2:11" s="1" customFormat="1" ht="15" customHeight="1">
      <c r="B9" s="283"/>
      <c r="C9" s="282" t="s">
        <v>1577</v>
      </c>
      <c r="D9" s="282"/>
      <c r="E9" s="282"/>
      <c r="F9" s="282"/>
      <c r="G9" s="282"/>
      <c r="H9" s="282"/>
      <c r="I9" s="282"/>
      <c r="J9" s="282"/>
      <c r="K9" s="280"/>
    </row>
    <row r="10" spans="2:11" s="1" customFormat="1" ht="15" customHeight="1">
      <c r="B10" s="283"/>
      <c r="C10" s="282"/>
      <c r="D10" s="282" t="s">
        <v>1578</v>
      </c>
      <c r="E10" s="282"/>
      <c r="F10" s="282"/>
      <c r="G10" s="282"/>
      <c r="H10" s="282"/>
      <c r="I10" s="282"/>
      <c r="J10" s="282"/>
      <c r="K10" s="280"/>
    </row>
    <row r="11" spans="2:11" s="1" customFormat="1" ht="15" customHeight="1">
      <c r="B11" s="283"/>
      <c r="C11" s="284"/>
      <c r="D11" s="282" t="s">
        <v>1579</v>
      </c>
      <c r="E11" s="282"/>
      <c r="F11" s="282"/>
      <c r="G11" s="282"/>
      <c r="H11" s="282"/>
      <c r="I11" s="282"/>
      <c r="J11" s="282"/>
      <c r="K11" s="280"/>
    </row>
    <row r="12" spans="2:11" s="1" customFormat="1" ht="15" customHeight="1">
      <c r="B12" s="283"/>
      <c r="C12" s="284"/>
      <c r="D12" s="282"/>
      <c r="E12" s="282"/>
      <c r="F12" s="282"/>
      <c r="G12" s="282"/>
      <c r="H12" s="282"/>
      <c r="I12" s="282"/>
      <c r="J12" s="282"/>
      <c r="K12" s="280"/>
    </row>
    <row r="13" spans="2:11" s="1" customFormat="1" ht="15" customHeight="1">
      <c r="B13" s="283"/>
      <c r="C13" s="284"/>
      <c r="D13" s="285" t="s">
        <v>1580</v>
      </c>
      <c r="E13" s="282"/>
      <c r="F13" s="282"/>
      <c r="G13" s="282"/>
      <c r="H13" s="282"/>
      <c r="I13" s="282"/>
      <c r="J13" s="282"/>
      <c r="K13" s="280"/>
    </row>
    <row r="14" spans="2:11" s="1" customFormat="1" ht="12.75" customHeight="1">
      <c r="B14" s="283"/>
      <c r="C14" s="284"/>
      <c r="D14" s="284"/>
      <c r="E14" s="284"/>
      <c r="F14" s="284"/>
      <c r="G14" s="284"/>
      <c r="H14" s="284"/>
      <c r="I14" s="284"/>
      <c r="J14" s="284"/>
      <c r="K14" s="280"/>
    </row>
    <row r="15" spans="2:11" s="1" customFormat="1" ht="15" customHeight="1">
      <c r="B15" s="283"/>
      <c r="C15" s="284"/>
      <c r="D15" s="282" t="s">
        <v>1581</v>
      </c>
      <c r="E15" s="282"/>
      <c r="F15" s="282"/>
      <c r="G15" s="282"/>
      <c r="H15" s="282"/>
      <c r="I15" s="282"/>
      <c r="J15" s="282"/>
      <c r="K15" s="280"/>
    </row>
    <row r="16" spans="2:11" s="1" customFormat="1" ht="15" customHeight="1">
      <c r="B16" s="283"/>
      <c r="C16" s="284"/>
      <c r="D16" s="282" t="s">
        <v>1582</v>
      </c>
      <c r="E16" s="282"/>
      <c r="F16" s="282"/>
      <c r="G16" s="282"/>
      <c r="H16" s="282"/>
      <c r="I16" s="282"/>
      <c r="J16" s="282"/>
      <c r="K16" s="280"/>
    </row>
    <row r="17" spans="2:11" s="1" customFormat="1" ht="15" customHeight="1">
      <c r="B17" s="283"/>
      <c r="C17" s="284"/>
      <c r="D17" s="282" t="s">
        <v>1583</v>
      </c>
      <c r="E17" s="282"/>
      <c r="F17" s="282"/>
      <c r="G17" s="282"/>
      <c r="H17" s="282"/>
      <c r="I17" s="282"/>
      <c r="J17" s="282"/>
      <c r="K17" s="280"/>
    </row>
    <row r="18" spans="2:11" s="1" customFormat="1" ht="15" customHeight="1">
      <c r="B18" s="283"/>
      <c r="C18" s="284"/>
      <c r="D18" s="284"/>
      <c r="E18" s="286" t="s">
        <v>79</v>
      </c>
      <c r="F18" s="282" t="s">
        <v>1584</v>
      </c>
      <c r="G18" s="282"/>
      <c r="H18" s="282"/>
      <c r="I18" s="282"/>
      <c r="J18" s="282"/>
      <c r="K18" s="280"/>
    </row>
    <row r="19" spans="2:11" s="1" customFormat="1" ht="15" customHeight="1">
      <c r="B19" s="283"/>
      <c r="C19" s="284"/>
      <c r="D19" s="284"/>
      <c r="E19" s="286" t="s">
        <v>1585</v>
      </c>
      <c r="F19" s="282" t="s">
        <v>1586</v>
      </c>
      <c r="G19" s="282"/>
      <c r="H19" s="282"/>
      <c r="I19" s="282"/>
      <c r="J19" s="282"/>
      <c r="K19" s="280"/>
    </row>
    <row r="20" spans="2:11" s="1" customFormat="1" ht="15" customHeight="1">
      <c r="B20" s="283"/>
      <c r="C20" s="284"/>
      <c r="D20" s="284"/>
      <c r="E20" s="286" t="s">
        <v>1587</v>
      </c>
      <c r="F20" s="282" t="s">
        <v>1588</v>
      </c>
      <c r="G20" s="282"/>
      <c r="H20" s="282"/>
      <c r="I20" s="282"/>
      <c r="J20" s="282"/>
      <c r="K20" s="280"/>
    </row>
    <row r="21" spans="2:11" s="1" customFormat="1" ht="15" customHeight="1">
      <c r="B21" s="283"/>
      <c r="C21" s="284"/>
      <c r="D21" s="284"/>
      <c r="E21" s="286" t="s">
        <v>132</v>
      </c>
      <c r="F21" s="282" t="s">
        <v>133</v>
      </c>
      <c r="G21" s="282"/>
      <c r="H21" s="282"/>
      <c r="I21" s="282"/>
      <c r="J21" s="282"/>
      <c r="K21" s="280"/>
    </row>
    <row r="22" spans="2:11" s="1" customFormat="1" ht="15" customHeight="1">
      <c r="B22" s="283"/>
      <c r="C22" s="284"/>
      <c r="D22" s="284"/>
      <c r="E22" s="286" t="s">
        <v>1589</v>
      </c>
      <c r="F22" s="282" t="s">
        <v>1590</v>
      </c>
      <c r="G22" s="282"/>
      <c r="H22" s="282"/>
      <c r="I22" s="282"/>
      <c r="J22" s="282"/>
      <c r="K22" s="280"/>
    </row>
    <row r="23" spans="2:11" s="1" customFormat="1" ht="15" customHeight="1">
      <c r="B23" s="283"/>
      <c r="C23" s="284"/>
      <c r="D23" s="284"/>
      <c r="E23" s="286" t="s">
        <v>91</v>
      </c>
      <c r="F23" s="282" t="s">
        <v>1591</v>
      </c>
      <c r="G23" s="282"/>
      <c r="H23" s="282"/>
      <c r="I23" s="282"/>
      <c r="J23" s="282"/>
      <c r="K23" s="280"/>
    </row>
    <row r="24" spans="2:11" s="1" customFormat="1" ht="12.75" customHeight="1">
      <c r="B24" s="283"/>
      <c r="C24" s="284"/>
      <c r="D24" s="284"/>
      <c r="E24" s="284"/>
      <c r="F24" s="284"/>
      <c r="G24" s="284"/>
      <c r="H24" s="284"/>
      <c r="I24" s="284"/>
      <c r="J24" s="284"/>
      <c r="K24" s="280"/>
    </row>
    <row r="25" spans="2:11" s="1" customFormat="1" ht="15" customHeight="1">
      <c r="B25" s="283"/>
      <c r="C25" s="282" t="s">
        <v>1592</v>
      </c>
      <c r="D25" s="282"/>
      <c r="E25" s="282"/>
      <c r="F25" s="282"/>
      <c r="G25" s="282"/>
      <c r="H25" s="282"/>
      <c r="I25" s="282"/>
      <c r="J25" s="282"/>
      <c r="K25" s="280"/>
    </row>
    <row r="26" spans="2:11" s="1" customFormat="1" ht="15" customHeight="1">
      <c r="B26" s="283"/>
      <c r="C26" s="282" t="s">
        <v>1593</v>
      </c>
      <c r="D26" s="282"/>
      <c r="E26" s="282"/>
      <c r="F26" s="282"/>
      <c r="G26" s="282"/>
      <c r="H26" s="282"/>
      <c r="I26" s="282"/>
      <c r="J26" s="282"/>
      <c r="K26" s="280"/>
    </row>
    <row r="27" spans="2:11" s="1" customFormat="1" ht="15" customHeight="1">
      <c r="B27" s="283"/>
      <c r="C27" s="282"/>
      <c r="D27" s="282" t="s">
        <v>1594</v>
      </c>
      <c r="E27" s="282"/>
      <c r="F27" s="282"/>
      <c r="G27" s="282"/>
      <c r="H27" s="282"/>
      <c r="I27" s="282"/>
      <c r="J27" s="282"/>
      <c r="K27" s="280"/>
    </row>
    <row r="28" spans="2:11" s="1" customFormat="1" ht="15" customHeight="1">
      <c r="B28" s="283"/>
      <c r="C28" s="284"/>
      <c r="D28" s="282" t="s">
        <v>1595</v>
      </c>
      <c r="E28" s="282"/>
      <c r="F28" s="282"/>
      <c r="G28" s="282"/>
      <c r="H28" s="282"/>
      <c r="I28" s="282"/>
      <c r="J28" s="282"/>
      <c r="K28" s="280"/>
    </row>
    <row r="29" spans="2:11" s="1" customFormat="1" ht="12.75" customHeight="1">
      <c r="B29" s="283"/>
      <c r="C29" s="284"/>
      <c r="D29" s="284"/>
      <c r="E29" s="284"/>
      <c r="F29" s="284"/>
      <c r="G29" s="284"/>
      <c r="H29" s="284"/>
      <c r="I29" s="284"/>
      <c r="J29" s="284"/>
      <c r="K29" s="280"/>
    </row>
    <row r="30" spans="2:11" s="1" customFormat="1" ht="15" customHeight="1">
      <c r="B30" s="283"/>
      <c r="C30" s="284"/>
      <c r="D30" s="282" t="s">
        <v>1596</v>
      </c>
      <c r="E30" s="282"/>
      <c r="F30" s="282"/>
      <c r="G30" s="282"/>
      <c r="H30" s="282"/>
      <c r="I30" s="282"/>
      <c r="J30" s="282"/>
      <c r="K30" s="280"/>
    </row>
    <row r="31" spans="2:11" s="1" customFormat="1" ht="15" customHeight="1">
      <c r="B31" s="283"/>
      <c r="C31" s="284"/>
      <c r="D31" s="282" t="s">
        <v>1597</v>
      </c>
      <c r="E31" s="282"/>
      <c r="F31" s="282"/>
      <c r="G31" s="282"/>
      <c r="H31" s="282"/>
      <c r="I31" s="282"/>
      <c r="J31" s="282"/>
      <c r="K31" s="280"/>
    </row>
    <row r="32" spans="2:11" s="1" customFormat="1" ht="12.75" customHeight="1">
      <c r="B32" s="283"/>
      <c r="C32" s="284"/>
      <c r="D32" s="284"/>
      <c r="E32" s="284"/>
      <c r="F32" s="284"/>
      <c r="G32" s="284"/>
      <c r="H32" s="284"/>
      <c r="I32" s="284"/>
      <c r="J32" s="284"/>
      <c r="K32" s="280"/>
    </row>
    <row r="33" spans="2:11" s="1" customFormat="1" ht="15" customHeight="1">
      <c r="B33" s="283"/>
      <c r="C33" s="284"/>
      <c r="D33" s="282" t="s">
        <v>1598</v>
      </c>
      <c r="E33" s="282"/>
      <c r="F33" s="282"/>
      <c r="G33" s="282"/>
      <c r="H33" s="282"/>
      <c r="I33" s="282"/>
      <c r="J33" s="282"/>
      <c r="K33" s="280"/>
    </row>
    <row r="34" spans="2:11" s="1" customFormat="1" ht="15" customHeight="1">
      <c r="B34" s="283"/>
      <c r="C34" s="284"/>
      <c r="D34" s="282" t="s">
        <v>1599</v>
      </c>
      <c r="E34" s="282"/>
      <c r="F34" s="282"/>
      <c r="G34" s="282"/>
      <c r="H34" s="282"/>
      <c r="I34" s="282"/>
      <c r="J34" s="282"/>
      <c r="K34" s="280"/>
    </row>
    <row r="35" spans="2:11" s="1" customFormat="1" ht="15" customHeight="1">
      <c r="B35" s="283"/>
      <c r="C35" s="284"/>
      <c r="D35" s="282" t="s">
        <v>1600</v>
      </c>
      <c r="E35" s="282"/>
      <c r="F35" s="282"/>
      <c r="G35" s="282"/>
      <c r="H35" s="282"/>
      <c r="I35" s="282"/>
      <c r="J35" s="282"/>
      <c r="K35" s="280"/>
    </row>
    <row r="36" spans="2:11" s="1" customFormat="1" ht="15" customHeight="1">
      <c r="B36" s="283"/>
      <c r="C36" s="284"/>
      <c r="D36" s="282"/>
      <c r="E36" s="285" t="s">
        <v>145</v>
      </c>
      <c r="F36" s="282"/>
      <c r="G36" s="282" t="s">
        <v>1601</v>
      </c>
      <c r="H36" s="282"/>
      <c r="I36" s="282"/>
      <c r="J36" s="282"/>
      <c r="K36" s="280"/>
    </row>
    <row r="37" spans="2:11" s="1" customFormat="1" ht="30.75" customHeight="1">
      <c r="B37" s="283"/>
      <c r="C37" s="284"/>
      <c r="D37" s="282"/>
      <c r="E37" s="285" t="s">
        <v>1602</v>
      </c>
      <c r="F37" s="282"/>
      <c r="G37" s="282" t="s">
        <v>1603</v>
      </c>
      <c r="H37" s="282"/>
      <c r="I37" s="282"/>
      <c r="J37" s="282"/>
      <c r="K37" s="280"/>
    </row>
    <row r="38" spans="2:11" s="1" customFormat="1" ht="15" customHeight="1">
      <c r="B38" s="283"/>
      <c r="C38" s="284"/>
      <c r="D38" s="282"/>
      <c r="E38" s="285" t="s">
        <v>53</v>
      </c>
      <c r="F38" s="282"/>
      <c r="G38" s="282" t="s">
        <v>1604</v>
      </c>
      <c r="H38" s="282"/>
      <c r="I38" s="282"/>
      <c r="J38" s="282"/>
      <c r="K38" s="280"/>
    </row>
    <row r="39" spans="2:11" s="1" customFormat="1" ht="15" customHeight="1">
      <c r="B39" s="283"/>
      <c r="C39" s="284"/>
      <c r="D39" s="282"/>
      <c r="E39" s="285" t="s">
        <v>54</v>
      </c>
      <c r="F39" s="282"/>
      <c r="G39" s="282" t="s">
        <v>1605</v>
      </c>
      <c r="H39" s="282"/>
      <c r="I39" s="282"/>
      <c r="J39" s="282"/>
      <c r="K39" s="280"/>
    </row>
    <row r="40" spans="2:11" s="1" customFormat="1" ht="15" customHeight="1">
      <c r="B40" s="283"/>
      <c r="C40" s="284"/>
      <c r="D40" s="282"/>
      <c r="E40" s="285" t="s">
        <v>146</v>
      </c>
      <c r="F40" s="282"/>
      <c r="G40" s="282" t="s">
        <v>1606</v>
      </c>
      <c r="H40" s="282"/>
      <c r="I40" s="282"/>
      <c r="J40" s="282"/>
      <c r="K40" s="280"/>
    </row>
    <row r="41" spans="2:11" s="1" customFormat="1" ht="15" customHeight="1">
      <c r="B41" s="283"/>
      <c r="C41" s="284"/>
      <c r="D41" s="282"/>
      <c r="E41" s="285" t="s">
        <v>147</v>
      </c>
      <c r="F41" s="282"/>
      <c r="G41" s="282" t="s">
        <v>1607</v>
      </c>
      <c r="H41" s="282"/>
      <c r="I41" s="282"/>
      <c r="J41" s="282"/>
      <c r="K41" s="280"/>
    </row>
    <row r="42" spans="2:11" s="1" customFormat="1" ht="15" customHeight="1">
      <c r="B42" s="283"/>
      <c r="C42" s="284"/>
      <c r="D42" s="282"/>
      <c r="E42" s="285" t="s">
        <v>1608</v>
      </c>
      <c r="F42" s="282"/>
      <c r="G42" s="282" t="s">
        <v>1609</v>
      </c>
      <c r="H42" s="282"/>
      <c r="I42" s="282"/>
      <c r="J42" s="282"/>
      <c r="K42" s="280"/>
    </row>
    <row r="43" spans="2:11" s="1" customFormat="1" ht="15" customHeight="1">
      <c r="B43" s="283"/>
      <c r="C43" s="284"/>
      <c r="D43" s="282"/>
      <c r="E43" s="285"/>
      <c r="F43" s="282"/>
      <c r="G43" s="282" t="s">
        <v>1610</v>
      </c>
      <c r="H43" s="282"/>
      <c r="I43" s="282"/>
      <c r="J43" s="282"/>
      <c r="K43" s="280"/>
    </row>
    <row r="44" spans="2:11" s="1" customFormat="1" ht="15" customHeight="1">
      <c r="B44" s="283"/>
      <c r="C44" s="284"/>
      <c r="D44" s="282"/>
      <c r="E44" s="285" t="s">
        <v>1611</v>
      </c>
      <c r="F44" s="282"/>
      <c r="G44" s="282" t="s">
        <v>1612</v>
      </c>
      <c r="H44" s="282"/>
      <c r="I44" s="282"/>
      <c r="J44" s="282"/>
      <c r="K44" s="280"/>
    </row>
    <row r="45" spans="2:11" s="1" customFormat="1" ht="15" customHeight="1">
      <c r="B45" s="283"/>
      <c r="C45" s="284"/>
      <c r="D45" s="282"/>
      <c r="E45" s="285" t="s">
        <v>149</v>
      </c>
      <c r="F45" s="282"/>
      <c r="G45" s="282" t="s">
        <v>1613</v>
      </c>
      <c r="H45" s="282"/>
      <c r="I45" s="282"/>
      <c r="J45" s="282"/>
      <c r="K45" s="280"/>
    </row>
    <row r="46" spans="2:11" s="1" customFormat="1" ht="12.75" customHeight="1">
      <c r="B46" s="283"/>
      <c r="C46" s="284"/>
      <c r="D46" s="282"/>
      <c r="E46" s="282"/>
      <c r="F46" s="282"/>
      <c r="G46" s="282"/>
      <c r="H46" s="282"/>
      <c r="I46" s="282"/>
      <c r="J46" s="282"/>
      <c r="K46" s="280"/>
    </row>
    <row r="47" spans="2:11" s="1" customFormat="1" ht="15" customHeight="1">
      <c r="B47" s="283"/>
      <c r="C47" s="284"/>
      <c r="D47" s="282" t="s">
        <v>1614</v>
      </c>
      <c r="E47" s="282"/>
      <c r="F47" s="282"/>
      <c r="G47" s="282"/>
      <c r="H47" s="282"/>
      <c r="I47" s="282"/>
      <c r="J47" s="282"/>
      <c r="K47" s="280"/>
    </row>
    <row r="48" spans="2:11" s="1" customFormat="1" ht="15" customHeight="1">
      <c r="B48" s="283"/>
      <c r="C48" s="284"/>
      <c r="D48" s="284"/>
      <c r="E48" s="282" t="s">
        <v>1615</v>
      </c>
      <c r="F48" s="282"/>
      <c r="G48" s="282"/>
      <c r="H48" s="282"/>
      <c r="I48" s="282"/>
      <c r="J48" s="282"/>
      <c r="K48" s="280"/>
    </row>
    <row r="49" spans="2:11" s="1" customFormat="1" ht="15" customHeight="1">
      <c r="B49" s="283"/>
      <c r="C49" s="284"/>
      <c r="D49" s="284"/>
      <c r="E49" s="282" t="s">
        <v>1616</v>
      </c>
      <c r="F49" s="282"/>
      <c r="G49" s="282"/>
      <c r="H49" s="282"/>
      <c r="I49" s="282"/>
      <c r="J49" s="282"/>
      <c r="K49" s="280"/>
    </row>
    <row r="50" spans="2:11" s="1" customFormat="1" ht="15" customHeight="1">
      <c r="B50" s="283"/>
      <c r="C50" s="284"/>
      <c r="D50" s="284"/>
      <c r="E50" s="282" t="s">
        <v>1617</v>
      </c>
      <c r="F50" s="282"/>
      <c r="G50" s="282"/>
      <c r="H50" s="282"/>
      <c r="I50" s="282"/>
      <c r="J50" s="282"/>
      <c r="K50" s="280"/>
    </row>
    <row r="51" spans="2:11" s="1" customFormat="1" ht="15" customHeight="1">
      <c r="B51" s="283"/>
      <c r="C51" s="284"/>
      <c r="D51" s="282" t="s">
        <v>1618</v>
      </c>
      <c r="E51" s="282"/>
      <c r="F51" s="282"/>
      <c r="G51" s="282"/>
      <c r="H51" s="282"/>
      <c r="I51" s="282"/>
      <c r="J51" s="282"/>
      <c r="K51" s="280"/>
    </row>
    <row r="52" spans="2:11" s="1" customFormat="1" ht="25.5" customHeight="1">
      <c r="B52" s="278"/>
      <c r="C52" s="279" t="s">
        <v>1619</v>
      </c>
      <c r="D52" s="279"/>
      <c r="E52" s="279"/>
      <c r="F52" s="279"/>
      <c r="G52" s="279"/>
      <c r="H52" s="279"/>
      <c r="I52" s="279"/>
      <c r="J52" s="279"/>
      <c r="K52" s="280"/>
    </row>
    <row r="53" spans="2:11" s="1" customFormat="1" ht="5.25" customHeight="1">
      <c r="B53" s="278"/>
      <c r="C53" s="281"/>
      <c r="D53" s="281"/>
      <c r="E53" s="281"/>
      <c r="F53" s="281"/>
      <c r="G53" s="281"/>
      <c r="H53" s="281"/>
      <c r="I53" s="281"/>
      <c r="J53" s="281"/>
      <c r="K53" s="280"/>
    </row>
    <row r="54" spans="2:11" s="1" customFormat="1" ht="15" customHeight="1">
      <c r="B54" s="278"/>
      <c r="C54" s="282" t="s">
        <v>1620</v>
      </c>
      <c r="D54" s="282"/>
      <c r="E54" s="282"/>
      <c r="F54" s="282"/>
      <c r="G54" s="282"/>
      <c r="H54" s="282"/>
      <c r="I54" s="282"/>
      <c r="J54" s="282"/>
      <c r="K54" s="280"/>
    </row>
    <row r="55" spans="2:11" s="1" customFormat="1" ht="15" customHeight="1">
      <c r="B55" s="278"/>
      <c r="C55" s="282" t="s">
        <v>1621</v>
      </c>
      <c r="D55" s="282"/>
      <c r="E55" s="282"/>
      <c r="F55" s="282"/>
      <c r="G55" s="282"/>
      <c r="H55" s="282"/>
      <c r="I55" s="282"/>
      <c r="J55" s="282"/>
      <c r="K55" s="280"/>
    </row>
    <row r="56" spans="2:11" s="1" customFormat="1" ht="12.75" customHeight="1">
      <c r="B56" s="278"/>
      <c r="C56" s="282"/>
      <c r="D56" s="282"/>
      <c r="E56" s="282"/>
      <c r="F56" s="282"/>
      <c r="G56" s="282"/>
      <c r="H56" s="282"/>
      <c r="I56" s="282"/>
      <c r="J56" s="282"/>
      <c r="K56" s="280"/>
    </row>
    <row r="57" spans="2:11" s="1" customFormat="1" ht="15" customHeight="1">
      <c r="B57" s="278"/>
      <c r="C57" s="282" t="s">
        <v>1622</v>
      </c>
      <c r="D57" s="282"/>
      <c r="E57" s="282"/>
      <c r="F57" s="282"/>
      <c r="G57" s="282"/>
      <c r="H57" s="282"/>
      <c r="I57" s="282"/>
      <c r="J57" s="282"/>
      <c r="K57" s="280"/>
    </row>
    <row r="58" spans="2:11" s="1" customFormat="1" ht="15" customHeight="1">
      <c r="B58" s="278"/>
      <c r="C58" s="284"/>
      <c r="D58" s="282" t="s">
        <v>1623</v>
      </c>
      <c r="E58" s="282"/>
      <c r="F58" s="282"/>
      <c r="G58" s="282"/>
      <c r="H58" s="282"/>
      <c r="I58" s="282"/>
      <c r="J58" s="282"/>
      <c r="K58" s="280"/>
    </row>
    <row r="59" spans="2:11" s="1" customFormat="1" ht="15" customHeight="1">
      <c r="B59" s="278"/>
      <c r="C59" s="284"/>
      <c r="D59" s="282" t="s">
        <v>1624</v>
      </c>
      <c r="E59" s="282"/>
      <c r="F59" s="282"/>
      <c r="G59" s="282"/>
      <c r="H59" s="282"/>
      <c r="I59" s="282"/>
      <c r="J59" s="282"/>
      <c r="K59" s="280"/>
    </row>
    <row r="60" spans="2:11" s="1" customFormat="1" ht="15" customHeight="1">
      <c r="B60" s="278"/>
      <c r="C60" s="284"/>
      <c r="D60" s="282" t="s">
        <v>1625</v>
      </c>
      <c r="E60" s="282"/>
      <c r="F60" s="282"/>
      <c r="G60" s="282"/>
      <c r="H60" s="282"/>
      <c r="I60" s="282"/>
      <c r="J60" s="282"/>
      <c r="K60" s="280"/>
    </row>
    <row r="61" spans="2:11" s="1" customFormat="1" ht="15" customHeight="1">
      <c r="B61" s="278"/>
      <c r="C61" s="284"/>
      <c r="D61" s="282" t="s">
        <v>1626</v>
      </c>
      <c r="E61" s="282"/>
      <c r="F61" s="282"/>
      <c r="G61" s="282"/>
      <c r="H61" s="282"/>
      <c r="I61" s="282"/>
      <c r="J61" s="282"/>
      <c r="K61" s="280"/>
    </row>
    <row r="62" spans="2:11" s="1" customFormat="1" ht="15" customHeight="1">
      <c r="B62" s="278"/>
      <c r="C62" s="284"/>
      <c r="D62" s="287" t="s">
        <v>1627</v>
      </c>
      <c r="E62" s="287"/>
      <c r="F62" s="287"/>
      <c r="G62" s="287"/>
      <c r="H62" s="287"/>
      <c r="I62" s="287"/>
      <c r="J62" s="287"/>
      <c r="K62" s="280"/>
    </row>
    <row r="63" spans="2:11" s="1" customFormat="1" ht="15" customHeight="1">
      <c r="B63" s="278"/>
      <c r="C63" s="284"/>
      <c r="D63" s="282" t="s">
        <v>1628</v>
      </c>
      <c r="E63" s="282"/>
      <c r="F63" s="282"/>
      <c r="G63" s="282"/>
      <c r="H63" s="282"/>
      <c r="I63" s="282"/>
      <c r="J63" s="282"/>
      <c r="K63" s="280"/>
    </row>
    <row r="64" spans="2:11" s="1" customFormat="1" ht="12.75" customHeight="1">
      <c r="B64" s="278"/>
      <c r="C64" s="284"/>
      <c r="D64" s="284"/>
      <c r="E64" s="288"/>
      <c r="F64" s="284"/>
      <c r="G64" s="284"/>
      <c r="H64" s="284"/>
      <c r="I64" s="284"/>
      <c r="J64" s="284"/>
      <c r="K64" s="280"/>
    </row>
    <row r="65" spans="2:11" s="1" customFormat="1" ht="15" customHeight="1">
      <c r="B65" s="278"/>
      <c r="C65" s="284"/>
      <c r="D65" s="282" t="s">
        <v>1629</v>
      </c>
      <c r="E65" s="282"/>
      <c r="F65" s="282"/>
      <c r="G65" s="282"/>
      <c r="H65" s="282"/>
      <c r="I65" s="282"/>
      <c r="J65" s="282"/>
      <c r="K65" s="280"/>
    </row>
    <row r="66" spans="2:11" s="1" customFormat="1" ht="15" customHeight="1">
      <c r="B66" s="278"/>
      <c r="C66" s="284"/>
      <c r="D66" s="287" t="s">
        <v>1630</v>
      </c>
      <c r="E66" s="287"/>
      <c r="F66" s="287"/>
      <c r="G66" s="287"/>
      <c r="H66" s="287"/>
      <c r="I66" s="287"/>
      <c r="J66" s="287"/>
      <c r="K66" s="280"/>
    </row>
    <row r="67" spans="2:11" s="1" customFormat="1" ht="15" customHeight="1">
      <c r="B67" s="278"/>
      <c r="C67" s="284"/>
      <c r="D67" s="282" t="s">
        <v>1631</v>
      </c>
      <c r="E67" s="282"/>
      <c r="F67" s="282"/>
      <c r="G67" s="282"/>
      <c r="H67" s="282"/>
      <c r="I67" s="282"/>
      <c r="J67" s="282"/>
      <c r="K67" s="280"/>
    </row>
    <row r="68" spans="2:11" s="1" customFormat="1" ht="15" customHeight="1">
      <c r="B68" s="278"/>
      <c r="C68" s="284"/>
      <c r="D68" s="282" t="s">
        <v>1632</v>
      </c>
      <c r="E68" s="282"/>
      <c r="F68" s="282"/>
      <c r="G68" s="282"/>
      <c r="H68" s="282"/>
      <c r="I68" s="282"/>
      <c r="J68" s="282"/>
      <c r="K68" s="280"/>
    </row>
    <row r="69" spans="2:11" s="1" customFormat="1" ht="15" customHeight="1">
      <c r="B69" s="278"/>
      <c r="C69" s="284"/>
      <c r="D69" s="282" t="s">
        <v>1633</v>
      </c>
      <c r="E69" s="282"/>
      <c r="F69" s="282"/>
      <c r="G69" s="282"/>
      <c r="H69" s="282"/>
      <c r="I69" s="282"/>
      <c r="J69" s="282"/>
      <c r="K69" s="280"/>
    </row>
    <row r="70" spans="2:11" s="1" customFormat="1" ht="15" customHeight="1">
      <c r="B70" s="278"/>
      <c r="C70" s="284"/>
      <c r="D70" s="282" t="s">
        <v>1634</v>
      </c>
      <c r="E70" s="282"/>
      <c r="F70" s="282"/>
      <c r="G70" s="282"/>
      <c r="H70" s="282"/>
      <c r="I70" s="282"/>
      <c r="J70" s="282"/>
      <c r="K70" s="280"/>
    </row>
    <row r="71" spans="2:11" s="1" customFormat="1" ht="12.75" customHeight="1">
      <c r="B71" s="289"/>
      <c r="C71" s="290"/>
      <c r="D71" s="290"/>
      <c r="E71" s="290"/>
      <c r="F71" s="290"/>
      <c r="G71" s="290"/>
      <c r="H71" s="290"/>
      <c r="I71" s="290"/>
      <c r="J71" s="290"/>
      <c r="K71" s="291"/>
    </row>
    <row r="72" spans="2:11" s="1" customFormat="1" ht="18.75" customHeight="1">
      <c r="B72" s="292"/>
      <c r="C72" s="292"/>
      <c r="D72" s="292"/>
      <c r="E72" s="292"/>
      <c r="F72" s="292"/>
      <c r="G72" s="292"/>
      <c r="H72" s="292"/>
      <c r="I72" s="292"/>
      <c r="J72" s="292"/>
      <c r="K72" s="293"/>
    </row>
    <row r="73" spans="2:11" s="1" customFormat="1" ht="18.75" customHeight="1">
      <c r="B73" s="293"/>
      <c r="C73" s="293"/>
      <c r="D73" s="293"/>
      <c r="E73" s="293"/>
      <c r="F73" s="293"/>
      <c r="G73" s="293"/>
      <c r="H73" s="293"/>
      <c r="I73" s="293"/>
      <c r="J73" s="293"/>
      <c r="K73" s="293"/>
    </row>
    <row r="74" spans="2:11" s="1" customFormat="1" ht="7.5" customHeight="1">
      <c r="B74" s="294"/>
      <c r="C74" s="295"/>
      <c r="D74" s="295"/>
      <c r="E74" s="295"/>
      <c r="F74" s="295"/>
      <c r="G74" s="295"/>
      <c r="H74" s="295"/>
      <c r="I74" s="295"/>
      <c r="J74" s="295"/>
      <c r="K74" s="296"/>
    </row>
    <row r="75" spans="2:11" s="1" customFormat="1" ht="45" customHeight="1">
      <c r="B75" s="297"/>
      <c r="C75" s="298" t="s">
        <v>1635</v>
      </c>
      <c r="D75" s="298"/>
      <c r="E75" s="298"/>
      <c r="F75" s="298"/>
      <c r="G75" s="298"/>
      <c r="H75" s="298"/>
      <c r="I75" s="298"/>
      <c r="J75" s="298"/>
      <c r="K75" s="299"/>
    </row>
    <row r="76" spans="2:11" s="1" customFormat="1" ht="17.25" customHeight="1">
      <c r="B76" s="297"/>
      <c r="C76" s="300" t="s">
        <v>1636</v>
      </c>
      <c r="D76" s="300"/>
      <c r="E76" s="300"/>
      <c r="F76" s="300" t="s">
        <v>1637</v>
      </c>
      <c r="G76" s="301"/>
      <c r="H76" s="300" t="s">
        <v>54</v>
      </c>
      <c r="I76" s="300" t="s">
        <v>57</v>
      </c>
      <c r="J76" s="300" t="s">
        <v>1638</v>
      </c>
      <c r="K76" s="299"/>
    </row>
    <row r="77" spans="2:11" s="1" customFormat="1" ht="17.25" customHeight="1">
      <c r="B77" s="297"/>
      <c r="C77" s="302" t="s">
        <v>1639</v>
      </c>
      <c r="D77" s="302"/>
      <c r="E77" s="302"/>
      <c r="F77" s="303" t="s">
        <v>1640</v>
      </c>
      <c r="G77" s="304"/>
      <c r="H77" s="302"/>
      <c r="I77" s="302"/>
      <c r="J77" s="302" t="s">
        <v>1641</v>
      </c>
      <c r="K77" s="299"/>
    </row>
    <row r="78" spans="2:11" s="1" customFormat="1" ht="5.25" customHeight="1">
      <c r="B78" s="297"/>
      <c r="C78" s="305"/>
      <c r="D78" s="305"/>
      <c r="E78" s="305"/>
      <c r="F78" s="305"/>
      <c r="G78" s="306"/>
      <c r="H78" s="305"/>
      <c r="I78" s="305"/>
      <c r="J78" s="305"/>
      <c r="K78" s="299"/>
    </row>
    <row r="79" spans="2:11" s="1" customFormat="1" ht="15" customHeight="1">
      <c r="B79" s="297"/>
      <c r="C79" s="285" t="s">
        <v>53</v>
      </c>
      <c r="D79" s="307"/>
      <c r="E79" s="307"/>
      <c r="F79" s="308" t="s">
        <v>1642</v>
      </c>
      <c r="G79" s="309"/>
      <c r="H79" s="285" t="s">
        <v>1643</v>
      </c>
      <c r="I79" s="285" t="s">
        <v>1644</v>
      </c>
      <c r="J79" s="285">
        <v>20</v>
      </c>
      <c r="K79" s="299"/>
    </row>
    <row r="80" spans="2:11" s="1" customFormat="1" ht="15" customHeight="1">
      <c r="B80" s="297"/>
      <c r="C80" s="285" t="s">
        <v>1645</v>
      </c>
      <c r="D80" s="285"/>
      <c r="E80" s="285"/>
      <c r="F80" s="308" t="s">
        <v>1642</v>
      </c>
      <c r="G80" s="309"/>
      <c r="H80" s="285" t="s">
        <v>1646</v>
      </c>
      <c r="I80" s="285" t="s">
        <v>1644</v>
      </c>
      <c r="J80" s="285">
        <v>120</v>
      </c>
      <c r="K80" s="299"/>
    </row>
    <row r="81" spans="2:11" s="1" customFormat="1" ht="15" customHeight="1">
      <c r="B81" s="310"/>
      <c r="C81" s="285" t="s">
        <v>1647</v>
      </c>
      <c r="D81" s="285"/>
      <c r="E81" s="285"/>
      <c r="F81" s="308" t="s">
        <v>1648</v>
      </c>
      <c r="G81" s="309"/>
      <c r="H81" s="285" t="s">
        <v>1649</v>
      </c>
      <c r="I81" s="285" t="s">
        <v>1644</v>
      </c>
      <c r="J81" s="285">
        <v>50</v>
      </c>
      <c r="K81" s="299"/>
    </row>
    <row r="82" spans="2:11" s="1" customFormat="1" ht="15" customHeight="1">
      <c r="B82" s="310"/>
      <c r="C82" s="285" t="s">
        <v>1650</v>
      </c>
      <c r="D82" s="285"/>
      <c r="E82" s="285"/>
      <c r="F82" s="308" t="s">
        <v>1642</v>
      </c>
      <c r="G82" s="309"/>
      <c r="H82" s="285" t="s">
        <v>1651</v>
      </c>
      <c r="I82" s="285" t="s">
        <v>1652</v>
      </c>
      <c r="J82" s="285"/>
      <c r="K82" s="299"/>
    </row>
    <row r="83" spans="2:11" s="1" customFormat="1" ht="15" customHeight="1">
      <c r="B83" s="310"/>
      <c r="C83" s="311" t="s">
        <v>1653</v>
      </c>
      <c r="D83" s="311"/>
      <c r="E83" s="311"/>
      <c r="F83" s="312" t="s">
        <v>1648</v>
      </c>
      <c r="G83" s="311"/>
      <c r="H83" s="311" t="s">
        <v>1654</v>
      </c>
      <c r="I83" s="311" t="s">
        <v>1644</v>
      </c>
      <c r="J83" s="311">
        <v>15</v>
      </c>
      <c r="K83" s="299"/>
    </row>
    <row r="84" spans="2:11" s="1" customFormat="1" ht="15" customHeight="1">
      <c r="B84" s="310"/>
      <c r="C84" s="311" t="s">
        <v>1655</v>
      </c>
      <c r="D84" s="311"/>
      <c r="E84" s="311"/>
      <c r="F84" s="312" t="s">
        <v>1648</v>
      </c>
      <c r="G84" s="311"/>
      <c r="H84" s="311" t="s">
        <v>1656</v>
      </c>
      <c r="I84" s="311" t="s">
        <v>1644</v>
      </c>
      <c r="J84" s="311">
        <v>15</v>
      </c>
      <c r="K84" s="299"/>
    </row>
    <row r="85" spans="2:11" s="1" customFormat="1" ht="15" customHeight="1">
      <c r="B85" s="310"/>
      <c r="C85" s="311" t="s">
        <v>1657</v>
      </c>
      <c r="D85" s="311"/>
      <c r="E85" s="311"/>
      <c r="F85" s="312" t="s">
        <v>1648</v>
      </c>
      <c r="G85" s="311"/>
      <c r="H85" s="311" t="s">
        <v>1658</v>
      </c>
      <c r="I85" s="311" t="s">
        <v>1644</v>
      </c>
      <c r="J85" s="311">
        <v>20</v>
      </c>
      <c r="K85" s="299"/>
    </row>
    <row r="86" spans="2:11" s="1" customFormat="1" ht="15" customHeight="1">
      <c r="B86" s="310"/>
      <c r="C86" s="311" t="s">
        <v>1659</v>
      </c>
      <c r="D86" s="311"/>
      <c r="E86" s="311"/>
      <c r="F86" s="312" t="s">
        <v>1648</v>
      </c>
      <c r="G86" s="311"/>
      <c r="H86" s="311" t="s">
        <v>1660</v>
      </c>
      <c r="I86" s="311" t="s">
        <v>1644</v>
      </c>
      <c r="J86" s="311">
        <v>20</v>
      </c>
      <c r="K86" s="299"/>
    </row>
    <row r="87" spans="2:11" s="1" customFormat="1" ht="15" customHeight="1">
      <c r="B87" s="310"/>
      <c r="C87" s="285" t="s">
        <v>1661</v>
      </c>
      <c r="D87" s="285"/>
      <c r="E87" s="285"/>
      <c r="F87" s="308" t="s">
        <v>1648</v>
      </c>
      <c r="G87" s="309"/>
      <c r="H87" s="285" t="s">
        <v>1662</v>
      </c>
      <c r="I87" s="285" t="s">
        <v>1644</v>
      </c>
      <c r="J87" s="285">
        <v>50</v>
      </c>
      <c r="K87" s="299"/>
    </row>
    <row r="88" spans="2:11" s="1" customFormat="1" ht="15" customHeight="1">
      <c r="B88" s="310"/>
      <c r="C88" s="285" t="s">
        <v>1663</v>
      </c>
      <c r="D88" s="285"/>
      <c r="E88" s="285"/>
      <c r="F88" s="308" t="s">
        <v>1648</v>
      </c>
      <c r="G88" s="309"/>
      <c r="H88" s="285" t="s">
        <v>1664</v>
      </c>
      <c r="I88" s="285" t="s">
        <v>1644</v>
      </c>
      <c r="J88" s="285">
        <v>20</v>
      </c>
      <c r="K88" s="299"/>
    </row>
    <row r="89" spans="2:11" s="1" customFormat="1" ht="15" customHeight="1">
      <c r="B89" s="310"/>
      <c r="C89" s="285" t="s">
        <v>1665</v>
      </c>
      <c r="D89" s="285"/>
      <c r="E89" s="285"/>
      <c r="F89" s="308" t="s">
        <v>1648</v>
      </c>
      <c r="G89" s="309"/>
      <c r="H89" s="285" t="s">
        <v>1666</v>
      </c>
      <c r="I89" s="285" t="s">
        <v>1644</v>
      </c>
      <c r="J89" s="285">
        <v>20</v>
      </c>
      <c r="K89" s="299"/>
    </row>
    <row r="90" spans="2:11" s="1" customFormat="1" ht="15" customHeight="1">
      <c r="B90" s="310"/>
      <c r="C90" s="285" t="s">
        <v>1667</v>
      </c>
      <c r="D90" s="285"/>
      <c r="E90" s="285"/>
      <c r="F90" s="308" t="s">
        <v>1648</v>
      </c>
      <c r="G90" s="309"/>
      <c r="H90" s="285" t="s">
        <v>1668</v>
      </c>
      <c r="I90" s="285" t="s">
        <v>1644</v>
      </c>
      <c r="J90" s="285">
        <v>50</v>
      </c>
      <c r="K90" s="299"/>
    </row>
    <row r="91" spans="2:11" s="1" customFormat="1" ht="15" customHeight="1">
      <c r="B91" s="310"/>
      <c r="C91" s="285" t="s">
        <v>1669</v>
      </c>
      <c r="D91" s="285"/>
      <c r="E91" s="285"/>
      <c r="F91" s="308" t="s">
        <v>1648</v>
      </c>
      <c r="G91" s="309"/>
      <c r="H91" s="285" t="s">
        <v>1669</v>
      </c>
      <c r="I91" s="285" t="s">
        <v>1644</v>
      </c>
      <c r="J91" s="285">
        <v>50</v>
      </c>
      <c r="K91" s="299"/>
    </row>
    <row r="92" spans="2:11" s="1" customFormat="1" ht="15" customHeight="1">
      <c r="B92" s="310"/>
      <c r="C92" s="285" t="s">
        <v>1670</v>
      </c>
      <c r="D92" s="285"/>
      <c r="E92" s="285"/>
      <c r="F92" s="308" t="s">
        <v>1648</v>
      </c>
      <c r="G92" s="309"/>
      <c r="H92" s="285" t="s">
        <v>1671</v>
      </c>
      <c r="I92" s="285" t="s">
        <v>1644</v>
      </c>
      <c r="J92" s="285">
        <v>255</v>
      </c>
      <c r="K92" s="299"/>
    </row>
    <row r="93" spans="2:11" s="1" customFormat="1" ht="15" customHeight="1">
      <c r="B93" s="310"/>
      <c r="C93" s="285" t="s">
        <v>1672</v>
      </c>
      <c r="D93" s="285"/>
      <c r="E93" s="285"/>
      <c r="F93" s="308" t="s">
        <v>1642</v>
      </c>
      <c r="G93" s="309"/>
      <c r="H93" s="285" t="s">
        <v>1673</v>
      </c>
      <c r="I93" s="285" t="s">
        <v>1674</v>
      </c>
      <c r="J93" s="285"/>
      <c r="K93" s="299"/>
    </row>
    <row r="94" spans="2:11" s="1" customFormat="1" ht="15" customHeight="1">
      <c r="B94" s="310"/>
      <c r="C94" s="285" t="s">
        <v>1675</v>
      </c>
      <c r="D94" s="285"/>
      <c r="E94" s="285"/>
      <c r="F94" s="308" t="s">
        <v>1642</v>
      </c>
      <c r="G94" s="309"/>
      <c r="H94" s="285" t="s">
        <v>1676</v>
      </c>
      <c r="I94" s="285" t="s">
        <v>1677</v>
      </c>
      <c r="J94" s="285"/>
      <c r="K94" s="299"/>
    </row>
    <row r="95" spans="2:11" s="1" customFormat="1" ht="15" customHeight="1">
      <c r="B95" s="310"/>
      <c r="C95" s="285" t="s">
        <v>1678</v>
      </c>
      <c r="D95" s="285"/>
      <c r="E95" s="285"/>
      <c r="F95" s="308" t="s">
        <v>1642</v>
      </c>
      <c r="G95" s="309"/>
      <c r="H95" s="285" t="s">
        <v>1678</v>
      </c>
      <c r="I95" s="285" t="s">
        <v>1677</v>
      </c>
      <c r="J95" s="285"/>
      <c r="K95" s="299"/>
    </row>
    <row r="96" spans="2:11" s="1" customFormat="1" ht="15" customHeight="1">
      <c r="B96" s="310"/>
      <c r="C96" s="285" t="s">
        <v>38</v>
      </c>
      <c r="D96" s="285"/>
      <c r="E96" s="285"/>
      <c r="F96" s="308" t="s">
        <v>1642</v>
      </c>
      <c r="G96" s="309"/>
      <c r="H96" s="285" t="s">
        <v>1679</v>
      </c>
      <c r="I96" s="285" t="s">
        <v>1677</v>
      </c>
      <c r="J96" s="285"/>
      <c r="K96" s="299"/>
    </row>
    <row r="97" spans="2:11" s="1" customFormat="1" ht="15" customHeight="1">
      <c r="B97" s="310"/>
      <c r="C97" s="285" t="s">
        <v>48</v>
      </c>
      <c r="D97" s="285"/>
      <c r="E97" s="285"/>
      <c r="F97" s="308" t="s">
        <v>1642</v>
      </c>
      <c r="G97" s="309"/>
      <c r="H97" s="285" t="s">
        <v>1680</v>
      </c>
      <c r="I97" s="285" t="s">
        <v>1677</v>
      </c>
      <c r="J97" s="285"/>
      <c r="K97" s="299"/>
    </row>
    <row r="98" spans="2:11" s="1" customFormat="1" ht="15" customHeight="1">
      <c r="B98" s="313"/>
      <c r="C98" s="314"/>
      <c r="D98" s="314"/>
      <c r="E98" s="314"/>
      <c r="F98" s="314"/>
      <c r="G98" s="314"/>
      <c r="H98" s="314"/>
      <c r="I98" s="314"/>
      <c r="J98" s="314"/>
      <c r="K98" s="315"/>
    </row>
    <row r="99" spans="2:11" s="1" customFormat="1" ht="18.75" customHeight="1">
      <c r="B99" s="316"/>
      <c r="C99" s="317"/>
      <c r="D99" s="317"/>
      <c r="E99" s="317"/>
      <c r="F99" s="317"/>
      <c r="G99" s="317"/>
      <c r="H99" s="317"/>
      <c r="I99" s="317"/>
      <c r="J99" s="317"/>
      <c r="K99" s="316"/>
    </row>
    <row r="100" spans="2:11" s="1" customFormat="1" ht="18.75" customHeight="1">
      <c r="B100" s="293"/>
      <c r="C100" s="293"/>
      <c r="D100" s="293"/>
      <c r="E100" s="293"/>
      <c r="F100" s="293"/>
      <c r="G100" s="293"/>
      <c r="H100" s="293"/>
      <c r="I100" s="293"/>
      <c r="J100" s="293"/>
      <c r="K100" s="293"/>
    </row>
    <row r="101" spans="2:11" s="1" customFormat="1" ht="7.5" customHeight="1">
      <c r="B101" s="294"/>
      <c r="C101" s="295"/>
      <c r="D101" s="295"/>
      <c r="E101" s="295"/>
      <c r="F101" s="295"/>
      <c r="G101" s="295"/>
      <c r="H101" s="295"/>
      <c r="I101" s="295"/>
      <c r="J101" s="295"/>
      <c r="K101" s="296"/>
    </row>
    <row r="102" spans="2:11" s="1" customFormat="1" ht="45" customHeight="1">
      <c r="B102" s="297"/>
      <c r="C102" s="298" t="s">
        <v>1681</v>
      </c>
      <c r="D102" s="298"/>
      <c r="E102" s="298"/>
      <c r="F102" s="298"/>
      <c r="G102" s="298"/>
      <c r="H102" s="298"/>
      <c r="I102" s="298"/>
      <c r="J102" s="298"/>
      <c r="K102" s="299"/>
    </row>
    <row r="103" spans="2:11" s="1" customFormat="1" ht="17.25" customHeight="1">
      <c r="B103" s="297"/>
      <c r="C103" s="300" t="s">
        <v>1636</v>
      </c>
      <c r="D103" s="300"/>
      <c r="E103" s="300"/>
      <c r="F103" s="300" t="s">
        <v>1637</v>
      </c>
      <c r="G103" s="301"/>
      <c r="H103" s="300" t="s">
        <v>54</v>
      </c>
      <c r="I103" s="300" t="s">
        <v>57</v>
      </c>
      <c r="J103" s="300" t="s">
        <v>1638</v>
      </c>
      <c r="K103" s="299"/>
    </row>
    <row r="104" spans="2:11" s="1" customFormat="1" ht="17.25" customHeight="1">
      <c r="B104" s="297"/>
      <c r="C104" s="302" t="s">
        <v>1639</v>
      </c>
      <c r="D104" s="302"/>
      <c r="E104" s="302"/>
      <c r="F104" s="303" t="s">
        <v>1640</v>
      </c>
      <c r="G104" s="304"/>
      <c r="H104" s="302"/>
      <c r="I104" s="302"/>
      <c r="J104" s="302" t="s">
        <v>1641</v>
      </c>
      <c r="K104" s="299"/>
    </row>
    <row r="105" spans="2:11" s="1" customFormat="1" ht="5.25" customHeight="1">
      <c r="B105" s="297"/>
      <c r="C105" s="300"/>
      <c r="D105" s="300"/>
      <c r="E105" s="300"/>
      <c r="F105" s="300"/>
      <c r="G105" s="318"/>
      <c r="H105" s="300"/>
      <c r="I105" s="300"/>
      <c r="J105" s="300"/>
      <c r="K105" s="299"/>
    </row>
    <row r="106" spans="2:11" s="1" customFormat="1" ht="15" customHeight="1">
      <c r="B106" s="297"/>
      <c r="C106" s="285" t="s">
        <v>53</v>
      </c>
      <c r="D106" s="307"/>
      <c r="E106" s="307"/>
      <c r="F106" s="308" t="s">
        <v>1642</v>
      </c>
      <c r="G106" s="285"/>
      <c r="H106" s="285" t="s">
        <v>1682</v>
      </c>
      <c r="I106" s="285" t="s">
        <v>1644</v>
      </c>
      <c r="J106" s="285">
        <v>20</v>
      </c>
      <c r="K106" s="299"/>
    </row>
    <row r="107" spans="2:11" s="1" customFormat="1" ht="15" customHeight="1">
      <c r="B107" s="297"/>
      <c r="C107" s="285" t="s">
        <v>1645</v>
      </c>
      <c r="D107" s="285"/>
      <c r="E107" s="285"/>
      <c r="F107" s="308" t="s">
        <v>1642</v>
      </c>
      <c r="G107" s="285"/>
      <c r="H107" s="285" t="s">
        <v>1682</v>
      </c>
      <c r="I107" s="285" t="s">
        <v>1644</v>
      </c>
      <c r="J107" s="285">
        <v>120</v>
      </c>
      <c r="K107" s="299"/>
    </row>
    <row r="108" spans="2:11" s="1" customFormat="1" ht="15" customHeight="1">
      <c r="B108" s="310"/>
      <c r="C108" s="285" t="s">
        <v>1647</v>
      </c>
      <c r="D108" s="285"/>
      <c r="E108" s="285"/>
      <c r="F108" s="308" t="s">
        <v>1648</v>
      </c>
      <c r="G108" s="285"/>
      <c r="H108" s="285" t="s">
        <v>1682</v>
      </c>
      <c r="I108" s="285" t="s">
        <v>1644</v>
      </c>
      <c r="J108" s="285">
        <v>50</v>
      </c>
      <c r="K108" s="299"/>
    </row>
    <row r="109" spans="2:11" s="1" customFormat="1" ht="15" customHeight="1">
      <c r="B109" s="310"/>
      <c r="C109" s="285" t="s">
        <v>1650</v>
      </c>
      <c r="D109" s="285"/>
      <c r="E109" s="285"/>
      <c r="F109" s="308" t="s">
        <v>1642</v>
      </c>
      <c r="G109" s="285"/>
      <c r="H109" s="285" t="s">
        <v>1682</v>
      </c>
      <c r="I109" s="285" t="s">
        <v>1652</v>
      </c>
      <c r="J109" s="285"/>
      <c r="K109" s="299"/>
    </row>
    <row r="110" spans="2:11" s="1" customFormat="1" ht="15" customHeight="1">
      <c r="B110" s="310"/>
      <c r="C110" s="285" t="s">
        <v>1661</v>
      </c>
      <c r="D110" s="285"/>
      <c r="E110" s="285"/>
      <c r="F110" s="308" t="s">
        <v>1648</v>
      </c>
      <c r="G110" s="285"/>
      <c r="H110" s="285" t="s">
        <v>1682</v>
      </c>
      <c r="I110" s="285" t="s">
        <v>1644</v>
      </c>
      <c r="J110" s="285">
        <v>50</v>
      </c>
      <c r="K110" s="299"/>
    </row>
    <row r="111" spans="2:11" s="1" customFormat="1" ht="15" customHeight="1">
      <c r="B111" s="310"/>
      <c r="C111" s="285" t="s">
        <v>1669</v>
      </c>
      <c r="D111" s="285"/>
      <c r="E111" s="285"/>
      <c r="F111" s="308" t="s">
        <v>1648</v>
      </c>
      <c r="G111" s="285"/>
      <c r="H111" s="285" t="s">
        <v>1682</v>
      </c>
      <c r="I111" s="285" t="s">
        <v>1644</v>
      </c>
      <c r="J111" s="285">
        <v>50</v>
      </c>
      <c r="K111" s="299"/>
    </row>
    <row r="112" spans="2:11" s="1" customFormat="1" ht="15" customHeight="1">
      <c r="B112" s="310"/>
      <c r="C112" s="285" t="s">
        <v>1667</v>
      </c>
      <c r="D112" s="285"/>
      <c r="E112" s="285"/>
      <c r="F112" s="308" t="s">
        <v>1648</v>
      </c>
      <c r="G112" s="285"/>
      <c r="H112" s="285" t="s">
        <v>1682</v>
      </c>
      <c r="I112" s="285" t="s">
        <v>1644</v>
      </c>
      <c r="J112" s="285">
        <v>50</v>
      </c>
      <c r="K112" s="299"/>
    </row>
    <row r="113" spans="2:11" s="1" customFormat="1" ht="15" customHeight="1">
      <c r="B113" s="310"/>
      <c r="C113" s="285" t="s">
        <v>53</v>
      </c>
      <c r="D113" s="285"/>
      <c r="E113" s="285"/>
      <c r="F113" s="308" t="s">
        <v>1642</v>
      </c>
      <c r="G113" s="285"/>
      <c r="H113" s="285" t="s">
        <v>1683</v>
      </c>
      <c r="I113" s="285" t="s">
        <v>1644</v>
      </c>
      <c r="J113" s="285">
        <v>20</v>
      </c>
      <c r="K113" s="299"/>
    </row>
    <row r="114" spans="2:11" s="1" customFormat="1" ht="15" customHeight="1">
      <c r="B114" s="310"/>
      <c r="C114" s="285" t="s">
        <v>1684</v>
      </c>
      <c r="D114" s="285"/>
      <c r="E114" s="285"/>
      <c r="F114" s="308" t="s">
        <v>1642</v>
      </c>
      <c r="G114" s="285"/>
      <c r="H114" s="285" t="s">
        <v>1685</v>
      </c>
      <c r="I114" s="285" t="s">
        <v>1644</v>
      </c>
      <c r="J114" s="285">
        <v>120</v>
      </c>
      <c r="K114" s="299"/>
    </row>
    <row r="115" spans="2:11" s="1" customFormat="1" ht="15" customHeight="1">
      <c r="B115" s="310"/>
      <c r="C115" s="285" t="s">
        <v>38</v>
      </c>
      <c r="D115" s="285"/>
      <c r="E115" s="285"/>
      <c r="F115" s="308" t="s">
        <v>1642</v>
      </c>
      <c r="G115" s="285"/>
      <c r="H115" s="285" t="s">
        <v>1686</v>
      </c>
      <c r="I115" s="285" t="s">
        <v>1677</v>
      </c>
      <c r="J115" s="285"/>
      <c r="K115" s="299"/>
    </row>
    <row r="116" spans="2:11" s="1" customFormat="1" ht="15" customHeight="1">
      <c r="B116" s="310"/>
      <c r="C116" s="285" t="s">
        <v>48</v>
      </c>
      <c r="D116" s="285"/>
      <c r="E116" s="285"/>
      <c r="F116" s="308" t="s">
        <v>1642</v>
      </c>
      <c r="G116" s="285"/>
      <c r="H116" s="285" t="s">
        <v>1687</v>
      </c>
      <c r="I116" s="285" t="s">
        <v>1677</v>
      </c>
      <c r="J116" s="285"/>
      <c r="K116" s="299"/>
    </row>
    <row r="117" spans="2:11" s="1" customFormat="1" ht="15" customHeight="1">
      <c r="B117" s="310"/>
      <c r="C117" s="285" t="s">
        <v>57</v>
      </c>
      <c r="D117" s="285"/>
      <c r="E117" s="285"/>
      <c r="F117" s="308" t="s">
        <v>1642</v>
      </c>
      <c r="G117" s="285"/>
      <c r="H117" s="285" t="s">
        <v>1688</v>
      </c>
      <c r="I117" s="285" t="s">
        <v>1689</v>
      </c>
      <c r="J117" s="285"/>
      <c r="K117" s="299"/>
    </row>
    <row r="118" spans="2:11" s="1" customFormat="1" ht="15" customHeight="1">
      <c r="B118" s="313"/>
      <c r="C118" s="319"/>
      <c r="D118" s="319"/>
      <c r="E118" s="319"/>
      <c r="F118" s="319"/>
      <c r="G118" s="319"/>
      <c r="H118" s="319"/>
      <c r="I118" s="319"/>
      <c r="J118" s="319"/>
      <c r="K118" s="315"/>
    </row>
    <row r="119" spans="2:11" s="1" customFormat="1" ht="18.75" customHeight="1">
      <c r="B119" s="320"/>
      <c r="C119" s="321"/>
      <c r="D119" s="321"/>
      <c r="E119" s="321"/>
      <c r="F119" s="322"/>
      <c r="G119" s="321"/>
      <c r="H119" s="321"/>
      <c r="I119" s="321"/>
      <c r="J119" s="321"/>
      <c r="K119" s="320"/>
    </row>
    <row r="120" spans="2:11" s="1" customFormat="1" ht="18.75" customHeight="1">
      <c r="B120" s="293"/>
      <c r="C120" s="293"/>
      <c r="D120" s="293"/>
      <c r="E120" s="293"/>
      <c r="F120" s="293"/>
      <c r="G120" s="293"/>
      <c r="H120" s="293"/>
      <c r="I120" s="293"/>
      <c r="J120" s="293"/>
      <c r="K120" s="293"/>
    </row>
    <row r="121" spans="2:11" s="1" customFormat="1" ht="7.5" customHeight="1">
      <c r="B121" s="323"/>
      <c r="C121" s="324"/>
      <c r="D121" s="324"/>
      <c r="E121" s="324"/>
      <c r="F121" s="324"/>
      <c r="G121" s="324"/>
      <c r="H121" s="324"/>
      <c r="I121" s="324"/>
      <c r="J121" s="324"/>
      <c r="K121" s="325"/>
    </row>
    <row r="122" spans="2:11" s="1" customFormat="1" ht="45" customHeight="1">
      <c r="B122" s="326"/>
      <c r="C122" s="276" t="s">
        <v>1690</v>
      </c>
      <c r="D122" s="276"/>
      <c r="E122" s="276"/>
      <c r="F122" s="276"/>
      <c r="G122" s="276"/>
      <c r="H122" s="276"/>
      <c r="I122" s="276"/>
      <c r="J122" s="276"/>
      <c r="K122" s="327"/>
    </row>
    <row r="123" spans="2:11" s="1" customFormat="1" ht="17.25" customHeight="1">
      <c r="B123" s="328"/>
      <c r="C123" s="300" t="s">
        <v>1636</v>
      </c>
      <c r="D123" s="300"/>
      <c r="E123" s="300"/>
      <c r="F123" s="300" t="s">
        <v>1637</v>
      </c>
      <c r="G123" s="301"/>
      <c r="H123" s="300" t="s">
        <v>54</v>
      </c>
      <c r="I123" s="300" t="s">
        <v>57</v>
      </c>
      <c r="J123" s="300" t="s">
        <v>1638</v>
      </c>
      <c r="K123" s="329"/>
    </row>
    <row r="124" spans="2:11" s="1" customFormat="1" ht="17.25" customHeight="1">
      <c r="B124" s="328"/>
      <c r="C124" s="302" t="s">
        <v>1639</v>
      </c>
      <c r="D124" s="302"/>
      <c r="E124" s="302"/>
      <c r="F124" s="303" t="s">
        <v>1640</v>
      </c>
      <c r="G124" s="304"/>
      <c r="H124" s="302"/>
      <c r="I124" s="302"/>
      <c r="J124" s="302" t="s">
        <v>1641</v>
      </c>
      <c r="K124" s="329"/>
    </row>
    <row r="125" spans="2:11" s="1" customFormat="1" ht="5.25" customHeight="1">
      <c r="B125" s="330"/>
      <c r="C125" s="305"/>
      <c r="D125" s="305"/>
      <c r="E125" s="305"/>
      <c r="F125" s="305"/>
      <c r="G125" s="331"/>
      <c r="H125" s="305"/>
      <c r="I125" s="305"/>
      <c r="J125" s="305"/>
      <c r="K125" s="332"/>
    </row>
    <row r="126" spans="2:11" s="1" customFormat="1" ht="15" customHeight="1">
      <c r="B126" s="330"/>
      <c r="C126" s="285" t="s">
        <v>1645</v>
      </c>
      <c r="D126" s="307"/>
      <c r="E126" s="307"/>
      <c r="F126" s="308" t="s">
        <v>1642</v>
      </c>
      <c r="G126" s="285"/>
      <c r="H126" s="285" t="s">
        <v>1682</v>
      </c>
      <c r="I126" s="285" t="s">
        <v>1644</v>
      </c>
      <c r="J126" s="285">
        <v>120</v>
      </c>
      <c r="K126" s="333"/>
    </row>
    <row r="127" spans="2:11" s="1" customFormat="1" ht="15" customHeight="1">
      <c r="B127" s="330"/>
      <c r="C127" s="285" t="s">
        <v>1691</v>
      </c>
      <c r="D127" s="285"/>
      <c r="E127" s="285"/>
      <c r="F127" s="308" t="s">
        <v>1642</v>
      </c>
      <c r="G127" s="285"/>
      <c r="H127" s="285" t="s">
        <v>1692</v>
      </c>
      <c r="I127" s="285" t="s">
        <v>1644</v>
      </c>
      <c r="J127" s="285" t="s">
        <v>1693</v>
      </c>
      <c r="K127" s="333"/>
    </row>
    <row r="128" spans="2:11" s="1" customFormat="1" ht="15" customHeight="1">
      <c r="B128" s="330"/>
      <c r="C128" s="285" t="s">
        <v>91</v>
      </c>
      <c r="D128" s="285"/>
      <c r="E128" s="285"/>
      <c r="F128" s="308" t="s">
        <v>1642</v>
      </c>
      <c r="G128" s="285"/>
      <c r="H128" s="285" t="s">
        <v>1694</v>
      </c>
      <c r="I128" s="285" t="s">
        <v>1644</v>
      </c>
      <c r="J128" s="285" t="s">
        <v>1693</v>
      </c>
      <c r="K128" s="333"/>
    </row>
    <row r="129" spans="2:11" s="1" customFormat="1" ht="15" customHeight="1">
      <c r="B129" s="330"/>
      <c r="C129" s="285" t="s">
        <v>1653</v>
      </c>
      <c r="D129" s="285"/>
      <c r="E129" s="285"/>
      <c r="F129" s="308" t="s">
        <v>1648</v>
      </c>
      <c r="G129" s="285"/>
      <c r="H129" s="285" t="s">
        <v>1654</v>
      </c>
      <c r="I129" s="285" t="s">
        <v>1644</v>
      </c>
      <c r="J129" s="285">
        <v>15</v>
      </c>
      <c r="K129" s="333"/>
    </row>
    <row r="130" spans="2:11" s="1" customFormat="1" ht="15" customHeight="1">
      <c r="B130" s="330"/>
      <c r="C130" s="311" t="s">
        <v>1655</v>
      </c>
      <c r="D130" s="311"/>
      <c r="E130" s="311"/>
      <c r="F130" s="312" t="s">
        <v>1648</v>
      </c>
      <c r="G130" s="311"/>
      <c r="H130" s="311" t="s">
        <v>1656</v>
      </c>
      <c r="I130" s="311" t="s">
        <v>1644</v>
      </c>
      <c r="J130" s="311">
        <v>15</v>
      </c>
      <c r="K130" s="333"/>
    </row>
    <row r="131" spans="2:11" s="1" customFormat="1" ht="15" customHeight="1">
      <c r="B131" s="330"/>
      <c r="C131" s="311" t="s">
        <v>1657</v>
      </c>
      <c r="D131" s="311"/>
      <c r="E131" s="311"/>
      <c r="F131" s="312" t="s">
        <v>1648</v>
      </c>
      <c r="G131" s="311"/>
      <c r="H131" s="311" t="s">
        <v>1658</v>
      </c>
      <c r="I131" s="311" t="s">
        <v>1644</v>
      </c>
      <c r="J131" s="311">
        <v>20</v>
      </c>
      <c r="K131" s="333"/>
    </row>
    <row r="132" spans="2:11" s="1" customFormat="1" ht="15" customHeight="1">
      <c r="B132" s="330"/>
      <c r="C132" s="311" t="s">
        <v>1659</v>
      </c>
      <c r="D132" s="311"/>
      <c r="E132" s="311"/>
      <c r="F132" s="312" t="s">
        <v>1648</v>
      </c>
      <c r="G132" s="311"/>
      <c r="H132" s="311" t="s">
        <v>1660</v>
      </c>
      <c r="I132" s="311" t="s">
        <v>1644</v>
      </c>
      <c r="J132" s="311">
        <v>20</v>
      </c>
      <c r="K132" s="333"/>
    </row>
    <row r="133" spans="2:11" s="1" customFormat="1" ht="15" customHeight="1">
      <c r="B133" s="330"/>
      <c r="C133" s="285" t="s">
        <v>1647</v>
      </c>
      <c r="D133" s="285"/>
      <c r="E133" s="285"/>
      <c r="F133" s="308" t="s">
        <v>1648</v>
      </c>
      <c r="G133" s="285"/>
      <c r="H133" s="285" t="s">
        <v>1682</v>
      </c>
      <c r="I133" s="285" t="s">
        <v>1644</v>
      </c>
      <c r="J133" s="285">
        <v>50</v>
      </c>
      <c r="K133" s="333"/>
    </row>
    <row r="134" spans="2:11" s="1" customFormat="1" ht="15" customHeight="1">
      <c r="B134" s="330"/>
      <c r="C134" s="285" t="s">
        <v>1661</v>
      </c>
      <c r="D134" s="285"/>
      <c r="E134" s="285"/>
      <c r="F134" s="308" t="s">
        <v>1648</v>
      </c>
      <c r="G134" s="285"/>
      <c r="H134" s="285" t="s">
        <v>1682</v>
      </c>
      <c r="I134" s="285" t="s">
        <v>1644</v>
      </c>
      <c r="J134" s="285">
        <v>50</v>
      </c>
      <c r="K134" s="333"/>
    </row>
    <row r="135" spans="2:11" s="1" customFormat="1" ht="15" customHeight="1">
      <c r="B135" s="330"/>
      <c r="C135" s="285" t="s">
        <v>1667</v>
      </c>
      <c r="D135" s="285"/>
      <c r="E135" s="285"/>
      <c r="F135" s="308" t="s">
        <v>1648</v>
      </c>
      <c r="G135" s="285"/>
      <c r="H135" s="285" t="s">
        <v>1682</v>
      </c>
      <c r="I135" s="285" t="s">
        <v>1644</v>
      </c>
      <c r="J135" s="285">
        <v>50</v>
      </c>
      <c r="K135" s="333"/>
    </row>
    <row r="136" spans="2:11" s="1" customFormat="1" ht="15" customHeight="1">
      <c r="B136" s="330"/>
      <c r="C136" s="285" t="s">
        <v>1669</v>
      </c>
      <c r="D136" s="285"/>
      <c r="E136" s="285"/>
      <c r="F136" s="308" t="s">
        <v>1648</v>
      </c>
      <c r="G136" s="285"/>
      <c r="H136" s="285" t="s">
        <v>1682</v>
      </c>
      <c r="I136" s="285" t="s">
        <v>1644</v>
      </c>
      <c r="J136" s="285">
        <v>50</v>
      </c>
      <c r="K136" s="333"/>
    </row>
    <row r="137" spans="2:11" s="1" customFormat="1" ht="15" customHeight="1">
      <c r="B137" s="330"/>
      <c r="C137" s="285" t="s">
        <v>1670</v>
      </c>
      <c r="D137" s="285"/>
      <c r="E137" s="285"/>
      <c r="F137" s="308" t="s">
        <v>1648</v>
      </c>
      <c r="G137" s="285"/>
      <c r="H137" s="285" t="s">
        <v>1695</v>
      </c>
      <c r="I137" s="285" t="s">
        <v>1644</v>
      </c>
      <c r="J137" s="285">
        <v>255</v>
      </c>
      <c r="K137" s="333"/>
    </row>
    <row r="138" spans="2:11" s="1" customFormat="1" ht="15" customHeight="1">
      <c r="B138" s="330"/>
      <c r="C138" s="285" t="s">
        <v>1672</v>
      </c>
      <c r="D138" s="285"/>
      <c r="E138" s="285"/>
      <c r="F138" s="308" t="s">
        <v>1642</v>
      </c>
      <c r="G138" s="285"/>
      <c r="H138" s="285" t="s">
        <v>1696</v>
      </c>
      <c r="I138" s="285" t="s">
        <v>1674</v>
      </c>
      <c r="J138" s="285"/>
      <c r="K138" s="333"/>
    </row>
    <row r="139" spans="2:11" s="1" customFormat="1" ht="15" customHeight="1">
      <c r="B139" s="330"/>
      <c r="C139" s="285" t="s">
        <v>1675</v>
      </c>
      <c r="D139" s="285"/>
      <c r="E139" s="285"/>
      <c r="F139" s="308" t="s">
        <v>1642</v>
      </c>
      <c r="G139" s="285"/>
      <c r="H139" s="285" t="s">
        <v>1697</v>
      </c>
      <c r="I139" s="285" t="s">
        <v>1677</v>
      </c>
      <c r="J139" s="285"/>
      <c r="K139" s="333"/>
    </row>
    <row r="140" spans="2:11" s="1" customFormat="1" ht="15" customHeight="1">
      <c r="B140" s="330"/>
      <c r="C140" s="285" t="s">
        <v>1678</v>
      </c>
      <c r="D140" s="285"/>
      <c r="E140" s="285"/>
      <c r="F140" s="308" t="s">
        <v>1642</v>
      </c>
      <c r="G140" s="285"/>
      <c r="H140" s="285" t="s">
        <v>1678</v>
      </c>
      <c r="I140" s="285" t="s">
        <v>1677</v>
      </c>
      <c r="J140" s="285"/>
      <c r="K140" s="333"/>
    </row>
    <row r="141" spans="2:11" s="1" customFormat="1" ht="15" customHeight="1">
      <c r="B141" s="330"/>
      <c r="C141" s="285" t="s">
        <v>38</v>
      </c>
      <c r="D141" s="285"/>
      <c r="E141" s="285"/>
      <c r="F141" s="308" t="s">
        <v>1642</v>
      </c>
      <c r="G141" s="285"/>
      <c r="H141" s="285" t="s">
        <v>1698</v>
      </c>
      <c r="I141" s="285" t="s">
        <v>1677</v>
      </c>
      <c r="J141" s="285"/>
      <c r="K141" s="333"/>
    </row>
    <row r="142" spans="2:11" s="1" customFormat="1" ht="15" customHeight="1">
      <c r="B142" s="330"/>
      <c r="C142" s="285" t="s">
        <v>1699</v>
      </c>
      <c r="D142" s="285"/>
      <c r="E142" s="285"/>
      <c r="F142" s="308" t="s">
        <v>1642</v>
      </c>
      <c r="G142" s="285"/>
      <c r="H142" s="285" t="s">
        <v>1700</v>
      </c>
      <c r="I142" s="285" t="s">
        <v>1677</v>
      </c>
      <c r="J142" s="285"/>
      <c r="K142" s="333"/>
    </row>
    <row r="143" spans="2:11" s="1" customFormat="1" ht="15" customHeight="1">
      <c r="B143" s="334"/>
      <c r="C143" s="335"/>
      <c r="D143" s="335"/>
      <c r="E143" s="335"/>
      <c r="F143" s="335"/>
      <c r="G143" s="335"/>
      <c r="H143" s="335"/>
      <c r="I143" s="335"/>
      <c r="J143" s="335"/>
      <c r="K143" s="336"/>
    </row>
    <row r="144" spans="2:11" s="1" customFormat="1" ht="18.75" customHeight="1">
      <c r="B144" s="321"/>
      <c r="C144" s="321"/>
      <c r="D144" s="321"/>
      <c r="E144" s="321"/>
      <c r="F144" s="322"/>
      <c r="G144" s="321"/>
      <c r="H144" s="321"/>
      <c r="I144" s="321"/>
      <c r="J144" s="321"/>
      <c r="K144" s="321"/>
    </row>
    <row r="145" spans="2:11" s="1" customFormat="1" ht="18.75" customHeight="1">
      <c r="B145" s="293"/>
      <c r="C145" s="293"/>
      <c r="D145" s="293"/>
      <c r="E145" s="293"/>
      <c r="F145" s="293"/>
      <c r="G145" s="293"/>
      <c r="H145" s="293"/>
      <c r="I145" s="293"/>
      <c r="J145" s="293"/>
      <c r="K145" s="293"/>
    </row>
    <row r="146" spans="2:11" s="1" customFormat="1" ht="7.5" customHeight="1">
      <c r="B146" s="294"/>
      <c r="C146" s="295"/>
      <c r="D146" s="295"/>
      <c r="E146" s="295"/>
      <c r="F146" s="295"/>
      <c r="G146" s="295"/>
      <c r="H146" s="295"/>
      <c r="I146" s="295"/>
      <c r="J146" s="295"/>
      <c r="K146" s="296"/>
    </row>
    <row r="147" spans="2:11" s="1" customFormat="1" ht="45" customHeight="1">
      <c r="B147" s="297"/>
      <c r="C147" s="298" t="s">
        <v>1701</v>
      </c>
      <c r="D147" s="298"/>
      <c r="E147" s="298"/>
      <c r="F147" s="298"/>
      <c r="G147" s="298"/>
      <c r="H147" s="298"/>
      <c r="I147" s="298"/>
      <c r="J147" s="298"/>
      <c r="K147" s="299"/>
    </row>
    <row r="148" spans="2:11" s="1" customFormat="1" ht="17.25" customHeight="1">
      <c r="B148" s="297"/>
      <c r="C148" s="300" t="s">
        <v>1636</v>
      </c>
      <c r="D148" s="300"/>
      <c r="E148" s="300"/>
      <c r="F148" s="300" t="s">
        <v>1637</v>
      </c>
      <c r="G148" s="301"/>
      <c r="H148" s="300" t="s">
        <v>54</v>
      </c>
      <c r="I148" s="300" t="s">
        <v>57</v>
      </c>
      <c r="J148" s="300" t="s">
        <v>1638</v>
      </c>
      <c r="K148" s="299"/>
    </row>
    <row r="149" spans="2:11" s="1" customFormat="1" ht="17.25" customHeight="1">
      <c r="B149" s="297"/>
      <c r="C149" s="302" t="s">
        <v>1639</v>
      </c>
      <c r="D149" s="302"/>
      <c r="E149" s="302"/>
      <c r="F149" s="303" t="s">
        <v>1640</v>
      </c>
      <c r="G149" s="304"/>
      <c r="H149" s="302"/>
      <c r="I149" s="302"/>
      <c r="J149" s="302" t="s">
        <v>1641</v>
      </c>
      <c r="K149" s="299"/>
    </row>
    <row r="150" spans="2:11" s="1" customFormat="1" ht="5.25" customHeight="1">
      <c r="B150" s="310"/>
      <c r="C150" s="305"/>
      <c r="D150" s="305"/>
      <c r="E150" s="305"/>
      <c r="F150" s="305"/>
      <c r="G150" s="306"/>
      <c r="H150" s="305"/>
      <c r="I150" s="305"/>
      <c r="J150" s="305"/>
      <c r="K150" s="333"/>
    </row>
    <row r="151" spans="2:11" s="1" customFormat="1" ht="15" customHeight="1">
      <c r="B151" s="310"/>
      <c r="C151" s="337" t="s">
        <v>1645</v>
      </c>
      <c r="D151" s="285"/>
      <c r="E151" s="285"/>
      <c r="F151" s="338" t="s">
        <v>1642</v>
      </c>
      <c r="G151" s="285"/>
      <c r="H151" s="337" t="s">
        <v>1682</v>
      </c>
      <c r="I151" s="337" t="s">
        <v>1644</v>
      </c>
      <c r="J151" s="337">
        <v>120</v>
      </c>
      <c r="K151" s="333"/>
    </row>
    <row r="152" spans="2:11" s="1" customFormat="1" ht="15" customHeight="1">
      <c r="B152" s="310"/>
      <c r="C152" s="337" t="s">
        <v>1691</v>
      </c>
      <c r="D152" s="285"/>
      <c r="E152" s="285"/>
      <c r="F152" s="338" t="s">
        <v>1642</v>
      </c>
      <c r="G152" s="285"/>
      <c r="H152" s="337" t="s">
        <v>1702</v>
      </c>
      <c r="I152" s="337" t="s">
        <v>1644</v>
      </c>
      <c r="J152" s="337" t="s">
        <v>1693</v>
      </c>
      <c r="K152" s="333"/>
    </row>
    <row r="153" spans="2:11" s="1" customFormat="1" ht="15" customHeight="1">
      <c r="B153" s="310"/>
      <c r="C153" s="337" t="s">
        <v>91</v>
      </c>
      <c r="D153" s="285"/>
      <c r="E153" s="285"/>
      <c r="F153" s="338" t="s">
        <v>1642</v>
      </c>
      <c r="G153" s="285"/>
      <c r="H153" s="337" t="s">
        <v>1703</v>
      </c>
      <c r="I153" s="337" t="s">
        <v>1644</v>
      </c>
      <c r="J153" s="337" t="s">
        <v>1693</v>
      </c>
      <c r="K153" s="333"/>
    </row>
    <row r="154" spans="2:11" s="1" customFormat="1" ht="15" customHeight="1">
      <c r="B154" s="310"/>
      <c r="C154" s="337" t="s">
        <v>1647</v>
      </c>
      <c r="D154" s="285"/>
      <c r="E154" s="285"/>
      <c r="F154" s="338" t="s">
        <v>1648</v>
      </c>
      <c r="G154" s="285"/>
      <c r="H154" s="337" t="s">
        <v>1682</v>
      </c>
      <c r="I154" s="337" t="s">
        <v>1644</v>
      </c>
      <c r="J154" s="337">
        <v>50</v>
      </c>
      <c r="K154" s="333"/>
    </row>
    <row r="155" spans="2:11" s="1" customFormat="1" ht="15" customHeight="1">
      <c r="B155" s="310"/>
      <c r="C155" s="337" t="s">
        <v>1650</v>
      </c>
      <c r="D155" s="285"/>
      <c r="E155" s="285"/>
      <c r="F155" s="338" t="s">
        <v>1642</v>
      </c>
      <c r="G155" s="285"/>
      <c r="H155" s="337" t="s">
        <v>1682</v>
      </c>
      <c r="I155" s="337" t="s">
        <v>1652</v>
      </c>
      <c r="J155" s="337"/>
      <c r="K155" s="333"/>
    </row>
    <row r="156" spans="2:11" s="1" customFormat="1" ht="15" customHeight="1">
      <c r="B156" s="310"/>
      <c r="C156" s="337" t="s">
        <v>1661</v>
      </c>
      <c r="D156" s="285"/>
      <c r="E156" s="285"/>
      <c r="F156" s="338" t="s">
        <v>1648</v>
      </c>
      <c r="G156" s="285"/>
      <c r="H156" s="337" t="s">
        <v>1682</v>
      </c>
      <c r="I156" s="337" t="s">
        <v>1644</v>
      </c>
      <c r="J156" s="337">
        <v>50</v>
      </c>
      <c r="K156" s="333"/>
    </row>
    <row r="157" spans="2:11" s="1" customFormat="1" ht="15" customHeight="1">
      <c r="B157" s="310"/>
      <c r="C157" s="337" t="s">
        <v>1669</v>
      </c>
      <c r="D157" s="285"/>
      <c r="E157" s="285"/>
      <c r="F157" s="338" t="s">
        <v>1648</v>
      </c>
      <c r="G157" s="285"/>
      <c r="H157" s="337" t="s">
        <v>1682</v>
      </c>
      <c r="I157" s="337" t="s">
        <v>1644</v>
      </c>
      <c r="J157" s="337">
        <v>50</v>
      </c>
      <c r="K157" s="333"/>
    </row>
    <row r="158" spans="2:11" s="1" customFormat="1" ht="15" customHeight="1">
      <c r="B158" s="310"/>
      <c r="C158" s="337" t="s">
        <v>1667</v>
      </c>
      <c r="D158" s="285"/>
      <c r="E158" s="285"/>
      <c r="F158" s="338" t="s">
        <v>1648</v>
      </c>
      <c r="G158" s="285"/>
      <c r="H158" s="337" t="s">
        <v>1682</v>
      </c>
      <c r="I158" s="337" t="s">
        <v>1644</v>
      </c>
      <c r="J158" s="337">
        <v>50</v>
      </c>
      <c r="K158" s="333"/>
    </row>
    <row r="159" spans="2:11" s="1" customFormat="1" ht="15" customHeight="1">
      <c r="B159" s="310"/>
      <c r="C159" s="337" t="s">
        <v>139</v>
      </c>
      <c r="D159" s="285"/>
      <c r="E159" s="285"/>
      <c r="F159" s="338" t="s">
        <v>1642</v>
      </c>
      <c r="G159" s="285"/>
      <c r="H159" s="337" t="s">
        <v>1704</v>
      </c>
      <c r="I159" s="337" t="s">
        <v>1644</v>
      </c>
      <c r="J159" s="337" t="s">
        <v>1705</v>
      </c>
      <c r="K159" s="333"/>
    </row>
    <row r="160" spans="2:11" s="1" customFormat="1" ht="15" customHeight="1">
      <c r="B160" s="310"/>
      <c r="C160" s="337" t="s">
        <v>1706</v>
      </c>
      <c r="D160" s="285"/>
      <c r="E160" s="285"/>
      <c r="F160" s="338" t="s">
        <v>1642</v>
      </c>
      <c r="G160" s="285"/>
      <c r="H160" s="337" t="s">
        <v>1707</v>
      </c>
      <c r="I160" s="337" t="s">
        <v>1677</v>
      </c>
      <c r="J160" s="337"/>
      <c r="K160" s="333"/>
    </row>
    <row r="161" spans="2:11" s="1" customFormat="1" ht="15" customHeight="1">
      <c r="B161" s="339"/>
      <c r="C161" s="319"/>
      <c r="D161" s="319"/>
      <c r="E161" s="319"/>
      <c r="F161" s="319"/>
      <c r="G161" s="319"/>
      <c r="H161" s="319"/>
      <c r="I161" s="319"/>
      <c r="J161" s="319"/>
      <c r="K161" s="340"/>
    </row>
    <row r="162" spans="2:11" s="1" customFormat="1" ht="18.75" customHeight="1">
      <c r="B162" s="321"/>
      <c r="C162" s="331"/>
      <c r="D162" s="331"/>
      <c r="E162" s="331"/>
      <c r="F162" s="341"/>
      <c r="G162" s="331"/>
      <c r="H162" s="331"/>
      <c r="I162" s="331"/>
      <c r="J162" s="331"/>
      <c r="K162" s="321"/>
    </row>
    <row r="163" spans="2:11" s="1" customFormat="1" ht="18.75" customHeight="1">
      <c r="B163" s="293"/>
      <c r="C163" s="293"/>
      <c r="D163" s="293"/>
      <c r="E163" s="293"/>
      <c r="F163" s="293"/>
      <c r="G163" s="293"/>
      <c r="H163" s="293"/>
      <c r="I163" s="293"/>
      <c r="J163" s="293"/>
      <c r="K163" s="293"/>
    </row>
    <row r="164" spans="2:11" s="1" customFormat="1" ht="7.5" customHeight="1">
      <c r="B164" s="272"/>
      <c r="C164" s="273"/>
      <c r="D164" s="273"/>
      <c r="E164" s="273"/>
      <c r="F164" s="273"/>
      <c r="G164" s="273"/>
      <c r="H164" s="273"/>
      <c r="I164" s="273"/>
      <c r="J164" s="273"/>
      <c r="K164" s="274"/>
    </row>
    <row r="165" spans="2:11" s="1" customFormat="1" ht="45" customHeight="1">
      <c r="B165" s="275"/>
      <c r="C165" s="276" t="s">
        <v>1708</v>
      </c>
      <c r="D165" s="276"/>
      <c r="E165" s="276"/>
      <c r="F165" s="276"/>
      <c r="G165" s="276"/>
      <c r="H165" s="276"/>
      <c r="I165" s="276"/>
      <c r="J165" s="276"/>
      <c r="K165" s="277"/>
    </row>
    <row r="166" spans="2:11" s="1" customFormat="1" ht="17.25" customHeight="1">
      <c r="B166" s="275"/>
      <c r="C166" s="300" t="s">
        <v>1636</v>
      </c>
      <c r="D166" s="300"/>
      <c r="E166" s="300"/>
      <c r="F166" s="300" t="s">
        <v>1637</v>
      </c>
      <c r="G166" s="342"/>
      <c r="H166" s="343" t="s">
        <v>54</v>
      </c>
      <c r="I166" s="343" t="s">
        <v>57</v>
      </c>
      <c r="J166" s="300" t="s">
        <v>1638</v>
      </c>
      <c r="K166" s="277"/>
    </row>
    <row r="167" spans="2:11" s="1" customFormat="1" ht="17.25" customHeight="1">
      <c r="B167" s="278"/>
      <c r="C167" s="302" t="s">
        <v>1639</v>
      </c>
      <c r="D167" s="302"/>
      <c r="E167" s="302"/>
      <c r="F167" s="303" t="s">
        <v>1640</v>
      </c>
      <c r="G167" s="344"/>
      <c r="H167" s="345"/>
      <c r="I167" s="345"/>
      <c r="J167" s="302" t="s">
        <v>1641</v>
      </c>
      <c r="K167" s="280"/>
    </row>
    <row r="168" spans="2:11" s="1" customFormat="1" ht="5.25" customHeight="1">
      <c r="B168" s="310"/>
      <c r="C168" s="305"/>
      <c r="D168" s="305"/>
      <c r="E168" s="305"/>
      <c r="F168" s="305"/>
      <c r="G168" s="306"/>
      <c r="H168" s="305"/>
      <c r="I168" s="305"/>
      <c r="J168" s="305"/>
      <c r="K168" s="333"/>
    </row>
    <row r="169" spans="2:11" s="1" customFormat="1" ht="15" customHeight="1">
      <c r="B169" s="310"/>
      <c r="C169" s="285" t="s">
        <v>1645</v>
      </c>
      <c r="D169" s="285"/>
      <c r="E169" s="285"/>
      <c r="F169" s="308" t="s">
        <v>1642</v>
      </c>
      <c r="G169" s="285"/>
      <c r="H169" s="285" t="s">
        <v>1682</v>
      </c>
      <c r="I169" s="285" t="s">
        <v>1644</v>
      </c>
      <c r="J169" s="285">
        <v>120</v>
      </c>
      <c r="K169" s="333"/>
    </row>
    <row r="170" spans="2:11" s="1" customFormat="1" ht="15" customHeight="1">
      <c r="B170" s="310"/>
      <c r="C170" s="285" t="s">
        <v>1691</v>
      </c>
      <c r="D170" s="285"/>
      <c r="E170" s="285"/>
      <c r="F170" s="308" t="s">
        <v>1642</v>
      </c>
      <c r="G170" s="285"/>
      <c r="H170" s="285" t="s">
        <v>1692</v>
      </c>
      <c r="I170" s="285" t="s">
        <v>1644</v>
      </c>
      <c r="J170" s="285" t="s">
        <v>1693</v>
      </c>
      <c r="K170" s="333"/>
    </row>
    <row r="171" spans="2:11" s="1" customFormat="1" ht="15" customHeight="1">
      <c r="B171" s="310"/>
      <c r="C171" s="285" t="s">
        <v>91</v>
      </c>
      <c r="D171" s="285"/>
      <c r="E171" s="285"/>
      <c r="F171" s="308" t="s">
        <v>1642</v>
      </c>
      <c r="G171" s="285"/>
      <c r="H171" s="285" t="s">
        <v>1709</v>
      </c>
      <c r="I171" s="285" t="s">
        <v>1644</v>
      </c>
      <c r="J171" s="285" t="s">
        <v>1693</v>
      </c>
      <c r="K171" s="333"/>
    </row>
    <row r="172" spans="2:11" s="1" customFormat="1" ht="15" customHeight="1">
      <c r="B172" s="310"/>
      <c r="C172" s="285" t="s">
        <v>1647</v>
      </c>
      <c r="D172" s="285"/>
      <c r="E172" s="285"/>
      <c r="F172" s="308" t="s">
        <v>1648</v>
      </c>
      <c r="G172" s="285"/>
      <c r="H172" s="285" t="s">
        <v>1709</v>
      </c>
      <c r="I172" s="285" t="s">
        <v>1644</v>
      </c>
      <c r="J172" s="285">
        <v>50</v>
      </c>
      <c r="K172" s="333"/>
    </row>
    <row r="173" spans="2:11" s="1" customFormat="1" ht="15" customHeight="1">
      <c r="B173" s="310"/>
      <c r="C173" s="285" t="s">
        <v>1650</v>
      </c>
      <c r="D173" s="285"/>
      <c r="E173" s="285"/>
      <c r="F173" s="308" t="s">
        <v>1642</v>
      </c>
      <c r="G173" s="285"/>
      <c r="H173" s="285" t="s">
        <v>1709</v>
      </c>
      <c r="I173" s="285" t="s">
        <v>1652</v>
      </c>
      <c r="J173" s="285"/>
      <c r="K173" s="333"/>
    </row>
    <row r="174" spans="2:11" s="1" customFormat="1" ht="15" customHeight="1">
      <c r="B174" s="310"/>
      <c r="C174" s="285" t="s">
        <v>1661</v>
      </c>
      <c r="D174" s="285"/>
      <c r="E174" s="285"/>
      <c r="F174" s="308" t="s">
        <v>1648</v>
      </c>
      <c r="G174" s="285"/>
      <c r="H174" s="285" t="s">
        <v>1709</v>
      </c>
      <c r="I174" s="285" t="s">
        <v>1644</v>
      </c>
      <c r="J174" s="285">
        <v>50</v>
      </c>
      <c r="K174" s="333"/>
    </row>
    <row r="175" spans="2:11" s="1" customFormat="1" ht="15" customHeight="1">
      <c r="B175" s="310"/>
      <c r="C175" s="285" t="s">
        <v>1669</v>
      </c>
      <c r="D175" s="285"/>
      <c r="E175" s="285"/>
      <c r="F175" s="308" t="s">
        <v>1648</v>
      </c>
      <c r="G175" s="285"/>
      <c r="H175" s="285" t="s">
        <v>1709</v>
      </c>
      <c r="I175" s="285" t="s">
        <v>1644</v>
      </c>
      <c r="J175" s="285">
        <v>50</v>
      </c>
      <c r="K175" s="333"/>
    </row>
    <row r="176" spans="2:11" s="1" customFormat="1" ht="15" customHeight="1">
      <c r="B176" s="310"/>
      <c r="C176" s="285" t="s">
        <v>1667</v>
      </c>
      <c r="D176" s="285"/>
      <c r="E176" s="285"/>
      <c r="F176" s="308" t="s">
        <v>1648</v>
      </c>
      <c r="G176" s="285"/>
      <c r="H176" s="285" t="s">
        <v>1709</v>
      </c>
      <c r="I176" s="285" t="s">
        <v>1644</v>
      </c>
      <c r="J176" s="285">
        <v>50</v>
      </c>
      <c r="K176" s="333"/>
    </row>
    <row r="177" spans="2:11" s="1" customFormat="1" ht="15" customHeight="1">
      <c r="B177" s="310"/>
      <c r="C177" s="285" t="s">
        <v>145</v>
      </c>
      <c r="D177" s="285"/>
      <c r="E177" s="285"/>
      <c r="F177" s="308" t="s">
        <v>1642</v>
      </c>
      <c r="G177" s="285"/>
      <c r="H177" s="285" t="s">
        <v>1710</v>
      </c>
      <c r="I177" s="285" t="s">
        <v>1711</v>
      </c>
      <c r="J177" s="285"/>
      <c r="K177" s="333"/>
    </row>
    <row r="178" spans="2:11" s="1" customFormat="1" ht="15" customHeight="1">
      <c r="B178" s="310"/>
      <c r="C178" s="285" t="s">
        <v>57</v>
      </c>
      <c r="D178" s="285"/>
      <c r="E178" s="285"/>
      <c r="F178" s="308" t="s">
        <v>1642</v>
      </c>
      <c r="G178" s="285"/>
      <c r="H178" s="285" t="s">
        <v>1712</v>
      </c>
      <c r="I178" s="285" t="s">
        <v>1713</v>
      </c>
      <c r="J178" s="285">
        <v>1</v>
      </c>
      <c r="K178" s="333"/>
    </row>
    <row r="179" spans="2:11" s="1" customFormat="1" ht="15" customHeight="1">
      <c r="B179" s="310"/>
      <c r="C179" s="285" t="s">
        <v>53</v>
      </c>
      <c r="D179" s="285"/>
      <c r="E179" s="285"/>
      <c r="F179" s="308" t="s">
        <v>1642</v>
      </c>
      <c r="G179" s="285"/>
      <c r="H179" s="285" t="s">
        <v>1714</v>
      </c>
      <c r="I179" s="285" t="s">
        <v>1644</v>
      </c>
      <c r="J179" s="285">
        <v>20</v>
      </c>
      <c r="K179" s="333"/>
    </row>
    <row r="180" spans="2:11" s="1" customFormat="1" ht="15" customHeight="1">
      <c r="B180" s="310"/>
      <c r="C180" s="285" t="s">
        <v>54</v>
      </c>
      <c r="D180" s="285"/>
      <c r="E180" s="285"/>
      <c r="F180" s="308" t="s">
        <v>1642</v>
      </c>
      <c r="G180" s="285"/>
      <c r="H180" s="285" t="s">
        <v>1715</v>
      </c>
      <c r="I180" s="285" t="s">
        <v>1644</v>
      </c>
      <c r="J180" s="285">
        <v>255</v>
      </c>
      <c r="K180" s="333"/>
    </row>
    <row r="181" spans="2:11" s="1" customFormat="1" ht="15" customHeight="1">
      <c r="B181" s="310"/>
      <c r="C181" s="285" t="s">
        <v>146</v>
      </c>
      <c r="D181" s="285"/>
      <c r="E181" s="285"/>
      <c r="F181" s="308" t="s">
        <v>1642</v>
      </c>
      <c r="G181" s="285"/>
      <c r="H181" s="285" t="s">
        <v>1606</v>
      </c>
      <c r="I181" s="285" t="s">
        <v>1644</v>
      </c>
      <c r="J181" s="285">
        <v>10</v>
      </c>
      <c r="K181" s="333"/>
    </row>
    <row r="182" spans="2:11" s="1" customFormat="1" ht="15" customHeight="1">
      <c r="B182" s="310"/>
      <c r="C182" s="285" t="s">
        <v>147</v>
      </c>
      <c r="D182" s="285"/>
      <c r="E182" s="285"/>
      <c r="F182" s="308" t="s">
        <v>1642</v>
      </c>
      <c r="G182" s="285"/>
      <c r="H182" s="285" t="s">
        <v>1716</v>
      </c>
      <c r="I182" s="285" t="s">
        <v>1677</v>
      </c>
      <c r="J182" s="285"/>
      <c r="K182" s="333"/>
    </row>
    <row r="183" spans="2:11" s="1" customFormat="1" ht="15" customHeight="1">
      <c r="B183" s="310"/>
      <c r="C183" s="285" t="s">
        <v>1717</v>
      </c>
      <c r="D183" s="285"/>
      <c r="E183" s="285"/>
      <c r="F183" s="308" t="s">
        <v>1642</v>
      </c>
      <c r="G183" s="285"/>
      <c r="H183" s="285" t="s">
        <v>1718</v>
      </c>
      <c r="I183" s="285" t="s">
        <v>1677</v>
      </c>
      <c r="J183" s="285"/>
      <c r="K183" s="333"/>
    </row>
    <row r="184" spans="2:11" s="1" customFormat="1" ht="15" customHeight="1">
      <c r="B184" s="310"/>
      <c r="C184" s="285" t="s">
        <v>1706</v>
      </c>
      <c r="D184" s="285"/>
      <c r="E184" s="285"/>
      <c r="F184" s="308" t="s">
        <v>1642</v>
      </c>
      <c r="G184" s="285"/>
      <c r="H184" s="285" t="s">
        <v>1719</v>
      </c>
      <c r="I184" s="285" t="s">
        <v>1677</v>
      </c>
      <c r="J184" s="285"/>
      <c r="K184" s="333"/>
    </row>
    <row r="185" spans="2:11" s="1" customFormat="1" ht="15" customHeight="1">
      <c r="B185" s="310"/>
      <c r="C185" s="285" t="s">
        <v>149</v>
      </c>
      <c r="D185" s="285"/>
      <c r="E185" s="285"/>
      <c r="F185" s="308" t="s">
        <v>1648</v>
      </c>
      <c r="G185" s="285"/>
      <c r="H185" s="285" t="s">
        <v>1720</v>
      </c>
      <c r="I185" s="285" t="s">
        <v>1644</v>
      </c>
      <c r="J185" s="285">
        <v>50</v>
      </c>
      <c r="K185" s="333"/>
    </row>
    <row r="186" spans="2:11" s="1" customFormat="1" ht="15" customHeight="1">
      <c r="B186" s="310"/>
      <c r="C186" s="285" t="s">
        <v>1721</v>
      </c>
      <c r="D186" s="285"/>
      <c r="E186" s="285"/>
      <c r="F186" s="308" t="s">
        <v>1648</v>
      </c>
      <c r="G186" s="285"/>
      <c r="H186" s="285" t="s">
        <v>1722</v>
      </c>
      <c r="I186" s="285" t="s">
        <v>1723</v>
      </c>
      <c r="J186" s="285"/>
      <c r="K186" s="333"/>
    </row>
    <row r="187" spans="2:11" s="1" customFormat="1" ht="15" customHeight="1">
      <c r="B187" s="310"/>
      <c r="C187" s="285" t="s">
        <v>1724</v>
      </c>
      <c r="D187" s="285"/>
      <c r="E187" s="285"/>
      <c r="F187" s="308" t="s">
        <v>1648</v>
      </c>
      <c r="G187" s="285"/>
      <c r="H187" s="285" t="s">
        <v>1725</v>
      </c>
      <c r="I187" s="285" t="s">
        <v>1723</v>
      </c>
      <c r="J187" s="285"/>
      <c r="K187" s="333"/>
    </row>
    <row r="188" spans="2:11" s="1" customFormat="1" ht="15" customHeight="1">
      <c r="B188" s="310"/>
      <c r="C188" s="285" t="s">
        <v>1726</v>
      </c>
      <c r="D188" s="285"/>
      <c r="E188" s="285"/>
      <c r="F188" s="308" t="s">
        <v>1648</v>
      </c>
      <c r="G188" s="285"/>
      <c r="H188" s="285" t="s">
        <v>1727</v>
      </c>
      <c r="I188" s="285" t="s">
        <v>1723</v>
      </c>
      <c r="J188" s="285"/>
      <c r="K188" s="333"/>
    </row>
    <row r="189" spans="2:11" s="1" customFormat="1" ht="15" customHeight="1">
      <c r="B189" s="310"/>
      <c r="C189" s="346" t="s">
        <v>1728</v>
      </c>
      <c r="D189" s="285"/>
      <c r="E189" s="285"/>
      <c r="F189" s="308" t="s">
        <v>1648</v>
      </c>
      <c r="G189" s="285"/>
      <c r="H189" s="285" t="s">
        <v>1729</v>
      </c>
      <c r="I189" s="285" t="s">
        <v>1730</v>
      </c>
      <c r="J189" s="347" t="s">
        <v>1731</v>
      </c>
      <c r="K189" s="333"/>
    </row>
    <row r="190" spans="2:11" s="1" customFormat="1" ht="15" customHeight="1">
      <c r="B190" s="310"/>
      <c r="C190" s="346" t="s">
        <v>42</v>
      </c>
      <c r="D190" s="285"/>
      <c r="E190" s="285"/>
      <c r="F190" s="308" t="s">
        <v>1642</v>
      </c>
      <c r="G190" s="285"/>
      <c r="H190" s="282" t="s">
        <v>1732</v>
      </c>
      <c r="I190" s="285" t="s">
        <v>1733</v>
      </c>
      <c r="J190" s="285"/>
      <c r="K190" s="333"/>
    </row>
    <row r="191" spans="2:11" s="1" customFormat="1" ht="15" customHeight="1">
      <c r="B191" s="310"/>
      <c r="C191" s="346" t="s">
        <v>1734</v>
      </c>
      <c r="D191" s="285"/>
      <c r="E191" s="285"/>
      <c r="F191" s="308" t="s">
        <v>1642</v>
      </c>
      <c r="G191" s="285"/>
      <c r="H191" s="285" t="s">
        <v>1735</v>
      </c>
      <c r="I191" s="285" t="s">
        <v>1677</v>
      </c>
      <c r="J191" s="285"/>
      <c r="K191" s="333"/>
    </row>
    <row r="192" spans="2:11" s="1" customFormat="1" ht="15" customHeight="1">
      <c r="B192" s="310"/>
      <c r="C192" s="346" t="s">
        <v>1736</v>
      </c>
      <c r="D192" s="285"/>
      <c r="E192" s="285"/>
      <c r="F192" s="308" t="s">
        <v>1642</v>
      </c>
      <c r="G192" s="285"/>
      <c r="H192" s="285" t="s">
        <v>1737</v>
      </c>
      <c r="I192" s="285" t="s">
        <v>1677</v>
      </c>
      <c r="J192" s="285"/>
      <c r="K192" s="333"/>
    </row>
    <row r="193" spans="2:11" s="1" customFormat="1" ht="15" customHeight="1">
      <c r="B193" s="310"/>
      <c r="C193" s="346" t="s">
        <v>1738</v>
      </c>
      <c r="D193" s="285"/>
      <c r="E193" s="285"/>
      <c r="F193" s="308" t="s">
        <v>1648</v>
      </c>
      <c r="G193" s="285"/>
      <c r="H193" s="285" t="s">
        <v>1739</v>
      </c>
      <c r="I193" s="285" t="s">
        <v>1677</v>
      </c>
      <c r="J193" s="285"/>
      <c r="K193" s="333"/>
    </row>
    <row r="194" spans="2:11" s="1" customFormat="1" ht="15" customHeight="1">
      <c r="B194" s="339"/>
      <c r="C194" s="348"/>
      <c r="D194" s="319"/>
      <c r="E194" s="319"/>
      <c r="F194" s="319"/>
      <c r="G194" s="319"/>
      <c r="H194" s="319"/>
      <c r="I194" s="319"/>
      <c r="J194" s="319"/>
      <c r="K194" s="340"/>
    </row>
    <row r="195" spans="2:11" s="1" customFormat="1" ht="18.75" customHeight="1">
      <c r="B195" s="321"/>
      <c r="C195" s="331"/>
      <c r="D195" s="331"/>
      <c r="E195" s="331"/>
      <c r="F195" s="341"/>
      <c r="G195" s="331"/>
      <c r="H195" s="331"/>
      <c r="I195" s="331"/>
      <c r="J195" s="331"/>
      <c r="K195" s="321"/>
    </row>
    <row r="196" spans="2:11" s="1" customFormat="1" ht="18.75" customHeight="1">
      <c r="B196" s="321"/>
      <c r="C196" s="331"/>
      <c r="D196" s="331"/>
      <c r="E196" s="331"/>
      <c r="F196" s="341"/>
      <c r="G196" s="331"/>
      <c r="H196" s="331"/>
      <c r="I196" s="331"/>
      <c r="J196" s="331"/>
      <c r="K196" s="321"/>
    </row>
    <row r="197" spans="2:11" s="1" customFormat="1" ht="18.75" customHeight="1">
      <c r="B197" s="293"/>
      <c r="C197" s="293"/>
      <c r="D197" s="293"/>
      <c r="E197" s="293"/>
      <c r="F197" s="293"/>
      <c r="G197" s="293"/>
      <c r="H197" s="293"/>
      <c r="I197" s="293"/>
      <c r="J197" s="293"/>
      <c r="K197" s="293"/>
    </row>
    <row r="198" spans="2:11" s="1" customFormat="1" ht="13.5">
      <c r="B198" s="272"/>
      <c r="C198" s="273"/>
      <c r="D198" s="273"/>
      <c r="E198" s="273"/>
      <c r="F198" s="273"/>
      <c r="G198" s="273"/>
      <c r="H198" s="273"/>
      <c r="I198" s="273"/>
      <c r="J198" s="273"/>
      <c r="K198" s="274"/>
    </row>
    <row r="199" spans="2:11" s="1" customFormat="1" ht="21">
      <c r="B199" s="275"/>
      <c r="C199" s="276" t="s">
        <v>1740</v>
      </c>
      <c r="D199" s="276"/>
      <c r="E199" s="276"/>
      <c r="F199" s="276"/>
      <c r="G199" s="276"/>
      <c r="H199" s="276"/>
      <c r="I199" s="276"/>
      <c r="J199" s="276"/>
      <c r="K199" s="277"/>
    </row>
    <row r="200" spans="2:11" s="1" customFormat="1" ht="25.5" customHeight="1">
      <c r="B200" s="275"/>
      <c r="C200" s="349" t="s">
        <v>1741</v>
      </c>
      <c r="D200" s="349"/>
      <c r="E200" s="349"/>
      <c r="F200" s="349" t="s">
        <v>1742</v>
      </c>
      <c r="G200" s="350"/>
      <c r="H200" s="349" t="s">
        <v>1743</v>
      </c>
      <c r="I200" s="349"/>
      <c r="J200" s="349"/>
      <c r="K200" s="277"/>
    </row>
    <row r="201" spans="2:11" s="1" customFormat="1" ht="5.25" customHeight="1">
      <c r="B201" s="310"/>
      <c r="C201" s="305"/>
      <c r="D201" s="305"/>
      <c r="E201" s="305"/>
      <c r="F201" s="305"/>
      <c r="G201" s="331"/>
      <c r="H201" s="305"/>
      <c r="I201" s="305"/>
      <c r="J201" s="305"/>
      <c r="K201" s="333"/>
    </row>
    <row r="202" spans="2:11" s="1" customFormat="1" ht="15" customHeight="1">
      <c r="B202" s="310"/>
      <c r="C202" s="285" t="s">
        <v>1733</v>
      </c>
      <c r="D202" s="285"/>
      <c r="E202" s="285"/>
      <c r="F202" s="308" t="s">
        <v>43</v>
      </c>
      <c r="G202" s="285"/>
      <c r="H202" s="285" t="s">
        <v>1744</v>
      </c>
      <c r="I202" s="285"/>
      <c r="J202" s="285"/>
      <c r="K202" s="333"/>
    </row>
    <row r="203" spans="2:11" s="1" customFormat="1" ht="15" customHeight="1">
      <c r="B203" s="310"/>
      <c r="C203" s="285"/>
      <c r="D203" s="285"/>
      <c r="E203" s="285"/>
      <c r="F203" s="308" t="s">
        <v>44</v>
      </c>
      <c r="G203" s="285"/>
      <c r="H203" s="285" t="s">
        <v>1745</v>
      </c>
      <c r="I203" s="285"/>
      <c r="J203" s="285"/>
      <c r="K203" s="333"/>
    </row>
    <row r="204" spans="2:11" s="1" customFormat="1" ht="15" customHeight="1">
      <c r="B204" s="310"/>
      <c r="C204" s="285"/>
      <c r="D204" s="285"/>
      <c r="E204" s="285"/>
      <c r="F204" s="308" t="s">
        <v>47</v>
      </c>
      <c r="G204" s="285"/>
      <c r="H204" s="285" t="s">
        <v>1746</v>
      </c>
      <c r="I204" s="285"/>
      <c r="J204" s="285"/>
      <c r="K204" s="333"/>
    </row>
    <row r="205" spans="2:11" s="1" customFormat="1" ht="15" customHeight="1">
      <c r="B205" s="310"/>
      <c r="C205" s="285"/>
      <c r="D205" s="285"/>
      <c r="E205" s="285"/>
      <c r="F205" s="308" t="s">
        <v>45</v>
      </c>
      <c r="G205" s="285"/>
      <c r="H205" s="285" t="s">
        <v>1747</v>
      </c>
      <c r="I205" s="285"/>
      <c r="J205" s="285"/>
      <c r="K205" s="333"/>
    </row>
    <row r="206" spans="2:11" s="1" customFormat="1" ht="15" customHeight="1">
      <c r="B206" s="310"/>
      <c r="C206" s="285"/>
      <c r="D206" s="285"/>
      <c r="E206" s="285"/>
      <c r="F206" s="308" t="s">
        <v>46</v>
      </c>
      <c r="G206" s="285"/>
      <c r="H206" s="285" t="s">
        <v>1748</v>
      </c>
      <c r="I206" s="285"/>
      <c r="J206" s="285"/>
      <c r="K206" s="333"/>
    </row>
    <row r="207" spans="2:11" s="1" customFormat="1" ht="15" customHeight="1">
      <c r="B207" s="310"/>
      <c r="C207" s="285"/>
      <c r="D207" s="285"/>
      <c r="E207" s="285"/>
      <c r="F207" s="308"/>
      <c r="G207" s="285"/>
      <c r="H207" s="285"/>
      <c r="I207" s="285"/>
      <c r="J207" s="285"/>
      <c r="K207" s="333"/>
    </row>
    <row r="208" spans="2:11" s="1" customFormat="1" ht="15" customHeight="1">
      <c r="B208" s="310"/>
      <c r="C208" s="285" t="s">
        <v>1689</v>
      </c>
      <c r="D208" s="285"/>
      <c r="E208" s="285"/>
      <c r="F208" s="308" t="s">
        <v>79</v>
      </c>
      <c r="G208" s="285"/>
      <c r="H208" s="285" t="s">
        <v>1749</v>
      </c>
      <c r="I208" s="285"/>
      <c r="J208" s="285"/>
      <c r="K208" s="333"/>
    </row>
    <row r="209" spans="2:11" s="1" customFormat="1" ht="15" customHeight="1">
      <c r="B209" s="310"/>
      <c r="C209" s="285"/>
      <c r="D209" s="285"/>
      <c r="E209" s="285"/>
      <c r="F209" s="308" t="s">
        <v>1587</v>
      </c>
      <c r="G209" s="285"/>
      <c r="H209" s="285" t="s">
        <v>1588</v>
      </c>
      <c r="I209" s="285"/>
      <c r="J209" s="285"/>
      <c r="K209" s="333"/>
    </row>
    <row r="210" spans="2:11" s="1" customFormat="1" ht="15" customHeight="1">
      <c r="B210" s="310"/>
      <c r="C210" s="285"/>
      <c r="D210" s="285"/>
      <c r="E210" s="285"/>
      <c r="F210" s="308" t="s">
        <v>1585</v>
      </c>
      <c r="G210" s="285"/>
      <c r="H210" s="285" t="s">
        <v>1750</v>
      </c>
      <c r="I210" s="285"/>
      <c r="J210" s="285"/>
      <c r="K210" s="333"/>
    </row>
    <row r="211" spans="2:11" s="1" customFormat="1" ht="15" customHeight="1">
      <c r="B211" s="351"/>
      <c r="C211" s="285"/>
      <c r="D211" s="285"/>
      <c r="E211" s="285"/>
      <c r="F211" s="308" t="s">
        <v>132</v>
      </c>
      <c r="G211" s="346"/>
      <c r="H211" s="337" t="s">
        <v>133</v>
      </c>
      <c r="I211" s="337"/>
      <c r="J211" s="337"/>
      <c r="K211" s="352"/>
    </row>
    <row r="212" spans="2:11" s="1" customFormat="1" ht="15" customHeight="1">
      <c r="B212" s="351"/>
      <c r="C212" s="285"/>
      <c r="D212" s="285"/>
      <c r="E212" s="285"/>
      <c r="F212" s="308" t="s">
        <v>1589</v>
      </c>
      <c r="G212" s="346"/>
      <c r="H212" s="337" t="s">
        <v>1566</v>
      </c>
      <c r="I212" s="337"/>
      <c r="J212" s="337"/>
      <c r="K212" s="352"/>
    </row>
    <row r="213" spans="2:11" s="1" customFormat="1" ht="15" customHeight="1">
      <c r="B213" s="351"/>
      <c r="C213" s="285"/>
      <c r="D213" s="285"/>
      <c r="E213" s="285"/>
      <c r="F213" s="308"/>
      <c r="G213" s="346"/>
      <c r="H213" s="337"/>
      <c r="I213" s="337"/>
      <c r="J213" s="337"/>
      <c r="K213" s="352"/>
    </row>
    <row r="214" spans="2:11" s="1" customFormat="1" ht="15" customHeight="1">
      <c r="B214" s="351"/>
      <c r="C214" s="285" t="s">
        <v>1713</v>
      </c>
      <c r="D214" s="285"/>
      <c r="E214" s="285"/>
      <c r="F214" s="308">
        <v>1</v>
      </c>
      <c r="G214" s="346"/>
      <c r="H214" s="337" t="s">
        <v>1751</v>
      </c>
      <c r="I214" s="337"/>
      <c r="J214" s="337"/>
      <c r="K214" s="352"/>
    </row>
    <row r="215" spans="2:11" s="1" customFormat="1" ht="15" customHeight="1">
      <c r="B215" s="351"/>
      <c r="C215" s="285"/>
      <c r="D215" s="285"/>
      <c r="E215" s="285"/>
      <c r="F215" s="308">
        <v>2</v>
      </c>
      <c r="G215" s="346"/>
      <c r="H215" s="337" t="s">
        <v>1752</v>
      </c>
      <c r="I215" s="337"/>
      <c r="J215" s="337"/>
      <c r="K215" s="352"/>
    </row>
    <row r="216" spans="2:11" s="1" customFormat="1" ht="15" customHeight="1">
      <c r="B216" s="351"/>
      <c r="C216" s="285"/>
      <c r="D216" s="285"/>
      <c r="E216" s="285"/>
      <c r="F216" s="308">
        <v>3</v>
      </c>
      <c r="G216" s="346"/>
      <c r="H216" s="337" t="s">
        <v>1753</v>
      </c>
      <c r="I216" s="337"/>
      <c r="J216" s="337"/>
      <c r="K216" s="352"/>
    </row>
    <row r="217" spans="2:11" s="1" customFormat="1" ht="15" customHeight="1">
      <c r="B217" s="351"/>
      <c r="C217" s="285"/>
      <c r="D217" s="285"/>
      <c r="E217" s="285"/>
      <c r="F217" s="308">
        <v>4</v>
      </c>
      <c r="G217" s="346"/>
      <c r="H217" s="337" t="s">
        <v>1754</v>
      </c>
      <c r="I217" s="337"/>
      <c r="J217" s="337"/>
      <c r="K217" s="352"/>
    </row>
    <row r="218" spans="2:11" s="1" customFormat="1" ht="12.75" customHeight="1">
      <c r="B218" s="353"/>
      <c r="C218" s="354"/>
      <c r="D218" s="354"/>
      <c r="E218" s="354"/>
      <c r="F218" s="354"/>
      <c r="G218" s="354"/>
      <c r="H218" s="354"/>
      <c r="I218" s="354"/>
      <c r="J218" s="354"/>
      <c r="K218" s="355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135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136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137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15. 9. 2021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ROUND(J81,2)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ROUND((SUM(BE81:BE152)),2)</f>
        <v>0</v>
      </c>
      <c r="G33" s="38"/>
      <c r="H33" s="38"/>
      <c r="I33" s="157">
        <v>0.21</v>
      </c>
      <c r="J33" s="156">
        <f>ROUND(((SUM(BE81:BE152))*I33),2)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44</v>
      </c>
      <c r="F34" s="156">
        <f>ROUND((SUM(BF81:BF152)),2)</f>
        <v>0</v>
      </c>
      <c r="G34" s="38"/>
      <c r="H34" s="38"/>
      <c r="I34" s="157">
        <v>0.15</v>
      </c>
      <c r="J34" s="156">
        <f>ROUND(((SUM(BF81:BF152))*I34),2)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45</v>
      </c>
      <c r="F35" s="156">
        <f>ROUND((SUM(BG81:BG152)),2)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46</v>
      </c>
      <c r="F36" s="156">
        <f>ROUND((SUM(BH81:BH152)),2)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ROUND((SUM(BI81:BI152)),2)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138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II/230 Stříbro - dálnice D5, úsek 2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136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001 - Příprava staveniště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Stříbro</v>
      </c>
      <c r="G52" s="40"/>
      <c r="H52" s="40"/>
      <c r="I52" s="32" t="s">
        <v>23</v>
      </c>
      <c r="J52" s="72" t="str">
        <f>IF(J12="","",J12)</f>
        <v>15. 9. 2021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kraje, p. o.</v>
      </c>
      <c r="G54" s="40"/>
      <c r="H54" s="40"/>
      <c r="I54" s="32" t="s">
        <v>31</v>
      </c>
      <c r="J54" s="36" t="str">
        <f>E21</f>
        <v>Sweco Hydroprojekt a.s.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139</v>
      </c>
      <c r="D57" s="171"/>
      <c r="E57" s="171"/>
      <c r="F57" s="171"/>
      <c r="G57" s="171"/>
      <c r="H57" s="171"/>
      <c r="I57" s="171"/>
      <c r="J57" s="172" t="s">
        <v>140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141</v>
      </c>
    </row>
    <row r="60" spans="1:31" s="9" customFormat="1" ht="24.95" customHeight="1">
      <c r="A60" s="9"/>
      <c r="B60" s="174"/>
      <c r="C60" s="175"/>
      <c r="D60" s="176" t="s">
        <v>142</v>
      </c>
      <c r="E60" s="177"/>
      <c r="F60" s="177"/>
      <c r="G60" s="177"/>
      <c r="H60" s="177"/>
      <c r="I60" s="177"/>
      <c r="J60" s="178">
        <f>J82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143</v>
      </c>
      <c r="E61" s="182"/>
      <c r="F61" s="182"/>
      <c r="G61" s="182"/>
      <c r="H61" s="182"/>
      <c r="I61" s="182"/>
      <c r="J61" s="183">
        <f>J83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2" customFormat="1" ht="21.8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31" s="2" customFormat="1" ht="6.95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7" spans="1:31" s="2" customFormat="1" ht="6.95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4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24.95" customHeight="1">
      <c r="A68" s="38"/>
      <c r="B68" s="39"/>
      <c r="C68" s="23" t="s">
        <v>144</v>
      </c>
      <c r="D68" s="40"/>
      <c r="E68" s="40"/>
      <c r="F68" s="40"/>
      <c r="G68" s="40"/>
      <c r="H68" s="40"/>
      <c r="I68" s="40"/>
      <c r="J68" s="40"/>
      <c r="K68" s="40"/>
      <c r="L68" s="14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6.95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4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6.5" customHeight="1">
      <c r="A71" s="38"/>
      <c r="B71" s="39"/>
      <c r="C71" s="40"/>
      <c r="D71" s="40"/>
      <c r="E71" s="169" t="str">
        <f>E7</f>
        <v>II/230 Stříbro - dálnice D5, úsek 2</v>
      </c>
      <c r="F71" s="32"/>
      <c r="G71" s="32"/>
      <c r="H71" s="32"/>
      <c r="I71" s="40"/>
      <c r="J71" s="40"/>
      <c r="K71" s="4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2" customHeight="1">
      <c r="A72" s="38"/>
      <c r="B72" s="39"/>
      <c r="C72" s="32" t="s">
        <v>136</v>
      </c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6.5" customHeight="1">
      <c r="A73" s="38"/>
      <c r="B73" s="39"/>
      <c r="C73" s="40"/>
      <c r="D73" s="40"/>
      <c r="E73" s="69" t="str">
        <f>E9</f>
        <v>SO 001 - Příprava staveniště</v>
      </c>
      <c r="F73" s="40"/>
      <c r="G73" s="40"/>
      <c r="H73" s="40"/>
      <c r="I73" s="40"/>
      <c r="J73" s="40"/>
      <c r="K73" s="4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2" customFormat="1" ht="6.95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4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pans="1:31" s="2" customFormat="1" ht="12" customHeight="1">
      <c r="A75" s="38"/>
      <c r="B75" s="39"/>
      <c r="C75" s="32" t="s">
        <v>21</v>
      </c>
      <c r="D75" s="40"/>
      <c r="E75" s="40"/>
      <c r="F75" s="27" t="str">
        <f>F12</f>
        <v>Stříbro</v>
      </c>
      <c r="G75" s="40"/>
      <c r="H75" s="40"/>
      <c r="I75" s="32" t="s">
        <v>23</v>
      </c>
      <c r="J75" s="72" t="str">
        <f>IF(J12="","",J12)</f>
        <v>15. 9. 2021</v>
      </c>
      <c r="K75" s="40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6.95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25.65" customHeight="1">
      <c r="A77" s="38"/>
      <c r="B77" s="39"/>
      <c r="C77" s="32" t="s">
        <v>25</v>
      </c>
      <c r="D77" s="40"/>
      <c r="E77" s="40"/>
      <c r="F77" s="27" t="str">
        <f>E15</f>
        <v>Správa a údržba silnic Plzeňského kraje, p. o.</v>
      </c>
      <c r="G77" s="40"/>
      <c r="H77" s="40"/>
      <c r="I77" s="32" t="s">
        <v>31</v>
      </c>
      <c r="J77" s="36" t="str">
        <f>E21</f>
        <v>Sweco Hydroprojekt a.s.</v>
      </c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5.15" customHeight="1">
      <c r="A78" s="38"/>
      <c r="B78" s="39"/>
      <c r="C78" s="32" t="s">
        <v>29</v>
      </c>
      <c r="D78" s="40"/>
      <c r="E78" s="40"/>
      <c r="F78" s="27" t="str">
        <f>IF(E18="","",E18)</f>
        <v>Vyplň údaj</v>
      </c>
      <c r="G78" s="40"/>
      <c r="H78" s="40"/>
      <c r="I78" s="32" t="s">
        <v>34</v>
      </c>
      <c r="J78" s="36" t="str">
        <f>E24</f>
        <v xml:space="preserve"> </v>
      </c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0.3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11" customFormat="1" ht="29.25" customHeight="1">
      <c r="A80" s="185"/>
      <c r="B80" s="186"/>
      <c r="C80" s="187" t="s">
        <v>145</v>
      </c>
      <c r="D80" s="188" t="s">
        <v>57</v>
      </c>
      <c r="E80" s="188" t="s">
        <v>53</v>
      </c>
      <c r="F80" s="188" t="s">
        <v>54</v>
      </c>
      <c r="G80" s="188" t="s">
        <v>146</v>
      </c>
      <c r="H80" s="188" t="s">
        <v>147</v>
      </c>
      <c r="I80" s="188" t="s">
        <v>148</v>
      </c>
      <c r="J80" s="188" t="s">
        <v>140</v>
      </c>
      <c r="K80" s="189" t="s">
        <v>149</v>
      </c>
      <c r="L80" s="190"/>
      <c r="M80" s="92" t="s">
        <v>19</v>
      </c>
      <c r="N80" s="93" t="s">
        <v>42</v>
      </c>
      <c r="O80" s="93" t="s">
        <v>150</v>
      </c>
      <c r="P80" s="93" t="s">
        <v>151</v>
      </c>
      <c r="Q80" s="93" t="s">
        <v>152</v>
      </c>
      <c r="R80" s="93" t="s">
        <v>153</v>
      </c>
      <c r="S80" s="93" t="s">
        <v>154</v>
      </c>
      <c r="T80" s="94" t="s">
        <v>155</v>
      </c>
      <c r="U80" s="185"/>
      <c r="V80" s="185"/>
      <c r="W80" s="185"/>
      <c r="X80" s="185"/>
      <c r="Y80" s="185"/>
      <c r="Z80" s="185"/>
      <c r="AA80" s="185"/>
      <c r="AB80" s="185"/>
      <c r="AC80" s="185"/>
      <c r="AD80" s="185"/>
      <c r="AE80" s="185"/>
    </row>
    <row r="81" spans="1:63" s="2" customFormat="1" ht="22.8" customHeight="1">
      <c r="A81" s="38"/>
      <c r="B81" s="39"/>
      <c r="C81" s="99" t="s">
        <v>156</v>
      </c>
      <c r="D81" s="40"/>
      <c r="E81" s="40"/>
      <c r="F81" s="40"/>
      <c r="G81" s="40"/>
      <c r="H81" s="40"/>
      <c r="I81" s="40"/>
      <c r="J81" s="191">
        <f>BK81</f>
        <v>0</v>
      </c>
      <c r="K81" s="40"/>
      <c r="L81" s="44"/>
      <c r="M81" s="95"/>
      <c r="N81" s="192"/>
      <c r="O81" s="96"/>
      <c r="P81" s="193">
        <f>P82</f>
        <v>0</v>
      </c>
      <c r="Q81" s="96"/>
      <c r="R81" s="193">
        <f>R82</f>
        <v>0</v>
      </c>
      <c r="S81" s="96"/>
      <c r="T81" s="194">
        <f>T82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71</v>
      </c>
      <c r="AU81" s="17" t="s">
        <v>141</v>
      </c>
      <c r="BK81" s="195">
        <f>BK82</f>
        <v>0</v>
      </c>
    </row>
    <row r="82" spans="1:63" s="12" customFormat="1" ht="25.9" customHeight="1">
      <c r="A82" s="12"/>
      <c r="B82" s="196"/>
      <c r="C82" s="197"/>
      <c r="D82" s="198" t="s">
        <v>71</v>
      </c>
      <c r="E82" s="199" t="s">
        <v>157</v>
      </c>
      <c r="F82" s="199" t="s">
        <v>158</v>
      </c>
      <c r="G82" s="197"/>
      <c r="H82" s="197"/>
      <c r="I82" s="200"/>
      <c r="J82" s="201">
        <f>BK82</f>
        <v>0</v>
      </c>
      <c r="K82" s="197"/>
      <c r="L82" s="202"/>
      <c r="M82" s="203"/>
      <c r="N82" s="204"/>
      <c r="O82" s="204"/>
      <c r="P82" s="205">
        <f>P83</f>
        <v>0</v>
      </c>
      <c r="Q82" s="204"/>
      <c r="R82" s="205">
        <f>R83</f>
        <v>0</v>
      </c>
      <c r="S82" s="204"/>
      <c r="T82" s="206">
        <f>T83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7" t="s">
        <v>80</v>
      </c>
      <c r="AT82" s="208" t="s">
        <v>71</v>
      </c>
      <c r="AU82" s="208" t="s">
        <v>72</v>
      </c>
      <c r="AY82" s="207" t="s">
        <v>159</v>
      </c>
      <c r="BK82" s="209">
        <f>BK83</f>
        <v>0</v>
      </c>
    </row>
    <row r="83" spans="1:63" s="12" customFormat="1" ht="22.8" customHeight="1">
      <c r="A83" s="12"/>
      <c r="B83" s="196"/>
      <c r="C83" s="197"/>
      <c r="D83" s="198" t="s">
        <v>71</v>
      </c>
      <c r="E83" s="210" t="s">
        <v>80</v>
      </c>
      <c r="F83" s="210" t="s">
        <v>160</v>
      </c>
      <c r="G83" s="197"/>
      <c r="H83" s="197"/>
      <c r="I83" s="200"/>
      <c r="J83" s="211">
        <f>BK83</f>
        <v>0</v>
      </c>
      <c r="K83" s="197"/>
      <c r="L83" s="202"/>
      <c r="M83" s="203"/>
      <c r="N83" s="204"/>
      <c r="O83" s="204"/>
      <c r="P83" s="205">
        <f>SUM(P84:P152)</f>
        <v>0</v>
      </c>
      <c r="Q83" s="204"/>
      <c r="R83" s="205">
        <f>SUM(R84:R152)</f>
        <v>0</v>
      </c>
      <c r="S83" s="204"/>
      <c r="T83" s="206">
        <f>SUM(T84:T152)</f>
        <v>0</v>
      </c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R83" s="207" t="s">
        <v>80</v>
      </c>
      <c r="AT83" s="208" t="s">
        <v>71</v>
      </c>
      <c r="AU83" s="208" t="s">
        <v>80</v>
      </c>
      <c r="AY83" s="207" t="s">
        <v>159</v>
      </c>
      <c r="BK83" s="209">
        <f>SUM(BK84:BK152)</f>
        <v>0</v>
      </c>
    </row>
    <row r="84" spans="1:65" s="2" customFormat="1" ht="24.15" customHeight="1">
      <c r="A84" s="38"/>
      <c r="B84" s="39"/>
      <c r="C84" s="212" t="s">
        <v>80</v>
      </c>
      <c r="D84" s="212" t="s">
        <v>161</v>
      </c>
      <c r="E84" s="213" t="s">
        <v>162</v>
      </c>
      <c r="F84" s="214" t="s">
        <v>163</v>
      </c>
      <c r="G84" s="215" t="s">
        <v>164</v>
      </c>
      <c r="H84" s="216">
        <v>37</v>
      </c>
      <c r="I84" s="217"/>
      <c r="J84" s="218">
        <f>ROUND(I84*H84,2)</f>
        <v>0</v>
      </c>
      <c r="K84" s="214" t="s">
        <v>165</v>
      </c>
      <c r="L84" s="44"/>
      <c r="M84" s="219" t="s">
        <v>19</v>
      </c>
      <c r="N84" s="220" t="s">
        <v>43</v>
      </c>
      <c r="O84" s="84"/>
      <c r="P84" s="221">
        <f>O84*H84</f>
        <v>0</v>
      </c>
      <c r="Q84" s="221">
        <v>0</v>
      </c>
      <c r="R84" s="221">
        <f>Q84*H84</f>
        <v>0</v>
      </c>
      <c r="S84" s="221">
        <v>0</v>
      </c>
      <c r="T84" s="222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23" t="s">
        <v>166</v>
      </c>
      <c r="AT84" s="223" t="s">
        <v>161</v>
      </c>
      <c r="AU84" s="223" t="s">
        <v>82</v>
      </c>
      <c r="AY84" s="17" t="s">
        <v>159</v>
      </c>
      <c r="BE84" s="224">
        <f>IF(N84="základní",J84,0)</f>
        <v>0</v>
      </c>
      <c r="BF84" s="224">
        <f>IF(N84="snížená",J84,0)</f>
        <v>0</v>
      </c>
      <c r="BG84" s="224">
        <f>IF(N84="zákl. přenesená",J84,0)</f>
        <v>0</v>
      </c>
      <c r="BH84" s="224">
        <f>IF(N84="sníž. přenesená",J84,0)</f>
        <v>0</v>
      </c>
      <c r="BI84" s="224">
        <f>IF(N84="nulová",J84,0)</f>
        <v>0</v>
      </c>
      <c r="BJ84" s="17" t="s">
        <v>80</v>
      </c>
      <c r="BK84" s="224">
        <f>ROUND(I84*H84,2)</f>
        <v>0</v>
      </c>
      <c r="BL84" s="17" t="s">
        <v>166</v>
      </c>
      <c r="BM84" s="223" t="s">
        <v>167</v>
      </c>
    </row>
    <row r="85" spans="1:47" s="2" customFormat="1" ht="12">
      <c r="A85" s="38"/>
      <c r="B85" s="39"/>
      <c r="C85" s="40"/>
      <c r="D85" s="225" t="s">
        <v>168</v>
      </c>
      <c r="E85" s="40"/>
      <c r="F85" s="226" t="s">
        <v>169</v>
      </c>
      <c r="G85" s="40"/>
      <c r="H85" s="40"/>
      <c r="I85" s="227"/>
      <c r="J85" s="40"/>
      <c r="K85" s="40"/>
      <c r="L85" s="44"/>
      <c r="M85" s="228"/>
      <c r="N85" s="229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168</v>
      </c>
      <c r="AU85" s="17" t="s">
        <v>82</v>
      </c>
    </row>
    <row r="86" spans="1:47" s="2" customFormat="1" ht="12">
      <c r="A86" s="38"/>
      <c r="B86" s="39"/>
      <c r="C86" s="40"/>
      <c r="D86" s="230" t="s">
        <v>170</v>
      </c>
      <c r="E86" s="40"/>
      <c r="F86" s="231" t="s">
        <v>171</v>
      </c>
      <c r="G86" s="40"/>
      <c r="H86" s="40"/>
      <c r="I86" s="227"/>
      <c r="J86" s="40"/>
      <c r="K86" s="40"/>
      <c r="L86" s="44"/>
      <c r="M86" s="228"/>
      <c r="N86" s="229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170</v>
      </c>
      <c r="AU86" s="17" t="s">
        <v>82</v>
      </c>
    </row>
    <row r="87" spans="1:51" s="13" customFormat="1" ht="12">
      <c r="A87" s="13"/>
      <c r="B87" s="232"/>
      <c r="C87" s="233"/>
      <c r="D87" s="225" t="s">
        <v>172</v>
      </c>
      <c r="E87" s="234" t="s">
        <v>19</v>
      </c>
      <c r="F87" s="235" t="s">
        <v>173</v>
      </c>
      <c r="G87" s="233"/>
      <c r="H87" s="234" t="s">
        <v>19</v>
      </c>
      <c r="I87" s="236"/>
      <c r="J87" s="233"/>
      <c r="K87" s="233"/>
      <c r="L87" s="237"/>
      <c r="M87" s="238"/>
      <c r="N87" s="239"/>
      <c r="O87" s="239"/>
      <c r="P87" s="239"/>
      <c r="Q87" s="239"/>
      <c r="R87" s="239"/>
      <c r="S87" s="239"/>
      <c r="T87" s="240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41" t="s">
        <v>172</v>
      </c>
      <c r="AU87" s="241" t="s">
        <v>82</v>
      </c>
      <c r="AV87" s="13" t="s">
        <v>80</v>
      </c>
      <c r="AW87" s="13" t="s">
        <v>33</v>
      </c>
      <c r="AX87" s="13" t="s">
        <v>72</v>
      </c>
      <c r="AY87" s="241" t="s">
        <v>159</v>
      </c>
    </row>
    <row r="88" spans="1:51" s="14" customFormat="1" ht="12">
      <c r="A88" s="14"/>
      <c r="B88" s="242"/>
      <c r="C88" s="243"/>
      <c r="D88" s="225" t="s">
        <v>172</v>
      </c>
      <c r="E88" s="244" t="s">
        <v>19</v>
      </c>
      <c r="F88" s="245" t="s">
        <v>174</v>
      </c>
      <c r="G88" s="243"/>
      <c r="H88" s="246">
        <v>37</v>
      </c>
      <c r="I88" s="247"/>
      <c r="J88" s="243"/>
      <c r="K88" s="243"/>
      <c r="L88" s="248"/>
      <c r="M88" s="249"/>
      <c r="N88" s="250"/>
      <c r="O88" s="250"/>
      <c r="P88" s="250"/>
      <c r="Q88" s="250"/>
      <c r="R88" s="250"/>
      <c r="S88" s="250"/>
      <c r="T88" s="251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52" t="s">
        <v>172</v>
      </c>
      <c r="AU88" s="252" t="s">
        <v>82</v>
      </c>
      <c r="AV88" s="14" t="s">
        <v>82</v>
      </c>
      <c r="AW88" s="14" t="s">
        <v>33</v>
      </c>
      <c r="AX88" s="14" t="s">
        <v>72</v>
      </c>
      <c r="AY88" s="252" t="s">
        <v>159</v>
      </c>
    </row>
    <row r="89" spans="1:65" s="2" customFormat="1" ht="24.15" customHeight="1">
      <c r="A89" s="38"/>
      <c r="B89" s="39"/>
      <c r="C89" s="212" t="s">
        <v>82</v>
      </c>
      <c r="D89" s="212" t="s">
        <v>161</v>
      </c>
      <c r="E89" s="213" t="s">
        <v>175</v>
      </c>
      <c r="F89" s="214" t="s">
        <v>176</v>
      </c>
      <c r="G89" s="215" t="s">
        <v>164</v>
      </c>
      <c r="H89" s="216">
        <v>31</v>
      </c>
      <c r="I89" s="217"/>
      <c r="J89" s="218">
        <f>ROUND(I89*H89,2)</f>
        <v>0</v>
      </c>
      <c r="K89" s="214" t="s">
        <v>165</v>
      </c>
      <c r="L89" s="44"/>
      <c r="M89" s="219" t="s">
        <v>19</v>
      </c>
      <c r="N89" s="220" t="s">
        <v>43</v>
      </c>
      <c r="O89" s="84"/>
      <c r="P89" s="221">
        <f>O89*H89</f>
        <v>0</v>
      </c>
      <c r="Q89" s="221">
        <v>0</v>
      </c>
      <c r="R89" s="221">
        <f>Q89*H89</f>
        <v>0</v>
      </c>
      <c r="S89" s="221">
        <v>0</v>
      </c>
      <c r="T89" s="222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223" t="s">
        <v>166</v>
      </c>
      <c r="AT89" s="223" t="s">
        <v>161</v>
      </c>
      <c r="AU89" s="223" t="s">
        <v>82</v>
      </c>
      <c r="AY89" s="17" t="s">
        <v>159</v>
      </c>
      <c r="BE89" s="224">
        <f>IF(N89="základní",J89,0)</f>
        <v>0</v>
      </c>
      <c r="BF89" s="224">
        <f>IF(N89="snížená",J89,0)</f>
        <v>0</v>
      </c>
      <c r="BG89" s="224">
        <f>IF(N89="zákl. přenesená",J89,0)</f>
        <v>0</v>
      </c>
      <c r="BH89" s="224">
        <f>IF(N89="sníž. přenesená",J89,0)</f>
        <v>0</v>
      </c>
      <c r="BI89" s="224">
        <f>IF(N89="nulová",J89,0)</f>
        <v>0</v>
      </c>
      <c r="BJ89" s="17" t="s">
        <v>80</v>
      </c>
      <c r="BK89" s="224">
        <f>ROUND(I89*H89,2)</f>
        <v>0</v>
      </c>
      <c r="BL89" s="17" t="s">
        <v>166</v>
      </c>
      <c r="BM89" s="223" t="s">
        <v>177</v>
      </c>
    </row>
    <row r="90" spans="1:47" s="2" customFormat="1" ht="12">
      <c r="A90" s="38"/>
      <c r="B90" s="39"/>
      <c r="C90" s="40"/>
      <c r="D90" s="225" t="s">
        <v>168</v>
      </c>
      <c r="E90" s="40"/>
      <c r="F90" s="226" t="s">
        <v>178</v>
      </c>
      <c r="G90" s="40"/>
      <c r="H90" s="40"/>
      <c r="I90" s="227"/>
      <c r="J90" s="40"/>
      <c r="K90" s="40"/>
      <c r="L90" s="44"/>
      <c r="M90" s="228"/>
      <c r="N90" s="229"/>
      <c r="O90" s="84"/>
      <c r="P90" s="84"/>
      <c r="Q90" s="84"/>
      <c r="R90" s="84"/>
      <c r="S90" s="84"/>
      <c r="T90" s="85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T90" s="17" t="s">
        <v>168</v>
      </c>
      <c r="AU90" s="17" t="s">
        <v>82</v>
      </c>
    </row>
    <row r="91" spans="1:47" s="2" customFormat="1" ht="12">
      <c r="A91" s="38"/>
      <c r="B91" s="39"/>
      <c r="C91" s="40"/>
      <c r="D91" s="230" t="s">
        <v>170</v>
      </c>
      <c r="E91" s="40"/>
      <c r="F91" s="231" t="s">
        <v>179</v>
      </c>
      <c r="G91" s="40"/>
      <c r="H91" s="40"/>
      <c r="I91" s="227"/>
      <c r="J91" s="40"/>
      <c r="K91" s="40"/>
      <c r="L91" s="44"/>
      <c r="M91" s="228"/>
      <c r="N91" s="229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170</v>
      </c>
      <c r="AU91" s="17" t="s">
        <v>82</v>
      </c>
    </row>
    <row r="92" spans="1:51" s="13" customFormat="1" ht="12">
      <c r="A92" s="13"/>
      <c r="B92" s="232"/>
      <c r="C92" s="233"/>
      <c r="D92" s="225" t="s">
        <v>172</v>
      </c>
      <c r="E92" s="234" t="s">
        <v>19</v>
      </c>
      <c r="F92" s="235" t="s">
        <v>173</v>
      </c>
      <c r="G92" s="233"/>
      <c r="H92" s="234" t="s">
        <v>19</v>
      </c>
      <c r="I92" s="236"/>
      <c r="J92" s="233"/>
      <c r="K92" s="233"/>
      <c r="L92" s="237"/>
      <c r="M92" s="238"/>
      <c r="N92" s="239"/>
      <c r="O92" s="239"/>
      <c r="P92" s="239"/>
      <c r="Q92" s="239"/>
      <c r="R92" s="239"/>
      <c r="S92" s="239"/>
      <c r="T92" s="240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1" t="s">
        <v>172</v>
      </c>
      <c r="AU92" s="241" t="s">
        <v>82</v>
      </c>
      <c r="AV92" s="13" t="s">
        <v>80</v>
      </c>
      <c r="AW92" s="13" t="s">
        <v>33</v>
      </c>
      <c r="AX92" s="13" t="s">
        <v>72</v>
      </c>
      <c r="AY92" s="241" t="s">
        <v>159</v>
      </c>
    </row>
    <row r="93" spans="1:51" s="14" customFormat="1" ht="12">
      <c r="A93" s="14"/>
      <c r="B93" s="242"/>
      <c r="C93" s="243"/>
      <c r="D93" s="225" t="s">
        <v>172</v>
      </c>
      <c r="E93" s="244" t="s">
        <v>19</v>
      </c>
      <c r="F93" s="245" t="s">
        <v>180</v>
      </c>
      <c r="G93" s="243"/>
      <c r="H93" s="246">
        <v>31</v>
      </c>
      <c r="I93" s="247"/>
      <c r="J93" s="243"/>
      <c r="K93" s="243"/>
      <c r="L93" s="248"/>
      <c r="M93" s="249"/>
      <c r="N93" s="250"/>
      <c r="O93" s="250"/>
      <c r="P93" s="250"/>
      <c r="Q93" s="250"/>
      <c r="R93" s="250"/>
      <c r="S93" s="250"/>
      <c r="T93" s="251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52" t="s">
        <v>172</v>
      </c>
      <c r="AU93" s="252" t="s">
        <v>82</v>
      </c>
      <c r="AV93" s="14" t="s">
        <v>82</v>
      </c>
      <c r="AW93" s="14" t="s">
        <v>33</v>
      </c>
      <c r="AX93" s="14" t="s">
        <v>72</v>
      </c>
      <c r="AY93" s="252" t="s">
        <v>159</v>
      </c>
    </row>
    <row r="94" spans="1:65" s="2" customFormat="1" ht="24.15" customHeight="1">
      <c r="A94" s="38"/>
      <c r="B94" s="39"/>
      <c r="C94" s="212" t="s">
        <v>181</v>
      </c>
      <c r="D94" s="212" t="s">
        <v>161</v>
      </c>
      <c r="E94" s="213" t="s">
        <v>182</v>
      </c>
      <c r="F94" s="214" t="s">
        <v>183</v>
      </c>
      <c r="G94" s="215" t="s">
        <v>164</v>
      </c>
      <c r="H94" s="216">
        <v>37</v>
      </c>
      <c r="I94" s="217"/>
      <c r="J94" s="218">
        <f>ROUND(I94*H94,2)</f>
        <v>0</v>
      </c>
      <c r="K94" s="214" t="s">
        <v>165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166</v>
      </c>
      <c r="AT94" s="223" t="s">
        <v>161</v>
      </c>
      <c r="AU94" s="223" t="s">
        <v>82</v>
      </c>
      <c r="AY94" s="17" t="s">
        <v>159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166</v>
      </c>
      <c r="BM94" s="223" t="s">
        <v>184</v>
      </c>
    </row>
    <row r="95" spans="1:47" s="2" customFormat="1" ht="12">
      <c r="A95" s="38"/>
      <c r="B95" s="39"/>
      <c r="C95" s="40"/>
      <c r="D95" s="225" t="s">
        <v>168</v>
      </c>
      <c r="E95" s="40"/>
      <c r="F95" s="226" t="s">
        <v>185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168</v>
      </c>
      <c r="AU95" s="17" t="s">
        <v>82</v>
      </c>
    </row>
    <row r="96" spans="1:47" s="2" customFormat="1" ht="12">
      <c r="A96" s="38"/>
      <c r="B96" s="39"/>
      <c r="C96" s="40"/>
      <c r="D96" s="230" t="s">
        <v>170</v>
      </c>
      <c r="E96" s="40"/>
      <c r="F96" s="231" t="s">
        <v>186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170</v>
      </c>
      <c r="AU96" s="17" t="s">
        <v>82</v>
      </c>
    </row>
    <row r="97" spans="1:47" s="2" customFormat="1" ht="12">
      <c r="A97" s="38"/>
      <c r="B97" s="39"/>
      <c r="C97" s="40"/>
      <c r="D97" s="225" t="s">
        <v>187</v>
      </c>
      <c r="E97" s="40"/>
      <c r="F97" s="253" t="s">
        <v>188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187</v>
      </c>
      <c r="AU97" s="17" t="s">
        <v>82</v>
      </c>
    </row>
    <row r="98" spans="1:65" s="2" customFormat="1" ht="24.15" customHeight="1">
      <c r="A98" s="38"/>
      <c r="B98" s="39"/>
      <c r="C98" s="212" t="s">
        <v>166</v>
      </c>
      <c r="D98" s="212" t="s">
        <v>161</v>
      </c>
      <c r="E98" s="213" t="s">
        <v>189</v>
      </c>
      <c r="F98" s="214" t="s">
        <v>190</v>
      </c>
      <c r="G98" s="215" t="s">
        <v>164</v>
      </c>
      <c r="H98" s="216">
        <v>31</v>
      </c>
      <c r="I98" s="217"/>
      <c r="J98" s="218">
        <f>ROUND(I98*H98,2)</f>
        <v>0</v>
      </c>
      <c r="K98" s="214" t="s">
        <v>165</v>
      </c>
      <c r="L98" s="44"/>
      <c r="M98" s="219" t="s">
        <v>19</v>
      </c>
      <c r="N98" s="220" t="s">
        <v>43</v>
      </c>
      <c r="O98" s="84"/>
      <c r="P98" s="221">
        <f>O98*H98</f>
        <v>0</v>
      </c>
      <c r="Q98" s="221">
        <v>0</v>
      </c>
      <c r="R98" s="221">
        <f>Q98*H98</f>
        <v>0</v>
      </c>
      <c r="S98" s="221">
        <v>0</v>
      </c>
      <c r="T98" s="222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23" t="s">
        <v>166</v>
      </c>
      <c r="AT98" s="223" t="s">
        <v>161</v>
      </c>
      <c r="AU98" s="223" t="s">
        <v>82</v>
      </c>
      <c r="AY98" s="17" t="s">
        <v>159</v>
      </c>
      <c r="BE98" s="224">
        <f>IF(N98="základní",J98,0)</f>
        <v>0</v>
      </c>
      <c r="BF98" s="224">
        <f>IF(N98="snížená",J98,0)</f>
        <v>0</v>
      </c>
      <c r="BG98" s="224">
        <f>IF(N98="zákl. přenesená",J98,0)</f>
        <v>0</v>
      </c>
      <c r="BH98" s="224">
        <f>IF(N98="sníž. přenesená",J98,0)</f>
        <v>0</v>
      </c>
      <c r="BI98" s="224">
        <f>IF(N98="nulová",J98,0)</f>
        <v>0</v>
      </c>
      <c r="BJ98" s="17" t="s">
        <v>80</v>
      </c>
      <c r="BK98" s="224">
        <f>ROUND(I98*H98,2)</f>
        <v>0</v>
      </c>
      <c r="BL98" s="17" t="s">
        <v>166</v>
      </c>
      <c r="BM98" s="223" t="s">
        <v>191</v>
      </c>
    </row>
    <row r="99" spans="1:47" s="2" customFormat="1" ht="12">
      <c r="A99" s="38"/>
      <c r="B99" s="39"/>
      <c r="C99" s="40"/>
      <c r="D99" s="225" t="s">
        <v>168</v>
      </c>
      <c r="E99" s="40"/>
      <c r="F99" s="226" t="s">
        <v>192</v>
      </c>
      <c r="G99" s="40"/>
      <c r="H99" s="40"/>
      <c r="I99" s="227"/>
      <c r="J99" s="40"/>
      <c r="K99" s="40"/>
      <c r="L99" s="44"/>
      <c r="M99" s="228"/>
      <c r="N99" s="229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168</v>
      </c>
      <c r="AU99" s="17" t="s">
        <v>82</v>
      </c>
    </row>
    <row r="100" spans="1:47" s="2" customFormat="1" ht="12">
      <c r="A100" s="38"/>
      <c r="B100" s="39"/>
      <c r="C100" s="40"/>
      <c r="D100" s="230" t="s">
        <v>170</v>
      </c>
      <c r="E100" s="40"/>
      <c r="F100" s="231" t="s">
        <v>193</v>
      </c>
      <c r="G100" s="40"/>
      <c r="H100" s="40"/>
      <c r="I100" s="227"/>
      <c r="J100" s="40"/>
      <c r="K100" s="40"/>
      <c r="L100" s="44"/>
      <c r="M100" s="228"/>
      <c r="N100" s="229"/>
      <c r="O100" s="84"/>
      <c r="P100" s="84"/>
      <c r="Q100" s="84"/>
      <c r="R100" s="84"/>
      <c r="S100" s="84"/>
      <c r="T100" s="85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7" t="s">
        <v>170</v>
      </c>
      <c r="AU100" s="17" t="s">
        <v>82</v>
      </c>
    </row>
    <row r="101" spans="1:47" s="2" customFormat="1" ht="12">
      <c r="A101" s="38"/>
      <c r="B101" s="39"/>
      <c r="C101" s="40"/>
      <c r="D101" s="225" t="s">
        <v>187</v>
      </c>
      <c r="E101" s="40"/>
      <c r="F101" s="253" t="s">
        <v>188</v>
      </c>
      <c r="G101" s="40"/>
      <c r="H101" s="40"/>
      <c r="I101" s="227"/>
      <c r="J101" s="40"/>
      <c r="K101" s="40"/>
      <c r="L101" s="44"/>
      <c r="M101" s="228"/>
      <c r="N101" s="229"/>
      <c r="O101" s="84"/>
      <c r="P101" s="84"/>
      <c r="Q101" s="84"/>
      <c r="R101" s="84"/>
      <c r="S101" s="84"/>
      <c r="T101" s="85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T101" s="17" t="s">
        <v>187</v>
      </c>
      <c r="AU101" s="17" t="s">
        <v>82</v>
      </c>
    </row>
    <row r="102" spans="1:65" s="2" customFormat="1" ht="16.5" customHeight="1">
      <c r="A102" s="38"/>
      <c r="B102" s="39"/>
      <c r="C102" s="212" t="s">
        <v>194</v>
      </c>
      <c r="D102" s="212" t="s">
        <v>161</v>
      </c>
      <c r="E102" s="213" t="s">
        <v>195</v>
      </c>
      <c r="F102" s="214" t="s">
        <v>196</v>
      </c>
      <c r="G102" s="215" t="s">
        <v>164</v>
      </c>
      <c r="H102" s="216">
        <v>37</v>
      </c>
      <c r="I102" s="217"/>
      <c r="J102" s="218">
        <f>ROUND(I102*H102,2)</f>
        <v>0</v>
      </c>
      <c r="K102" s="214" t="s">
        <v>165</v>
      </c>
      <c r="L102" s="44"/>
      <c r="M102" s="219" t="s">
        <v>19</v>
      </c>
      <c r="N102" s="220" t="s">
        <v>43</v>
      </c>
      <c r="O102" s="84"/>
      <c r="P102" s="221">
        <f>O102*H102</f>
        <v>0</v>
      </c>
      <c r="Q102" s="221">
        <v>0</v>
      </c>
      <c r="R102" s="221">
        <f>Q102*H102</f>
        <v>0</v>
      </c>
      <c r="S102" s="221">
        <v>0</v>
      </c>
      <c r="T102" s="222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223" t="s">
        <v>166</v>
      </c>
      <c r="AT102" s="223" t="s">
        <v>161</v>
      </c>
      <c r="AU102" s="223" t="s">
        <v>82</v>
      </c>
      <c r="AY102" s="17" t="s">
        <v>159</v>
      </c>
      <c r="BE102" s="224">
        <f>IF(N102="základní",J102,0)</f>
        <v>0</v>
      </c>
      <c r="BF102" s="224">
        <f>IF(N102="snížená",J102,0)</f>
        <v>0</v>
      </c>
      <c r="BG102" s="224">
        <f>IF(N102="zákl. přenesená",J102,0)</f>
        <v>0</v>
      </c>
      <c r="BH102" s="224">
        <f>IF(N102="sníž. přenesená",J102,0)</f>
        <v>0</v>
      </c>
      <c r="BI102" s="224">
        <f>IF(N102="nulová",J102,0)</f>
        <v>0</v>
      </c>
      <c r="BJ102" s="17" t="s">
        <v>80</v>
      </c>
      <c r="BK102" s="224">
        <f>ROUND(I102*H102,2)</f>
        <v>0</v>
      </c>
      <c r="BL102" s="17" t="s">
        <v>166</v>
      </c>
      <c r="BM102" s="223" t="s">
        <v>197</v>
      </c>
    </row>
    <row r="103" spans="1:47" s="2" customFormat="1" ht="12">
      <c r="A103" s="38"/>
      <c r="B103" s="39"/>
      <c r="C103" s="40"/>
      <c r="D103" s="225" t="s">
        <v>168</v>
      </c>
      <c r="E103" s="40"/>
      <c r="F103" s="226" t="s">
        <v>198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168</v>
      </c>
      <c r="AU103" s="17" t="s">
        <v>82</v>
      </c>
    </row>
    <row r="104" spans="1:47" s="2" customFormat="1" ht="12">
      <c r="A104" s="38"/>
      <c r="B104" s="39"/>
      <c r="C104" s="40"/>
      <c r="D104" s="230" t="s">
        <v>170</v>
      </c>
      <c r="E104" s="40"/>
      <c r="F104" s="231" t="s">
        <v>199</v>
      </c>
      <c r="G104" s="40"/>
      <c r="H104" s="40"/>
      <c r="I104" s="227"/>
      <c r="J104" s="40"/>
      <c r="K104" s="40"/>
      <c r="L104" s="44"/>
      <c r="M104" s="228"/>
      <c r="N104" s="229"/>
      <c r="O104" s="84"/>
      <c r="P104" s="84"/>
      <c r="Q104" s="84"/>
      <c r="R104" s="84"/>
      <c r="S104" s="84"/>
      <c r="T104" s="85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7" t="s">
        <v>170</v>
      </c>
      <c r="AU104" s="17" t="s">
        <v>82</v>
      </c>
    </row>
    <row r="105" spans="1:65" s="2" customFormat="1" ht="16.5" customHeight="1">
      <c r="A105" s="38"/>
      <c r="B105" s="39"/>
      <c r="C105" s="212" t="s">
        <v>200</v>
      </c>
      <c r="D105" s="212" t="s">
        <v>161</v>
      </c>
      <c r="E105" s="213" t="s">
        <v>201</v>
      </c>
      <c r="F105" s="214" t="s">
        <v>202</v>
      </c>
      <c r="G105" s="215" t="s">
        <v>164</v>
      </c>
      <c r="H105" s="216">
        <v>31</v>
      </c>
      <c r="I105" s="217"/>
      <c r="J105" s="218">
        <f>ROUND(I105*H105,2)</f>
        <v>0</v>
      </c>
      <c r="K105" s="214" t="s">
        <v>165</v>
      </c>
      <c r="L105" s="44"/>
      <c r="M105" s="219" t="s">
        <v>19</v>
      </c>
      <c r="N105" s="220" t="s">
        <v>43</v>
      </c>
      <c r="O105" s="84"/>
      <c r="P105" s="221">
        <f>O105*H105</f>
        <v>0</v>
      </c>
      <c r="Q105" s="221">
        <v>0</v>
      </c>
      <c r="R105" s="221">
        <f>Q105*H105</f>
        <v>0</v>
      </c>
      <c r="S105" s="221">
        <v>0</v>
      </c>
      <c r="T105" s="222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223" t="s">
        <v>166</v>
      </c>
      <c r="AT105" s="223" t="s">
        <v>161</v>
      </c>
      <c r="AU105" s="223" t="s">
        <v>82</v>
      </c>
      <c r="AY105" s="17" t="s">
        <v>159</v>
      </c>
      <c r="BE105" s="224">
        <f>IF(N105="základní",J105,0)</f>
        <v>0</v>
      </c>
      <c r="BF105" s="224">
        <f>IF(N105="snížená",J105,0)</f>
        <v>0</v>
      </c>
      <c r="BG105" s="224">
        <f>IF(N105="zákl. přenesená",J105,0)</f>
        <v>0</v>
      </c>
      <c r="BH105" s="224">
        <f>IF(N105="sníž. přenesená",J105,0)</f>
        <v>0</v>
      </c>
      <c r="BI105" s="224">
        <f>IF(N105="nulová",J105,0)</f>
        <v>0</v>
      </c>
      <c r="BJ105" s="17" t="s">
        <v>80</v>
      </c>
      <c r="BK105" s="224">
        <f>ROUND(I105*H105,2)</f>
        <v>0</v>
      </c>
      <c r="BL105" s="17" t="s">
        <v>166</v>
      </c>
      <c r="BM105" s="223" t="s">
        <v>203</v>
      </c>
    </row>
    <row r="106" spans="1:47" s="2" customFormat="1" ht="12">
      <c r="A106" s="38"/>
      <c r="B106" s="39"/>
      <c r="C106" s="40"/>
      <c r="D106" s="225" t="s">
        <v>168</v>
      </c>
      <c r="E106" s="40"/>
      <c r="F106" s="226" t="s">
        <v>204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168</v>
      </c>
      <c r="AU106" s="17" t="s">
        <v>82</v>
      </c>
    </row>
    <row r="107" spans="1:47" s="2" customFormat="1" ht="12">
      <c r="A107" s="38"/>
      <c r="B107" s="39"/>
      <c r="C107" s="40"/>
      <c r="D107" s="230" t="s">
        <v>170</v>
      </c>
      <c r="E107" s="40"/>
      <c r="F107" s="231" t="s">
        <v>205</v>
      </c>
      <c r="G107" s="40"/>
      <c r="H107" s="40"/>
      <c r="I107" s="227"/>
      <c r="J107" s="40"/>
      <c r="K107" s="40"/>
      <c r="L107" s="44"/>
      <c r="M107" s="228"/>
      <c r="N107" s="229"/>
      <c r="O107" s="84"/>
      <c r="P107" s="84"/>
      <c r="Q107" s="84"/>
      <c r="R107" s="84"/>
      <c r="S107" s="84"/>
      <c r="T107" s="85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7" t="s">
        <v>170</v>
      </c>
      <c r="AU107" s="17" t="s">
        <v>82</v>
      </c>
    </row>
    <row r="108" spans="1:65" s="2" customFormat="1" ht="24.15" customHeight="1">
      <c r="A108" s="38"/>
      <c r="B108" s="39"/>
      <c r="C108" s="212" t="s">
        <v>206</v>
      </c>
      <c r="D108" s="212" t="s">
        <v>161</v>
      </c>
      <c r="E108" s="213" t="s">
        <v>207</v>
      </c>
      <c r="F108" s="214" t="s">
        <v>208</v>
      </c>
      <c r="G108" s="215" t="s">
        <v>209</v>
      </c>
      <c r="H108" s="216">
        <v>133.5</v>
      </c>
      <c r="I108" s="217"/>
      <c r="J108" s="218">
        <f>ROUND(I108*H108,2)</f>
        <v>0</v>
      </c>
      <c r="K108" s="214" t="s">
        <v>165</v>
      </c>
      <c r="L108" s="44"/>
      <c r="M108" s="219" t="s">
        <v>19</v>
      </c>
      <c r="N108" s="220" t="s">
        <v>43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</v>
      </c>
      <c r="T108" s="222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166</v>
      </c>
      <c r="AT108" s="223" t="s">
        <v>161</v>
      </c>
      <c r="AU108" s="223" t="s">
        <v>82</v>
      </c>
      <c r="AY108" s="17" t="s">
        <v>159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80</v>
      </c>
      <c r="BK108" s="224">
        <f>ROUND(I108*H108,2)</f>
        <v>0</v>
      </c>
      <c r="BL108" s="17" t="s">
        <v>166</v>
      </c>
      <c r="BM108" s="223" t="s">
        <v>210</v>
      </c>
    </row>
    <row r="109" spans="1:47" s="2" customFormat="1" ht="12">
      <c r="A109" s="38"/>
      <c r="B109" s="39"/>
      <c r="C109" s="40"/>
      <c r="D109" s="225" t="s">
        <v>168</v>
      </c>
      <c r="E109" s="40"/>
      <c r="F109" s="226" t="s">
        <v>211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168</v>
      </c>
      <c r="AU109" s="17" t="s">
        <v>82</v>
      </c>
    </row>
    <row r="110" spans="1:47" s="2" customFormat="1" ht="12">
      <c r="A110" s="38"/>
      <c r="B110" s="39"/>
      <c r="C110" s="40"/>
      <c r="D110" s="230" t="s">
        <v>170</v>
      </c>
      <c r="E110" s="40"/>
      <c r="F110" s="231" t="s">
        <v>212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170</v>
      </c>
      <c r="AU110" s="17" t="s">
        <v>82</v>
      </c>
    </row>
    <row r="111" spans="1:51" s="13" customFormat="1" ht="12">
      <c r="A111" s="13"/>
      <c r="B111" s="232"/>
      <c r="C111" s="233"/>
      <c r="D111" s="225" t="s">
        <v>172</v>
      </c>
      <c r="E111" s="234" t="s">
        <v>19</v>
      </c>
      <c r="F111" s="235" t="s">
        <v>213</v>
      </c>
      <c r="G111" s="233"/>
      <c r="H111" s="234" t="s">
        <v>19</v>
      </c>
      <c r="I111" s="236"/>
      <c r="J111" s="233"/>
      <c r="K111" s="233"/>
      <c r="L111" s="237"/>
      <c r="M111" s="238"/>
      <c r="N111" s="239"/>
      <c r="O111" s="239"/>
      <c r="P111" s="239"/>
      <c r="Q111" s="239"/>
      <c r="R111" s="239"/>
      <c r="S111" s="239"/>
      <c r="T111" s="240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1" t="s">
        <v>172</v>
      </c>
      <c r="AU111" s="241" t="s">
        <v>82</v>
      </c>
      <c r="AV111" s="13" t="s">
        <v>80</v>
      </c>
      <c r="AW111" s="13" t="s">
        <v>33</v>
      </c>
      <c r="AX111" s="13" t="s">
        <v>72</v>
      </c>
      <c r="AY111" s="241" t="s">
        <v>159</v>
      </c>
    </row>
    <row r="112" spans="1:51" s="14" customFormat="1" ht="12">
      <c r="A112" s="14"/>
      <c r="B112" s="242"/>
      <c r="C112" s="243"/>
      <c r="D112" s="225" t="s">
        <v>172</v>
      </c>
      <c r="E112" s="244" t="s">
        <v>19</v>
      </c>
      <c r="F112" s="245" t="s">
        <v>214</v>
      </c>
      <c r="G112" s="243"/>
      <c r="H112" s="246">
        <v>133.5</v>
      </c>
      <c r="I112" s="247"/>
      <c r="J112" s="243"/>
      <c r="K112" s="243"/>
      <c r="L112" s="248"/>
      <c r="M112" s="249"/>
      <c r="N112" s="250"/>
      <c r="O112" s="250"/>
      <c r="P112" s="250"/>
      <c r="Q112" s="250"/>
      <c r="R112" s="250"/>
      <c r="S112" s="250"/>
      <c r="T112" s="251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52" t="s">
        <v>172</v>
      </c>
      <c r="AU112" s="252" t="s">
        <v>82</v>
      </c>
      <c r="AV112" s="14" t="s">
        <v>82</v>
      </c>
      <c r="AW112" s="14" t="s">
        <v>33</v>
      </c>
      <c r="AX112" s="14" t="s">
        <v>72</v>
      </c>
      <c r="AY112" s="252" t="s">
        <v>159</v>
      </c>
    </row>
    <row r="113" spans="1:65" s="2" customFormat="1" ht="24.15" customHeight="1">
      <c r="A113" s="38"/>
      <c r="B113" s="39"/>
      <c r="C113" s="212" t="s">
        <v>215</v>
      </c>
      <c r="D113" s="212" t="s">
        <v>161</v>
      </c>
      <c r="E113" s="213" t="s">
        <v>216</v>
      </c>
      <c r="F113" s="214" t="s">
        <v>217</v>
      </c>
      <c r="G113" s="215" t="s">
        <v>209</v>
      </c>
      <c r="H113" s="216">
        <v>38037</v>
      </c>
      <c r="I113" s="217"/>
      <c r="J113" s="218">
        <f>ROUND(I113*H113,2)</f>
        <v>0</v>
      </c>
      <c r="K113" s="214" t="s">
        <v>165</v>
      </c>
      <c r="L113" s="44"/>
      <c r="M113" s="219" t="s">
        <v>19</v>
      </c>
      <c r="N113" s="220" t="s">
        <v>43</v>
      </c>
      <c r="O113" s="84"/>
      <c r="P113" s="221">
        <f>O113*H113</f>
        <v>0</v>
      </c>
      <c r="Q113" s="221">
        <v>0</v>
      </c>
      <c r="R113" s="221">
        <f>Q113*H113</f>
        <v>0</v>
      </c>
      <c r="S113" s="221">
        <v>0</v>
      </c>
      <c r="T113" s="222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23" t="s">
        <v>166</v>
      </c>
      <c r="AT113" s="223" t="s">
        <v>161</v>
      </c>
      <c r="AU113" s="223" t="s">
        <v>82</v>
      </c>
      <c r="AY113" s="17" t="s">
        <v>159</v>
      </c>
      <c r="BE113" s="224">
        <f>IF(N113="základní",J113,0)</f>
        <v>0</v>
      </c>
      <c r="BF113" s="224">
        <f>IF(N113="snížená",J113,0)</f>
        <v>0</v>
      </c>
      <c r="BG113" s="224">
        <f>IF(N113="zákl. přenesená",J113,0)</f>
        <v>0</v>
      </c>
      <c r="BH113" s="224">
        <f>IF(N113="sníž. přenesená",J113,0)</f>
        <v>0</v>
      </c>
      <c r="BI113" s="224">
        <f>IF(N113="nulová",J113,0)</f>
        <v>0</v>
      </c>
      <c r="BJ113" s="17" t="s">
        <v>80</v>
      </c>
      <c r="BK113" s="224">
        <f>ROUND(I113*H113,2)</f>
        <v>0</v>
      </c>
      <c r="BL113" s="17" t="s">
        <v>166</v>
      </c>
      <c r="BM113" s="223" t="s">
        <v>218</v>
      </c>
    </row>
    <row r="114" spans="1:47" s="2" customFormat="1" ht="12">
      <c r="A114" s="38"/>
      <c r="B114" s="39"/>
      <c r="C114" s="40"/>
      <c r="D114" s="225" t="s">
        <v>168</v>
      </c>
      <c r="E114" s="40"/>
      <c r="F114" s="226" t="s">
        <v>219</v>
      </c>
      <c r="G114" s="40"/>
      <c r="H114" s="40"/>
      <c r="I114" s="227"/>
      <c r="J114" s="40"/>
      <c r="K114" s="40"/>
      <c r="L114" s="44"/>
      <c r="M114" s="228"/>
      <c r="N114" s="229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168</v>
      </c>
      <c r="AU114" s="17" t="s">
        <v>82</v>
      </c>
    </row>
    <row r="115" spans="1:47" s="2" customFormat="1" ht="12">
      <c r="A115" s="38"/>
      <c r="B115" s="39"/>
      <c r="C115" s="40"/>
      <c r="D115" s="230" t="s">
        <v>170</v>
      </c>
      <c r="E115" s="40"/>
      <c r="F115" s="231" t="s">
        <v>220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170</v>
      </c>
      <c r="AU115" s="17" t="s">
        <v>82</v>
      </c>
    </row>
    <row r="116" spans="1:51" s="13" customFormat="1" ht="12">
      <c r="A116" s="13"/>
      <c r="B116" s="232"/>
      <c r="C116" s="233"/>
      <c r="D116" s="225" t="s">
        <v>172</v>
      </c>
      <c r="E116" s="234" t="s">
        <v>19</v>
      </c>
      <c r="F116" s="235" t="s">
        <v>213</v>
      </c>
      <c r="G116" s="233"/>
      <c r="H116" s="234" t="s">
        <v>19</v>
      </c>
      <c r="I116" s="236"/>
      <c r="J116" s="233"/>
      <c r="K116" s="233"/>
      <c r="L116" s="237"/>
      <c r="M116" s="238"/>
      <c r="N116" s="239"/>
      <c r="O116" s="239"/>
      <c r="P116" s="239"/>
      <c r="Q116" s="239"/>
      <c r="R116" s="239"/>
      <c r="S116" s="239"/>
      <c r="T116" s="240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1" t="s">
        <v>172</v>
      </c>
      <c r="AU116" s="241" t="s">
        <v>82</v>
      </c>
      <c r="AV116" s="13" t="s">
        <v>80</v>
      </c>
      <c r="AW116" s="13" t="s">
        <v>33</v>
      </c>
      <c r="AX116" s="13" t="s">
        <v>72</v>
      </c>
      <c r="AY116" s="241" t="s">
        <v>159</v>
      </c>
    </row>
    <row r="117" spans="1:51" s="14" customFormat="1" ht="12">
      <c r="A117" s="14"/>
      <c r="B117" s="242"/>
      <c r="C117" s="243"/>
      <c r="D117" s="225" t="s">
        <v>172</v>
      </c>
      <c r="E117" s="244" t="s">
        <v>19</v>
      </c>
      <c r="F117" s="245" t="s">
        <v>221</v>
      </c>
      <c r="G117" s="243"/>
      <c r="H117" s="246">
        <v>38037</v>
      </c>
      <c r="I117" s="247"/>
      <c r="J117" s="243"/>
      <c r="K117" s="243"/>
      <c r="L117" s="248"/>
      <c r="M117" s="249"/>
      <c r="N117" s="250"/>
      <c r="O117" s="250"/>
      <c r="P117" s="250"/>
      <c r="Q117" s="250"/>
      <c r="R117" s="250"/>
      <c r="S117" s="250"/>
      <c r="T117" s="251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52" t="s">
        <v>172</v>
      </c>
      <c r="AU117" s="252" t="s">
        <v>82</v>
      </c>
      <c r="AV117" s="14" t="s">
        <v>82</v>
      </c>
      <c r="AW117" s="14" t="s">
        <v>33</v>
      </c>
      <c r="AX117" s="14" t="s">
        <v>72</v>
      </c>
      <c r="AY117" s="252" t="s">
        <v>159</v>
      </c>
    </row>
    <row r="118" spans="1:65" s="2" customFormat="1" ht="24.15" customHeight="1">
      <c r="A118" s="38"/>
      <c r="B118" s="39"/>
      <c r="C118" s="212" t="s">
        <v>222</v>
      </c>
      <c r="D118" s="212" t="s">
        <v>161</v>
      </c>
      <c r="E118" s="213" t="s">
        <v>223</v>
      </c>
      <c r="F118" s="214" t="s">
        <v>224</v>
      </c>
      <c r="G118" s="215" t="s">
        <v>164</v>
      </c>
      <c r="H118" s="216">
        <v>37</v>
      </c>
      <c r="I118" s="217"/>
      <c r="J118" s="218">
        <f>ROUND(I118*H118,2)</f>
        <v>0</v>
      </c>
      <c r="K118" s="214" t="s">
        <v>165</v>
      </c>
      <c r="L118" s="44"/>
      <c r="M118" s="219" t="s">
        <v>19</v>
      </c>
      <c r="N118" s="220" t="s">
        <v>43</v>
      </c>
      <c r="O118" s="84"/>
      <c r="P118" s="221">
        <f>O118*H118</f>
        <v>0</v>
      </c>
      <c r="Q118" s="221">
        <v>0</v>
      </c>
      <c r="R118" s="221">
        <f>Q118*H118</f>
        <v>0</v>
      </c>
      <c r="S118" s="221">
        <v>0</v>
      </c>
      <c r="T118" s="222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223" t="s">
        <v>166</v>
      </c>
      <c r="AT118" s="223" t="s">
        <v>161</v>
      </c>
      <c r="AU118" s="223" t="s">
        <v>82</v>
      </c>
      <c r="AY118" s="17" t="s">
        <v>159</v>
      </c>
      <c r="BE118" s="224">
        <f>IF(N118="základní",J118,0)</f>
        <v>0</v>
      </c>
      <c r="BF118" s="224">
        <f>IF(N118="snížená",J118,0)</f>
        <v>0</v>
      </c>
      <c r="BG118" s="224">
        <f>IF(N118="zákl. přenesená",J118,0)</f>
        <v>0</v>
      </c>
      <c r="BH118" s="224">
        <f>IF(N118="sníž. přenesená",J118,0)</f>
        <v>0</v>
      </c>
      <c r="BI118" s="224">
        <f>IF(N118="nulová",J118,0)</f>
        <v>0</v>
      </c>
      <c r="BJ118" s="17" t="s">
        <v>80</v>
      </c>
      <c r="BK118" s="224">
        <f>ROUND(I118*H118,2)</f>
        <v>0</v>
      </c>
      <c r="BL118" s="17" t="s">
        <v>166</v>
      </c>
      <c r="BM118" s="223" t="s">
        <v>225</v>
      </c>
    </row>
    <row r="119" spans="1:47" s="2" customFormat="1" ht="12">
      <c r="A119" s="38"/>
      <c r="B119" s="39"/>
      <c r="C119" s="40"/>
      <c r="D119" s="225" t="s">
        <v>168</v>
      </c>
      <c r="E119" s="40"/>
      <c r="F119" s="226" t="s">
        <v>226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168</v>
      </c>
      <c r="AU119" s="17" t="s">
        <v>82</v>
      </c>
    </row>
    <row r="120" spans="1:47" s="2" customFormat="1" ht="12">
      <c r="A120" s="38"/>
      <c r="B120" s="39"/>
      <c r="C120" s="40"/>
      <c r="D120" s="230" t="s">
        <v>170</v>
      </c>
      <c r="E120" s="40"/>
      <c r="F120" s="231" t="s">
        <v>227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170</v>
      </c>
      <c r="AU120" s="17" t="s">
        <v>82</v>
      </c>
    </row>
    <row r="121" spans="1:47" s="2" customFormat="1" ht="12">
      <c r="A121" s="38"/>
      <c r="B121" s="39"/>
      <c r="C121" s="40"/>
      <c r="D121" s="225" t="s">
        <v>187</v>
      </c>
      <c r="E121" s="40"/>
      <c r="F121" s="253" t="s">
        <v>188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187</v>
      </c>
      <c r="AU121" s="17" t="s">
        <v>82</v>
      </c>
    </row>
    <row r="122" spans="1:65" s="2" customFormat="1" ht="24.15" customHeight="1">
      <c r="A122" s="38"/>
      <c r="B122" s="39"/>
      <c r="C122" s="212" t="s">
        <v>228</v>
      </c>
      <c r="D122" s="212" t="s">
        <v>161</v>
      </c>
      <c r="E122" s="213" t="s">
        <v>229</v>
      </c>
      <c r="F122" s="214" t="s">
        <v>230</v>
      </c>
      <c r="G122" s="215" t="s">
        <v>164</v>
      </c>
      <c r="H122" s="216">
        <v>31</v>
      </c>
      <c r="I122" s="217"/>
      <c r="J122" s="218">
        <f>ROUND(I122*H122,2)</f>
        <v>0</v>
      </c>
      <c r="K122" s="214" t="s">
        <v>165</v>
      </c>
      <c r="L122" s="44"/>
      <c r="M122" s="219" t="s">
        <v>19</v>
      </c>
      <c r="N122" s="220" t="s">
        <v>43</v>
      </c>
      <c r="O122" s="84"/>
      <c r="P122" s="221">
        <f>O122*H122</f>
        <v>0</v>
      </c>
      <c r="Q122" s="221">
        <v>0</v>
      </c>
      <c r="R122" s="221">
        <f>Q122*H122</f>
        <v>0</v>
      </c>
      <c r="S122" s="221">
        <v>0</v>
      </c>
      <c r="T122" s="222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3" t="s">
        <v>166</v>
      </c>
      <c r="AT122" s="223" t="s">
        <v>161</v>
      </c>
      <c r="AU122" s="223" t="s">
        <v>82</v>
      </c>
      <c r="AY122" s="17" t="s">
        <v>159</v>
      </c>
      <c r="BE122" s="224">
        <f>IF(N122="základní",J122,0)</f>
        <v>0</v>
      </c>
      <c r="BF122" s="224">
        <f>IF(N122="snížená",J122,0)</f>
        <v>0</v>
      </c>
      <c r="BG122" s="224">
        <f>IF(N122="zákl. přenesená",J122,0)</f>
        <v>0</v>
      </c>
      <c r="BH122" s="224">
        <f>IF(N122="sníž. přenesená",J122,0)</f>
        <v>0</v>
      </c>
      <c r="BI122" s="224">
        <f>IF(N122="nulová",J122,0)</f>
        <v>0</v>
      </c>
      <c r="BJ122" s="17" t="s">
        <v>80</v>
      </c>
      <c r="BK122" s="224">
        <f>ROUND(I122*H122,2)</f>
        <v>0</v>
      </c>
      <c r="BL122" s="17" t="s">
        <v>166</v>
      </c>
      <c r="BM122" s="223" t="s">
        <v>231</v>
      </c>
    </row>
    <row r="123" spans="1:47" s="2" customFormat="1" ht="12">
      <c r="A123" s="38"/>
      <c r="B123" s="39"/>
      <c r="C123" s="40"/>
      <c r="D123" s="225" t="s">
        <v>168</v>
      </c>
      <c r="E123" s="40"/>
      <c r="F123" s="226" t="s">
        <v>232</v>
      </c>
      <c r="G123" s="40"/>
      <c r="H123" s="40"/>
      <c r="I123" s="227"/>
      <c r="J123" s="40"/>
      <c r="K123" s="40"/>
      <c r="L123" s="44"/>
      <c r="M123" s="228"/>
      <c r="N123" s="229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168</v>
      </c>
      <c r="AU123" s="17" t="s">
        <v>82</v>
      </c>
    </row>
    <row r="124" spans="1:47" s="2" customFormat="1" ht="12">
      <c r="A124" s="38"/>
      <c r="B124" s="39"/>
      <c r="C124" s="40"/>
      <c r="D124" s="230" t="s">
        <v>170</v>
      </c>
      <c r="E124" s="40"/>
      <c r="F124" s="231" t="s">
        <v>233</v>
      </c>
      <c r="G124" s="40"/>
      <c r="H124" s="40"/>
      <c r="I124" s="227"/>
      <c r="J124" s="40"/>
      <c r="K124" s="40"/>
      <c r="L124" s="44"/>
      <c r="M124" s="228"/>
      <c r="N124" s="229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170</v>
      </c>
      <c r="AU124" s="17" t="s">
        <v>82</v>
      </c>
    </row>
    <row r="125" spans="1:47" s="2" customFormat="1" ht="12">
      <c r="A125" s="38"/>
      <c r="B125" s="39"/>
      <c r="C125" s="40"/>
      <c r="D125" s="225" t="s">
        <v>187</v>
      </c>
      <c r="E125" s="40"/>
      <c r="F125" s="253" t="s">
        <v>188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187</v>
      </c>
      <c r="AU125" s="17" t="s">
        <v>82</v>
      </c>
    </row>
    <row r="126" spans="1:65" s="2" customFormat="1" ht="24.15" customHeight="1">
      <c r="A126" s="38"/>
      <c r="B126" s="39"/>
      <c r="C126" s="212" t="s">
        <v>234</v>
      </c>
      <c r="D126" s="212" t="s">
        <v>161</v>
      </c>
      <c r="E126" s="213" t="s">
        <v>235</v>
      </c>
      <c r="F126" s="214" t="s">
        <v>236</v>
      </c>
      <c r="G126" s="215" t="s">
        <v>164</v>
      </c>
      <c r="H126" s="216">
        <v>37</v>
      </c>
      <c r="I126" s="217"/>
      <c r="J126" s="218">
        <f>ROUND(I126*H126,2)</f>
        <v>0</v>
      </c>
      <c r="K126" s="214" t="s">
        <v>165</v>
      </c>
      <c r="L126" s="44"/>
      <c r="M126" s="219" t="s">
        <v>19</v>
      </c>
      <c r="N126" s="220" t="s">
        <v>43</v>
      </c>
      <c r="O126" s="84"/>
      <c r="P126" s="221">
        <f>O126*H126</f>
        <v>0</v>
      </c>
      <c r="Q126" s="221">
        <v>0</v>
      </c>
      <c r="R126" s="221">
        <f>Q126*H126</f>
        <v>0</v>
      </c>
      <c r="S126" s="221">
        <v>0</v>
      </c>
      <c r="T126" s="222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3" t="s">
        <v>166</v>
      </c>
      <c r="AT126" s="223" t="s">
        <v>161</v>
      </c>
      <c r="AU126" s="223" t="s">
        <v>82</v>
      </c>
      <c r="AY126" s="17" t="s">
        <v>159</v>
      </c>
      <c r="BE126" s="224">
        <f>IF(N126="základní",J126,0)</f>
        <v>0</v>
      </c>
      <c r="BF126" s="224">
        <f>IF(N126="snížená",J126,0)</f>
        <v>0</v>
      </c>
      <c r="BG126" s="224">
        <f>IF(N126="zákl. přenesená",J126,0)</f>
        <v>0</v>
      </c>
      <c r="BH126" s="224">
        <f>IF(N126="sníž. přenesená",J126,0)</f>
        <v>0</v>
      </c>
      <c r="BI126" s="224">
        <f>IF(N126="nulová",J126,0)</f>
        <v>0</v>
      </c>
      <c r="BJ126" s="17" t="s">
        <v>80</v>
      </c>
      <c r="BK126" s="224">
        <f>ROUND(I126*H126,2)</f>
        <v>0</v>
      </c>
      <c r="BL126" s="17" t="s">
        <v>166</v>
      </c>
      <c r="BM126" s="223" t="s">
        <v>237</v>
      </c>
    </row>
    <row r="127" spans="1:47" s="2" customFormat="1" ht="12">
      <c r="A127" s="38"/>
      <c r="B127" s="39"/>
      <c r="C127" s="40"/>
      <c r="D127" s="225" t="s">
        <v>168</v>
      </c>
      <c r="E127" s="40"/>
      <c r="F127" s="226" t="s">
        <v>238</v>
      </c>
      <c r="G127" s="40"/>
      <c r="H127" s="40"/>
      <c r="I127" s="227"/>
      <c r="J127" s="40"/>
      <c r="K127" s="40"/>
      <c r="L127" s="44"/>
      <c r="M127" s="228"/>
      <c r="N127" s="229"/>
      <c r="O127" s="84"/>
      <c r="P127" s="84"/>
      <c r="Q127" s="84"/>
      <c r="R127" s="84"/>
      <c r="S127" s="84"/>
      <c r="T127" s="85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T127" s="17" t="s">
        <v>168</v>
      </c>
      <c r="AU127" s="17" t="s">
        <v>82</v>
      </c>
    </row>
    <row r="128" spans="1:47" s="2" customFormat="1" ht="12">
      <c r="A128" s="38"/>
      <c r="B128" s="39"/>
      <c r="C128" s="40"/>
      <c r="D128" s="230" t="s">
        <v>170</v>
      </c>
      <c r="E128" s="40"/>
      <c r="F128" s="231" t="s">
        <v>239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170</v>
      </c>
      <c r="AU128" s="17" t="s">
        <v>82</v>
      </c>
    </row>
    <row r="129" spans="1:47" s="2" customFormat="1" ht="12">
      <c r="A129" s="38"/>
      <c r="B129" s="39"/>
      <c r="C129" s="40"/>
      <c r="D129" s="225" t="s">
        <v>187</v>
      </c>
      <c r="E129" s="40"/>
      <c r="F129" s="253" t="s">
        <v>188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187</v>
      </c>
      <c r="AU129" s="17" t="s">
        <v>82</v>
      </c>
    </row>
    <row r="130" spans="1:65" s="2" customFormat="1" ht="24.15" customHeight="1">
      <c r="A130" s="38"/>
      <c r="B130" s="39"/>
      <c r="C130" s="212" t="s">
        <v>240</v>
      </c>
      <c r="D130" s="212" t="s">
        <v>161</v>
      </c>
      <c r="E130" s="213" t="s">
        <v>241</v>
      </c>
      <c r="F130" s="214" t="s">
        <v>242</v>
      </c>
      <c r="G130" s="215" t="s">
        <v>164</v>
      </c>
      <c r="H130" s="216">
        <v>31</v>
      </c>
      <c r="I130" s="217"/>
      <c r="J130" s="218">
        <f>ROUND(I130*H130,2)</f>
        <v>0</v>
      </c>
      <c r="K130" s="214" t="s">
        <v>165</v>
      </c>
      <c r="L130" s="44"/>
      <c r="M130" s="219" t="s">
        <v>19</v>
      </c>
      <c r="N130" s="220" t="s">
        <v>43</v>
      </c>
      <c r="O130" s="84"/>
      <c r="P130" s="221">
        <f>O130*H130</f>
        <v>0</v>
      </c>
      <c r="Q130" s="221">
        <v>0</v>
      </c>
      <c r="R130" s="221">
        <f>Q130*H130</f>
        <v>0</v>
      </c>
      <c r="S130" s="221">
        <v>0</v>
      </c>
      <c r="T130" s="222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23" t="s">
        <v>166</v>
      </c>
      <c r="AT130" s="223" t="s">
        <v>161</v>
      </c>
      <c r="AU130" s="223" t="s">
        <v>82</v>
      </c>
      <c r="AY130" s="17" t="s">
        <v>159</v>
      </c>
      <c r="BE130" s="224">
        <f>IF(N130="základní",J130,0)</f>
        <v>0</v>
      </c>
      <c r="BF130" s="224">
        <f>IF(N130="snížená",J130,0)</f>
        <v>0</v>
      </c>
      <c r="BG130" s="224">
        <f>IF(N130="zákl. přenesená",J130,0)</f>
        <v>0</v>
      </c>
      <c r="BH130" s="224">
        <f>IF(N130="sníž. přenesená",J130,0)</f>
        <v>0</v>
      </c>
      <c r="BI130" s="224">
        <f>IF(N130="nulová",J130,0)</f>
        <v>0</v>
      </c>
      <c r="BJ130" s="17" t="s">
        <v>80</v>
      </c>
      <c r="BK130" s="224">
        <f>ROUND(I130*H130,2)</f>
        <v>0</v>
      </c>
      <c r="BL130" s="17" t="s">
        <v>166</v>
      </c>
      <c r="BM130" s="223" t="s">
        <v>243</v>
      </c>
    </row>
    <row r="131" spans="1:47" s="2" customFormat="1" ht="12">
      <c r="A131" s="38"/>
      <c r="B131" s="39"/>
      <c r="C131" s="40"/>
      <c r="D131" s="225" t="s">
        <v>168</v>
      </c>
      <c r="E131" s="40"/>
      <c r="F131" s="226" t="s">
        <v>244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168</v>
      </c>
      <c r="AU131" s="17" t="s">
        <v>82</v>
      </c>
    </row>
    <row r="132" spans="1:47" s="2" customFormat="1" ht="12">
      <c r="A132" s="38"/>
      <c r="B132" s="39"/>
      <c r="C132" s="40"/>
      <c r="D132" s="230" t="s">
        <v>170</v>
      </c>
      <c r="E132" s="40"/>
      <c r="F132" s="231" t="s">
        <v>245</v>
      </c>
      <c r="G132" s="40"/>
      <c r="H132" s="40"/>
      <c r="I132" s="227"/>
      <c r="J132" s="40"/>
      <c r="K132" s="40"/>
      <c r="L132" s="44"/>
      <c r="M132" s="228"/>
      <c r="N132" s="229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170</v>
      </c>
      <c r="AU132" s="17" t="s">
        <v>82</v>
      </c>
    </row>
    <row r="133" spans="1:47" s="2" customFormat="1" ht="12">
      <c r="A133" s="38"/>
      <c r="B133" s="39"/>
      <c r="C133" s="40"/>
      <c r="D133" s="225" t="s">
        <v>187</v>
      </c>
      <c r="E133" s="40"/>
      <c r="F133" s="253" t="s">
        <v>188</v>
      </c>
      <c r="G133" s="40"/>
      <c r="H133" s="40"/>
      <c r="I133" s="227"/>
      <c r="J133" s="40"/>
      <c r="K133" s="40"/>
      <c r="L133" s="44"/>
      <c r="M133" s="228"/>
      <c r="N133" s="229"/>
      <c r="O133" s="84"/>
      <c r="P133" s="84"/>
      <c r="Q133" s="84"/>
      <c r="R133" s="84"/>
      <c r="S133" s="84"/>
      <c r="T133" s="85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187</v>
      </c>
      <c r="AU133" s="17" t="s">
        <v>82</v>
      </c>
    </row>
    <row r="134" spans="1:65" s="2" customFormat="1" ht="44.25" customHeight="1">
      <c r="A134" s="38"/>
      <c r="B134" s="39"/>
      <c r="C134" s="212" t="s">
        <v>246</v>
      </c>
      <c r="D134" s="212" t="s">
        <v>161</v>
      </c>
      <c r="E134" s="213" t="s">
        <v>247</v>
      </c>
      <c r="F134" s="214" t="s">
        <v>248</v>
      </c>
      <c r="G134" s="215" t="s">
        <v>249</v>
      </c>
      <c r="H134" s="216">
        <v>4910.44</v>
      </c>
      <c r="I134" s="217"/>
      <c r="J134" s="218">
        <f>ROUND(I134*H134,2)</f>
        <v>0</v>
      </c>
      <c r="K134" s="214" t="s">
        <v>19</v>
      </c>
      <c r="L134" s="44"/>
      <c r="M134" s="219" t="s">
        <v>19</v>
      </c>
      <c r="N134" s="220" t="s">
        <v>43</v>
      </c>
      <c r="O134" s="84"/>
      <c r="P134" s="221">
        <f>O134*H134</f>
        <v>0</v>
      </c>
      <c r="Q134" s="221">
        <v>0</v>
      </c>
      <c r="R134" s="221">
        <f>Q134*H134</f>
        <v>0</v>
      </c>
      <c r="S134" s="221">
        <v>0</v>
      </c>
      <c r="T134" s="222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3" t="s">
        <v>166</v>
      </c>
      <c r="AT134" s="223" t="s">
        <v>161</v>
      </c>
      <c r="AU134" s="223" t="s">
        <v>82</v>
      </c>
      <c r="AY134" s="17" t="s">
        <v>159</v>
      </c>
      <c r="BE134" s="224">
        <f>IF(N134="základní",J134,0)</f>
        <v>0</v>
      </c>
      <c r="BF134" s="224">
        <f>IF(N134="snížená",J134,0)</f>
        <v>0</v>
      </c>
      <c r="BG134" s="224">
        <f>IF(N134="zákl. přenesená",J134,0)</f>
        <v>0</v>
      </c>
      <c r="BH134" s="224">
        <f>IF(N134="sníž. přenesená",J134,0)</f>
        <v>0</v>
      </c>
      <c r="BI134" s="224">
        <f>IF(N134="nulová",J134,0)</f>
        <v>0</v>
      </c>
      <c r="BJ134" s="17" t="s">
        <v>80</v>
      </c>
      <c r="BK134" s="224">
        <f>ROUND(I134*H134,2)</f>
        <v>0</v>
      </c>
      <c r="BL134" s="17" t="s">
        <v>166</v>
      </c>
      <c r="BM134" s="223" t="s">
        <v>250</v>
      </c>
    </row>
    <row r="135" spans="1:47" s="2" customFormat="1" ht="12">
      <c r="A135" s="38"/>
      <c r="B135" s="39"/>
      <c r="C135" s="40"/>
      <c r="D135" s="225" t="s">
        <v>168</v>
      </c>
      <c r="E135" s="40"/>
      <c r="F135" s="226" t="s">
        <v>251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168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172</v>
      </c>
      <c r="E136" s="234" t="s">
        <v>19</v>
      </c>
      <c r="F136" s="235" t="s">
        <v>252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172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159</v>
      </c>
    </row>
    <row r="137" spans="1:51" s="14" customFormat="1" ht="12">
      <c r="A137" s="14"/>
      <c r="B137" s="242"/>
      <c r="C137" s="243"/>
      <c r="D137" s="225" t="s">
        <v>172</v>
      </c>
      <c r="E137" s="244" t="s">
        <v>19</v>
      </c>
      <c r="F137" s="245" t="s">
        <v>253</v>
      </c>
      <c r="G137" s="243"/>
      <c r="H137" s="246">
        <v>4910.44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172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159</v>
      </c>
    </row>
    <row r="138" spans="1:65" s="2" customFormat="1" ht="37.8" customHeight="1">
      <c r="A138" s="38"/>
      <c r="B138" s="39"/>
      <c r="C138" s="212" t="s">
        <v>254</v>
      </c>
      <c r="D138" s="212" t="s">
        <v>161</v>
      </c>
      <c r="E138" s="213" t="s">
        <v>255</v>
      </c>
      <c r="F138" s="214" t="s">
        <v>256</v>
      </c>
      <c r="G138" s="215" t="s">
        <v>249</v>
      </c>
      <c r="H138" s="216">
        <v>2734.34</v>
      </c>
      <c r="I138" s="217"/>
      <c r="J138" s="218">
        <f>ROUND(I138*H138,2)</f>
        <v>0</v>
      </c>
      <c r="K138" s="214" t="s">
        <v>19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</v>
      </c>
      <c r="R138" s="221">
        <f>Q138*H138</f>
        <v>0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166</v>
      </c>
      <c r="AT138" s="223" t="s">
        <v>161</v>
      </c>
      <c r="AU138" s="223" t="s">
        <v>82</v>
      </c>
      <c r="AY138" s="17" t="s">
        <v>159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166</v>
      </c>
      <c r="BM138" s="223" t="s">
        <v>257</v>
      </c>
    </row>
    <row r="139" spans="1:47" s="2" customFormat="1" ht="12">
      <c r="A139" s="38"/>
      <c r="B139" s="39"/>
      <c r="C139" s="40"/>
      <c r="D139" s="225" t="s">
        <v>168</v>
      </c>
      <c r="E139" s="40"/>
      <c r="F139" s="226" t="s">
        <v>258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168</v>
      </c>
      <c r="AU139" s="17" t="s">
        <v>82</v>
      </c>
    </row>
    <row r="140" spans="1:51" s="14" customFormat="1" ht="12">
      <c r="A140" s="14"/>
      <c r="B140" s="242"/>
      <c r="C140" s="243"/>
      <c r="D140" s="225" t="s">
        <v>172</v>
      </c>
      <c r="E140" s="244" t="s">
        <v>19</v>
      </c>
      <c r="F140" s="245" t="s">
        <v>259</v>
      </c>
      <c r="G140" s="243"/>
      <c r="H140" s="246">
        <v>7644.78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2" t="s">
        <v>172</v>
      </c>
      <c r="AU140" s="252" t="s">
        <v>82</v>
      </c>
      <c r="AV140" s="14" t="s">
        <v>82</v>
      </c>
      <c r="AW140" s="14" t="s">
        <v>33</v>
      </c>
      <c r="AX140" s="14" t="s">
        <v>72</v>
      </c>
      <c r="AY140" s="252" t="s">
        <v>159</v>
      </c>
    </row>
    <row r="141" spans="1:51" s="14" customFormat="1" ht="12">
      <c r="A141" s="14"/>
      <c r="B141" s="242"/>
      <c r="C141" s="243"/>
      <c r="D141" s="225" t="s">
        <v>172</v>
      </c>
      <c r="E141" s="244" t="s">
        <v>19</v>
      </c>
      <c r="F141" s="245" t="s">
        <v>260</v>
      </c>
      <c r="G141" s="243"/>
      <c r="H141" s="246">
        <v>-4910.44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2" t="s">
        <v>172</v>
      </c>
      <c r="AU141" s="252" t="s">
        <v>82</v>
      </c>
      <c r="AV141" s="14" t="s">
        <v>82</v>
      </c>
      <c r="AW141" s="14" t="s">
        <v>33</v>
      </c>
      <c r="AX141" s="14" t="s">
        <v>72</v>
      </c>
      <c r="AY141" s="252" t="s">
        <v>159</v>
      </c>
    </row>
    <row r="142" spans="1:65" s="2" customFormat="1" ht="16.5" customHeight="1">
      <c r="A142" s="38"/>
      <c r="B142" s="39"/>
      <c r="C142" s="212" t="s">
        <v>8</v>
      </c>
      <c r="D142" s="212" t="s">
        <v>161</v>
      </c>
      <c r="E142" s="213" t="s">
        <v>261</v>
      </c>
      <c r="F142" s="214" t="s">
        <v>262</v>
      </c>
      <c r="G142" s="215" t="s">
        <v>263</v>
      </c>
      <c r="H142" s="216">
        <v>4921.812</v>
      </c>
      <c r="I142" s="217"/>
      <c r="J142" s="218">
        <f>ROUND(I142*H142,2)</f>
        <v>0</v>
      </c>
      <c r="K142" s="214" t="s">
        <v>19</v>
      </c>
      <c r="L142" s="44"/>
      <c r="M142" s="219" t="s">
        <v>19</v>
      </c>
      <c r="N142" s="220" t="s">
        <v>43</v>
      </c>
      <c r="O142" s="84"/>
      <c r="P142" s="221">
        <f>O142*H142</f>
        <v>0</v>
      </c>
      <c r="Q142" s="221">
        <v>0</v>
      </c>
      <c r="R142" s="221">
        <f>Q142*H142</f>
        <v>0</v>
      </c>
      <c r="S142" s="221">
        <v>0</v>
      </c>
      <c r="T142" s="222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3" t="s">
        <v>166</v>
      </c>
      <c r="AT142" s="223" t="s">
        <v>161</v>
      </c>
      <c r="AU142" s="223" t="s">
        <v>82</v>
      </c>
      <c r="AY142" s="17" t="s">
        <v>159</v>
      </c>
      <c r="BE142" s="224">
        <f>IF(N142="základní",J142,0)</f>
        <v>0</v>
      </c>
      <c r="BF142" s="224">
        <f>IF(N142="snížená",J142,0)</f>
        <v>0</v>
      </c>
      <c r="BG142" s="224">
        <f>IF(N142="zákl. přenesená",J142,0)</f>
        <v>0</v>
      </c>
      <c r="BH142" s="224">
        <f>IF(N142="sníž. přenesená",J142,0)</f>
        <v>0</v>
      </c>
      <c r="BI142" s="224">
        <f>IF(N142="nulová",J142,0)</f>
        <v>0</v>
      </c>
      <c r="BJ142" s="17" t="s">
        <v>80</v>
      </c>
      <c r="BK142" s="224">
        <f>ROUND(I142*H142,2)</f>
        <v>0</v>
      </c>
      <c r="BL142" s="17" t="s">
        <v>166</v>
      </c>
      <c r="BM142" s="223" t="s">
        <v>264</v>
      </c>
    </row>
    <row r="143" spans="1:47" s="2" customFormat="1" ht="12">
      <c r="A143" s="38"/>
      <c r="B143" s="39"/>
      <c r="C143" s="40"/>
      <c r="D143" s="225" t="s">
        <v>168</v>
      </c>
      <c r="E143" s="40"/>
      <c r="F143" s="226" t="s">
        <v>262</v>
      </c>
      <c r="G143" s="40"/>
      <c r="H143" s="40"/>
      <c r="I143" s="227"/>
      <c r="J143" s="40"/>
      <c r="K143" s="40"/>
      <c r="L143" s="44"/>
      <c r="M143" s="228"/>
      <c r="N143" s="229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168</v>
      </c>
      <c r="AU143" s="17" t="s">
        <v>82</v>
      </c>
    </row>
    <row r="144" spans="1:51" s="14" customFormat="1" ht="12">
      <c r="A144" s="14"/>
      <c r="B144" s="242"/>
      <c r="C144" s="243"/>
      <c r="D144" s="225" t="s">
        <v>172</v>
      </c>
      <c r="E144" s="244" t="s">
        <v>19</v>
      </c>
      <c r="F144" s="245" t="s">
        <v>259</v>
      </c>
      <c r="G144" s="243"/>
      <c r="H144" s="246">
        <v>7644.78</v>
      </c>
      <c r="I144" s="247"/>
      <c r="J144" s="243"/>
      <c r="K144" s="243"/>
      <c r="L144" s="248"/>
      <c r="M144" s="249"/>
      <c r="N144" s="250"/>
      <c r="O144" s="250"/>
      <c r="P144" s="250"/>
      <c r="Q144" s="250"/>
      <c r="R144" s="250"/>
      <c r="S144" s="250"/>
      <c r="T144" s="25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2" t="s">
        <v>172</v>
      </c>
      <c r="AU144" s="252" t="s">
        <v>82</v>
      </c>
      <c r="AV144" s="14" t="s">
        <v>82</v>
      </c>
      <c r="AW144" s="14" t="s">
        <v>33</v>
      </c>
      <c r="AX144" s="14" t="s">
        <v>72</v>
      </c>
      <c r="AY144" s="252" t="s">
        <v>159</v>
      </c>
    </row>
    <row r="145" spans="1:51" s="14" customFormat="1" ht="12">
      <c r="A145" s="14"/>
      <c r="B145" s="242"/>
      <c r="C145" s="243"/>
      <c r="D145" s="225" t="s">
        <v>172</v>
      </c>
      <c r="E145" s="244" t="s">
        <v>19</v>
      </c>
      <c r="F145" s="245" t="s">
        <v>260</v>
      </c>
      <c r="G145" s="243"/>
      <c r="H145" s="246">
        <v>-4910.44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172</v>
      </c>
      <c r="AU145" s="252" t="s">
        <v>82</v>
      </c>
      <c r="AV145" s="14" t="s">
        <v>82</v>
      </c>
      <c r="AW145" s="14" t="s">
        <v>33</v>
      </c>
      <c r="AX145" s="14" t="s">
        <v>72</v>
      </c>
      <c r="AY145" s="252" t="s">
        <v>159</v>
      </c>
    </row>
    <row r="146" spans="1:51" s="14" customFormat="1" ht="12">
      <c r="A146" s="14"/>
      <c r="B146" s="242"/>
      <c r="C146" s="243"/>
      <c r="D146" s="225" t="s">
        <v>172</v>
      </c>
      <c r="E146" s="243"/>
      <c r="F146" s="245" t="s">
        <v>265</v>
      </c>
      <c r="G146" s="243"/>
      <c r="H146" s="246">
        <v>4921.812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2" t="s">
        <v>172</v>
      </c>
      <c r="AU146" s="252" t="s">
        <v>82</v>
      </c>
      <c r="AV146" s="14" t="s">
        <v>82</v>
      </c>
      <c r="AW146" s="14" t="s">
        <v>4</v>
      </c>
      <c r="AX146" s="14" t="s">
        <v>80</v>
      </c>
      <c r="AY146" s="252" t="s">
        <v>159</v>
      </c>
    </row>
    <row r="147" spans="1:65" s="2" customFormat="1" ht="21.75" customHeight="1">
      <c r="A147" s="38"/>
      <c r="B147" s="39"/>
      <c r="C147" s="212" t="s">
        <v>266</v>
      </c>
      <c r="D147" s="212" t="s">
        <v>161</v>
      </c>
      <c r="E147" s="213" t="s">
        <v>267</v>
      </c>
      <c r="F147" s="214" t="s">
        <v>268</v>
      </c>
      <c r="G147" s="215" t="s">
        <v>164</v>
      </c>
      <c r="H147" s="216">
        <v>37</v>
      </c>
      <c r="I147" s="217"/>
      <c r="J147" s="218">
        <f>ROUND(I147*H147,2)</f>
        <v>0</v>
      </c>
      <c r="K147" s="214" t="s">
        <v>165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166</v>
      </c>
      <c r="AT147" s="223" t="s">
        <v>161</v>
      </c>
      <c r="AU147" s="223" t="s">
        <v>82</v>
      </c>
      <c r="AY147" s="17" t="s">
        <v>159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166</v>
      </c>
      <c r="BM147" s="223" t="s">
        <v>269</v>
      </c>
    </row>
    <row r="148" spans="1:47" s="2" customFormat="1" ht="12">
      <c r="A148" s="38"/>
      <c r="B148" s="39"/>
      <c r="C148" s="40"/>
      <c r="D148" s="225" t="s">
        <v>168</v>
      </c>
      <c r="E148" s="40"/>
      <c r="F148" s="226" t="s">
        <v>270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168</v>
      </c>
      <c r="AU148" s="17" t="s">
        <v>82</v>
      </c>
    </row>
    <row r="149" spans="1:47" s="2" customFormat="1" ht="12">
      <c r="A149" s="38"/>
      <c r="B149" s="39"/>
      <c r="C149" s="40"/>
      <c r="D149" s="230" t="s">
        <v>170</v>
      </c>
      <c r="E149" s="40"/>
      <c r="F149" s="231" t="s">
        <v>271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170</v>
      </c>
      <c r="AU149" s="17" t="s">
        <v>82</v>
      </c>
    </row>
    <row r="150" spans="1:65" s="2" customFormat="1" ht="24.15" customHeight="1">
      <c r="A150" s="38"/>
      <c r="B150" s="39"/>
      <c r="C150" s="212" t="s">
        <v>272</v>
      </c>
      <c r="D150" s="212" t="s">
        <v>161</v>
      </c>
      <c r="E150" s="213" t="s">
        <v>273</v>
      </c>
      <c r="F150" s="214" t="s">
        <v>274</v>
      </c>
      <c r="G150" s="215" t="s">
        <v>164</v>
      </c>
      <c r="H150" s="216">
        <v>31</v>
      </c>
      <c r="I150" s="217"/>
      <c r="J150" s="218">
        <f>ROUND(I150*H150,2)</f>
        <v>0</v>
      </c>
      <c r="K150" s="214" t="s">
        <v>165</v>
      </c>
      <c r="L150" s="44"/>
      <c r="M150" s="219" t="s">
        <v>19</v>
      </c>
      <c r="N150" s="220" t="s">
        <v>43</v>
      </c>
      <c r="O150" s="84"/>
      <c r="P150" s="221">
        <f>O150*H150</f>
        <v>0</v>
      </c>
      <c r="Q150" s="221">
        <v>0</v>
      </c>
      <c r="R150" s="221">
        <f>Q150*H150</f>
        <v>0</v>
      </c>
      <c r="S150" s="221">
        <v>0</v>
      </c>
      <c r="T150" s="222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3" t="s">
        <v>166</v>
      </c>
      <c r="AT150" s="223" t="s">
        <v>161</v>
      </c>
      <c r="AU150" s="223" t="s">
        <v>82</v>
      </c>
      <c r="AY150" s="17" t="s">
        <v>159</v>
      </c>
      <c r="BE150" s="224">
        <f>IF(N150="základní",J150,0)</f>
        <v>0</v>
      </c>
      <c r="BF150" s="224">
        <f>IF(N150="snížená",J150,0)</f>
        <v>0</v>
      </c>
      <c r="BG150" s="224">
        <f>IF(N150="zákl. přenesená",J150,0)</f>
        <v>0</v>
      </c>
      <c r="BH150" s="224">
        <f>IF(N150="sníž. přenesená",J150,0)</f>
        <v>0</v>
      </c>
      <c r="BI150" s="224">
        <f>IF(N150="nulová",J150,0)</f>
        <v>0</v>
      </c>
      <c r="BJ150" s="17" t="s">
        <v>80</v>
      </c>
      <c r="BK150" s="224">
        <f>ROUND(I150*H150,2)</f>
        <v>0</v>
      </c>
      <c r="BL150" s="17" t="s">
        <v>166</v>
      </c>
      <c r="BM150" s="223" t="s">
        <v>275</v>
      </c>
    </row>
    <row r="151" spans="1:47" s="2" customFormat="1" ht="12">
      <c r="A151" s="38"/>
      <c r="B151" s="39"/>
      <c r="C151" s="40"/>
      <c r="D151" s="225" t="s">
        <v>168</v>
      </c>
      <c r="E151" s="40"/>
      <c r="F151" s="226" t="s">
        <v>276</v>
      </c>
      <c r="G151" s="40"/>
      <c r="H151" s="40"/>
      <c r="I151" s="227"/>
      <c r="J151" s="40"/>
      <c r="K151" s="40"/>
      <c r="L151" s="44"/>
      <c r="M151" s="228"/>
      <c r="N151" s="229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168</v>
      </c>
      <c r="AU151" s="17" t="s">
        <v>82</v>
      </c>
    </row>
    <row r="152" spans="1:47" s="2" customFormat="1" ht="12">
      <c r="A152" s="38"/>
      <c r="B152" s="39"/>
      <c r="C152" s="40"/>
      <c r="D152" s="230" t="s">
        <v>170</v>
      </c>
      <c r="E152" s="40"/>
      <c r="F152" s="231" t="s">
        <v>277</v>
      </c>
      <c r="G152" s="40"/>
      <c r="H152" s="40"/>
      <c r="I152" s="227"/>
      <c r="J152" s="40"/>
      <c r="K152" s="40"/>
      <c r="L152" s="44"/>
      <c r="M152" s="254"/>
      <c r="N152" s="255"/>
      <c r="O152" s="256"/>
      <c r="P152" s="256"/>
      <c r="Q152" s="256"/>
      <c r="R152" s="256"/>
      <c r="S152" s="256"/>
      <c r="T152" s="257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170</v>
      </c>
      <c r="AU152" s="17" t="s">
        <v>82</v>
      </c>
    </row>
    <row r="153" spans="1:31" s="2" customFormat="1" ht="6.95" customHeight="1">
      <c r="A153" s="38"/>
      <c r="B153" s="59"/>
      <c r="C153" s="60"/>
      <c r="D153" s="60"/>
      <c r="E153" s="60"/>
      <c r="F153" s="60"/>
      <c r="G153" s="60"/>
      <c r="H153" s="60"/>
      <c r="I153" s="60"/>
      <c r="J153" s="60"/>
      <c r="K153" s="60"/>
      <c r="L153" s="44"/>
      <c r="M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</row>
  </sheetData>
  <sheetProtection password="CC35" sheet="1" objects="1" scenarios="1" formatColumns="0" formatRows="0" autoFilter="0"/>
  <autoFilter ref="C80:K152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6" r:id="rId1" display="https://podminky.urs.cz/item/CS_URS_2021_02/112101101"/>
    <hyperlink ref="F91" r:id="rId2" display="https://podminky.urs.cz/item/CS_URS_2021_02/112101102"/>
    <hyperlink ref="F96" r:id="rId3" display="https://podminky.urs.cz/item/CS_URS_2021_02/112155215"/>
    <hyperlink ref="F100" r:id="rId4" display="https://podminky.urs.cz/item/CS_URS_2021_02/112155221"/>
    <hyperlink ref="F104" r:id="rId5" display="https://podminky.urs.cz/item/CS_URS_2021_02/112251101"/>
    <hyperlink ref="F107" r:id="rId6" display="https://podminky.urs.cz/item/CS_URS_2021_02/112251102"/>
    <hyperlink ref="F110" r:id="rId7" display="https://podminky.urs.cz/item/CS_URS_2021_02/121151115"/>
    <hyperlink ref="F115" r:id="rId8" display="https://podminky.urs.cz/item/CS_URS_2021_02/121151123"/>
    <hyperlink ref="F120" r:id="rId9" display="https://podminky.urs.cz/item/CS_URS_2021_02/162201411"/>
    <hyperlink ref="F124" r:id="rId10" display="https://podminky.urs.cz/item/CS_URS_2021_02/162201412"/>
    <hyperlink ref="F128" r:id="rId11" display="https://podminky.urs.cz/item/CS_URS_2021_02/162201421"/>
    <hyperlink ref="F132" r:id="rId12" display="https://podminky.urs.cz/item/CS_URS_2021_02/162201422"/>
    <hyperlink ref="F149" r:id="rId13" display="https://podminky.urs.cz/item/CS_URS_2021_02/174251201"/>
    <hyperlink ref="F152" r:id="rId14" display="https://podminky.urs.cz/item/CS_URS_2021_02/17425120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2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135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1:31" s="2" customFormat="1" ht="12" customHeight="1">
      <c r="A8" s="38"/>
      <c r="B8" s="44"/>
      <c r="C8" s="38"/>
      <c r="D8" s="142" t="s">
        <v>136</v>
      </c>
      <c r="E8" s="38"/>
      <c r="F8" s="38"/>
      <c r="G8" s="38"/>
      <c r="H8" s="38"/>
      <c r="I8" s="38"/>
      <c r="J8" s="38"/>
      <c r="K8" s="38"/>
      <c r="L8" s="14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5" t="s">
        <v>278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2" t="s">
        <v>18</v>
      </c>
      <c r="E11" s="38"/>
      <c r="F11" s="133" t="s">
        <v>19</v>
      </c>
      <c r="G11" s="38"/>
      <c r="H11" s="38"/>
      <c r="I11" s="142" t="s">
        <v>20</v>
      </c>
      <c r="J11" s="133" t="s">
        <v>19</v>
      </c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2" t="s">
        <v>21</v>
      </c>
      <c r="E12" s="38"/>
      <c r="F12" s="133" t="s">
        <v>22</v>
      </c>
      <c r="G12" s="38"/>
      <c r="H12" s="38"/>
      <c r="I12" s="142" t="s">
        <v>23</v>
      </c>
      <c r="J12" s="146" t="str">
        <f>'Rekapitulace stavby'!AN8</f>
        <v>15. 9. 2021</v>
      </c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25</v>
      </c>
      <c r="E14" s="38"/>
      <c r="F14" s="38"/>
      <c r="G14" s="38"/>
      <c r="H14" s="38"/>
      <c r="I14" s="142" t="s">
        <v>26</v>
      </c>
      <c r="J14" s="133" t="s">
        <v>19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33" t="s">
        <v>27</v>
      </c>
      <c r="F15" s="38"/>
      <c r="G15" s="38"/>
      <c r="H15" s="38"/>
      <c r="I15" s="142" t="s">
        <v>28</v>
      </c>
      <c r="J15" s="133" t="s">
        <v>19</v>
      </c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2" t="s">
        <v>29</v>
      </c>
      <c r="E17" s="38"/>
      <c r="F17" s="38"/>
      <c r="G17" s="38"/>
      <c r="H17" s="38"/>
      <c r="I17" s="142" t="s">
        <v>26</v>
      </c>
      <c r="J17" s="33" t="str">
        <f>'Rekapitulace stavby'!AN13</f>
        <v>Vyplň údaj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3"/>
      <c r="G18" s="133"/>
      <c r="H18" s="133"/>
      <c r="I18" s="142" t="s">
        <v>28</v>
      </c>
      <c r="J18" s="33" t="str">
        <f>'Rekapitulace stavby'!AN14</f>
        <v>Vyplň údaj</v>
      </c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2" t="s">
        <v>31</v>
      </c>
      <c r="E20" s="38"/>
      <c r="F20" s="38"/>
      <c r="G20" s="38"/>
      <c r="H20" s="38"/>
      <c r="I20" s="142" t="s">
        <v>26</v>
      </c>
      <c r="J20" s="133" t="s">
        <v>19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33" t="s">
        <v>32</v>
      </c>
      <c r="F21" s="38"/>
      <c r="G21" s="38"/>
      <c r="H21" s="38"/>
      <c r="I21" s="142" t="s">
        <v>28</v>
      </c>
      <c r="J21" s="133" t="s">
        <v>19</v>
      </c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2" t="s">
        <v>34</v>
      </c>
      <c r="E23" s="38"/>
      <c r="F23" s="38"/>
      <c r="G23" s="38"/>
      <c r="H23" s="38"/>
      <c r="I23" s="142" t="s">
        <v>26</v>
      </c>
      <c r="J23" s="133" t="str">
        <f>IF('Rekapitulace stavby'!AN19="","",'Rekapitulace stavby'!AN19)</f>
        <v/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33" t="str">
        <f>IF('Rekapitulace stavby'!E20="","",'Rekapitulace stavby'!E20)</f>
        <v xml:space="preserve"> </v>
      </c>
      <c r="F24" s="38"/>
      <c r="G24" s="38"/>
      <c r="H24" s="38"/>
      <c r="I24" s="142" t="s">
        <v>28</v>
      </c>
      <c r="J24" s="133" t="str">
        <f>IF('Rekapitulace stavby'!AN20="","",'Rekapitulace stavby'!AN20)</f>
        <v/>
      </c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2" t="s">
        <v>36</v>
      </c>
      <c r="E26" s="38"/>
      <c r="F26" s="38"/>
      <c r="G26" s="38"/>
      <c r="H26" s="38"/>
      <c r="I26" s="38"/>
      <c r="J26" s="38"/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7"/>
      <c r="B27" s="148"/>
      <c r="C27" s="147"/>
      <c r="D27" s="147"/>
      <c r="E27" s="149" t="s">
        <v>19</v>
      </c>
      <c r="F27" s="149"/>
      <c r="G27" s="149"/>
      <c r="H27" s="149"/>
      <c r="I27" s="147"/>
      <c r="J27" s="147"/>
      <c r="K27" s="147"/>
      <c r="L27" s="150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51"/>
      <c r="E29" s="151"/>
      <c r="F29" s="151"/>
      <c r="G29" s="151"/>
      <c r="H29" s="151"/>
      <c r="I29" s="151"/>
      <c r="J29" s="151"/>
      <c r="K29" s="151"/>
      <c r="L29" s="14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2" t="s">
        <v>38</v>
      </c>
      <c r="E30" s="38"/>
      <c r="F30" s="38"/>
      <c r="G30" s="38"/>
      <c r="H30" s="38"/>
      <c r="I30" s="38"/>
      <c r="J30" s="153">
        <f>ROUND(J91,2)</f>
        <v>0</v>
      </c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4" t="s">
        <v>40</v>
      </c>
      <c r="G32" s="38"/>
      <c r="H32" s="38"/>
      <c r="I32" s="154" t="s">
        <v>39</v>
      </c>
      <c r="J32" s="154" t="s">
        <v>41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5" t="s">
        <v>42</v>
      </c>
      <c r="E33" s="142" t="s">
        <v>43</v>
      </c>
      <c r="F33" s="156">
        <f>ROUND((SUM(BE91:BE823)),2)</f>
        <v>0</v>
      </c>
      <c r="G33" s="38"/>
      <c r="H33" s="38"/>
      <c r="I33" s="157">
        <v>0.21</v>
      </c>
      <c r="J33" s="156">
        <f>ROUND(((SUM(BE91:BE823))*I33),2)</f>
        <v>0</v>
      </c>
      <c r="K33" s="38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2" t="s">
        <v>44</v>
      </c>
      <c r="F34" s="156">
        <f>ROUND((SUM(BF91:BF823)),2)</f>
        <v>0</v>
      </c>
      <c r="G34" s="38"/>
      <c r="H34" s="38"/>
      <c r="I34" s="157">
        <v>0.15</v>
      </c>
      <c r="J34" s="156">
        <f>ROUND(((SUM(BF91:BF823))*I34),2)</f>
        <v>0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2" t="s">
        <v>45</v>
      </c>
      <c r="F35" s="156">
        <f>ROUND((SUM(BG91:BG823)),2)</f>
        <v>0</v>
      </c>
      <c r="G35" s="38"/>
      <c r="H35" s="38"/>
      <c r="I35" s="157">
        <v>0.21</v>
      </c>
      <c r="J35" s="156">
        <f>0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2" t="s">
        <v>46</v>
      </c>
      <c r="F36" s="156">
        <f>ROUND((SUM(BH91:BH823)),2)</f>
        <v>0</v>
      </c>
      <c r="G36" s="38"/>
      <c r="H36" s="38"/>
      <c r="I36" s="157">
        <v>0.15</v>
      </c>
      <c r="J36" s="156">
        <f>0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47</v>
      </c>
      <c r="F37" s="156">
        <f>ROUND((SUM(BI91:BI823)),2)</f>
        <v>0</v>
      </c>
      <c r="G37" s="38"/>
      <c r="H37" s="38"/>
      <c r="I37" s="157">
        <v>0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8"/>
      <c r="D39" s="159" t="s">
        <v>48</v>
      </c>
      <c r="E39" s="160"/>
      <c r="F39" s="160"/>
      <c r="G39" s="161" t="s">
        <v>49</v>
      </c>
      <c r="H39" s="162" t="s">
        <v>50</v>
      </c>
      <c r="I39" s="160"/>
      <c r="J39" s="163">
        <f>SUM(J30:J37)</f>
        <v>0</v>
      </c>
      <c r="K39" s="164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165"/>
      <c r="C40" s="166"/>
      <c r="D40" s="166"/>
      <c r="E40" s="166"/>
      <c r="F40" s="166"/>
      <c r="G40" s="166"/>
      <c r="H40" s="166"/>
      <c r="I40" s="166"/>
      <c r="J40" s="166"/>
      <c r="K40" s="166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pans="1:31" s="2" customFormat="1" ht="6.95" customHeight="1">
      <c r="A44" s="38"/>
      <c r="B44" s="167"/>
      <c r="C44" s="168"/>
      <c r="D44" s="168"/>
      <c r="E44" s="168"/>
      <c r="F44" s="168"/>
      <c r="G44" s="168"/>
      <c r="H44" s="168"/>
      <c r="I44" s="168"/>
      <c r="J44" s="168"/>
      <c r="K44" s="168"/>
      <c r="L44" s="14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24.95" customHeight="1">
      <c r="A45" s="38"/>
      <c r="B45" s="39"/>
      <c r="C45" s="23" t="s">
        <v>138</v>
      </c>
      <c r="D45" s="40"/>
      <c r="E45" s="40"/>
      <c r="F45" s="40"/>
      <c r="G45" s="40"/>
      <c r="H45" s="40"/>
      <c r="I45" s="40"/>
      <c r="J45" s="40"/>
      <c r="K45" s="40"/>
      <c r="L45" s="14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6.5" customHeight="1">
      <c r="A48" s="38"/>
      <c r="B48" s="39"/>
      <c r="C48" s="40"/>
      <c r="D48" s="40"/>
      <c r="E48" s="169" t="str">
        <f>E7</f>
        <v>II/230 Stříbro - dálnice D5, úsek 2</v>
      </c>
      <c r="F48" s="32"/>
      <c r="G48" s="32"/>
      <c r="H48" s="32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136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69" t="str">
        <f>E9</f>
        <v>SO 101 - Rekonstrukce pozemní komunikace</v>
      </c>
      <c r="F50" s="40"/>
      <c r="G50" s="40"/>
      <c r="H50" s="40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6.95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4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2" customHeight="1">
      <c r="A52" s="38"/>
      <c r="B52" s="39"/>
      <c r="C52" s="32" t="s">
        <v>21</v>
      </c>
      <c r="D52" s="40"/>
      <c r="E52" s="40"/>
      <c r="F52" s="27" t="str">
        <f>F12</f>
        <v>Stříbro</v>
      </c>
      <c r="G52" s="40"/>
      <c r="H52" s="40"/>
      <c r="I52" s="32" t="s">
        <v>23</v>
      </c>
      <c r="J52" s="72" t="str">
        <f>IF(J12="","",J12)</f>
        <v>15. 9. 2021</v>
      </c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6.95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25.6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kraje, p. o.</v>
      </c>
      <c r="G54" s="40"/>
      <c r="H54" s="40"/>
      <c r="I54" s="32" t="s">
        <v>31</v>
      </c>
      <c r="J54" s="36" t="str">
        <f>E21</f>
        <v>Sweco Hydroprojekt a.s.</v>
      </c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 xml:space="preserve"> </v>
      </c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0.3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29.25" customHeight="1">
      <c r="A57" s="38"/>
      <c r="B57" s="39"/>
      <c r="C57" s="170" t="s">
        <v>139</v>
      </c>
      <c r="D57" s="171"/>
      <c r="E57" s="171"/>
      <c r="F57" s="171"/>
      <c r="G57" s="171"/>
      <c r="H57" s="171"/>
      <c r="I57" s="171"/>
      <c r="J57" s="172" t="s">
        <v>140</v>
      </c>
      <c r="K57" s="171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10.3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47" s="2" customFormat="1" ht="22.8" customHeight="1">
      <c r="A59" s="38"/>
      <c r="B59" s="39"/>
      <c r="C59" s="173" t="s">
        <v>70</v>
      </c>
      <c r="D59" s="40"/>
      <c r="E59" s="40"/>
      <c r="F59" s="40"/>
      <c r="G59" s="40"/>
      <c r="H59" s="40"/>
      <c r="I59" s="40"/>
      <c r="J59" s="102">
        <f>J91</f>
        <v>0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141</v>
      </c>
    </row>
    <row r="60" spans="1:31" s="9" customFormat="1" ht="24.95" customHeight="1">
      <c r="A60" s="9"/>
      <c r="B60" s="174"/>
      <c r="C60" s="175"/>
      <c r="D60" s="176" t="s">
        <v>142</v>
      </c>
      <c r="E60" s="177"/>
      <c r="F60" s="177"/>
      <c r="G60" s="177"/>
      <c r="H60" s="177"/>
      <c r="I60" s="177"/>
      <c r="J60" s="178">
        <f>J92</f>
        <v>0</v>
      </c>
      <c r="K60" s="175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25"/>
      <c r="D61" s="181" t="s">
        <v>143</v>
      </c>
      <c r="E61" s="182"/>
      <c r="F61" s="182"/>
      <c r="G61" s="182"/>
      <c r="H61" s="182"/>
      <c r="I61" s="182"/>
      <c r="J61" s="183">
        <f>J93</f>
        <v>0</v>
      </c>
      <c r="K61" s="125"/>
      <c r="L61" s="18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25"/>
      <c r="D62" s="181" t="s">
        <v>279</v>
      </c>
      <c r="E62" s="182"/>
      <c r="F62" s="182"/>
      <c r="G62" s="182"/>
      <c r="H62" s="182"/>
      <c r="I62" s="182"/>
      <c r="J62" s="183">
        <f>J308</f>
        <v>0</v>
      </c>
      <c r="K62" s="125"/>
      <c r="L62" s="18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25"/>
      <c r="D63" s="181" t="s">
        <v>280</v>
      </c>
      <c r="E63" s="182"/>
      <c r="F63" s="182"/>
      <c r="G63" s="182"/>
      <c r="H63" s="182"/>
      <c r="I63" s="182"/>
      <c r="J63" s="183">
        <f>J343</f>
        <v>0</v>
      </c>
      <c r="K63" s="125"/>
      <c r="L63" s="18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0"/>
      <c r="C64" s="125"/>
      <c r="D64" s="181" t="s">
        <v>281</v>
      </c>
      <c r="E64" s="182"/>
      <c r="F64" s="182"/>
      <c r="G64" s="182"/>
      <c r="H64" s="182"/>
      <c r="I64" s="182"/>
      <c r="J64" s="183">
        <f>J403</f>
        <v>0</v>
      </c>
      <c r="K64" s="125"/>
      <c r="L64" s="18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0"/>
      <c r="C65" s="125"/>
      <c r="D65" s="181" t="s">
        <v>282</v>
      </c>
      <c r="E65" s="182"/>
      <c r="F65" s="182"/>
      <c r="G65" s="182"/>
      <c r="H65" s="182"/>
      <c r="I65" s="182"/>
      <c r="J65" s="183">
        <f>J414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283</v>
      </c>
      <c r="E66" s="182"/>
      <c r="F66" s="182"/>
      <c r="G66" s="182"/>
      <c r="H66" s="182"/>
      <c r="I66" s="182"/>
      <c r="J66" s="183">
        <f>J536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284</v>
      </c>
      <c r="E67" s="182"/>
      <c r="F67" s="182"/>
      <c r="G67" s="182"/>
      <c r="H67" s="182"/>
      <c r="I67" s="182"/>
      <c r="J67" s="183">
        <f>J547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285</v>
      </c>
      <c r="E68" s="182"/>
      <c r="F68" s="182"/>
      <c r="G68" s="182"/>
      <c r="H68" s="182"/>
      <c r="I68" s="182"/>
      <c r="J68" s="183">
        <f>J763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286</v>
      </c>
      <c r="E69" s="182"/>
      <c r="F69" s="182"/>
      <c r="G69" s="182"/>
      <c r="H69" s="182"/>
      <c r="I69" s="182"/>
      <c r="J69" s="183">
        <f>J794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9" customFormat="1" ht="24.95" customHeight="1">
      <c r="A70" s="9"/>
      <c r="B70" s="174"/>
      <c r="C70" s="175"/>
      <c r="D70" s="176" t="s">
        <v>287</v>
      </c>
      <c r="E70" s="177"/>
      <c r="F70" s="177"/>
      <c r="G70" s="177"/>
      <c r="H70" s="177"/>
      <c r="I70" s="177"/>
      <c r="J70" s="178">
        <f>J801</f>
        <v>0</v>
      </c>
      <c r="K70" s="175"/>
      <c r="L70" s="17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</row>
    <row r="71" spans="1:31" s="10" customFormat="1" ht="19.9" customHeight="1">
      <c r="A71" s="10"/>
      <c r="B71" s="180"/>
      <c r="C71" s="125"/>
      <c r="D71" s="181" t="s">
        <v>288</v>
      </c>
      <c r="E71" s="182"/>
      <c r="F71" s="182"/>
      <c r="G71" s="182"/>
      <c r="H71" s="182"/>
      <c r="I71" s="182"/>
      <c r="J71" s="183">
        <f>J802</f>
        <v>0</v>
      </c>
      <c r="K71" s="125"/>
      <c r="L71" s="184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8"/>
      <c r="B72" s="39"/>
      <c r="C72" s="40"/>
      <c r="D72" s="40"/>
      <c r="E72" s="40"/>
      <c r="F72" s="40"/>
      <c r="G72" s="40"/>
      <c r="H72" s="40"/>
      <c r="I72" s="40"/>
      <c r="J72" s="40"/>
      <c r="K72" s="40"/>
      <c r="L72" s="14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6.95" customHeight="1">
      <c r="A73" s="38"/>
      <c r="B73" s="59"/>
      <c r="C73" s="60"/>
      <c r="D73" s="60"/>
      <c r="E73" s="60"/>
      <c r="F73" s="60"/>
      <c r="G73" s="60"/>
      <c r="H73" s="60"/>
      <c r="I73" s="60"/>
      <c r="J73" s="60"/>
      <c r="K73" s="60"/>
      <c r="L73" s="14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7" spans="1:31" s="2" customFormat="1" ht="6.95" customHeight="1">
      <c r="A77" s="38"/>
      <c r="B77" s="61"/>
      <c r="C77" s="62"/>
      <c r="D77" s="62"/>
      <c r="E77" s="62"/>
      <c r="F77" s="62"/>
      <c r="G77" s="62"/>
      <c r="H77" s="62"/>
      <c r="I77" s="62"/>
      <c r="J77" s="62"/>
      <c r="K77" s="62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24.95" customHeight="1">
      <c r="A78" s="38"/>
      <c r="B78" s="39"/>
      <c r="C78" s="23" t="s">
        <v>144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6.95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1:31" s="2" customFormat="1" ht="12" customHeight="1">
      <c r="A80" s="38"/>
      <c r="B80" s="39"/>
      <c r="C80" s="32" t="s">
        <v>16</v>
      </c>
      <c r="D80" s="40"/>
      <c r="E80" s="40"/>
      <c r="F80" s="40"/>
      <c r="G80" s="40"/>
      <c r="H80" s="40"/>
      <c r="I80" s="40"/>
      <c r="J80" s="40"/>
      <c r="K80" s="40"/>
      <c r="L80" s="14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pans="1:31" s="2" customFormat="1" ht="16.5" customHeight="1">
      <c r="A81" s="38"/>
      <c r="B81" s="39"/>
      <c r="C81" s="40"/>
      <c r="D81" s="40"/>
      <c r="E81" s="169" t="str">
        <f>E7</f>
        <v>II/230 Stříbro - dálnice D5, úsek 2</v>
      </c>
      <c r="F81" s="32"/>
      <c r="G81" s="32"/>
      <c r="H81" s="32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136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E9</f>
        <v>SO 101 - Rekonstrukce pozemní komunikace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F12</f>
        <v>Stříbro</v>
      </c>
      <c r="G85" s="40"/>
      <c r="H85" s="40"/>
      <c r="I85" s="32" t="s">
        <v>23</v>
      </c>
      <c r="J85" s="72" t="str">
        <f>IF(J12="","",J12)</f>
        <v>15. 9. 2021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E15</f>
        <v>Správa a údržba silnic Plzeňského kraje, p. o.</v>
      </c>
      <c r="G87" s="40"/>
      <c r="H87" s="40"/>
      <c r="I87" s="32" t="s">
        <v>31</v>
      </c>
      <c r="J87" s="36" t="str">
        <f>E21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IF(E18="","",E18)</f>
        <v>Vyplň údaj</v>
      </c>
      <c r="G88" s="40"/>
      <c r="H88" s="40"/>
      <c r="I88" s="32" t="s">
        <v>34</v>
      </c>
      <c r="J88" s="36" t="str">
        <f>E24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145</v>
      </c>
      <c r="D90" s="188" t="s">
        <v>57</v>
      </c>
      <c r="E90" s="188" t="s">
        <v>53</v>
      </c>
      <c r="F90" s="188" t="s">
        <v>54</v>
      </c>
      <c r="G90" s="188" t="s">
        <v>146</v>
      </c>
      <c r="H90" s="188" t="s">
        <v>147</v>
      </c>
      <c r="I90" s="188" t="s">
        <v>148</v>
      </c>
      <c r="J90" s="188" t="s">
        <v>140</v>
      </c>
      <c r="K90" s="189" t="s">
        <v>149</v>
      </c>
      <c r="L90" s="190"/>
      <c r="M90" s="92" t="s">
        <v>19</v>
      </c>
      <c r="N90" s="93" t="s">
        <v>42</v>
      </c>
      <c r="O90" s="93" t="s">
        <v>150</v>
      </c>
      <c r="P90" s="93" t="s">
        <v>151</v>
      </c>
      <c r="Q90" s="93" t="s">
        <v>152</v>
      </c>
      <c r="R90" s="93" t="s">
        <v>153</v>
      </c>
      <c r="S90" s="93" t="s">
        <v>154</v>
      </c>
      <c r="T90" s="94" t="s">
        <v>155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156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P92+P801</f>
        <v>0</v>
      </c>
      <c r="Q91" s="96"/>
      <c r="R91" s="193">
        <f>R92+R801</f>
        <v>2906.89384264</v>
      </c>
      <c r="S91" s="96"/>
      <c r="T91" s="194">
        <f>T92+T801</f>
        <v>20161.9655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141</v>
      </c>
      <c r="BK91" s="195">
        <f>BK92+BK801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157</v>
      </c>
      <c r="F92" s="199" t="s">
        <v>158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P93+P308+P343+P403+P414+P536+P547+P763+P794</f>
        <v>0</v>
      </c>
      <c r="Q92" s="204"/>
      <c r="R92" s="205">
        <f>R93+R308+R343+R403+R414+R536+R547+R763+R794</f>
        <v>2906.78584264</v>
      </c>
      <c r="S92" s="204"/>
      <c r="T92" s="206">
        <f>T93+T308+T343+T403+T414+T536+T547+T763+T794</f>
        <v>20161.9655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159</v>
      </c>
      <c r="BK92" s="209">
        <f>BK93+BK308+BK343+BK403+BK414+BK536+BK547+BK763+BK794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160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SUM(P94:P307)</f>
        <v>0</v>
      </c>
      <c r="Q93" s="204"/>
      <c r="R93" s="205">
        <f>SUM(R94:R307)</f>
        <v>30.080125</v>
      </c>
      <c r="S93" s="204"/>
      <c r="T93" s="206">
        <f>SUM(T94:T307)</f>
        <v>20161.9655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159</v>
      </c>
      <c r="BK93" s="209">
        <f>SUM(BK94:BK307)</f>
        <v>0</v>
      </c>
    </row>
    <row r="94" spans="1:65" s="2" customFormat="1" ht="24.15" customHeight="1">
      <c r="A94" s="38"/>
      <c r="B94" s="39"/>
      <c r="C94" s="212" t="s">
        <v>80</v>
      </c>
      <c r="D94" s="212" t="s">
        <v>161</v>
      </c>
      <c r="E94" s="213" t="s">
        <v>289</v>
      </c>
      <c r="F94" s="214" t="s">
        <v>290</v>
      </c>
      <c r="G94" s="215" t="s">
        <v>209</v>
      </c>
      <c r="H94" s="216">
        <v>19683.6</v>
      </c>
      <c r="I94" s="217"/>
      <c r="J94" s="218">
        <f>ROUND(I94*H94,2)</f>
        <v>0</v>
      </c>
      <c r="K94" s="214" t="s">
        <v>165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0.17</v>
      </c>
      <c r="T94" s="222">
        <f>S94*H94</f>
        <v>3346.212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166</v>
      </c>
      <c r="AT94" s="223" t="s">
        <v>161</v>
      </c>
      <c r="AU94" s="223" t="s">
        <v>82</v>
      </c>
      <c r="AY94" s="17" t="s">
        <v>159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166</v>
      </c>
      <c r="BM94" s="223" t="s">
        <v>291</v>
      </c>
    </row>
    <row r="95" spans="1:47" s="2" customFormat="1" ht="12">
      <c r="A95" s="38"/>
      <c r="B95" s="39"/>
      <c r="C95" s="40"/>
      <c r="D95" s="225" t="s">
        <v>168</v>
      </c>
      <c r="E95" s="40"/>
      <c r="F95" s="226" t="s">
        <v>292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168</v>
      </c>
      <c r="AU95" s="17" t="s">
        <v>82</v>
      </c>
    </row>
    <row r="96" spans="1:47" s="2" customFormat="1" ht="12">
      <c r="A96" s="38"/>
      <c r="B96" s="39"/>
      <c r="C96" s="40"/>
      <c r="D96" s="230" t="s">
        <v>170</v>
      </c>
      <c r="E96" s="40"/>
      <c r="F96" s="231" t="s">
        <v>293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170</v>
      </c>
      <c r="AU96" s="17" t="s">
        <v>82</v>
      </c>
    </row>
    <row r="97" spans="1:51" s="13" customFormat="1" ht="12">
      <c r="A97" s="13"/>
      <c r="B97" s="232"/>
      <c r="C97" s="233"/>
      <c r="D97" s="225" t="s">
        <v>172</v>
      </c>
      <c r="E97" s="234" t="s">
        <v>19</v>
      </c>
      <c r="F97" s="235" t="s">
        <v>294</v>
      </c>
      <c r="G97" s="233"/>
      <c r="H97" s="234" t="s">
        <v>19</v>
      </c>
      <c r="I97" s="236"/>
      <c r="J97" s="233"/>
      <c r="K97" s="233"/>
      <c r="L97" s="237"/>
      <c r="M97" s="238"/>
      <c r="N97" s="239"/>
      <c r="O97" s="239"/>
      <c r="P97" s="239"/>
      <c r="Q97" s="239"/>
      <c r="R97" s="239"/>
      <c r="S97" s="239"/>
      <c r="T97" s="240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41" t="s">
        <v>172</v>
      </c>
      <c r="AU97" s="241" t="s">
        <v>82</v>
      </c>
      <c r="AV97" s="13" t="s">
        <v>80</v>
      </c>
      <c r="AW97" s="13" t="s">
        <v>33</v>
      </c>
      <c r="AX97" s="13" t="s">
        <v>72</v>
      </c>
      <c r="AY97" s="241" t="s">
        <v>159</v>
      </c>
    </row>
    <row r="98" spans="1:51" s="13" customFormat="1" ht="12">
      <c r="A98" s="13"/>
      <c r="B98" s="232"/>
      <c r="C98" s="233"/>
      <c r="D98" s="225" t="s">
        <v>172</v>
      </c>
      <c r="E98" s="234" t="s">
        <v>19</v>
      </c>
      <c r="F98" s="235" t="s">
        <v>295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172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159</v>
      </c>
    </row>
    <row r="99" spans="1:51" s="13" customFormat="1" ht="12">
      <c r="A99" s="13"/>
      <c r="B99" s="232"/>
      <c r="C99" s="233"/>
      <c r="D99" s="225" t="s">
        <v>172</v>
      </c>
      <c r="E99" s="234" t="s">
        <v>19</v>
      </c>
      <c r="F99" s="235" t="s">
        <v>296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172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159</v>
      </c>
    </row>
    <row r="100" spans="1:51" s="14" customFormat="1" ht="12">
      <c r="A100" s="14"/>
      <c r="B100" s="242"/>
      <c r="C100" s="243"/>
      <c r="D100" s="225" t="s">
        <v>172</v>
      </c>
      <c r="E100" s="244" t="s">
        <v>19</v>
      </c>
      <c r="F100" s="245" t="s">
        <v>297</v>
      </c>
      <c r="G100" s="243"/>
      <c r="H100" s="246">
        <v>19683.6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172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159</v>
      </c>
    </row>
    <row r="101" spans="1:65" s="2" customFormat="1" ht="24.15" customHeight="1">
      <c r="A101" s="38"/>
      <c r="B101" s="39"/>
      <c r="C101" s="212" t="s">
        <v>82</v>
      </c>
      <c r="D101" s="212" t="s">
        <v>161</v>
      </c>
      <c r="E101" s="213" t="s">
        <v>298</v>
      </c>
      <c r="F101" s="214" t="s">
        <v>299</v>
      </c>
      <c r="G101" s="215" t="s">
        <v>209</v>
      </c>
      <c r="H101" s="216">
        <v>495.67</v>
      </c>
      <c r="I101" s="217"/>
      <c r="J101" s="218">
        <f>ROUND(I101*H101,2)</f>
        <v>0</v>
      </c>
      <c r="K101" s="214" t="s">
        <v>165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0.29</v>
      </c>
      <c r="T101" s="222">
        <f>S101*H101</f>
        <v>143.74429999999998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166</v>
      </c>
      <c r="AT101" s="223" t="s">
        <v>161</v>
      </c>
      <c r="AU101" s="223" t="s">
        <v>82</v>
      </c>
      <c r="AY101" s="17" t="s">
        <v>159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166</v>
      </c>
      <c r="BM101" s="223" t="s">
        <v>300</v>
      </c>
    </row>
    <row r="102" spans="1:47" s="2" customFormat="1" ht="12">
      <c r="A102" s="38"/>
      <c r="B102" s="39"/>
      <c r="C102" s="40"/>
      <c r="D102" s="225" t="s">
        <v>168</v>
      </c>
      <c r="E102" s="40"/>
      <c r="F102" s="226" t="s">
        <v>301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168</v>
      </c>
      <c r="AU102" s="17" t="s">
        <v>82</v>
      </c>
    </row>
    <row r="103" spans="1:47" s="2" customFormat="1" ht="12">
      <c r="A103" s="38"/>
      <c r="B103" s="39"/>
      <c r="C103" s="40"/>
      <c r="D103" s="230" t="s">
        <v>170</v>
      </c>
      <c r="E103" s="40"/>
      <c r="F103" s="231" t="s">
        <v>302</v>
      </c>
      <c r="G103" s="40"/>
      <c r="H103" s="40"/>
      <c r="I103" s="227"/>
      <c r="J103" s="40"/>
      <c r="K103" s="40"/>
      <c r="L103" s="44"/>
      <c r="M103" s="228"/>
      <c r="N103" s="229"/>
      <c r="O103" s="84"/>
      <c r="P103" s="84"/>
      <c r="Q103" s="84"/>
      <c r="R103" s="84"/>
      <c r="S103" s="84"/>
      <c r="T103" s="85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T103" s="17" t="s">
        <v>170</v>
      </c>
      <c r="AU103" s="17" t="s">
        <v>82</v>
      </c>
    </row>
    <row r="104" spans="1:51" s="13" customFormat="1" ht="12">
      <c r="A104" s="13"/>
      <c r="B104" s="232"/>
      <c r="C104" s="233"/>
      <c r="D104" s="225" t="s">
        <v>172</v>
      </c>
      <c r="E104" s="234" t="s">
        <v>19</v>
      </c>
      <c r="F104" s="235" t="s">
        <v>303</v>
      </c>
      <c r="G104" s="233"/>
      <c r="H104" s="234" t="s">
        <v>19</v>
      </c>
      <c r="I104" s="236"/>
      <c r="J104" s="233"/>
      <c r="K104" s="233"/>
      <c r="L104" s="237"/>
      <c r="M104" s="238"/>
      <c r="N104" s="239"/>
      <c r="O104" s="239"/>
      <c r="P104" s="239"/>
      <c r="Q104" s="239"/>
      <c r="R104" s="239"/>
      <c r="S104" s="239"/>
      <c r="T104" s="240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1" t="s">
        <v>172</v>
      </c>
      <c r="AU104" s="241" t="s">
        <v>82</v>
      </c>
      <c r="AV104" s="13" t="s">
        <v>80</v>
      </c>
      <c r="AW104" s="13" t="s">
        <v>33</v>
      </c>
      <c r="AX104" s="13" t="s">
        <v>72</v>
      </c>
      <c r="AY104" s="241" t="s">
        <v>159</v>
      </c>
    </row>
    <row r="105" spans="1:51" s="13" customFormat="1" ht="12">
      <c r="A105" s="13"/>
      <c r="B105" s="232"/>
      <c r="C105" s="233"/>
      <c r="D105" s="225" t="s">
        <v>172</v>
      </c>
      <c r="E105" s="234" t="s">
        <v>19</v>
      </c>
      <c r="F105" s="235" t="s">
        <v>304</v>
      </c>
      <c r="G105" s="233"/>
      <c r="H105" s="234" t="s">
        <v>19</v>
      </c>
      <c r="I105" s="236"/>
      <c r="J105" s="233"/>
      <c r="K105" s="233"/>
      <c r="L105" s="237"/>
      <c r="M105" s="238"/>
      <c r="N105" s="239"/>
      <c r="O105" s="239"/>
      <c r="P105" s="239"/>
      <c r="Q105" s="239"/>
      <c r="R105" s="239"/>
      <c r="S105" s="239"/>
      <c r="T105" s="240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1" t="s">
        <v>172</v>
      </c>
      <c r="AU105" s="241" t="s">
        <v>82</v>
      </c>
      <c r="AV105" s="13" t="s">
        <v>80</v>
      </c>
      <c r="AW105" s="13" t="s">
        <v>33</v>
      </c>
      <c r="AX105" s="13" t="s">
        <v>72</v>
      </c>
      <c r="AY105" s="241" t="s">
        <v>159</v>
      </c>
    </row>
    <row r="106" spans="1:51" s="13" customFormat="1" ht="12">
      <c r="A106" s="13"/>
      <c r="B106" s="232"/>
      <c r="C106" s="233"/>
      <c r="D106" s="225" t="s">
        <v>172</v>
      </c>
      <c r="E106" s="234" t="s">
        <v>19</v>
      </c>
      <c r="F106" s="235" t="s">
        <v>305</v>
      </c>
      <c r="G106" s="233"/>
      <c r="H106" s="234" t="s">
        <v>19</v>
      </c>
      <c r="I106" s="236"/>
      <c r="J106" s="233"/>
      <c r="K106" s="233"/>
      <c r="L106" s="237"/>
      <c r="M106" s="238"/>
      <c r="N106" s="239"/>
      <c r="O106" s="239"/>
      <c r="P106" s="239"/>
      <c r="Q106" s="239"/>
      <c r="R106" s="239"/>
      <c r="S106" s="239"/>
      <c r="T106" s="240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1" t="s">
        <v>172</v>
      </c>
      <c r="AU106" s="241" t="s">
        <v>82</v>
      </c>
      <c r="AV106" s="13" t="s">
        <v>80</v>
      </c>
      <c r="AW106" s="13" t="s">
        <v>33</v>
      </c>
      <c r="AX106" s="13" t="s">
        <v>72</v>
      </c>
      <c r="AY106" s="241" t="s">
        <v>159</v>
      </c>
    </row>
    <row r="107" spans="1:51" s="14" customFormat="1" ht="12">
      <c r="A107" s="14"/>
      <c r="B107" s="242"/>
      <c r="C107" s="243"/>
      <c r="D107" s="225" t="s">
        <v>172</v>
      </c>
      <c r="E107" s="244" t="s">
        <v>19</v>
      </c>
      <c r="F107" s="245" t="s">
        <v>306</v>
      </c>
      <c r="G107" s="243"/>
      <c r="H107" s="246">
        <v>495.67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172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159</v>
      </c>
    </row>
    <row r="108" spans="1:65" s="2" customFormat="1" ht="24.15" customHeight="1">
      <c r="A108" s="38"/>
      <c r="B108" s="39"/>
      <c r="C108" s="212" t="s">
        <v>181</v>
      </c>
      <c r="D108" s="212" t="s">
        <v>161</v>
      </c>
      <c r="E108" s="213" t="s">
        <v>307</v>
      </c>
      <c r="F108" s="214" t="s">
        <v>308</v>
      </c>
      <c r="G108" s="215" t="s">
        <v>209</v>
      </c>
      <c r="H108" s="216">
        <v>19683.6</v>
      </c>
      <c r="I108" s="217"/>
      <c r="J108" s="218">
        <f>ROUND(I108*H108,2)</f>
        <v>0</v>
      </c>
      <c r="K108" s="214" t="s">
        <v>165</v>
      </c>
      <c r="L108" s="44"/>
      <c r="M108" s="219" t="s">
        <v>19</v>
      </c>
      <c r="N108" s="220" t="s">
        <v>43</v>
      </c>
      <c r="O108" s="84"/>
      <c r="P108" s="221">
        <f>O108*H108</f>
        <v>0</v>
      </c>
      <c r="Q108" s="221">
        <v>0</v>
      </c>
      <c r="R108" s="221">
        <f>Q108*H108</f>
        <v>0</v>
      </c>
      <c r="S108" s="221">
        <v>0.709</v>
      </c>
      <c r="T108" s="222">
        <f>S108*H108</f>
        <v>13955.672399999998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223" t="s">
        <v>166</v>
      </c>
      <c r="AT108" s="223" t="s">
        <v>161</v>
      </c>
      <c r="AU108" s="223" t="s">
        <v>82</v>
      </c>
      <c r="AY108" s="17" t="s">
        <v>159</v>
      </c>
      <c r="BE108" s="224">
        <f>IF(N108="základní",J108,0)</f>
        <v>0</v>
      </c>
      <c r="BF108" s="224">
        <f>IF(N108="snížená",J108,0)</f>
        <v>0</v>
      </c>
      <c r="BG108" s="224">
        <f>IF(N108="zákl. přenesená",J108,0)</f>
        <v>0</v>
      </c>
      <c r="BH108" s="224">
        <f>IF(N108="sníž. přenesená",J108,0)</f>
        <v>0</v>
      </c>
      <c r="BI108" s="224">
        <f>IF(N108="nulová",J108,0)</f>
        <v>0</v>
      </c>
      <c r="BJ108" s="17" t="s">
        <v>80</v>
      </c>
      <c r="BK108" s="224">
        <f>ROUND(I108*H108,2)</f>
        <v>0</v>
      </c>
      <c r="BL108" s="17" t="s">
        <v>166</v>
      </c>
      <c r="BM108" s="223" t="s">
        <v>309</v>
      </c>
    </row>
    <row r="109" spans="1:47" s="2" customFormat="1" ht="12">
      <c r="A109" s="38"/>
      <c r="B109" s="39"/>
      <c r="C109" s="40"/>
      <c r="D109" s="225" t="s">
        <v>168</v>
      </c>
      <c r="E109" s="40"/>
      <c r="F109" s="226" t="s">
        <v>310</v>
      </c>
      <c r="G109" s="40"/>
      <c r="H109" s="40"/>
      <c r="I109" s="227"/>
      <c r="J109" s="40"/>
      <c r="K109" s="40"/>
      <c r="L109" s="44"/>
      <c r="M109" s="228"/>
      <c r="N109" s="229"/>
      <c r="O109" s="84"/>
      <c r="P109" s="84"/>
      <c r="Q109" s="84"/>
      <c r="R109" s="84"/>
      <c r="S109" s="84"/>
      <c r="T109" s="85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T109" s="17" t="s">
        <v>168</v>
      </c>
      <c r="AU109" s="17" t="s">
        <v>82</v>
      </c>
    </row>
    <row r="110" spans="1:47" s="2" customFormat="1" ht="12">
      <c r="A110" s="38"/>
      <c r="B110" s="39"/>
      <c r="C110" s="40"/>
      <c r="D110" s="230" t="s">
        <v>170</v>
      </c>
      <c r="E110" s="40"/>
      <c r="F110" s="231" t="s">
        <v>311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170</v>
      </c>
      <c r="AU110" s="17" t="s">
        <v>82</v>
      </c>
    </row>
    <row r="111" spans="1:47" s="2" customFormat="1" ht="12">
      <c r="A111" s="38"/>
      <c r="B111" s="39"/>
      <c r="C111" s="40"/>
      <c r="D111" s="225" t="s">
        <v>187</v>
      </c>
      <c r="E111" s="40"/>
      <c r="F111" s="253" t="s">
        <v>312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187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172</v>
      </c>
      <c r="E112" s="234" t="s">
        <v>19</v>
      </c>
      <c r="F112" s="235" t="s">
        <v>294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172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159</v>
      </c>
    </row>
    <row r="113" spans="1:51" s="13" customFormat="1" ht="12">
      <c r="A113" s="13"/>
      <c r="B113" s="232"/>
      <c r="C113" s="233"/>
      <c r="D113" s="225" t="s">
        <v>172</v>
      </c>
      <c r="E113" s="234" t="s">
        <v>19</v>
      </c>
      <c r="F113" s="235" t="s">
        <v>295</v>
      </c>
      <c r="G113" s="233"/>
      <c r="H113" s="234" t="s">
        <v>19</v>
      </c>
      <c r="I113" s="236"/>
      <c r="J113" s="233"/>
      <c r="K113" s="233"/>
      <c r="L113" s="237"/>
      <c r="M113" s="238"/>
      <c r="N113" s="239"/>
      <c r="O113" s="239"/>
      <c r="P113" s="239"/>
      <c r="Q113" s="239"/>
      <c r="R113" s="239"/>
      <c r="S113" s="239"/>
      <c r="T113" s="240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1" t="s">
        <v>172</v>
      </c>
      <c r="AU113" s="241" t="s">
        <v>82</v>
      </c>
      <c r="AV113" s="13" t="s">
        <v>80</v>
      </c>
      <c r="AW113" s="13" t="s">
        <v>33</v>
      </c>
      <c r="AX113" s="13" t="s">
        <v>72</v>
      </c>
      <c r="AY113" s="241" t="s">
        <v>159</v>
      </c>
    </row>
    <row r="114" spans="1:51" s="13" customFormat="1" ht="12">
      <c r="A114" s="13"/>
      <c r="B114" s="232"/>
      <c r="C114" s="233"/>
      <c r="D114" s="225" t="s">
        <v>172</v>
      </c>
      <c r="E114" s="234" t="s">
        <v>19</v>
      </c>
      <c r="F114" s="235" t="s">
        <v>313</v>
      </c>
      <c r="G114" s="233"/>
      <c r="H114" s="234" t="s">
        <v>19</v>
      </c>
      <c r="I114" s="236"/>
      <c r="J114" s="233"/>
      <c r="K114" s="233"/>
      <c r="L114" s="237"/>
      <c r="M114" s="238"/>
      <c r="N114" s="239"/>
      <c r="O114" s="239"/>
      <c r="P114" s="239"/>
      <c r="Q114" s="239"/>
      <c r="R114" s="239"/>
      <c r="S114" s="239"/>
      <c r="T114" s="240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1" t="s">
        <v>172</v>
      </c>
      <c r="AU114" s="241" t="s">
        <v>82</v>
      </c>
      <c r="AV114" s="13" t="s">
        <v>80</v>
      </c>
      <c r="AW114" s="13" t="s">
        <v>33</v>
      </c>
      <c r="AX114" s="13" t="s">
        <v>72</v>
      </c>
      <c r="AY114" s="241" t="s">
        <v>159</v>
      </c>
    </row>
    <row r="115" spans="1:51" s="14" customFormat="1" ht="12">
      <c r="A115" s="14"/>
      <c r="B115" s="242"/>
      <c r="C115" s="243"/>
      <c r="D115" s="225" t="s">
        <v>172</v>
      </c>
      <c r="E115" s="244" t="s">
        <v>19</v>
      </c>
      <c r="F115" s="245" t="s">
        <v>314</v>
      </c>
      <c r="G115" s="243"/>
      <c r="H115" s="246">
        <v>19683.6</v>
      </c>
      <c r="I115" s="247"/>
      <c r="J115" s="243"/>
      <c r="K115" s="243"/>
      <c r="L115" s="248"/>
      <c r="M115" s="249"/>
      <c r="N115" s="250"/>
      <c r="O115" s="250"/>
      <c r="P115" s="250"/>
      <c r="Q115" s="250"/>
      <c r="R115" s="250"/>
      <c r="S115" s="250"/>
      <c r="T115" s="251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2" t="s">
        <v>172</v>
      </c>
      <c r="AU115" s="252" t="s">
        <v>82</v>
      </c>
      <c r="AV115" s="14" t="s">
        <v>82</v>
      </c>
      <c r="AW115" s="14" t="s">
        <v>33</v>
      </c>
      <c r="AX115" s="14" t="s">
        <v>72</v>
      </c>
      <c r="AY115" s="252" t="s">
        <v>159</v>
      </c>
    </row>
    <row r="116" spans="1:65" s="2" customFormat="1" ht="33" customHeight="1">
      <c r="A116" s="38"/>
      <c r="B116" s="39"/>
      <c r="C116" s="212" t="s">
        <v>166</v>
      </c>
      <c r="D116" s="212" t="s">
        <v>161</v>
      </c>
      <c r="E116" s="213" t="s">
        <v>315</v>
      </c>
      <c r="F116" s="214" t="s">
        <v>316</v>
      </c>
      <c r="G116" s="215" t="s">
        <v>209</v>
      </c>
      <c r="H116" s="216">
        <v>19683.6</v>
      </c>
      <c r="I116" s="217"/>
      <c r="J116" s="218">
        <f>ROUND(I116*H116,2)</f>
        <v>0</v>
      </c>
      <c r="K116" s="214" t="s">
        <v>165</v>
      </c>
      <c r="L116" s="44"/>
      <c r="M116" s="219" t="s">
        <v>19</v>
      </c>
      <c r="N116" s="220" t="s">
        <v>43</v>
      </c>
      <c r="O116" s="84"/>
      <c r="P116" s="221">
        <f>O116*H116</f>
        <v>0</v>
      </c>
      <c r="Q116" s="221">
        <v>0.00013</v>
      </c>
      <c r="R116" s="221">
        <f>Q116*H116</f>
        <v>2.5588679999999995</v>
      </c>
      <c r="S116" s="221">
        <v>0.138</v>
      </c>
      <c r="T116" s="222">
        <f>S116*H116</f>
        <v>2716.3368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23" t="s">
        <v>166</v>
      </c>
      <c r="AT116" s="223" t="s">
        <v>161</v>
      </c>
      <c r="AU116" s="223" t="s">
        <v>82</v>
      </c>
      <c r="AY116" s="17" t="s">
        <v>159</v>
      </c>
      <c r="BE116" s="224">
        <f>IF(N116="základní",J116,0)</f>
        <v>0</v>
      </c>
      <c r="BF116" s="224">
        <f>IF(N116="snížená",J116,0)</f>
        <v>0</v>
      </c>
      <c r="BG116" s="224">
        <f>IF(N116="zákl. přenesená",J116,0)</f>
        <v>0</v>
      </c>
      <c r="BH116" s="224">
        <f>IF(N116="sníž. přenesená",J116,0)</f>
        <v>0</v>
      </c>
      <c r="BI116" s="224">
        <f>IF(N116="nulová",J116,0)</f>
        <v>0</v>
      </c>
      <c r="BJ116" s="17" t="s">
        <v>80</v>
      </c>
      <c r="BK116" s="224">
        <f>ROUND(I116*H116,2)</f>
        <v>0</v>
      </c>
      <c r="BL116" s="17" t="s">
        <v>166</v>
      </c>
      <c r="BM116" s="223" t="s">
        <v>317</v>
      </c>
    </row>
    <row r="117" spans="1:47" s="2" customFormat="1" ht="12">
      <c r="A117" s="38"/>
      <c r="B117" s="39"/>
      <c r="C117" s="40"/>
      <c r="D117" s="225" t="s">
        <v>168</v>
      </c>
      <c r="E117" s="40"/>
      <c r="F117" s="226" t="s">
        <v>318</v>
      </c>
      <c r="G117" s="40"/>
      <c r="H117" s="40"/>
      <c r="I117" s="227"/>
      <c r="J117" s="40"/>
      <c r="K117" s="40"/>
      <c r="L117" s="44"/>
      <c r="M117" s="228"/>
      <c r="N117" s="229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168</v>
      </c>
      <c r="AU117" s="17" t="s">
        <v>82</v>
      </c>
    </row>
    <row r="118" spans="1:47" s="2" customFormat="1" ht="12">
      <c r="A118" s="38"/>
      <c r="B118" s="39"/>
      <c r="C118" s="40"/>
      <c r="D118" s="230" t="s">
        <v>170</v>
      </c>
      <c r="E118" s="40"/>
      <c r="F118" s="231" t="s">
        <v>319</v>
      </c>
      <c r="G118" s="40"/>
      <c r="H118" s="40"/>
      <c r="I118" s="227"/>
      <c r="J118" s="40"/>
      <c r="K118" s="40"/>
      <c r="L118" s="44"/>
      <c r="M118" s="228"/>
      <c r="N118" s="229"/>
      <c r="O118" s="84"/>
      <c r="P118" s="84"/>
      <c r="Q118" s="84"/>
      <c r="R118" s="84"/>
      <c r="S118" s="84"/>
      <c r="T118" s="85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170</v>
      </c>
      <c r="AU118" s="17" t="s">
        <v>82</v>
      </c>
    </row>
    <row r="119" spans="1:47" s="2" customFormat="1" ht="12">
      <c r="A119" s="38"/>
      <c r="B119" s="39"/>
      <c r="C119" s="40"/>
      <c r="D119" s="225" t="s">
        <v>187</v>
      </c>
      <c r="E119" s="40"/>
      <c r="F119" s="253" t="s">
        <v>320</v>
      </c>
      <c r="G119" s="40"/>
      <c r="H119" s="40"/>
      <c r="I119" s="227"/>
      <c r="J119" s="40"/>
      <c r="K119" s="40"/>
      <c r="L119" s="44"/>
      <c r="M119" s="228"/>
      <c r="N119" s="229"/>
      <c r="O119" s="84"/>
      <c r="P119" s="84"/>
      <c r="Q119" s="84"/>
      <c r="R119" s="84"/>
      <c r="S119" s="84"/>
      <c r="T119" s="85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T119" s="17" t="s">
        <v>187</v>
      </c>
      <c r="AU119" s="17" t="s">
        <v>82</v>
      </c>
    </row>
    <row r="120" spans="1:51" s="13" customFormat="1" ht="12">
      <c r="A120" s="13"/>
      <c r="B120" s="232"/>
      <c r="C120" s="233"/>
      <c r="D120" s="225" t="s">
        <v>172</v>
      </c>
      <c r="E120" s="234" t="s">
        <v>19</v>
      </c>
      <c r="F120" s="235" t="s">
        <v>294</v>
      </c>
      <c r="G120" s="233"/>
      <c r="H120" s="234" t="s">
        <v>19</v>
      </c>
      <c r="I120" s="236"/>
      <c r="J120" s="233"/>
      <c r="K120" s="233"/>
      <c r="L120" s="237"/>
      <c r="M120" s="238"/>
      <c r="N120" s="239"/>
      <c r="O120" s="239"/>
      <c r="P120" s="239"/>
      <c r="Q120" s="239"/>
      <c r="R120" s="239"/>
      <c r="S120" s="239"/>
      <c r="T120" s="240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1" t="s">
        <v>172</v>
      </c>
      <c r="AU120" s="241" t="s">
        <v>82</v>
      </c>
      <c r="AV120" s="13" t="s">
        <v>80</v>
      </c>
      <c r="AW120" s="13" t="s">
        <v>33</v>
      </c>
      <c r="AX120" s="13" t="s">
        <v>72</v>
      </c>
      <c r="AY120" s="241" t="s">
        <v>159</v>
      </c>
    </row>
    <row r="121" spans="1:51" s="13" customFormat="1" ht="12">
      <c r="A121" s="13"/>
      <c r="B121" s="232"/>
      <c r="C121" s="233"/>
      <c r="D121" s="225" t="s">
        <v>172</v>
      </c>
      <c r="E121" s="234" t="s">
        <v>19</v>
      </c>
      <c r="F121" s="235" t="s">
        <v>295</v>
      </c>
      <c r="G121" s="233"/>
      <c r="H121" s="234" t="s">
        <v>19</v>
      </c>
      <c r="I121" s="236"/>
      <c r="J121" s="233"/>
      <c r="K121" s="233"/>
      <c r="L121" s="237"/>
      <c r="M121" s="238"/>
      <c r="N121" s="239"/>
      <c r="O121" s="239"/>
      <c r="P121" s="239"/>
      <c r="Q121" s="239"/>
      <c r="R121" s="239"/>
      <c r="S121" s="239"/>
      <c r="T121" s="240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1" t="s">
        <v>172</v>
      </c>
      <c r="AU121" s="241" t="s">
        <v>82</v>
      </c>
      <c r="AV121" s="13" t="s">
        <v>80</v>
      </c>
      <c r="AW121" s="13" t="s">
        <v>33</v>
      </c>
      <c r="AX121" s="13" t="s">
        <v>72</v>
      </c>
      <c r="AY121" s="241" t="s">
        <v>159</v>
      </c>
    </row>
    <row r="122" spans="1:51" s="13" customFormat="1" ht="12">
      <c r="A122" s="13"/>
      <c r="B122" s="232"/>
      <c r="C122" s="233"/>
      <c r="D122" s="225" t="s">
        <v>172</v>
      </c>
      <c r="E122" s="234" t="s">
        <v>19</v>
      </c>
      <c r="F122" s="235" t="s">
        <v>321</v>
      </c>
      <c r="G122" s="233"/>
      <c r="H122" s="234" t="s">
        <v>19</v>
      </c>
      <c r="I122" s="236"/>
      <c r="J122" s="233"/>
      <c r="K122" s="233"/>
      <c r="L122" s="237"/>
      <c r="M122" s="238"/>
      <c r="N122" s="239"/>
      <c r="O122" s="239"/>
      <c r="P122" s="239"/>
      <c r="Q122" s="239"/>
      <c r="R122" s="239"/>
      <c r="S122" s="239"/>
      <c r="T122" s="240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1" t="s">
        <v>172</v>
      </c>
      <c r="AU122" s="241" t="s">
        <v>82</v>
      </c>
      <c r="AV122" s="13" t="s">
        <v>80</v>
      </c>
      <c r="AW122" s="13" t="s">
        <v>33</v>
      </c>
      <c r="AX122" s="13" t="s">
        <v>72</v>
      </c>
      <c r="AY122" s="241" t="s">
        <v>159</v>
      </c>
    </row>
    <row r="123" spans="1:51" s="14" customFormat="1" ht="12">
      <c r="A123" s="14"/>
      <c r="B123" s="242"/>
      <c r="C123" s="243"/>
      <c r="D123" s="225" t="s">
        <v>172</v>
      </c>
      <c r="E123" s="244" t="s">
        <v>19</v>
      </c>
      <c r="F123" s="245" t="s">
        <v>322</v>
      </c>
      <c r="G123" s="243"/>
      <c r="H123" s="246">
        <v>19683.6</v>
      </c>
      <c r="I123" s="247"/>
      <c r="J123" s="243"/>
      <c r="K123" s="243"/>
      <c r="L123" s="248"/>
      <c r="M123" s="249"/>
      <c r="N123" s="250"/>
      <c r="O123" s="250"/>
      <c r="P123" s="250"/>
      <c r="Q123" s="250"/>
      <c r="R123" s="250"/>
      <c r="S123" s="250"/>
      <c r="T123" s="251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2" t="s">
        <v>172</v>
      </c>
      <c r="AU123" s="252" t="s">
        <v>82</v>
      </c>
      <c r="AV123" s="14" t="s">
        <v>82</v>
      </c>
      <c r="AW123" s="14" t="s">
        <v>33</v>
      </c>
      <c r="AX123" s="14" t="s">
        <v>72</v>
      </c>
      <c r="AY123" s="252" t="s">
        <v>159</v>
      </c>
    </row>
    <row r="124" spans="1:65" s="2" customFormat="1" ht="24.15" customHeight="1">
      <c r="A124" s="38"/>
      <c r="B124" s="39"/>
      <c r="C124" s="212" t="s">
        <v>194</v>
      </c>
      <c r="D124" s="212" t="s">
        <v>161</v>
      </c>
      <c r="E124" s="213" t="s">
        <v>323</v>
      </c>
      <c r="F124" s="214" t="s">
        <v>324</v>
      </c>
      <c r="G124" s="215" t="s">
        <v>209</v>
      </c>
      <c r="H124" s="216">
        <v>1000</v>
      </c>
      <c r="I124" s="217"/>
      <c r="J124" s="218">
        <f>ROUND(I124*H124,2)</f>
        <v>0</v>
      </c>
      <c r="K124" s="214" t="s">
        <v>165</v>
      </c>
      <c r="L124" s="44"/>
      <c r="M124" s="219" t="s">
        <v>19</v>
      </c>
      <c r="N124" s="220" t="s">
        <v>43</v>
      </c>
      <c r="O124" s="84"/>
      <c r="P124" s="221">
        <f>O124*H124</f>
        <v>0</v>
      </c>
      <c r="Q124" s="221">
        <v>0</v>
      </c>
      <c r="R124" s="221">
        <f>Q124*H124</f>
        <v>0</v>
      </c>
      <c r="S124" s="221">
        <v>0</v>
      </c>
      <c r="T124" s="222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3" t="s">
        <v>166</v>
      </c>
      <c r="AT124" s="223" t="s">
        <v>161</v>
      </c>
      <c r="AU124" s="223" t="s">
        <v>82</v>
      </c>
      <c r="AY124" s="17" t="s">
        <v>159</v>
      </c>
      <c r="BE124" s="224">
        <f>IF(N124="základní",J124,0)</f>
        <v>0</v>
      </c>
      <c r="BF124" s="224">
        <f>IF(N124="snížená",J124,0)</f>
        <v>0</v>
      </c>
      <c r="BG124" s="224">
        <f>IF(N124="zákl. přenesená",J124,0)</f>
        <v>0</v>
      </c>
      <c r="BH124" s="224">
        <f>IF(N124="sníž. přenesená",J124,0)</f>
        <v>0</v>
      </c>
      <c r="BI124" s="224">
        <f>IF(N124="nulová",J124,0)</f>
        <v>0</v>
      </c>
      <c r="BJ124" s="17" t="s">
        <v>80</v>
      </c>
      <c r="BK124" s="224">
        <f>ROUND(I124*H124,2)</f>
        <v>0</v>
      </c>
      <c r="BL124" s="17" t="s">
        <v>166</v>
      </c>
      <c r="BM124" s="223" t="s">
        <v>325</v>
      </c>
    </row>
    <row r="125" spans="1:47" s="2" customFormat="1" ht="12">
      <c r="A125" s="38"/>
      <c r="B125" s="39"/>
      <c r="C125" s="40"/>
      <c r="D125" s="225" t="s">
        <v>168</v>
      </c>
      <c r="E125" s="40"/>
      <c r="F125" s="226" t="s">
        <v>326</v>
      </c>
      <c r="G125" s="40"/>
      <c r="H125" s="40"/>
      <c r="I125" s="227"/>
      <c r="J125" s="40"/>
      <c r="K125" s="40"/>
      <c r="L125" s="44"/>
      <c r="M125" s="228"/>
      <c r="N125" s="229"/>
      <c r="O125" s="84"/>
      <c r="P125" s="84"/>
      <c r="Q125" s="84"/>
      <c r="R125" s="84"/>
      <c r="S125" s="84"/>
      <c r="T125" s="85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168</v>
      </c>
      <c r="AU125" s="17" t="s">
        <v>82</v>
      </c>
    </row>
    <row r="126" spans="1:47" s="2" customFormat="1" ht="12">
      <c r="A126" s="38"/>
      <c r="B126" s="39"/>
      <c r="C126" s="40"/>
      <c r="D126" s="230" t="s">
        <v>170</v>
      </c>
      <c r="E126" s="40"/>
      <c r="F126" s="231" t="s">
        <v>327</v>
      </c>
      <c r="G126" s="40"/>
      <c r="H126" s="40"/>
      <c r="I126" s="227"/>
      <c r="J126" s="40"/>
      <c r="K126" s="40"/>
      <c r="L126" s="44"/>
      <c r="M126" s="228"/>
      <c r="N126" s="229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170</v>
      </c>
      <c r="AU126" s="17" t="s">
        <v>82</v>
      </c>
    </row>
    <row r="127" spans="1:51" s="13" customFormat="1" ht="12">
      <c r="A127" s="13"/>
      <c r="B127" s="232"/>
      <c r="C127" s="233"/>
      <c r="D127" s="225" t="s">
        <v>172</v>
      </c>
      <c r="E127" s="234" t="s">
        <v>19</v>
      </c>
      <c r="F127" s="235" t="s">
        <v>328</v>
      </c>
      <c r="G127" s="233"/>
      <c r="H127" s="234" t="s">
        <v>19</v>
      </c>
      <c r="I127" s="236"/>
      <c r="J127" s="233"/>
      <c r="K127" s="233"/>
      <c r="L127" s="237"/>
      <c r="M127" s="238"/>
      <c r="N127" s="239"/>
      <c r="O127" s="239"/>
      <c r="P127" s="239"/>
      <c r="Q127" s="239"/>
      <c r="R127" s="239"/>
      <c r="S127" s="239"/>
      <c r="T127" s="24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1" t="s">
        <v>172</v>
      </c>
      <c r="AU127" s="241" t="s">
        <v>82</v>
      </c>
      <c r="AV127" s="13" t="s">
        <v>80</v>
      </c>
      <c r="AW127" s="13" t="s">
        <v>33</v>
      </c>
      <c r="AX127" s="13" t="s">
        <v>72</v>
      </c>
      <c r="AY127" s="241" t="s">
        <v>159</v>
      </c>
    </row>
    <row r="128" spans="1:51" s="14" customFormat="1" ht="12">
      <c r="A128" s="14"/>
      <c r="B128" s="242"/>
      <c r="C128" s="243"/>
      <c r="D128" s="225" t="s">
        <v>172</v>
      </c>
      <c r="E128" s="244" t="s">
        <v>19</v>
      </c>
      <c r="F128" s="245" t="s">
        <v>329</v>
      </c>
      <c r="G128" s="243"/>
      <c r="H128" s="246">
        <v>1000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2" t="s">
        <v>172</v>
      </c>
      <c r="AU128" s="252" t="s">
        <v>82</v>
      </c>
      <c r="AV128" s="14" t="s">
        <v>82</v>
      </c>
      <c r="AW128" s="14" t="s">
        <v>33</v>
      </c>
      <c r="AX128" s="14" t="s">
        <v>72</v>
      </c>
      <c r="AY128" s="252" t="s">
        <v>159</v>
      </c>
    </row>
    <row r="129" spans="1:65" s="2" customFormat="1" ht="37.8" customHeight="1">
      <c r="A129" s="38"/>
      <c r="B129" s="39"/>
      <c r="C129" s="212" t="s">
        <v>200</v>
      </c>
      <c r="D129" s="212" t="s">
        <v>161</v>
      </c>
      <c r="E129" s="213" t="s">
        <v>330</v>
      </c>
      <c r="F129" s="214" t="s">
        <v>331</v>
      </c>
      <c r="G129" s="215" t="s">
        <v>249</v>
      </c>
      <c r="H129" s="216">
        <v>305.4</v>
      </c>
      <c r="I129" s="217"/>
      <c r="J129" s="218">
        <f>ROUND(I129*H129,2)</f>
        <v>0</v>
      </c>
      <c r="K129" s="214" t="s">
        <v>165</v>
      </c>
      <c r="L129" s="44"/>
      <c r="M129" s="219" t="s">
        <v>19</v>
      </c>
      <c r="N129" s="220" t="s">
        <v>43</v>
      </c>
      <c r="O129" s="84"/>
      <c r="P129" s="221">
        <f>O129*H129</f>
        <v>0</v>
      </c>
      <c r="Q129" s="221">
        <v>0</v>
      </c>
      <c r="R129" s="221">
        <f>Q129*H129</f>
        <v>0</v>
      </c>
      <c r="S129" s="221">
        <v>0</v>
      </c>
      <c r="T129" s="222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3" t="s">
        <v>166</v>
      </c>
      <c r="AT129" s="223" t="s">
        <v>161</v>
      </c>
      <c r="AU129" s="223" t="s">
        <v>82</v>
      </c>
      <c r="AY129" s="17" t="s">
        <v>159</v>
      </c>
      <c r="BE129" s="224">
        <f>IF(N129="základní",J129,0)</f>
        <v>0</v>
      </c>
      <c r="BF129" s="224">
        <f>IF(N129="snížená",J129,0)</f>
        <v>0</v>
      </c>
      <c r="BG129" s="224">
        <f>IF(N129="zákl. přenesená",J129,0)</f>
        <v>0</v>
      </c>
      <c r="BH129" s="224">
        <f>IF(N129="sníž. přenesená",J129,0)</f>
        <v>0</v>
      </c>
      <c r="BI129" s="224">
        <f>IF(N129="nulová",J129,0)</f>
        <v>0</v>
      </c>
      <c r="BJ129" s="17" t="s">
        <v>80</v>
      </c>
      <c r="BK129" s="224">
        <f>ROUND(I129*H129,2)</f>
        <v>0</v>
      </c>
      <c r="BL129" s="17" t="s">
        <v>166</v>
      </c>
      <c r="BM129" s="223" t="s">
        <v>332</v>
      </c>
    </row>
    <row r="130" spans="1:47" s="2" customFormat="1" ht="12">
      <c r="A130" s="38"/>
      <c r="B130" s="39"/>
      <c r="C130" s="40"/>
      <c r="D130" s="225" t="s">
        <v>168</v>
      </c>
      <c r="E130" s="40"/>
      <c r="F130" s="226" t="s">
        <v>333</v>
      </c>
      <c r="G130" s="40"/>
      <c r="H130" s="40"/>
      <c r="I130" s="227"/>
      <c r="J130" s="40"/>
      <c r="K130" s="40"/>
      <c r="L130" s="44"/>
      <c r="M130" s="228"/>
      <c r="N130" s="229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168</v>
      </c>
      <c r="AU130" s="17" t="s">
        <v>82</v>
      </c>
    </row>
    <row r="131" spans="1:47" s="2" customFormat="1" ht="12">
      <c r="A131" s="38"/>
      <c r="B131" s="39"/>
      <c r="C131" s="40"/>
      <c r="D131" s="230" t="s">
        <v>170</v>
      </c>
      <c r="E131" s="40"/>
      <c r="F131" s="231" t="s">
        <v>334</v>
      </c>
      <c r="G131" s="40"/>
      <c r="H131" s="40"/>
      <c r="I131" s="227"/>
      <c r="J131" s="40"/>
      <c r="K131" s="40"/>
      <c r="L131" s="44"/>
      <c r="M131" s="228"/>
      <c r="N131" s="229"/>
      <c r="O131" s="84"/>
      <c r="P131" s="84"/>
      <c r="Q131" s="84"/>
      <c r="R131" s="84"/>
      <c r="S131" s="84"/>
      <c r="T131" s="85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170</v>
      </c>
      <c r="AU131" s="17" t="s">
        <v>82</v>
      </c>
    </row>
    <row r="132" spans="1:51" s="13" customFormat="1" ht="12">
      <c r="A132" s="13"/>
      <c r="B132" s="232"/>
      <c r="C132" s="233"/>
      <c r="D132" s="225" t="s">
        <v>172</v>
      </c>
      <c r="E132" s="234" t="s">
        <v>19</v>
      </c>
      <c r="F132" s="235" t="s">
        <v>335</v>
      </c>
      <c r="G132" s="233"/>
      <c r="H132" s="234" t="s">
        <v>19</v>
      </c>
      <c r="I132" s="236"/>
      <c r="J132" s="233"/>
      <c r="K132" s="233"/>
      <c r="L132" s="237"/>
      <c r="M132" s="238"/>
      <c r="N132" s="239"/>
      <c r="O132" s="239"/>
      <c r="P132" s="239"/>
      <c r="Q132" s="239"/>
      <c r="R132" s="239"/>
      <c r="S132" s="239"/>
      <c r="T132" s="24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1" t="s">
        <v>172</v>
      </c>
      <c r="AU132" s="241" t="s">
        <v>82</v>
      </c>
      <c r="AV132" s="13" t="s">
        <v>80</v>
      </c>
      <c r="AW132" s="13" t="s">
        <v>33</v>
      </c>
      <c r="AX132" s="13" t="s">
        <v>72</v>
      </c>
      <c r="AY132" s="241" t="s">
        <v>159</v>
      </c>
    </row>
    <row r="133" spans="1:51" s="13" customFormat="1" ht="12">
      <c r="A133" s="13"/>
      <c r="B133" s="232"/>
      <c r="C133" s="233"/>
      <c r="D133" s="225" t="s">
        <v>172</v>
      </c>
      <c r="E133" s="234" t="s">
        <v>19</v>
      </c>
      <c r="F133" s="235" t="s">
        <v>336</v>
      </c>
      <c r="G133" s="233"/>
      <c r="H133" s="234" t="s">
        <v>19</v>
      </c>
      <c r="I133" s="236"/>
      <c r="J133" s="233"/>
      <c r="K133" s="233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172</v>
      </c>
      <c r="AU133" s="241" t="s">
        <v>82</v>
      </c>
      <c r="AV133" s="13" t="s">
        <v>80</v>
      </c>
      <c r="AW133" s="13" t="s">
        <v>33</v>
      </c>
      <c r="AX133" s="13" t="s">
        <v>72</v>
      </c>
      <c r="AY133" s="241" t="s">
        <v>159</v>
      </c>
    </row>
    <row r="134" spans="1:51" s="13" customFormat="1" ht="12">
      <c r="A134" s="13"/>
      <c r="B134" s="232"/>
      <c r="C134" s="233"/>
      <c r="D134" s="225" t="s">
        <v>172</v>
      </c>
      <c r="E134" s="234" t="s">
        <v>19</v>
      </c>
      <c r="F134" s="235" t="s">
        <v>337</v>
      </c>
      <c r="G134" s="233"/>
      <c r="H134" s="234" t="s">
        <v>19</v>
      </c>
      <c r="I134" s="236"/>
      <c r="J134" s="233"/>
      <c r="K134" s="233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172</v>
      </c>
      <c r="AU134" s="241" t="s">
        <v>82</v>
      </c>
      <c r="AV134" s="13" t="s">
        <v>80</v>
      </c>
      <c r="AW134" s="13" t="s">
        <v>33</v>
      </c>
      <c r="AX134" s="13" t="s">
        <v>72</v>
      </c>
      <c r="AY134" s="241" t="s">
        <v>159</v>
      </c>
    </row>
    <row r="135" spans="1:51" s="14" customFormat="1" ht="12">
      <c r="A135" s="14"/>
      <c r="B135" s="242"/>
      <c r="C135" s="243"/>
      <c r="D135" s="225" t="s">
        <v>172</v>
      </c>
      <c r="E135" s="244" t="s">
        <v>19</v>
      </c>
      <c r="F135" s="245" t="s">
        <v>338</v>
      </c>
      <c r="G135" s="243"/>
      <c r="H135" s="246">
        <v>35.1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2" t="s">
        <v>172</v>
      </c>
      <c r="AU135" s="252" t="s">
        <v>82</v>
      </c>
      <c r="AV135" s="14" t="s">
        <v>82</v>
      </c>
      <c r="AW135" s="14" t="s">
        <v>33</v>
      </c>
      <c r="AX135" s="14" t="s">
        <v>72</v>
      </c>
      <c r="AY135" s="252" t="s">
        <v>159</v>
      </c>
    </row>
    <row r="136" spans="1:51" s="14" customFormat="1" ht="12">
      <c r="A136" s="14"/>
      <c r="B136" s="242"/>
      <c r="C136" s="243"/>
      <c r="D136" s="225" t="s">
        <v>172</v>
      </c>
      <c r="E136" s="244" t="s">
        <v>19</v>
      </c>
      <c r="F136" s="245" t="s">
        <v>339</v>
      </c>
      <c r="G136" s="243"/>
      <c r="H136" s="246">
        <v>27.4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2" t="s">
        <v>172</v>
      </c>
      <c r="AU136" s="252" t="s">
        <v>82</v>
      </c>
      <c r="AV136" s="14" t="s">
        <v>82</v>
      </c>
      <c r="AW136" s="14" t="s">
        <v>33</v>
      </c>
      <c r="AX136" s="14" t="s">
        <v>72</v>
      </c>
      <c r="AY136" s="252" t="s">
        <v>159</v>
      </c>
    </row>
    <row r="137" spans="1:51" s="14" customFormat="1" ht="12">
      <c r="A137" s="14"/>
      <c r="B137" s="242"/>
      <c r="C137" s="243"/>
      <c r="D137" s="225" t="s">
        <v>172</v>
      </c>
      <c r="E137" s="244" t="s">
        <v>19</v>
      </c>
      <c r="F137" s="245" t="s">
        <v>340</v>
      </c>
      <c r="G137" s="243"/>
      <c r="H137" s="246">
        <v>25.4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172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159</v>
      </c>
    </row>
    <row r="138" spans="1:51" s="13" customFormat="1" ht="12">
      <c r="A138" s="13"/>
      <c r="B138" s="232"/>
      <c r="C138" s="233"/>
      <c r="D138" s="225" t="s">
        <v>172</v>
      </c>
      <c r="E138" s="234" t="s">
        <v>19</v>
      </c>
      <c r="F138" s="235" t="s">
        <v>341</v>
      </c>
      <c r="G138" s="233"/>
      <c r="H138" s="234" t="s">
        <v>19</v>
      </c>
      <c r="I138" s="236"/>
      <c r="J138" s="233"/>
      <c r="K138" s="233"/>
      <c r="L138" s="237"/>
      <c r="M138" s="238"/>
      <c r="N138" s="239"/>
      <c r="O138" s="239"/>
      <c r="P138" s="239"/>
      <c r="Q138" s="239"/>
      <c r="R138" s="239"/>
      <c r="S138" s="239"/>
      <c r="T138" s="24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1" t="s">
        <v>172</v>
      </c>
      <c r="AU138" s="241" t="s">
        <v>82</v>
      </c>
      <c r="AV138" s="13" t="s">
        <v>80</v>
      </c>
      <c r="AW138" s="13" t="s">
        <v>33</v>
      </c>
      <c r="AX138" s="13" t="s">
        <v>72</v>
      </c>
      <c r="AY138" s="241" t="s">
        <v>159</v>
      </c>
    </row>
    <row r="139" spans="1:51" s="14" customFormat="1" ht="12">
      <c r="A139" s="14"/>
      <c r="B139" s="242"/>
      <c r="C139" s="243"/>
      <c r="D139" s="225" t="s">
        <v>172</v>
      </c>
      <c r="E139" s="244" t="s">
        <v>19</v>
      </c>
      <c r="F139" s="245" t="s">
        <v>342</v>
      </c>
      <c r="G139" s="243"/>
      <c r="H139" s="246">
        <v>1.9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2" t="s">
        <v>172</v>
      </c>
      <c r="AU139" s="252" t="s">
        <v>82</v>
      </c>
      <c r="AV139" s="14" t="s">
        <v>82</v>
      </c>
      <c r="AW139" s="14" t="s">
        <v>33</v>
      </c>
      <c r="AX139" s="14" t="s">
        <v>72</v>
      </c>
      <c r="AY139" s="252" t="s">
        <v>159</v>
      </c>
    </row>
    <row r="140" spans="1:51" s="14" customFormat="1" ht="12">
      <c r="A140" s="14"/>
      <c r="B140" s="242"/>
      <c r="C140" s="243"/>
      <c r="D140" s="225" t="s">
        <v>172</v>
      </c>
      <c r="E140" s="244" t="s">
        <v>19</v>
      </c>
      <c r="F140" s="245" t="s">
        <v>343</v>
      </c>
      <c r="G140" s="243"/>
      <c r="H140" s="246">
        <v>3.1</v>
      </c>
      <c r="I140" s="247"/>
      <c r="J140" s="243"/>
      <c r="K140" s="243"/>
      <c r="L140" s="248"/>
      <c r="M140" s="249"/>
      <c r="N140" s="250"/>
      <c r="O140" s="250"/>
      <c r="P140" s="250"/>
      <c r="Q140" s="250"/>
      <c r="R140" s="250"/>
      <c r="S140" s="250"/>
      <c r="T140" s="251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2" t="s">
        <v>172</v>
      </c>
      <c r="AU140" s="252" t="s">
        <v>82</v>
      </c>
      <c r="AV140" s="14" t="s">
        <v>82</v>
      </c>
      <c r="AW140" s="14" t="s">
        <v>33</v>
      </c>
      <c r="AX140" s="14" t="s">
        <v>72</v>
      </c>
      <c r="AY140" s="252" t="s">
        <v>159</v>
      </c>
    </row>
    <row r="141" spans="1:51" s="14" customFormat="1" ht="12">
      <c r="A141" s="14"/>
      <c r="B141" s="242"/>
      <c r="C141" s="243"/>
      <c r="D141" s="225" t="s">
        <v>172</v>
      </c>
      <c r="E141" s="244" t="s">
        <v>19</v>
      </c>
      <c r="F141" s="245" t="s">
        <v>344</v>
      </c>
      <c r="G141" s="243"/>
      <c r="H141" s="246">
        <v>40.7</v>
      </c>
      <c r="I141" s="247"/>
      <c r="J141" s="243"/>
      <c r="K141" s="243"/>
      <c r="L141" s="248"/>
      <c r="M141" s="249"/>
      <c r="N141" s="250"/>
      <c r="O141" s="250"/>
      <c r="P141" s="250"/>
      <c r="Q141" s="250"/>
      <c r="R141" s="250"/>
      <c r="S141" s="250"/>
      <c r="T141" s="251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2" t="s">
        <v>172</v>
      </c>
      <c r="AU141" s="252" t="s">
        <v>82</v>
      </c>
      <c r="AV141" s="14" t="s">
        <v>82</v>
      </c>
      <c r="AW141" s="14" t="s">
        <v>33</v>
      </c>
      <c r="AX141" s="14" t="s">
        <v>72</v>
      </c>
      <c r="AY141" s="252" t="s">
        <v>159</v>
      </c>
    </row>
    <row r="142" spans="1:51" s="14" customFormat="1" ht="12">
      <c r="A142" s="14"/>
      <c r="B142" s="242"/>
      <c r="C142" s="243"/>
      <c r="D142" s="225" t="s">
        <v>172</v>
      </c>
      <c r="E142" s="244" t="s">
        <v>19</v>
      </c>
      <c r="F142" s="245" t="s">
        <v>345</v>
      </c>
      <c r="G142" s="243"/>
      <c r="H142" s="246">
        <v>39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172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159</v>
      </c>
    </row>
    <row r="143" spans="1:51" s="14" customFormat="1" ht="12">
      <c r="A143" s="14"/>
      <c r="B143" s="242"/>
      <c r="C143" s="243"/>
      <c r="D143" s="225" t="s">
        <v>172</v>
      </c>
      <c r="E143" s="244" t="s">
        <v>19</v>
      </c>
      <c r="F143" s="245" t="s">
        <v>346</v>
      </c>
      <c r="G143" s="243"/>
      <c r="H143" s="246">
        <v>19.9</v>
      </c>
      <c r="I143" s="247"/>
      <c r="J143" s="243"/>
      <c r="K143" s="243"/>
      <c r="L143" s="248"/>
      <c r="M143" s="249"/>
      <c r="N143" s="250"/>
      <c r="O143" s="250"/>
      <c r="P143" s="250"/>
      <c r="Q143" s="250"/>
      <c r="R143" s="250"/>
      <c r="S143" s="250"/>
      <c r="T143" s="251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2" t="s">
        <v>172</v>
      </c>
      <c r="AU143" s="252" t="s">
        <v>82</v>
      </c>
      <c r="AV143" s="14" t="s">
        <v>82</v>
      </c>
      <c r="AW143" s="14" t="s">
        <v>33</v>
      </c>
      <c r="AX143" s="14" t="s">
        <v>72</v>
      </c>
      <c r="AY143" s="252" t="s">
        <v>159</v>
      </c>
    </row>
    <row r="144" spans="1:51" s="14" customFormat="1" ht="12">
      <c r="A144" s="14"/>
      <c r="B144" s="242"/>
      <c r="C144" s="243"/>
      <c r="D144" s="225" t="s">
        <v>172</v>
      </c>
      <c r="E144" s="244" t="s">
        <v>19</v>
      </c>
      <c r="F144" s="245" t="s">
        <v>347</v>
      </c>
      <c r="G144" s="243"/>
      <c r="H144" s="246">
        <v>17.7</v>
      </c>
      <c r="I144" s="247"/>
      <c r="J144" s="243"/>
      <c r="K144" s="243"/>
      <c r="L144" s="248"/>
      <c r="M144" s="249"/>
      <c r="N144" s="250"/>
      <c r="O144" s="250"/>
      <c r="P144" s="250"/>
      <c r="Q144" s="250"/>
      <c r="R144" s="250"/>
      <c r="S144" s="250"/>
      <c r="T144" s="25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2" t="s">
        <v>172</v>
      </c>
      <c r="AU144" s="252" t="s">
        <v>82</v>
      </c>
      <c r="AV144" s="14" t="s">
        <v>82</v>
      </c>
      <c r="AW144" s="14" t="s">
        <v>33</v>
      </c>
      <c r="AX144" s="14" t="s">
        <v>72</v>
      </c>
      <c r="AY144" s="252" t="s">
        <v>159</v>
      </c>
    </row>
    <row r="145" spans="1:51" s="14" customFormat="1" ht="12">
      <c r="A145" s="14"/>
      <c r="B145" s="242"/>
      <c r="C145" s="243"/>
      <c r="D145" s="225" t="s">
        <v>172</v>
      </c>
      <c r="E145" s="244" t="s">
        <v>19</v>
      </c>
      <c r="F145" s="245" t="s">
        <v>348</v>
      </c>
      <c r="G145" s="243"/>
      <c r="H145" s="246">
        <v>5.2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172</v>
      </c>
      <c r="AU145" s="252" t="s">
        <v>82</v>
      </c>
      <c r="AV145" s="14" t="s">
        <v>82</v>
      </c>
      <c r="AW145" s="14" t="s">
        <v>33</v>
      </c>
      <c r="AX145" s="14" t="s">
        <v>72</v>
      </c>
      <c r="AY145" s="252" t="s">
        <v>159</v>
      </c>
    </row>
    <row r="146" spans="1:51" s="14" customFormat="1" ht="12">
      <c r="A146" s="14"/>
      <c r="B146" s="242"/>
      <c r="C146" s="243"/>
      <c r="D146" s="225" t="s">
        <v>172</v>
      </c>
      <c r="E146" s="244" t="s">
        <v>19</v>
      </c>
      <c r="F146" s="245" t="s">
        <v>349</v>
      </c>
      <c r="G146" s="243"/>
      <c r="H146" s="246">
        <v>90</v>
      </c>
      <c r="I146" s="247"/>
      <c r="J146" s="243"/>
      <c r="K146" s="243"/>
      <c r="L146" s="248"/>
      <c r="M146" s="249"/>
      <c r="N146" s="250"/>
      <c r="O146" s="250"/>
      <c r="P146" s="250"/>
      <c r="Q146" s="250"/>
      <c r="R146" s="250"/>
      <c r="S146" s="250"/>
      <c r="T146" s="251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2" t="s">
        <v>172</v>
      </c>
      <c r="AU146" s="252" t="s">
        <v>82</v>
      </c>
      <c r="AV146" s="14" t="s">
        <v>82</v>
      </c>
      <c r="AW146" s="14" t="s">
        <v>33</v>
      </c>
      <c r="AX146" s="14" t="s">
        <v>72</v>
      </c>
      <c r="AY146" s="252" t="s">
        <v>159</v>
      </c>
    </row>
    <row r="147" spans="1:65" s="2" customFormat="1" ht="37.8" customHeight="1">
      <c r="A147" s="38"/>
      <c r="B147" s="39"/>
      <c r="C147" s="212" t="s">
        <v>206</v>
      </c>
      <c r="D147" s="212" t="s">
        <v>161</v>
      </c>
      <c r="E147" s="213" t="s">
        <v>350</v>
      </c>
      <c r="F147" s="214" t="s">
        <v>351</v>
      </c>
      <c r="G147" s="215" t="s">
        <v>249</v>
      </c>
      <c r="H147" s="216">
        <v>30296.1</v>
      </c>
      <c r="I147" s="217"/>
      <c r="J147" s="218">
        <f>ROUND(I147*H147,2)</f>
        <v>0</v>
      </c>
      <c r="K147" s="214" t="s">
        <v>165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</v>
      </c>
      <c r="R147" s="221">
        <f>Q147*H147</f>
        <v>0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166</v>
      </c>
      <c r="AT147" s="223" t="s">
        <v>161</v>
      </c>
      <c r="AU147" s="223" t="s">
        <v>82</v>
      </c>
      <c r="AY147" s="17" t="s">
        <v>159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166</v>
      </c>
      <c r="BM147" s="223" t="s">
        <v>352</v>
      </c>
    </row>
    <row r="148" spans="1:47" s="2" customFormat="1" ht="12">
      <c r="A148" s="38"/>
      <c r="B148" s="39"/>
      <c r="C148" s="40"/>
      <c r="D148" s="225" t="s">
        <v>168</v>
      </c>
      <c r="E148" s="40"/>
      <c r="F148" s="226" t="s">
        <v>353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168</v>
      </c>
      <c r="AU148" s="17" t="s">
        <v>82</v>
      </c>
    </row>
    <row r="149" spans="1:47" s="2" customFormat="1" ht="12">
      <c r="A149" s="38"/>
      <c r="B149" s="39"/>
      <c r="C149" s="40"/>
      <c r="D149" s="230" t="s">
        <v>170</v>
      </c>
      <c r="E149" s="40"/>
      <c r="F149" s="231" t="s">
        <v>354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170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172</v>
      </c>
      <c r="E150" s="234" t="s">
        <v>19</v>
      </c>
      <c r="F150" s="235" t="s">
        <v>335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172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159</v>
      </c>
    </row>
    <row r="151" spans="1:51" s="13" customFormat="1" ht="12">
      <c r="A151" s="13"/>
      <c r="B151" s="232"/>
      <c r="C151" s="233"/>
      <c r="D151" s="225" t="s">
        <v>172</v>
      </c>
      <c r="E151" s="234" t="s">
        <v>19</v>
      </c>
      <c r="F151" s="235" t="s">
        <v>355</v>
      </c>
      <c r="G151" s="233"/>
      <c r="H151" s="234" t="s">
        <v>19</v>
      </c>
      <c r="I151" s="236"/>
      <c r="J151" s="233"/>
      <c r="K151" s="233"/>
      <c r="L151" s="237"/>
      <c r="M151" s="238"/>
      <c r="N151" s="239"/>
      <c r="O151" s="239"/>
      <c r="P151" s="239"/>
      <c r="Q151" s="239"/>
      <c r="R151" s="239"/>
      <c r="S151" s="239"/>
      <c r="T151" s="240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1" t="s">
        <v>172</v>
      </c>
      <c r="AU151" s="241" t="s">
        <v>82</v>
      </c>
      <c r="AV151" s="13" t="s">
        <v>80</v>
      </c>
      <c r="AW151" s="13" t="s">
        <v>33</v>
      </c>
      <c r="AX151" s="13" t="s">
        <v>72</v>
      </c>
      <c r="AY151" s="241" t="s">
        <v>159</v>
      </c>
    </row>
    <row r="152" spans="1:51" s="14" customFormat="1" ht="12">
      <c r="A152" s="14"/>
      <c r="B152" s="242"/>
      <c r="C152" s="243"/>
      <c r="D152" s="225" t="s">
        <v>172</v>
      </c>
      <c r="E152" s="244" t="s">
        <v>19</v>
      </c>
      <c r="F152" s="245" t="s">
        <v>356</v>
      </c>
      <c r="G152" s="243"/>
      <c r="H152" s="246">
        <v>30296.1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2" t="s">
        <v>172</v>
      </c>
      <c r="AU152" s="252" t="s">
        <v>82</v>
      </c>
      <c r="AV152" s="14" t="s">
        <v>82</v>
      </c>
      <c r="AW152" s="14" t="s">
        <v>33</v>
      </c>
      <c r="AX152" s="14" t="s">
        <v>72</v>
      </c>
      <c r="AY152" s="252" t="s">
        <v>159</v>
      </c>
    </row>
    <row r="153" spans="1:65" s="2" customFormat="1" ht="44.25" customHeight="1">
      <c r="A153" s="38"/>
      <c r="B153" s="39"/>
      <c r="C153" s="212" t="s">
        <v>215</v>
      </c>
      <c r="D153" s="212" t="s">
        <v>161</v>
      </c>
      <c r="E153" s="213" t="s">
        <v>247</v>
      </c>
      <c r="F153" s="214" t="s">
        <v>248</v>
      </c>
      <c r="G153" s="215" t="s">
        <v>249</v>
      </c>
      <c r="H153" s="216">
        <v>2586.69</v>
      </c>
      <c r="I153" s="217"/>
      <c r="J153" s="218">
        <f>ROUND(I153*H153,2)</f>
        <v>0</v>
      </c>
      <c r="K153" s="214" t="s">
        <v>19</v>
      </c>
      <c r="L153" s="44"/>
      <c r="M153" s="219" t="s">
        <v>19</v>
      </c>
      <c r="N153" s="220" t="s">
        <v>43</v>
      </c>
      <c r="O153" s="84"/>
      <c r="P153" s="221">
        <f>O153*H153</f>
        <v>0</v>
      </c>
      <c r="Q153" s="221">
        <v>0</v>
      </c>
      <c r="R153" s="221">
        <f>Q153*H153</f>
        <v>0</v>
      </c>
      <c r="S153" s="221">
        <v>0</v>
      </c>
      <c r="T153" s="222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3" t="s">
        <v>166</v>
      </c>
      <c r="AT153" s="223" t="s">
        <v>161</v>
      </c>
      <c r="AU153" s="223" t="s">
        <v>82</v>
      </c>
      <c r="AY153" s="17" t="s">
        <v>159</v>
      </c>
      <c r="BE153" s="224">
        <f>IF(N153="základní",J153,0)</f>
        <v>0</v>
      </c>
      <c r="BF153" s="224">
        <f>IF(N153="snížená",J153,0)</f>
        <v>0</v>
      </c>
      <c r="BG153" s="224">
        <f>IF(N153="zákl. přenesená",J153,0)</f>
        <v>0</v>
      </c>
      <c r="BH153" s="224">
        <f>IF(N153="sníž. přenesená",J153,0)</f>
        <v>0</v>
      </c>
      <c r="BI153" s="224">
        <f>IF(N153="nulová",J153,0)</f>
        <v>0</v>
      </c>
      <c r="BJ153" s="17" t="s">
        <v>80</v>
      </c>
      <c r="BK153" s="224">
        <f>ROUND(I153*H153,2)</f>
        <v>0</v>
      </c>
      <c r="BL153" s="17" t="s">
        <v>166</v>
      </c>
      <c r="BM153" s="223" t="s">
        <v>357</v>
      </c>
    </row>
    <row r="154" spans="1:47" s="2" customFormat="1" ht="12">
      <c r="A154" s="38"/>
      <c r="B154" s="39"/>
      <c r="C154" s="40"/>
      <c r="D154" s="225" t="s">
        <v>168</v>
      </c>
      <c r="E154" s="40"/>
      <c r="F154" s="226" t="s">
        <v>251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168</v>
      </c>
      <c r="AU154" s="17" t="s">
        <v>82</v>
      </c>
    </row>
    <row r="155" spans="1:51" s="13" customFormat="1" ht="12">
      <c r="A155" s="13"/>
      <c r="B155" s="232"/>
      <c r="C155" s="233"/>
      <c r="D155" s="225" t="s">
        <v>172</v>
      </c>
      <c r="E155" s="234" t="s">
        <v>19</v>
      </c>
      <c r="F155" s="235" t="s">
        <v>358</v>
      </c>
      <c r="G155" s="233"/>
      <c r="H155" s="234" t="s">
        <v>19</v>
      </c>
      <c r="I155" s="236"/>
      <c r="J155" s="233"/>
      <c r="K155" s="233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172</v>
      </c>
      <c r="AU155" s="241" t="s">
        <v>82</v>
      </c>
      <c r="AV155" s="13" t="s">
        <v>80</v>
      </c>
      <c r="AW155" s="13" t="s">
        <v>33</v>
      </c>
      <c r="AX155" s="13" t="s">
        <v>72</v>
      </c>
      <c r="AY155" s="241" t="s">
        <v>159</v>
      </c>
    </row>
    <row r="156" spans="1:51" s="14" customFormat="1" ht="12">
      <c r="A156" s="14"/>
      <c r="B156" s="242"/>
      <c r="C156" s="243"/>
      <c r="D156" s="225" t="s">
        <v>172</v>
      </c>
      <c r="E156" s="244" t="s">
        <v>19</v>
      </c>
      <c r="F156" s="245" t="s">
        <v>359</v>
      </c>
      <c r="G156" s="243"/>
      <c r="H156" s="246">
        <v>2586.69</v>
      </c>
      <c r="I156" s="247"/>
      <c r="J156" s="243"/>
      <c r="K156" s="243"/>
      <c r="L156" s="248"/>
      <c r="M156" s="249"/>
      <c r="N156" s="250"/>
      <c r="O156" s="250"/>
      <c r="P156" s="250"/>
      <c r="Q156" s="250"/>
      <c r="R156" s="250"/>
      <c r="S156" s="250"/>
      <c r="T156" s="251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2" t="s">
        <v>172</v>
      </c>
      <c r="AU156" s="252" t="s">
        <v>82</v>
      </c>
      <c r="AV156" s="14" t="s">
        <v>82</v>
      </c>
      <c r="AW156" s="14" t="s">
        <v>33</v>
      </c>
      <c r="AX156" s="14" t="s">
        <v>72</v>
      </c>
      <c r="AY156" s="252" t="s">
        <v>159</v>
      </c>
    </row>
    <row r="157" spans="1:65" s="2" customFormat="1" ht="44.25" customHeight="1">
      <c r="A157" s="38"/>
      <c r="B157" s="39"/>
      <c r="C157" s="212" t="s">
        <v>222</v>
      </c>
      <c r="D157" s="212" t="s">
        <v>161</v>
      </c>
      <c r="E157" s="213" t="s">
        <v>360</v>
      </c>
      <c r="F157" s="214" t="s">
        <v>361</v>
      </c>
      <c r="G157" s="215" t="s">
        <v>249</v>
      </c>
      <c r="H157" s="216">
        <v>30601.5</v>
      </c>
      <c r="I157" s="217"/>
      <c r="J157" s="218">
        <f>ROUND(I157*H157,2)</f>
        <v>0</v>
      </c>
      <c r="K157" s="214" t="s">
        <v>19</v>
      </c>
      <c r="L157" s="44"/>
      <c r="M157" s="219" t="s">
        <v>19</v>
      </c>
      <c r="N157" s="220" t="s">
        <v>43</v>
      </c>
      <c r="O157" s="84"/>
      <c r="P157" s="221">
        <f>O157*H157</f>
        <v>0</v>
      </c>
      <c r="Q157" s="221">
        <v>0</v>
      </c>
      <c r="R157" s="221">
        <f>Q157*H157</f>
        <v>0</v>
      </c>
      <c r="S157" s="221">
        <v>0</v>
      </c>
      <c r="T157" s="222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3" t="s">
        <v>166</v>
      </c>
      <c r="AT157" s="223" t="s">
        <v>161</v>
      </c>
      <c r="AU157" s="223" t="s">
        <v>82</v>
      </c>
      <c r="AY157" s="17" t="s">
        <v>159</v>
      </c>
      <c r="BE157" s="224">
        <f>IF(N157="základní",J157,0)</f>
        <v>0</v>
      </c>
      <c r="BF157" s="224">
        <f>IF(N157="snížená",J157,0)</f>
        <v>0</v>
      </c>
      <c r="BG157" s="224">
        <f>IF(N157="zákl. přenesená",J157,0)</f>
        <v>0</v>
      </c>
      <c r="BH157" s="224">
        <f>IF(N157="sníž. přenesená",J157,0)</f>
        <v>0</v>
      </c>
      <c r="BI157" s="224">
        <f>IF(N157="nulová",J157,0)</f>
        <v>0</v>
      </c>
      <c r="BJ157" s="17" t="s">
        <v>80</v>
      </c>
      <c r="BK157" s="224">
        <f>ROUND(I157*H157,2)</f>
        <v>0</v>
      </c>
      <c r="BL157" s="17" t="s">
        <v>166</v>
      </c>
      <c r="BM157" s="223" t="s">
        <v>362</v>
      </c>
    </row>
    <row r="158" spans="1:47" s="2" customFormat="1" ht="12">
      <c r="A158" s="38"/>
      <c r="B158" s="39"/>
      <c r="C158" s="40"/>
      <c r="D158" s="225" t="s">
        <v>168</v>
      </c>
      <c r="E158" s="40"/>
      <c r="F158" s="226" t="s">
        <v>363</v>
      </c>
      <c r="G158" s="40"/>
      <c r="H158" s="40"/>
      <c r="I158" s="227"/>
      <c r="J158" s="40"/>
      <c r="K158" s="40"/>
      <c r="L158" s="44"/>
      <c r="M158" s="228"/>
      <c r="N158" s="229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168</v>
      </c>
      <c r="AU158" s="17" t="s">
        <v>82</v>
      </c>
    </row>
    <row r="159" spans="1:51" s="14" customFormat="1" ht="12">
      <c r="A159" s="14"/>
      <c r="B159" s="242"/>
      <c r="C159" s="243"/>
      <c r="D159" s="225" t="s">
        <v>172</v>
      </c>
      <c r="E159" s="244" t="s">
        <v>19</v>
      </c>
      <c r="F159" s="245" t="s">
        <v>364</v>
      </c>
      <c r="G159" s="243"/>
      <c r="H159" s="246">
        <v>30601.5</v>
      </c>
      <c r="I159" s="247"/>
      <c r="J159" s="243"/>
      <c r="K159" s="243"/>
      <c r="L159" s="248"/>
      <c r="M159" s="249"/>
      <c r="N159" s="250"/>
      <c r="O159" s="250"/>
      <c r="P159" s="250"/>
      <c r="Q159" s="250"/>
      <c r="R159" s="250"/>
      <c r="S159" s="250"/>
      <c r="T159" s="251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2" t="s">
        <v>172</v>
      </c>
      <c r="AU159" s="252" t="s">
        <v>82</v>
      </c>
      <c r="AV159" s="14" t="s">
        <v>82</v>
      </c>
      <c r="AW159" s="14" t="s">
        <v>33</v>
      </c>
      <c r="AX159" s="14" t="s">
        <v>72</v>
      </c>
      <c r="AY159" s="252" t="s">
        <v>159</v>
      </c>
    </row>
    <row r="160" spans="1:65" s="2" customFormat="1" ht="24.15" customHeight="1">
      <c r="A160" s="38"/>
      <c r="B160" s="39"/>
      <c r="C160" s="212" t="s">
        <v>228</v>
      </c>
      <c r="D160" s="212" t="s">
        <v>161</v>
      </c>
      <c r="E160" s="213" t="s">
        <v>365</v>
      </c>
      <c r="F160" s="214" t="s">
        <v>366</v>
      </c>
      <c r="G160" s="215" t="s">
        <v>249</v>
      </c>
      <c r="H160" s="216">
        <v>2586.69</v>
      </c>
      <c r="I160" s="217"/>
      <c r="J160" s="218">
        <f>ROUND(I160*H160,2)</f>
        <v>0</v>
      </c>
      <c r="K160" s="214" t="s">
        <v>165</v>
      </c>
      <c r="L160" s="44"/>
      <c r="M160" s="219" t="s">
        <v>19</v>
      </c>
      <c r="N160" s="220" t="s">
        <v>43</v>
      </c>
      <c r="O160" s="84"/>
      <c r="P160" s="221">
        <f>O160*H160</f>
        <v>0</v>
      </c>
      <c r="Q160" s="221">
        <v>0</v>
      </c>
      <c r="R160" s="221">
        <f>Q160*H160</f>
        <v>0</v>
      </c>
      <c r="S160" s="221">
        <v>0</v>
      </c>
      <c r="T160" s="222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23" t="s">
        <v>166</v>
      </c>
      <c r="AT160" s="223" t="s">
        <v>161</v>
      </c>
      <c r="AU160" s="223" t="s">
        <v>82</v>
      </c>
      <c r="AY160" s="17" t="s">
        <v>159</v>
      </c>
      <c r="BE160" s="224">
        <f>IF(N160="základní",J160,0)</f>
        <v>0</v>
      </c>
      <c r="BF160" s="224">
        <f>IF(N160="snížená",J160,0)</f>
        <v>0</v>
      </c>
      <c r="BG160" s="224">
        <f>IF(N160="zákl. přenesená",J160,0)</f>
        <v>0</v>
      </c>
      <c r="BH160" s="224">
        <f>IF(N160="sníž. přenesená",J160,0)</f>
        <v>0</v>
      </c>
      <c r="BI160" s="224">
        <f>IF(N160="nulová",J160,0)</f>
        <v>0</v>
      </c>
      <c r="BJ160" s="17" t="s">
        <v>80</v>
      </c>
      <c r="BK160" s="224">
        <f>ROUND(I160*H160,2)</f>
        <v>0</v>
      </c>
      <c r="BL160" s="17" t="s">
        <v>166</v>
      </c>
      <c r="BM160" s="223" t="s">
        <v>367</v>
      </c>
    </row>
    <row r="161" spans="1:47" s="2" customFormat="1" ht="12">
      <c r="A161" s="38"/>
      <c r="B161" s="39"/>
      <c r="C161" s="40"/>
      <c r="D161" s="225" t="s">
        <v>168</v>
      </c>
      <c r="E161" s="40"/>
      <c r="F161" s="226" t="s">
        <v>368</v>
      </c>
      <c r="G161" s="40"/>
      <c r="H161" s="40"/>
      <c r="I161" s="227"/>
      <c r="J161" s="40"/>
      <c r="K161" s="40"/>
      <c r="L161" s="44"/>
      <c r="M161" s="228"/>
      <c r="N161" s="229"/>
      <c r="O161" s="84"/>
      <c r="P161" s="84"/>
      <c r="Q161" s="84"/>
      <c r="R161" s="84"/>
      <c r="S161" s="84"/>
      <c r="T161" s="85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168</v>
      </c>
      <c r="AU161" s="17" t="s">
        <v>82</v>
      </c>
    </row>
    <row r="162" spans="1:47" s="2" customFormat="1" ht="12">
      <c r="A162" s="38"/>
      <c r="B162" s="39"/>
      <c r="C162" s="40"/>
      <c r="D162" s="230" t="s">
        <v>170</v>
      </c>
      <c r="E162" s="40"/>
      <c r="F162" s="231" t="s">
        <v>369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170</v>
      </c>
      <c r="AU162" s="17" t="s">
        <v>82</v>
      </c>
    </row>
    <row r="163" spans="1:51" s="13" customFormat="1" ht="12">
      <c r="A163" s="13"/>
      <c r="B163" s="232"/>
      <c r="C163" s="233"/>
      <c r="D163" s="225" t="s">
        <v>172</v>
      </c>
      <c r="E163" s="234" t="s">
        <v>19</v>
      </c>
      <c r="F163" s="235" t="s">
        <v>358</v>
      </c>
      <c r="G163" s="233"/>
      <c r="H163" s="234" t="s">
        <v>19</v>
      </c>
      <c r="I163" s="236"/>
      <c r="J163" s="233"/>
      <c r="K163" s="233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172</v>
      </c>
      <c r="AU163" s="241" t="s">
        <v>82</v>
      </c>
      <c r="AV163" s="13" t="s">
        <v>80</v>
      </c>
      <c r="AW163" s="13" t="s">
        <v>33</v>
      </c>
      <c r="AX163" s="13" t="s">
        <v>72</v>
      </c>
      <c r="AY163" s="241" t="s">
        <v>159</v>
      </c>
    </row>
    <row r="164" spans="1:51" s="14" customFormat="1" ht="12">
      <c r="A164" s="14"/>
      <c r="B164" s="242"/>
      <c r="C164" s="243"/>
      <c r="D164" s="225" t="s">
        <v>172</v>
      </c>
      <c r="E164" s="244" t="s">
        <v>19</v>
      </c>
      <c r="F164" s="245" t="s">
        <v>359</v>
      </c>
      <c r="G164" s="243"/>
      <c r="H164" s="246">
        <v>2586.69</v>
      </c>
      <c r="I164" s="247"/>
      <c r="J164" s="243"/>
      <c r="K164" s="243"/>
      <c r="L164" s="248"/>
      <c r="M164" s="249"/>
      <c r="N164" s="250"/>
      <c r="O164" s="250"/>
      <c r="P164" s="250"/>
      <c r="Q164" s="250"/>
      <c r="R164" s="250"/>
      <c r="S164" s="250"/>
      <c r="T164" s="251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2" t="s">
        <v>172</v>
      </c>
      <c r="AU164" s="252" t="s">
        <v>82</v>
      </c>
      <c r="AV164" s="14" t="s">
        <v>82</v>
      </c>
      <c r="AW164" s="14" t="s">
        <v>33</v>
      </c>
      <c r="AX164" s="14" t="s">
        <v>72</v>
      </c>
      <c r="AY164" s="252" t="s">
        <v>159</v>
      </c>
    </row>
    <row r="165" spans="1:65" s="2" customFormat="1" ht="33" customHeight="1">
      <c r="A165" s="38"/>
      <c r="B165" s="39"/>
      <c r="C165" s="212" t="s">
        <v>234</v>
      </c>
      <c r="D165" s="212" t="s">
        <v>161</v>
      </c>
      <c r="E165" s="213" t="s">
        <v>370</v>
      </c>
      <c r="F165" s="214" t="s">
        <v>371</v>
      </c>
      <c r="G165" s="215" t="s">
        <v>249</v>
      </c>
      <c r="H165" s="216">
        <v>12191.3</v>
      </c>
      <c r="I165" s="217"/>
      <c r="J165" s="218">
        <f>ROUND(I165*H165,2)</f>
        <v>0</v>
      </c>
      <c r="K165" s="214" t="s">
        <v>165</v>
      </c>
      <c r="L165" s="44"/>
      <c r="M165" s="219" t="s">
        <v>19</v>
      </c>
      <c r="N165" s="220" t="s">
        <v>43</v>
      </c>
      <c r="O165" s="84"/>
      <c r="P165" s="221">
        <f>O165*H165</f>
        <v>0</v>
      </c>
      <c r="Q165" s="221">
        <v>0</v>
      </c>
      <c r="R165" s="221">
        <f>Q165*H165</f>
        <v>0</v>
      </c>
      <c r="S165" s="221">
        <v>0</v>
      </c>
      <c r="T165" s="222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23" t="s">
        <v>166</v>
      </c>
      <c r="AT165" s="223" t="s">
        <v>161</v>
      </c>
      <c r="AU165" s="223" t="s">
        <v>82</v>
      </c>
      <c r="AY165" s="17" t="s">
        <v>159</v>
      </c>
      <c r="BE165" s="224">
        <f>IF(N165="základní",J165,0)</f>
        <v>0</v>
      </c>
      <c r="BF165" s="224">
        <f>IF(N165="snížená",J165,0)</f>
        <v>0</v>
      </c>
      <c r="BG165" s="224">
        <f>IF(N165="zákl. přenesená",J165,0)</f>
        <v>0</v>
      </c>
      <c r="BH165" s="224">
        <f>IF(N165="sníž. přenesená",J165,0)</f>
        <v>0</v>
      </c>
      <c r="BI165" s="224">
        <f>IF(N165="nulová",J165,0)</f>
        <v>0</v>
      </c>
      <c r="BJ165" s="17" t="s">
        <v>80</v>
      </c>
      <c r="BK165" s="224">
        <f>ROUND(I165*H165,2)</f>
        <v>0</v>
      </c>
      <c r="BL165" s="17" t="s">
        <v>166</v>
      </c>
      <c r="BM165" s="223" t="s">
        <v>372</v>
      </c>
    </row>
    <row r="166" spans="1:47" s="2" customFormat="1" ht="12">
      <c r="A166" s="38"/>
      <c r="B166" s="39"/>
      <c r="C166" s="40"/>
      <c r="D166" s="225" t="s">
        <v>168</v>
      </c>
      <c r="E166" s="40"/>
      <c r="F166" s="226" t="s">
        <v>373</v>
      </c>
      <c r="G166" s="40"/>
      <c r="H166" s="40"/>
      <c r="I166" s="227"/>
      <c r="J166" s="40"/>
      <c r="K166" s="40"/>
      <c r="L166" s="44"/>
      <c r="M166" s="228"/>
      <c r="N166" s="229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168</v>
      </c>
      <c r="AU166" s="17" t="s">
        <v>82</v>
      </c>
    </row>
    <row r="167" spans="1:47" s="2" customFormat="1" ht="12">
      <c r="A167" s="38"/>
      <c r="B167" s="39"/>
      <c r="C167" s="40"/>
      <c r="D167" s="230" t="s">
        <v>170</v>
      </c>
      <c r="E167" s="40"/>
      <c r="F167" s="231" t="s">
        <v>374</v>
      </c>
      <c r="G167" s="40"/>
      <c r="H167" s="40"/>
      <c r="I167" s="227"/>
      <c r="J167" s="40"/>
      <c r="K167" s="40"/>
      <c r="L167" s="44"/>
      <c r="M167" s="228"/>
      <c r="N167" s="229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170</v>
      </c>
      <c r="AU167" s="17" t="s">
        <v>82</v>
      </c>
    </row>
    <row r="168" spans="1:51" s="13" customFormat="1" ht="12">
      <c r="A168" s="13"/>
      <c r="B168" s="232"/>
      <c r="C168" s="233"/>
      <c r="D168" s="225" t="s">
        <v>172</v>
      </c>
      <c r="E168" s="234" t="s">
        <v>19</v>
      </c>
      <c r="F168" s="235" t="s">
        <v>335</v>
      </c>
      <c r="G168" s="233"/>
      <c r="H168" s="234" t="s">
        <v>19</v>
      </c>
      <c r="I168" s="236"/>
      <c r="J168" s="233"/>
      <c r="K168" s="233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172</v>
      </c>
      <c r="AU168" s="241" t="s">
        <v>82</v>
      </c>
      <c r="AV168" s="13" t="s">
        <v>80</v>
      </c>
      <c r="AW168" s="13" t="s">
        <v>33</v>
      </c>
      <c r="AX168" s="13" t="s">
        <v>72</v>
      </c>
      <c r="AY168" s="241" t="s">
        <v>159</v>
      </c>
    </row>
    <row r="169" spans="1:51" s="13" customFormat="1" ht="12">
      <c r="A169" s="13"/>
      <c r="B169" s="232"/>
      <c r="C169" s="233"/>
      <c r="D169" s="225" t="s">
        <v>172</v>
      </c>
      <c r="E169" s="234" t="s">
        <v>19</v>
      </c>
      <c r="F169" s="235" t="s">
        <v>355</v>
      </c>
      <c r="G169" s="233"/>
      <c r="H169" s="234" t="s">
        <v>19</v>
      </c>
      <c r="I169" s="236"/>
      <c r="J169" s="233"/>
      <c r="K169" s="233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172</v>
      </c>
      <c r="AU169" s="241" t="s">
        <v>82</v>
      </c>
      <c r="AV169" s="13" t="s">
        <v>80</v>
      </c>
      <c r="AW169" s="13" t="s">
        <v>33</v>
      </c>
      <c r="AX169" s="13" t="s">
        <v>72</v>
      </c>
      <c r="AY169" s="241" t="s">
        <v>159</v>
      </c>
    </row>
    <row r="170" spans="1:51" s="14" customFormat="1" ht="12">
      <c r="A170" s="14"/>
      <c r="B170" s="242"/>
      <c r="C170" s="243"/>
      <c r="D170" s="225" t="s">
        <v>172</v>
      </c>
      <c r="E170" s="244" t="s">
        <v>19</v>
      </c>
      <c r="F170" s="245" t="s">
        <v>375</v>
      </c>
      <c r="G170" s="243"/>
      <c r="H170" s="246">
        <v>12191.3</v>
      </c>
      <c r="I170" s="247"/>
      <c r="J170" s="243"/>
      <c r="K170" s="243"/>
      <c r="L170" s="248"/>
      <c r="M170" s="249"/>
      <c r="N170" s="250"/>
      <c r="O170" s="250"/>
      <c r="P170" s="250"/>
      <c r="Q170" s="250"/>
      <c r="R170" s="250"/>
      <c r="S170" s="250"/>
      <c r="T170" s="251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2" t="s">
        <v>172</v>
      </c>
      <c r="AU170" s="252" t="s">
        <v>82</v>
      </c>
      <c r="AV170" s="14" t="s">
        <v>82</v>
      </c>
      <c r="AW170" s="14" t="s">
        <v>33</v>
      </c>
      <c r="AX170" s="14" t="s">
        <v>72</v>
      </c>
      <c r="AY170" s="252" t="s">
        <v>159</v>
      </c>
    </row>
    <row r="171" spans="1:65" s="2" customFormat="1" ht="24.15" customHeight="1">
      <c r="A171" s="38"/>
      <c r="B171" s="39"/>
      <c r="C171" s="258" t="s">
        <v>240</v>
      </c>
      <c r="D171" s="258" t="s">
        <v>376</v>
      </c>
      <c r="E171" s="259" t="s">
        <v>377</v>
      </c>
      <c r="F171" s="260" t="s">
        <v>378</v>
      </c>
      <c r="G171" s="261" t="s">
        <v>263</v>
      </c>
      <c r="H171" s="262">
        <v>4267.739</v>
      </c>
      <c r="I171" s="263"/>
      <c r="J171" s="264">
        <f>ROUND(I171*H171,2)</f>
        <v>0</v>
      </c>
      <c r="K171" s="260" t="s">
        <v>19</v>
      </c>
      <c r="L171" s="265"/>
      <c r="M171" s="266" t="s">
        <v>19</v>
      </c>
      <c r="N171" s="267" t="s">
        <v>43</v>
      </c>
      <c r="O171" s="84"/>
      <c r="P171" s="221">
        <f>O171*H171</f>
        <v>0</v>
      </c>
      <c r="Q171" s="221">
        <v>0</v>
      </c>
      <c r="R171" s="221">
        <f>Q171*H171</f>
        <v>0</v>
      </c>
      <c r="S171" s="221">
        <v>0</v>
      </c>
      <c r="T171" s="222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3" t="s">
        <v>215</v>
      </c>
      <c r="AT171" s="223" t="s">
        <v>376</v>
      </c>
      <c r="AU171" s="223" t="s">
        <v>82</v>
      </c>
      <c r="AY171" s="17" t="s">
        <v>159</v>
      </c>
      <c r="BE171" s="224">
        <f>IF(N171="základní",J171,0)</f>
        <v>0</v>
      </c>
      <c r="BF171" s="224">
        <f>IF(N171="snížená",J171,0)</f>
        <v>0</v>
      </c>
      <c r="BG171" s="224">
        <f>IF(N171="zákl. přenesená",J171,0)</f>
        <v>0</v>
      </c>
      <c r="BH171" s="224">
        <f>IF(N171="sníž. přenesená",J171,0)</f>
        <v>0</v>
      </c>
      <c r="BI171" s="224">
        <f>IF(N171="nulová",J171,0)</f>
        <v>0</v>
      </c>
      <c r="BJ171" s="17" t="s">
        <v>80</v>
      </c>
      <c r="BK171" s="224">
        <f>ROUND(I171*H171,2)</f>
        <v>0</v>
      </c>
      <c r="BL171" s="17" t="s">
        <v>166</v>
      </c>
      <c r="BM171" s="223" t="s">
        <v>379</v>
      </c>
    </row>
    <row r="172" spans="1:47" s="2" customFormat="1" ht="12">
      <c r="A172" s="38"/>
      <c r="B172" s="39"/>
      <c r="C172" s="40"/>
      <c r="D172" s="225" t="s">
        <v>168</v>
      </c>
      <c r="E172" s="40"/>
      <c r="F172" s="226" t="s">
        <v>378</v>
      </c>
      <c r="G172" s="40"/>
      <c r="H172" s="40"/>
      <c r="I172" s="227"/>
      <c r="J172" s="40"/>
      <c r="K172" s="40"/>
      <c r="L172" s="44"/>
      <c r="M172" s="228"/>
      <c r="N172" s="229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168</v>
      </c>
      <c r="AU172" s="17" t="s">
        <v>82</v>
      </c>
    </row>
    <row r="173" spans="1:51" s="13" customFormat="1" ht="12">
      <c r="A173" s="13"/>
      <c r="B173" s="232"/>
      <c r="C173" s="233"/>
      <c r="D173" s="225" t="s">
        <v>172</v>
      </c>
      <c r="E173" s="234" t="s">
        <v>19</v>
      </c>
      <c r="F173" s="235" t="s">
        <v>335</v>
      </c>
      <c r="G173" s="233"/>
      <c r="H173" s="234" t="s">
        <v>19</v>
      </c>
      <c r="I173" s="236"/>
      <c r="J173" s="233"/>
      <c r="K173" s="233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172</v>
      </c>
      <c r="AU173" s="241" t="s">
        <v>82</v>
      </c>
      <c r="AV173" s="13" t="s">
        <v>80</v>
      </c>
      <c r="AW173" s="13" t="s">
        <v>33</v>
      </c>
      <c r="AX173" s="13" t="s">
        <v>72</v>
      </c>
      <c r="AY173" s="241" t="s">
        <v>159</v>
      </c>
    </row>
    <row r="174" spans="1:51" s="13" customFormat="1" ht="12">
      <c r="A174" s="13"/>
      <c r="B174" s="232"/>
      <c r="C174" s="233"/>
      <c r="D174" s="225" t="s">
        <v>172</v>
      </c>
      <c r="E174" s="234" t="s">
        <v>19</v>
      </c>
      <c r="F174" s="235" t="s">
        <v>355</v>
      </c>
      <c r="G174" s="233"/>
      <c r="H174" s="234" t="s">
        <v>19</v>
      </c>
      <c r="I174" s="236"/>
      <c r="J174" s="233"/>
      <c r="K174" s="233"/>
      <c r="L174" s="237"/>
      <c r="M174" s="238"/>
      <c r="N174" s="239"/>
      <c r="O174" s="239"/>
      <c r="P174" s="239"/>
      <c r="Q174" s="239"/>
      <c r="R174" s="239"/>
      <c r="S174" s="239"/>
      <c r="T174" s="24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1" t="s">
        <v>172</v>
      </c>
      <c r="AU174" s="241" t="s">
        <v>82</v>
      </c>
      <c r="AV174" s="13" t="s">
        <v>80</v>
      </c>
      <c r="AW174" s="13" t="s">
        <v>33</v>
      </c>
      <c r="AX174" s="13" t="s">
        <v>72</v>
      </c>
      <c r="AY174" s="241" t="s">
        <v>159</v>
      </c>
    </row>
    <row r="175" spans="1:51" s="14" customFormat="1" ht="12">
      <c r="A175" s="14"/>
      <c r="B175" s="242"/>
      <c r="C175" s="243"/>
      <c r="D175" s="225" t="s">
        <v>172</v>
      </c>
      <c r="E175" s="244" t="s">
        <v>19</v>
      </c>
      <c r="F175" s="245" t="s">
        <v>375</v>
      </c>
      <c r="G175" s="243"/>
      <c r="H175" s="246">
        <v>12191.3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2" t="s">
        <v>172</v>
      </c>
      <c r="AU175" s="252" t="s">
        <v>82</v>
      </c>
      <c r="AV175" s="14" t="s">
        <v>82</v>
      </c>
      <c r="AW175" s="14" t="s">
        <v>33</v>
      </c>
      <c r="AX175" s="14" t="s">
        <v>72</v>
      </c>
      <c r="AY175" s="252" t="s">
        <v>159</v>
      </c>
    </row>
    <row r="176" spans="1:51" s="13" customFormat="1" ht="12">
      <c r="A176" s="13"/>
      <c r="B176" s="232"/>
      <c r="C176" s="233"/>
      <c r="D176" s="225" t="s">
        <v>172</v>
      </c>
      <c r="E176" s="234" t="s">
        <v>19</v>
      </c>
      <c r="F176" s="235" t="s">
        <v>380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172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159</v>
      </c>
    </row>
    <row r="177" spans="1:51" s="13" customFormat="1" ht="12">
      <c r="A177" s="13"/>
      <c r="B177" s="232"/>
      <c r="C177" s="233"/>
      <c r="D177" s="225" t="s">
        <v>172</v>
      </c>
      <c r="E177" s="234" t="s">
        <v>19</v>
      </c>
      <c r="F177" s="235" t="s">
        <v>381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172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159</v>
      </c>
    </row>
    <row r="178" spans="1:51" s="14" customFormat="1" ht="12">
      <c r="A178" s="14"/>
      <c r="B178" s="242"/>
      <c r="C178" s="243"/>
      <c r="D178" s="225" t="s">
        <v>172</v>
      </c>
      <c r="E178" s="244" t="s">
        <v>19</v>
      </c>
      <c r="F178" s="245" t="s">
        <v>382</v>
      </c>
      <c r="G178" s="243"/>
      <c r="H178" s="246">
        <v>-2067.494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172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159</v>
      </c>
    </row>
    <row r="179" spans="1:51" s="14" customFormat="1" ht="12">
      <c r="A179" s="14"/>
      <c r="B179" s="242"/>
      <c r="C179" s="243"/>
      <c r="D179" s="225" t="s">
        <v>172</v>
      </c>
      <c r="E179" s="244" t="s">
        <v>19</v>
      </c>
      <c r="F179" s="245" t="s">
        <v>383</v>
      </c>
      <c r="G179" s="243"/>
      <c r="H179" s="246">
        <v>-5905.08</v>
      </c>
      <c r="I179" s="247"/>
      <c r="J179" s="243"/>
      <c r="K179" s="243"/>
      <c r="L179" s="248"/>
      <c r="M179" s="249"/>
      <c r="N179" s="250"/>
      <c r="O179" s="250"/>
      <c r="P179" s="250"/>
      <c r="Q179" s="250"/>
      <c r="R179" s="250"/>
      <c r="S179" s="250"/>
      <c r="T179" s="251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2" t="s">
        <v>172</v>
      </c>
      <c r="AU179" s="252" t="s">
        <v>82</v>
      </c>
      <c r="AV179" s="14" t="s">
        <v>82</v>
      </c>
      <c r="AW179" s="14" t="s">
        <v>33</v>
      </c>
      <c r="AX179" s="14" t="s">
        <v>72</v>
      </c>
      <c r="AY179" s="252" t="s">
        <v>159</v>
      </c>
    </row>
    <row r="180" spans="1:51" s="13" customFormat="1" ht="12">
      <c r="A180" s="13"/>
      <c r="B180" s="232"/>
      <c r="C180" s="233"/>
      <c r="D180" s="225" t="s">
        <v>172</v>
      </c>
      <c r="E180" s="234" t="s">
        <v>19</v>
      </c>
      <c r="F180" s="235" t="s">
        <v>384</v>
      </c>
      <c r="G180" s="233"/>
      <c r="H180" s="234" t="s">
        <v>19</v>
      </c>
      <c r="I180" s="236"/>
      <c r="J180" s="233"/>
      <c r="K180" s="233"/>
      <c r="L180" s="237"/>
      <c r="M180" s="238"/>
      <c r="N180" s="239"/>
      <c r="O180" s="239"/>
      <c r="P180" s="239"/>
      <c r="Q180" s="239"/>
      <c r="R180" s="239"/>
      <c r="S180" s="239"/>
      <c r="T180" s="24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1" t="s">
        <v>172</v>
      </c>
      <c r="AU180" s="241" t="s">
        <v>82</v>
      </c>
      <c r="AV180" s="13" t="s">
        <v>80</v>
      </c>
      <c r="AW180" s="13" t="s">
        <v>33</v>
      </c>
      <c r="AX180" s="13" t="s">
        <v>72</v>
      </c>
      <c r="AY180" s="241" t="s">
        <v>159</v>
      </c>
    </row>
    <row r="181" spans="1:51" s="14" customFormat="1" ht="12">
      <c r="A181" s="14"/>
      <c r="B181" s="242"/>
      <c r="C181" s="243"/>
      <c r="D181" s="225" t="s">
        <v>172</v>
      </c>
      <c r="E181" s="244" t="s">
        <v>19</v>
      </c>
      <c r="F181" s="245" t="s">
        <v>385</v>
      </c>
      <c r="G181" s="243"/>
      <c r="H181" s="246">
        <v>-461.94</v>
      </c>
      <c r="I181" s="247"/>
      <c r="J181" s="243"/>
      <c r="K181" s="243"/>
      <c r="L181" s="248"/>
      <c r="M181" s="249"/>
      <c r="N181" s="250"/>
      <c r="O181" s="250"/>
      <c r="P181" s="250"/>
      <c r="Q181" s="250"/>
      <c r="R181" s="250"/>
      <c r="S181" s="250"/>
      <c r="T181" s="251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2" t="s">
        <v>172</v>
      </c>
      <c r="AU181" s="252" t="s">
        <v>82</v>
      </c>
      <c r="AV181" s="14" t="s">
        <v>82</v>
      </c>
      <c r="AW181" s="14" t="s">
        <v>33</v>
      </c>
      <c r="AX181" s="14" t="s">
        <v>72</v>
      </c>
      <c r="AY181" s="252" t="s">
        <v>159</v>
      </c>
    </row>
    <row r="182" spans="1:51" s="14" customFormat="1" ht="12">
      <c r="A182" s="14"/>
      <c r="B182" s="242"/>
      <c r="C182" s="243"/>
      <c r="D182" s="225" t="s">
        <v>172</v>
      </c>
      <c r="E182" s="244" t="s">
        <v>19</v>
      </c>
      <c r="F182" s="245" t="s">
        <v>386</v>
      </c>
      <c r="G182" s="243"/>
      <c r="H182" s="246">
        <v>-1385.82</v>
      </c>
      <c r="I182" s="247"/>
      <c r="J182" s="243"/>
      <c r="K182" s="243"/>
      <c r="L182" s="248"/>
      <c r="M182" s="249"/>
      <c r="N182" s="250"/>
      <c r="O182" s="250"/>
      <c r="P182" s="250"/>
      <c r="Q182" s="250"/>
      <c r="R182" s="250"/>
      <c r="S182" s="250"/>
      <c r="T182" s="251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2" t="s">
        <v>172</v>
      </c>
      <c r="AU182" s="252" t="s">
        <v>82</v>
      </c>
      <c r="AV182" s="14" t="s">
        <v>82</v>
      </c>
      <c r="AW182" s="14" t="s">
        <v>33</v>
      </c>
      <c r="AX182" s="14" t="s">
        <v>72</v>
      </c>
      <c r="AY182" s="252" t="s">
        <v>159</v>
      </c>
    </row>
    <row r="183" spans="1:51" s="14" customFormat="1" ht="12">
      <c r="A183" s="14"/>
      <c r="B183" s="242"/>
      <c r="C183" s="243"/>
      <c r="D183" s="225" t="s">
        <v>172</v>
      </c>
      <c r="E183" s="243"/>
      <c r="F183" s="245" t="s">
        <v>387</v>
      </c>
      <c r="G183" s="243"/>
      <c r="H183" s="246">
        <v>4267.739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172</v>
      </c>
      <c r="AU183" s="252" t="s">
        <v>82</v>
      </c>
      <c r="AV183" s="14" t="s">
        <v>82</v>
      </c>
      <c r="AW183" s="14" t="s">
        <v>4</v>
      </c>
      <c r="AX183" s="14" t="s">
        <v>80</v>
      </c>
      <c r="AY183" s="252" t="s">
        <v>159</v>
      </c>
    </row>
    <row r="184" spans="1:65" s="2" customFormat="1" ht="24.15" customHeight="1">
      <c r="A184" s="38"/>
      <c r="B184" s="39"/>
      <c r="C184" s="212" t="s">
        <v>246</v>
      </c>
      <c r="D184" s="212" t="s">
        <v>161</v>
      </c>
      <c r="E184" s="213" t="s">
        <v>388</v>
      </c>
      <c r="F184" s="214" t="s">
        <v>389</v>
      </c>
      <c r="G184" s="215" t="s">
        <v>249</v>
      </c>
      <c r="H184" s="216">
        <v>115.1</v>
      </c>
      <c r="I184" s="217"/>
      <c r="J184" s="218">
        <f>ROUND(I184*H184,2)</f>
        <v>0</v>
      </c>
      <c r="K184" s="214" t="s">
        <v>165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</v>
      </c>
      <c r="R184" s="221">
        <f>Q184*H184</f>
        <v>0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166</v>
      </c>
      <c r="AT184" s="223" t="s">
        <v>161</v>
      </c>
      <c r="AU184" s="223" t="s">
        <v>82</v>
      </c>
      <c r="AY184" s="17" t="s">
        <v>159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166</v>
      </c>
      <c r="BM184" s="223" t="s">
        <v>390</v>
      </c>
    </row>
    <row r="185" spans="1:47" s="2" customFormat="1" ht="12">
      <c r="A185" s="38"/>
      <c r="B185" s="39"/>
      <c r="C185" s="40"/>
      <c r="D185" s="225" t="s">
        <v>168</v>
      </c>
      <c r="E185" s="40"/>
      <c r="F185" s="226" t="s">
        <v>391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168</v>
      </c>
      <c r="AU185" s="17" t="s">
        <v>82</v>
      </c>
    </row>
    <row r="186" spans="1:47" s="2" customFormat="1" ht="12">
      <c r="A186" s="38"/>
      <c r="B186" s="39"/>
      <c r="C186" s="40"/>
      <c r="D186" s="230" t="s">
        <v>170</v>
      </c>
      <c r="E186" s="40"/>
      <c r="F186" s="231" t="s">
        <v>392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170</v>
      </c>
      <c r="AU186" s="17" t="s">
        <v>82</v>
      </c>
    </row>
    <row r="187" spans="1:51" s="13" customFormat="1" ht="12">
      <c r="A187" s="13"/>
      <c r="B187" s="232"/>
      <c r="C187" s="233"/>
      <c r="D187" s="225" t="s">
        <v>172</v>
      </c>
      <c r="E187" s="234" t="s">
        <v>19</v>
      </c>
      <c r="F187" s="235" t="s">
        <v>335</v>
      </c>
      <c r="G187" s="233"/>
      <c r="H187" s="234" t="s">
        <v>19</v>
      </c>
      <c r="I187" s="236"/>
      <c r="J187" s="233"/>
      <c r="K187" s="233"/>
      <c r="L187" s="237"/>
      <c r="M187" s="238"/>
      <c r="N187" s="239"/>
      <c r="O187" s="239"/>
      <c r="P187" s="239"/>
      <c r="Q187" s="239"/>
      <c r="R187" s="239"/>
      <c r="S187" s="239"/>
      <c r="T187" s="24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1" t="s">
        <v>172</v>
      </c>
      <c r="AU187" s="241" t="s">
        <v>82</v>
      </c>
      <c r="AV187" s="13" t="s">
        <v>80</v>
      </c>
      <c r="AW187" s="13" t="s">
        <v>33</v>
      </c>
      <c r="AX187" s="13" t="s">
        <v>72</v>
      </c>
      <c r="AY187" s="241" t="s">
        <v>159</v>
      </c>
    </row>
    <row r="188" spans="1:51" s="13" customFormat="1" ht="12">
      <c r="A188" s="13"/>
      <c r="B188" s="232"/>
      <c r="C188" s="233"/>
      <c r="D188" s="225" t="s">
        <v>172</v>
      </c>
      <c r="E188" s="234" t="s">
        <v>19</v>
      </c>
      <c r="F188" s="235" t="s">
        <v>355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172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159</v>
      </c>
    </row>
    <row r="189" spans="1:51" s="13" customFormat="1" ht="12">
      <c r="A189" s="13"/>
      <c r="B189" s="232"/>
      <c r="C189" s="233"/>
      <c r="D189" s="225" t="s">
        <v>172</v>
      </c>
      <c r="E189" s="234" t="s">
        <v>19</v>
      </c>
      <c r="F189" s="235" t="s">
        <v>393</v>
      </c>
      <c r="G189" s="233"/>
      <c r="H189" s="234" t="s">
        <v>19</v>
      </c>
      <c r="I189" s="236"/>
      <c r="J189" s="233"/>
      <c r="K189" s="233"/>
      <c r="L189" s="237"/>
      <c r="M189" s="238"/>
      <c r="N189" s="239"/>
      <c r="O189" s="239"/>
      <c r="P189" s="239"/>
      <c r="Q189" s="239"/>
      <c r="R189" s="239"/>
      <c r="S189" s="239"/>
      <c r="T189" s="24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1" t="s">
        <v>172</v>
      </c>
      <c r="AU189" s="241" t="s">
        <v>82</v>
      </c>
      <c r="AV189" s="13" t="s">
        <v>80</v>
      </c>
      <c r="AW189" s="13" t="s">
        <v>33</v>
      </c>
      <c r="AX189" s="13" t="s">
        <v>72</v>
      </c>
      <c r="AY189" s="241" t="s">
        <v>159</v>
      </c>
    </row>
    <row r="190" spans="1:51" s="14" customFormat="1" ht="12">
      <c r="A190" s="14"/>
      <c r="B190" s="242"/>
      <c r="C190" s="243"/>
      <c r="D190" s="225" t="s">
        <v>172</v>
      </c>
      <c r="E190" s="244" t="s">
        <v>19</v>
      </c>
      <c r="F190" s="245" t="s">
        <v>394</v>
      </c>
      <c r="G190" s="243"/>
      <c r="H190" s="246">
        <v>9.2</v>
      </c>
      <c r="I190" s="247"/>
      <c r="J190" s="243"/>
      <c r="K190" s="243"/>
      <c r="L190" s="248"/>
      <c r="M190" s="249"/>
      <c r="N190" s="250"/>
      <c r="O190" s="250"/>
      <c r="P190" s="250"/>
      <c r="Q190" s="250"/>
      <c r="R190" s="250"/>
      <c r="S190" s="250"/>
      <c r="T190" s="251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2" t="s">
        <v>172</v>
      </c>
      <c r="AU190" s="252" t="s">
        <v>82</v>
      </c>
      <c r="AV190" s="14" t="s">
        <v>82</v>
      </c>
      <c r="AW190" s="14" t="s">
        <v>33</v>
      </c>
      <c r="AX190" s="14" t="s">
        <v>72</v>
      </c>
      <c r="AY190" s="252" t="s">
        <v>159</v>
      </c>
    </row>
    <row r="191" spans="1:51" s="14" customFormat="1" ht="12">
      <c r="A191" s="14"/>
      <c r="B191" s="242"/>
      <c r="C191" s="243"/>
      <c r="D191" s="225" t="s">
        <v>172</v>
      </c>
      <c r="E191" s="244" t="s">
        <v>19</v>
      </c>
      <c r="F191" s="245" t="s">
        <v>395</v>
      </c>
      <c r="G191" s="243"/>
      <c r="H191" s="246">
        <v>10.1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2" t="s">
        <v>172</v>
      </c>
      <c r="AU191" s="252" t="s">
        <v>82</v>
      </c>
      <c r="AV191" s="14" t="s">
        <v>82</v>
      </c>
      <c r="AW191" s="14" t="s">
        <v>33</v>
      </c>
      <c r="AX191" s="14" t="s">
        <v>72</v>
      </c>
      <c r="AY191" s="252" t="s">
        <v>159</v>
      </c>
    </row>
    <row r="192" spans="1:51" s="13" customFormat="1" ht="12">
      <c r="A192" s="13"/>
      <c r="B192" s="232"/>
      <c r="C192" s="233"/>
      <c r="D192" s="225" t="s">
        <v>172</v>
      </c>
      <c r="E192" s="234" t="s">
        <v>19</v>
      </c>
      <c r="F192" s="235" t="s">
        <v>396</v>
      </c>
      <c r="G192" s="233"/>
      <c r="H192" s="234" t="s">
        <v>19</v>
      </c>
      <c r="I192" s="236"/>
      <c r="J192" s="233"/>
      <c r="K192" s="233"/>
      <c r="L192" s="237"/>
      <c r="M192" s="238"/>
      <c r="N192" s="239"/>
      <c r="O192" s="239"/>
      <c r="P192" s="239"/>
      <c r="Q192" s="239"/>
      <c r="R192" s="239"/>
      <c r="S192" s="239"/>
      <c r="T192" s="24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1" t="s">
        <v>172</v>
      </c>
      <c r="AU192" s="241" t="s">
        <v>82</v>
      </c>
      <c r="AV192" s="13" t="s">
        <v>80</v>
      </c>
      <c r="AW192" s="13" t="s">
        <v>33</v>
      </c>
      <c r="AX192" s="13" t="s">
        <v>72</v>
      </c>
      <c r="AY192" s="241" t="s">
        <v>159</v>
      </c>
    </row>
    <row r="193" spans="1:51" s="14" customFormat="1" ht="12">
      <c r="A193" s="14"/>
      <c r="B193" s="242"/>
      <c r="C193" s="243"/>
      <c r="D193" s="225" t="s">
        <v>172</v>
      </c>
      <c r="E193" s="244" t="s">
        <v>19</v>
      </c>
      <c r="F193" s="245" t="s">
        <v>397</v>
      </c>
      <c r="G193" s="243"/>
      <c r="H193" s="246">
        <v>3.5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2" t="s">
        <v>172</v>
      </c>
      <c r="AU193" s="252" t="s">
        <v>82</v>
      </c>
      <c r="AV193" s="14" t="s">
        <v>82</v>
      </c>
      <c r="AW193" s="14" t="s">
        <v>33</v>
      </c>
      <c r="AX193" s="14" t="s">
        <v>72</v>
      </c>
      <c r="AY193" s="252" t="s">
        <v>159</v>
      </c>
    </row>
    <row r="194" spans="1:51" s="14" customFormat="1" ht="12">
      <c r="A194" s="14"/>
      <c r="B194" s="242"/>
      <c r="C194" s="243"/>
      <c r="D194" s="225" t="s">
        <v>172</v>
      </c>
      <c r="E194" s="244" t="s">
        <v>19</v>
      </c>
      <c r="F194" s="245" t="s">
        <v>398</v>
      </c>
      <c r="G194" s="243"/>
      <c r="H194" s="246">
        <v>3.6</v>
      </c>
      <c r="I194" s="247"/>
      <c r="J194" s="243"/>
      <c r="K194" s="243"/>
      <c r="L194" s="248"/>
      <c r="M194" s="249"/>
      <c r="N194" s="250"/>
      <c r="O194" s="250"/>
      <c r="P194" s="250"/>
      <c r="Q194" s="250"/>
      <c r="R194" s="250"/>
      <c r="S194" s="250"/>
      <c r="T194" s="251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2" t="s">
        <v>172</v>
      </c>
      <c r="AU194" s="252" t="s">
        <v>82</v>
      </c>
      <c r="AV194" s="14" t="s">
        <v>82</v>
      </c>
      <c r="AW194" s="14" t="s">
        <v>33</v>
      </c>
      <c r="AX194" s="14" t="s">
        <v>72</v>
      </c>
      <c r="AY194" s="252" t="s">
        <v>159</v>
      </c>
    </row>
    <row r="195" spans="1:51" s="13" customFormat="1" ht="12">
      <c r="A195" s="13"/>
      <c r="B195" s="232"/>
      <c r="C195" s="233"/>
      <c r="D195" s="225" t="s">
        <v>172</v>
      </c>
      <c r="E195" s="234" t="s">
        <v>19</v>
      </c>
      <c r="F195" s="235" t="s">
        <v>399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172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159</v>
      </c>
    </row>
    <row r="196" spans="1:51" s="14" customFormat="1" ht="12">
      <c r="A196" s="14"/>
      <c r="B196" s="242"/>
      <c r="C196" s="243"/>
      <c r="D196" s="225" t="s">
        <v>172</v>
      </c>
      <c r="E196" s="244" t="s">
        <v>19</v>
      </c>
      <c r="F196" s="245" t="s">
        <v>400</v>
      </c>
      <c r="G196" s="243"/>
      <c r="H196" s="246">
        <v>30.1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172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159</v>
      </c>
    </row>
    <row r="197" spans="1:51" s="14" customFormat="1" ht="12">
      <c r="A197" s="14"/>
      <c r="B197" s="242"/>
      <c r="C197" s="243"/>
      <c r="D197" s="225" t="s">
        <v>172</v>
      </c>
      <c r="E197" s="244" t="s">
        <v>19</v>
      </c>
      <c r="F197" s="245" t="s">
        <v>401</v>
      </c>
      <c r="G197" s="243"/>
      <c r="H197" s="246">
        <v>19.4</v>
      </c>
      <c r="I197" s="247"/>
      <c r="J197" s="243"/>
      <c r="K197" s="243"/>
      <c r="L197" s="248"/>
      <c r="M197" s="249"/>
      <c r="N197" s="250"/>
      <c r="O197" s="250"/>
      <c r="P197" s="250"/>
      <c r="Q197" s="250"/>
      <c r="R197" s="250"/>
      <c r="S197" s="250"/>
      <c r="T197" s="251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2" t="s">
        <v>172</v>
      </c>
      <c r="AU197" s="252" t="s">
        <v>82</v>
      </c>
      <c r="AV197" s="14" t="s">
        <v>82</v>
      </c>
      <c r="AW197" s="14" t="s">
        <v>33</v>
      </c>
      <c r="AX197" s="14" t="s">
        <v>72</v>
      </c>
      <c r="AY197" s="252" t="s">
        <v>159</v>
      </c>
    </row>
    <row r="198" spans="1:51" s="14" customFormat="1" ht="12">
      <c r="A198" s="14"/>
      <c r="B198" s="242"/>
      <c r="C198" s="243"/>
      <c r="D198" s="225" t="s">
        <v>172</v>
      </c>
      <c r="E198" s="244" t="s">
        <v>19</v>
      </c>
      <c r="F198" s="245" t="s">
        <v>402</v>
      </c>
      <c r="G198" s="243"/>
      <c r="H198" s="246">
        <v>39.2</v>
      </c>
      <c r="I198" s="247"/>
      <c r="J198" s="243"/>
      <c r="K198" s="243"/>
      <c r="L198" s="248"/>
      <c r="M198" s="249"/>
      <c r="N198" s="250"/>
      <c r="O198" s="250"/>
      <c r="P198" s="250"/>
      <c r="Q198" s="250"/>
      <c r="R198" s="250"/>
      <c r="S198" s="250"/>
      <c r="T198" s="251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2" t="s">
        <v>172</v>
      </c>
      <c r="AU198" s="252" t="s">
        <v>82</v>
      </c>
      <c r="AV198" s="14" t="s">
        <v>82</v>
      </c>
      <c r="AW198" s="14" t="s">
        <v>33</v>
      </c>
      <c r="AX198" s="14" t="s">
        <v>72</v>
      </c>
      <c r="AY198" s="252" t="s">
        <v>159</v>
      </c>
    </row>
    <row r="199" spans="1:65" s="2" customFormat="1" ht="33" customHeight="1">
      <c r="A199" s="38"/>
      <c r="B199" s="39"/>
      <c r="C199" s="212" t="s">
        <v>254</v>
      </c>
      <c r="D199" s="212" t="s">
        <v>161</v>
      </c>
      <c r="E199" s="213" t="s">
        <v>403</v>
      </c>
      <c r="F199" s="214" t="s">
        <v>404</v>
      </c>
      <c r="G199" s="215" t="s">
        <v>249</v>
      </c>
      <c r="H199" s="216">
        <v>465.2</v>
      </c>
      <c r="I199" s="217"/>
      <c r="J199" s="218">
        <f>ROUND(I199*H199,2)</f>
        <v>0</v>
      </c>
      <c r="K199" s="214" t="s">
        <v>165</v>
      </c>
      <c r="L199" s="44"/>
      <c r="M199" s="219" t="s">
        <v>19</v>
      </c>
      <c r="N199" s="220" t="s">
        <v>43</v>
      </c>
      <c r="O199" s="84"/>
      <c r="P199" s="221">
        <f>O199*H199</f>
        <v>0</v>
      </c>
      <c r="Q199" s="221">
        <v>0</v>
      </c>
      <c r="R199" s="221">
        <f>Q199*H199</f>
        <v>0</v>
      </c>
      <c r="S199" s="221">
        <v>0</v>
      </c>
      <c r="T199" s="222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23" t="s">
        <v>166</v>
      </c>
      <c r="AT199" s="223" t="s">
        <v>161</v>
      </c>
      <c r="AU199" s="223" t="s">
        <v>82</v>
      </c>
      <c r="AY199" s="17" t="s">
        <v>159</v>
      </c>
      <c r="BE199" s="224">
        <f>IF(N199="základní",J199,0)</f>
        <v>0</v>
      </c>
      <c r="BF199" s="224">
        <f>IF(N199="snížená",J199,0)</f>
        <v>0</v>
      </c>
      <c r="BG199" s="224">
        <f>IF(N199="zákl. přenesená",J199,0)</f>
        <v>0</v>
      </c>
      <c r="BH199" s="224">
        <f>IF(N199="sníž. přenesená",J199,0)</f>
        <v>0</v>
      </c>
      <c r="BI199" s="224">
        <f>IF(N199="nulová",J199,0)</f>
        <v>0</v>
      </c>
      <c r="BJ199" s="17" t="s">
        <v>80</v>
      </c>
      <c r="BK199" s="224">
        <f>ROUND(I199*H199,2)</f>
        <v>0</v>
      </c>
      <c r="BL199" s="17" t="s">
        <v>166</v>
      </c>
      <c r="BM199" s="223" t="s">
        <v>405</v>
      </c>
    </row>
    <row r="200" spans="1:47" s="2" customFormat="1" ht="12">
      <c r="A200" s="38"/>
      <c r="B200" s="39"/>
      <c r="C200" s="40"/>
      <c r="D200" s="225" t="s">
        <v>168</v>
      </c>
      <c r="E200" s="40"/>
      <c r="F200" s="226" t="s">
        <v>406</v>
      </c>
      <c r="G200" s="40"/>
      <c r="H200" s="40"/>
      <c r="I200" s="227"/>
      <c r="J200" s="40"/>
      <c r="K200" s="40"/>
      <c r="L200" s="44"/>
      <c r="M200" s="228"/>
      <c r="N200" s="229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168</v>
      </c>
      <c r="AU200" s="17" t="s">
        <v>82</v>
      </c>
    </row>
    <row r="201" spans="1:47" s="2" customFormat="1" ht="12">
      <c r="A201" s="38"/>
      <c r="B201" s="39"/>
      <c r="C201" s="40"/>
      <c r="D201" s="230" t="s">
        <v>170</v>
      </c>
      <c r="E201" s="40"/>
      <c r="F201" s="231" t="s">
        <v>407</v>
      </c>
      <c r="G201" s="40"/>
      <c r="H201" s="40"/>
      <c r="I201" s="227"/>
      <c r="J201" s="40"/>
      <c r="K201" s="40"/>
      <c r="L201" s="44"/>
      <c r="M201" s="228"/>
      <c r="N201" s="229"/>
      <c r="O201" s="84"/>
      <c r="P201" s="84"/>
      <c r="Q201" s="84"/>
      <c r="R201" s="84"/>
      <c r="S201" s="84"/>
      <c r="T201" s="85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7" t="s">
        <v>170</v>
      </c>
      <c r="AU201" s="17" t="s">
        <v>82</v>
      </c>
    </row>
    <row r="202" spans="1:51" s="13" customFormat="1" ht="12">
      <c r="A202" s="13"/>
      <c r="B202" s="232"/>
      <c r="C202" s="233"/>
      <c r="D202" s="225" t="s">
        <v>172</v>
      </c>
      <c r="E202" s="234" t="s">
        <v>19</v>
      </c>
      <c r="F202" s="235" t="s">
        <v>335</v>
      </c>
      <c r="G202" s="233"/>
      <c r="H202" s="234" t="s">
        <v>19</v>
      </c>
      <c r="I202" s="236"/>
      <c r="J202" s="233"/>
      <c r="K202" s="233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172</v>
      </c>
      <c r="AU202" s="241" t="s">
        <v>82</v>
      </c>
      <c r="AV202" s="13" t="s">
        <v>80</v>
      </c>
      <c r="AW202" s="13" t="s">
        <v>33</v>
      </c>
      <c r="AX202" s="13" t="s">
        <v>72</v>
      </c>
      <c r="AY202" s="241" t="s">
        <v>159</v>
      </c>
    </row>
    <row r="203" spans="1:51" s="13" customFormat="1" ht="12">
      <c r="A203" s="13"/>
      <c r="B203" s="232"/>
      <c r="C203" s="233"/>
      <c r="D203" s="225" t="s">
        <v>172</v>
      </c>
      <c r="E203" s="234" t="s">
        <v>19</v>
      </c>
      <c r="F203" s="235" t="s">
        <v>355</v>
      </c>
      <c r="G203" s="233"/>
      <c r="H203" s="234" t="s">
        <v>19</v>
      </c>
      <c r="I203" s="236"/>
      <c r="J203" s="233"/>
      <c r="K203" s="233"/>
      <c r="L203" s="237"/>
      <c r="M203" s="238"/>
      <c r="N203" s="239"/>
      <c r="O203" s="239"/>
      <c r="P203" s="239"/>
      <c r="Q203" s="239"/>
      <c r="R203" s="239"/>
      <c r="S203" s="239"/>
      <c r="T203" s="24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1" t="s">
        <v>172</v>
      </c>
      <c r="AU203" s="241" t="s">
        <v>82</v>
      </c>
      <c r="AV203" s="13" t="s">
        <v>80</v>
      </c>
      <c r="AW203" s="13" t="s">
        <v>33</v>
      </c>
      <c r="AX203" s="13" t="s">
        <v>72</v>
      </c>
      <c r="AY203" s="241" t="s">
        <v>159</v>
      </c>
    </row>
    <row r="204" spans="1:51" s="14" customFormat="1" ht="12">
      <c r="A204" s="14"/>
      <c r="B204" s="242"/>
      <c r="C204" s="243"/>
      <c r="D204" s="225" t="s">
        <v>172</v>
      </c>
      <c r="E204" s="244" t="s">
        <v>19</v>
      </c>
      <c r="F204" s="245" t="s">
        <v>408</v>
      </c>
      <c r="G204" s="243"/>
      <c r="H204" s="246">
        <v>465.2</v>
      </c>
      <c r="I204" s="247"/>
      <c r="J204" s="243"/>
      <c r="K204" s="243"/>
      <c r="L204" s="248"/>
      <c r="M204" s="249"/>
      <c r="N204" s="250"/>
      <c r="O204" s="250"/>
      <c r="P204" s="250"/>
      <c r="Q204" s="250"/>
      <c r="R204" s="250"/>
      <c r="S204" s="250"/>
      <c r="T204" s="251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2" t="s">
        <v>172</v>
      </c>
      <c r="AU204" s="252" t="s">
        <v>82</v>
      </c>
      <c r="AV204" s="14" t="s">
        <v>82</v>
      </c>
      <c r="AW204" s="14" t="s">
        <v>33</v>
      </c>
      <c r="AX204" s="14" t="s">
        <v>72</v>
      </c>
      <c r="AY204" s="252" t="s">
        <v>159</v>
      </c>
    </row>
    <row r="205" spans="1:65" s="2" customFormat="1" ht="24.15" customHeight="1">
      <c r="A205" s="38"/>
      <c r="B205" s="39"/>
      <c r="C205" s="258" t="s">
        <v>8</v>
      </c>
      <c r="D205" s="258" t="s">
        <v>376</v>
      </c>
      <c r="E205" s="259" t="s">
        <v>409</v>
      </c>
      <c r="F205" s="260" t="s">
        <v>410</v>
      </c>
      <c r="G205" s="261" t="s">
        <v>263</v>
      </c>
      <c r="H205" s="262">
        <v>1044.54</v>
      </c>
      <c r="I205" s="263"/>
      <c r="J205" s="264">
        <f>ROUND(I205*H205,2)</f>
        <v>0</v>
      </c>
      <c r="K205" s="260" t="s">
        <v>19</v>
      </c>
      <c r="L205" s="265"/>
      <c r="M205" s="266" t="s">
        <v>19</v>
      </c>
      <c r="N205" s="267" t="s">
        <v>43</v>
      </c>
      <c r="O205" s="84"/>
      <c r="P205" s="221">
        <f>O205*H205</f>
        <v>0</v>
      </c>
      <c r="Q205" s="221">
        <v>0</v>
      </c>
      <c r="R205" s="221">
        <f>Q205*H205</f>
        <v>0</v>
      </c>
      <c r="S205" s="221">
        <v>0</v>
      </c>
      <c r="T205" s="222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23" t="s">
        <v>215</v>
      </c>
      <c r="AT205" s="223" t="s">
        <v>376</v>
      </c>
      <c r="AU205" s="223" t="s">
        <v>82</v>
      </c>
      <c r="AY205" s="17" t="s">
        <v>159</v>
      </c>
      <c r="BE205" s="224">
        <f>IF(N205="základní",J205,0)</f>
        <v>0</v>
      </c>
      <c r="BF205" s="224">
        <f>IF(N205="snížená",J205,0)</f>
        <v>0</v>
      </c>
      <c r="BG205" s="224">
        <f>IF(N205="zákl. přenesená",J205,0)</f>
        <v>0</v>
      </c>
      <c r="BH205" s="224">
        <f>IF(N205="sníž. přenesená",J205,0)</f>
        <v>0</v>
      </c>
      <c r="BI205" s="224">
        <f>IF(N205="nulová",J205,0)</f>
        <v>0</v>
      </c>
      <c r="BJ205" s="17" t="s">
        <v>80</v>
      </c>
      <c r="BK205" s="224">
        <f>ROUND(I205*H205,2)</f>
        <v>0</v>
      </c>
      <c r="BL205" s="17" t="s">
        <v>166</v>
      </c>
      <c r="BM205" s="223" t="s">
        <v>411</v>
      </c>
    </row>
    <row r="206" spans="1:47" s="2" customFormat="1" ht="12">
      <c r="A206" s="38"/>
      <c r="B206" s="39"/>
      <c r="C206" s="40"/>
      <c r="D206" s="225" t="s">
        <v>168</v>
      </c>
      <c r="E206" s="40"/>
      <c r="F206" s="226" t="s">
        <v>410</v>
      </c>
      <c r="G206" s="40"/>
      <c r="H206" s="40"/>
      <c r="I206" s="227"/>
      <c r="J206" s="40"/>
      <c r="K206" s="40"/>
      <c r="L206" s="44"/>
      <c r="M206" s="228"/>
      <c r="N206" s="229"/>
      <c r="O206" s="84"/>
      <c r="P206" s="84"/>
      <c r="Q206" s="84"/>
      <c r="R206" s="84"/>
      <c r="S206" s="84"/>
      <c r="T206" s="85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T206" s="17" t="s">
        <v>168</v>
      </c>
      <c r="AU206" s="17" t="s">
        <v>82</v>
      </c>
    </row>
    <row r="207" spans="1:51" s="13" customFormat="1" ht="12">
      <c r="A207" s="13"/>
      <c r="B207" s="232"/>
      <c r="C207" s="233"/>
      <c r="D207" s="225" t="s">
        <v>172</v>
      </c>
      <c r="E207" s="234" t="s">
        <v>19</v>
      </c>
      <c r="F207" s="235" t="s">
        <v>335</v>
      </c>
      <c r="G207" s="233"/>
      <c r="H207" s="234" t="s">
        <v>19</v>
      </c>
      <c r="I207" s="236"/>
      <c r="J207" s="233"/>
      <c r="K207" s="233"/>
      <c r="L207" s="237"/>
      <c r="M207" s="238"/>
      <c r="N207" s="239"/>
      <c r="O207" s="239"/>
      <c r="P207" s="239"/>
      <c r="Q207" s="239"/>
      <c r="R207" s="239"/>
      <c r="S207" s="239"/>
      <c r="T207" s="240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1" t="s">
        <v>172</v>
      </c>
      <c r="AU207" s="241" t="s">
        <v>82</v>
      </c>
      <c r="AV207" s="13" t="s">
        <v>80</v>
      </c>
      <c r="AW207" s="13" t="s">
        <v>33</v>
      </c>
      <c r="AX207" s="13" t="s">
        <v>72</v>
      </c>
      <c r="AY207" s="241" t="s">
        <v>159</v>
      </c>
    </row>
    <row r="208" spans="1:51" s="13" customFormat="1" ht="12">
      <c r="A208" s="13"/>
      <c r="B208" s="232"/>
      <c r="C208" s="233"/>
      <c r="D208" s="225" t="s">
        <v>172</v>
      </c>
      <c r="E208" s="234" t="s">
        <v>19</v>
      </c>
      <c r="F208" s="235" t="s">
        <v>355</v>
      </c>
      <c r="G208" s="233"/>
      <c r="H208" s="234" t="s">
        <v>19</v>
      </c>
      <c r="I208" s="236"/>
      <c r="J208" s="233"/>
      <c r="K208" s="233"/>
      <c r="L208" s="237"/>
      <c r="M208" s="238"/>
      <c r="N208" s="239"/>
      <c r="O208" s="239"/>
      <c r="P208" s="239"/>
      <c r="Q208" s="239"/>
      <c r="R208" s="239"/>
      <c r="S208" s="239"/>
      <c r="T208" s="24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1" t="s">
        <v>172</v>
      </c>
      <c r="AU208" s="241" t="s">
        <v>82</v>
      </c>
      <c r="AV208" s="13" t="s">
        <v>80</v>
      </c>
      <c r="AW208" s="13" t="s">
        <v>33</v>
      </c>
      <c r="AX208" s="13" t="s">
        <v>72</v>
      </c>
      <c r="AY208" s="241" t="s">
        <v>159</v>
      </c>
    </row>
    <row r="209" spans="1:51" s="13" customFormat="1" ht="12">
      <c r="A209" s="13"/>
      <c r="B209" s="232"/>
      <c r="C209" s="233"/>
      <c r="D209" s="225" t="s">
        <v>172</v>
      </c>
      <c r="E209" s="234" t="s">
        <v>19</v>
      </c>
      <c r="F209" s="235" t="s">
        <v>393</v>
      </c>
      <c r="G209" s="233"/>
      <c r="H209" s="234" t="s">
        <v>19</v>
      </c>
      <c r="I209" s="236"/>
      <c r="J209" s="233"/>
      <c r="K209" s="233"/>
      <c r="L209" s="237"/>
      <c r="M209" s="238"/>
      <c r="N209" s="239"/>
      <c r="O209" s="239"/>
      <c r="P209" s="239"/>
      <c r="Q209" s="239"/>
      <c r="R209" s="239"/>
      <c r="S209" s="239"/>
      <c r="T209" s="240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41" t="s">
        <v>172</v>
      </c>
      <c r="AU209" s="241" t="s">
        <v>82</v>
      </c>
      <c r="AV209" s="13" t="s">
        <v>80</v>
      </c>
      <c r="AW209" s="13" t="s">
        <v>33</v>
      </c>
      <c r="AX209" s="13" t="s">
        <v>72</v>
      </c>
      <c r="AY209" s="241" t="s">
        <v>159</v>
      </c>
    </row>
    <row r="210" spans="1:51" s="14" customFormat="1" ht="12">
      <c r="A210" s="14"/>
      <c r="B210" s="242"/>
      <c r="C210" s="243"/>
      <c r="D210" s="225" t="s">
        <v>172</v>
      </c>
      <c r="E210" s="244" t="s">
        <v>19</v>
      </c>
      <c r="F210" s="245" t="s">
        <v>394</v>
      </c>
      <c r="G210" s="243"/>
      <c r="H210" s="246">
        <v>9.2</v>
      </c>
      <c r="I210" s="247"/>
      <c r="J210" s="243"/>
      <c r="K210" s="243"/>
      <c r="L210" s="248"/>
      <c r="M210" s="249"/>
      <c r="N210" s="250"/>
      <c r="O210" s="250"/>
      <c r="P210" s="250"/>
      <c r="Q210" s="250"/>
      <c r="R210" s="250"/>
      <c r="S210" s="250"/>
      <c r="T210" s="251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2" t="s">
        <v>172</v>
      </c>
      <c r="AU210" s="252" t="s">
        <v>82</v>
      </c>
      <c r="AV210" s="14" t="s">
        <v>82</v>
      </c>
      <c r="AW210" s="14" t="s">
        <v>33</v>
      </c>
      <c r="AX210" s="14" t="s">
        <v>72</v>
      </c>
      <c r="AY210" s="252" t="s">
        <v>159</v>
      </c>
    </row>
    <row r="211" spans="1:51" s="14" customFormat="1" ht="12">
      <c r="A211" s="14"/>
      <c r="B211" s="242"/>
      <c r="C211" s="243"/>
      <c r="D211" s="225" t="s">
        <v>172</v>
      </c>
      <c r="E211" s="244" t="s">
        <v>19</v>
      </c>
      <c r="F211" s="245" t="s">
        <v>395</v>
      </c>
      <c r="G211" s="243"/>
      <c r="H211" s="246">
        <v>10.1</v>
      </c>
      <c r="I211" s="247"/>
      <c r="J211" s="243"/>
      <c r="K211" s="243"/>
      <c r="L211" s="248"/>
      <c r="M211" s="249"/>
      <c r="N211" s="250"/>
      <c r="O211" s="250"/>
      <c r="P211" s="250"/>
      <c r="Q211" s="250"/>
      <c r="R211" s="250"/>
      <c r="S211" s="250"/>
      <c r="T211" s="251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2" t="s">
        <v>172</v>
      </c>
      <c r="AU211" s="252" t="s">
        <v>82</v>
      </c>
      <c r="AV211" s="14" t="s">
        <v>82</v>
      </c>
      <c r="AW211" s="14" t="s">
        <v>33</v>
      </c>
      <c r="AX211" s="14" t="s">
        <v>72</v>
      </c>
      <c r="AY211" s="252" t="s">
        <v>159</v>
      </c>
    </row>
    <row r="212" spans="1:51" s="13" customFormat="1" ht="12">
      <c r="A212" s="13"/>
      <c r="B212" s="232"/>
      <c r="C212" s="233"/>
      <c r="D212" s="225" t="s">
        <v>172</v>
      </c>
      <c r="E212" s="234" t="s">
        <v>19</v>
      </c>
      <c r="F212" s="235" t="s">
        <v>396</v>
      </c>
      <c r="G212" s="233"/>
      <c r="H212" s="234" t="s">
        <v>19</v>
      </c>
      <c r="I212" s="236"/>
      <c r="J212" s="233"/>
      <c r="K212" s="233"/>
      <c r="L212" s="237"/>
      <c r="M212" s="238"/>
      <c r="N212" s="239"/>
      <c r="O212" s="239"/>
      <c r="P212" s="239"/>
      <c r="Q212" s="239"/>
      <c r="R212" s="239"/>
      <c r="S212" s="239"/>
      <c r="T212" s="240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1" t="s">
        <v>172</v>
      </c>
      <c r="AU212" s="241" t="s">
        <v>82</v>
      </c>
      <c r="AV212" s="13" t="s">
        <v>80</v>
      </c>
      <c r="AW212" s="13" t="s">
        <v>33</v>
      </c>
      <c r="AX212" s="13" t="s">
        <v>72</v>
      </c>
      <c r="AY212" s="241" t="s">
        <v>159</v>
      </c>
    </row>
    <row r="213" spans="1:51" s="14" customFormat="1" ht="12">
      <c r="A213" s="14"/>
      <c r="B213" s="242"/>
      <c r="C213" s="243"/>
      <c r="D213" s="225" t="s">
        <v>172</v>
      </c>
      <c r="E213" s="244" t="s">
        <v>19</v>
      </c>
      <c r="F213" s="245" t="s">
        <v>397</v>
      </c>
      <c r="G213" s="243"/>
      <c r="H213" s="246">
        <v>3.5</v>
      </c>
      <c r="I213" s="247"/>
      <c r="J213" s="243"/>
      <c r="K213" s="243"/>
      <c r="L213" s="248"/>
      <c r="M213" s="249"/>
      <c r="N213" s="250"/>
      <c r="O213" s="250"/>
      <c r="P213" s="250"/>
      <c r="Q213" s="250"/>
      <c r="R213" s="250"/>
      <c r="S213" s="250"/>
      <c r="T213" s="251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2" t="s">
        <v>172</v>
      </c>
      <c r="AU213" s="252" t="s">
        <v>82</v>
      </c>
      <c r="AV213" s="14" t="s">
        <v>82</v>
      </c>
      <c r="AW213" s="14" t="s">
        <v>33</v>
      </c>
      <c r="AX213" s="14" t="s">
        <v>72</v>
      </c>
      <c r="AY213" s="252" t="s">
        <v>159</v>
      </c>
    </row>
    <row r="214" spans="1:51" s="14" customFormat="1" ht="12">
      <c r="A214" s="14"/>
      <c r="B214" s="242"/>
      <c r="C214" s="243"/>
      <c r="D214" s="225" t="s">
        <v>172</v>
      </c>
      <c r="E214" s="244" t="s">
        <v>19</v>
      </c>
      <c r="F214" s="245" t="s">
        <v>398</v>
      </c>
      <c r="G214" s="243"/>
      <c r="H214" s="246">
        <v>3.6</v>
      </c>
      <c r="I214" s="247"/>
      <c r="J214" s="243"/>
      <c r="K214" s="243"/>
      <c r="L214" s="248"/>
      <c r="M214" s="249"/>
      <c r="N214" s="250"/>
      <c r="O214" s="250"/>
      <c r="P214" s="250"/>
      <c r="Q214" s="250"/>
      <c r="R214" s="250"/>
      <c r="S214" s="250"/>
      <c r="T214" s="251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2" t="s">
        <v>172</v>
      </c>
      <c r="AU214" s="252" t="s">
        <v>82</v>
      </c>
      <c r="AV214" s="14" t="s">
        <v>82</v>
      </c>
      <c r="AW214" s="14" t="s">
        <v>33</v>
      </c>
      <c r="AX214" s="14" t="s">
        <v>72</v>
      </c>
      <c r="AY214" s="252" t="s">
        <v>159</v>
      </c>
    </row>
    <row r="215" spans="1:51" s="13" customFormat="1" ht="12">
      <c r="A215" s="13"/>
      <c r="B215" s="232"/>
      <c r="C215" s="233"/>
      <c r="D215" s="225" t="s">
        <v>172</v>
      </c>
      <c r="E215" s="234" t="s">
        <v>19</v>
      </c>
      <c r="F215" s="235" t="s">
        <v>399</v>
      </c>
      <c r="G215" s="233"/>
      <c r="H215" s="234" t="s">
        <v>19</v>
      </c>
      <c r="I215" s="236"/>
      <c r="J215" s="233"/>
      <c r="K215" s="233"/>
      <c r="L215" s="237"/>
      <c r="M215" s="238"/>
      <c r="N215" s="239"/>
      <c r="O215" s="239"/>
      <c r="P215" s="239"/>
      <c r="Q215" s="239"/>
      <c r="R215" s="239"/>
      <c r="S215" s="239"/>
      <c r="T215" s="240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1" t="s">
        <v>172</v>
      </c>
      <c r="AU215" s="241" t="s">
        <v>82</v>
      </c>
      <c r="AV215" s="13" t="s">
        <v>80</v>
      </c>
      <c r="AW215" s="13" t="s">
        <v>33</v>
      </c>
      <c r="AX215" s="13" t="s">
        <v>72</v>
      </c>
      <c r="AY215" s="241" t="s">
        <v>159</v>
      </c>
    </row>
    <row r="216" spans="1:51" s="14" customFormat="1" ht="12">
      <c r="A216" s="14"/>
      <c r="B216" s="242"/>
      <c r="C216" s="243"/>
      <c r="D216" s="225" t="s">
        <v>172</v>
      </c>
      <c r="E216" s="244" t="s">
        <v>19</v>
      </c>
      <c r="F216" s="245" t="s">
        <v>400</v>
      </c>
      <c r="G216" s="243"/>
      <c r="H216" s="246">
        <v>30.1</v>
      </c>
      <c r="I216" s="247"/>
      <c r="J216" s="243"/>
      <c r="K216" s="243"/>
      <c r="L216" s="248"/>
      <c r="M216" s="249"/>
      <c r="N216" s="250"/>
      <c r="O216" s="250"/>
      <c r="P216" s="250"/>
      <c r="Q216" s="250"/>
      <c r="R216" s="250"/>
      <c r="S216" s="250"/>
      <c r="T216" s="251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2" t="s">
        <v>172</v>
      </c>
      <c r="AU216" s="252" t="s">
        <v>82</v>
      </c>
      <c r="AV216" s="14" t="s">
        <v>82</v>
      </c>
      <c r="AW216" s="14" t="s">
        <v>33</v>
      </c>
      <c r="AX216" s="14" t="s">
        <v>72</v>
      </c>
      <c r="AY216" s="252" t="s">
        <v>159</v>
      </c>
    </row>
    <row r="217" spans="1:51" s="14" customFormat="1" ht="12">
      <c r="A217" s="14"/>
      <c r="B217" s="242"/>
      <c r="C217" s="243"/>
      <c r="D217" s="225" t="s">
        <v>172</v>
      </c>
      <c r="E217" s="244" t="s">
        <v>19</v>
      </c>
      <c r="F217" s="245" t="s">
        <v>401</v>
      </c>
      <c r="G217" s="243"/>
      <c r="H217" s="246">
        <v>19.4</v>
      </c>
      <c r="I217" s="247"/>
      <c r="J217" s="243"/>
      <c r="K217" s="243"/>
      <c r="L217" s="248"/>
      <c r="M217" s="249"/>
      <c r="N217" s="250"/>
      <c r="O217" s="250"/>
      <c r="P217" s="250"/>
      <c r="Q217" s="250"/>
      <c r="R217" s="250"/>
      <c r="S217" s="250"/>
      <c r="T217" s="251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2" t="s">
        <v>172</v>
      </c>
      <c r="AU217" s="252" t="s">
        <v>82</v>
      </c>
      <c r="AV217" s="14" t="s">
        <v>82</v>
      </c>
      <c r="AW217" s="14" t="s">
        <v>33</v>
      </c>
      <c r="AX217" s="14" t="s">
        <v>72</v>
      </c>
      <c r="AY217" s="252" t="s">
        <v>159</v>
      </c>
    </row>
    <row r="218" spans="1:51" s="14" customFormat="1" ht="12">
      <c r="A218" s="14"/>
      <c r="B218" s="242"/>
      <c r="C218" s="243"/>
      <c r="D218" s="225" t="s">
        <v>172</v>
      </c>
      <c r="E218" s="244" t="s">
        <v>19</v>
      </c>
      <c r="F218" s="245" t="s">
        <v>402</v>
      </c>
      <c r="G218" s="243"/>
      <c r="H218" s="246">
        <v>39.2</v>
      </c>
      <c r="I218" s="247"/>
      <c r="J218" s="243"/>
      <c r="K218" s="243"/>
      <c r="L218" s="248"/>
      <c r="M218" s="249"/>
      <c r="N218" s="250"/>
      <c r="O218" s="250"/>
      <c r="P218" s="250"/>
      <c r="Q218" s="250"/>
      <c r="R218" s="250"/>
      <c r="S218" s="250"/>
      <c r="T218" s="251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2" t="s">
        <v>172</v>
      </c>
      <c r="AU218" s="252" t="s">
        <v>82</v>
      </c>
      <c r="AV218" s="14" t="s">
        <v>82</v>
      </c>
      <c r="AW218" s="14" t="s">
        <v>33</v>
      </c>
      <c r="AX218" s="14" t="s">
        <v>72</v>
      </c>
      <c r="AY218" s="252" t="s">
        <v>159</v>
      </c>
    </row>
    <row r="219" spans="1:51" s="13" customFormat="1" ht="12">
      <c r="A219" s="13"/>
      <c r="B219" s="232"/>
      <c r="C219" s="233"/>
      <c r="D219" s="225" t="s">
        <v>172</v>
      </c>
      <c r="E219" s="234" t="s">
        <v>19</v>
      </c>
      <c r="F219" s="235" t="s">
        <v>335</v>
      </c>
      <c r="G219" s="233"/>
      <c r="H219" s="234" t="s">
        <v>19</v>
      </c>
      <c r="I219" s="236"/>
      <c r="J219" s="233"/>
      <c r="K219" s="233"/>
      <c r="L219" s="237"/>
      <c r="M219" s="238"/>
      <c r="N219" s="239"/>
      <c r="O219" s="239"/>
      <c r="P219" s="239"/>
      <c r="Q219" s="239"/>
      <c r="R219" s="239"/>
      <c r="S219" s="239"/>
      <c r="T219" s="24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1" t="s">
        <v>172</v>
      </c>
      <c r="AU219" s="241" t="s">
        <v>82</v>
      </c>
      <c r="AV219" s="13" t="s">
        <v>80</v>
      </c>
      <c r="AW219" s="13" t="s">
        <v>33</v>
      </c>
      <c r="AX219" s="13" t="s">
        <v>72</v>
      </c>
      <c r="AY219" s="241" t="s">
        <v>159</v>
      </c>
    </row>
    <row r="220" spans="1:51" s="13" customFormat="1" ht="12">
      <c r="A220" s="13"/>
      <c r="B220" s="232"/>
      <c r="C220" s="233"/>
      <c r="D220" s="225" t="s">
        <v>172</v>
      </c>
      <c r="E220" s="234" t="s">
        <v>19</v>
      </c>
      <c r="F220" s="235" t="s">
        <v>355</v>
      </c>
      <c r="G220" s="233"/>
      <c r="H220" s="234" t="s">
        <v>19</v>
      </c>
      <c r="I220" s="236"/>
      <c r="J220" s="233"/>
      <c r="K220" s="233"/>
      <c r="L220" s="237"/>
      <c r="M220" s="238"/>
      <c r="N220" s="239"/>
      <c r="O220" s="239"/>
      <c r="P220" s="239"/>
      <c r="Q220" s="239"/>
      <c r="R220" s="239"/>
      <c r="S220" s="239"/>
      <c r="T220" s="24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1" t="s">
        <v>172</v>
      </c>
      <c r="AU220" s="241" t="s">
        <v>82</v>
      </c>
      <c r="AV220" s="13" t="s">
        <v>80</v>
      </c>
      <c r="AW220" s="13" t="s">
        <v>33</v>
      </c>
      <c r="AX220" s="13" t="s">
        <v>72</v>
      </c>
      <c r="AY220" s="241" t="s">
        <v>159</v>
      </c>
    </row>
    <row r="221" spans="1:51" s="14" customFormat="1" ht="12">
      <c r="A221" s="14"/>
      <c r="B221" s="242"/>
      <c r="C221" s="243"/>
      <c r="D221" s="225" t="s">
        <v>172</v>
      </c>
      <c r="E221" s="244" t="s">
        <v>19</v>
      </c>
      <c r="F221" s="245" t="s">
        <v>408</v>
      </c>
      <c r="G221" s="243"/>
      <c r="H221" s="246">
        <v>465.2</v>
      </c>
      <c r="I221" s="247"/>
      <c r="J221" s="243"/>
      <c r="K221" s="243"/>
      <c r="L221" s="248"/>
      <c r="M221" s="249"/>
      <c r="N221" s="250"/>
      <c r="O221" s="250"/>
      <c r="P221" s="250"/>
      <c r="Q221" s="250"/>
      <c r="R221" s="250"/>
      <c r="S221" s="250"/>
      <c r="T221" s="251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2" t="s">
        <v>172</v>
      </c>
      <c r="AU221" s="252" t="s">
        <v>82</v>
      </c>
      <c r="AV221" s="14" t="s">
        <v>82</v>
      </c>
      <c r="AW221" s="14" t="s">
        <v>33</v>
      </c>
      <c r="AX221" s="14" t="s">
        <v>72</v>
      </c>
      <c r="AY221" s="252" t="s">
        <v>159</v>
      </c>
    </row>
    <row r="222" spans="1:51" s="14" customFormat="1" ht="12">
      <c r="A222" s="14"/>
      <c r="B222" s="242"/>
      <c r="C222" s="243"/>
      <c r="D222" s="225" t="s">
        <v>172</v>
      </c>
      <c r="E222" s="243"/>
      <c r="F222" s="245" t="s">
        <v>412</v>
      </c>
      <c r="G222" s="243"/>
      <c r="H222" s="246">
        <v>1044.54</v>
      </c>
      <c r="I222" s="247"/>
      <c r="J222" s="243"/>
      <c r="K222" s="243"/>
      <c r="L222" s="248"/>
      <c r="M222" s="249"/>
      <c r="N222" s="250"/>
      <c r="O222" s="250"/>
      <c r="P222" s="250"/>
      <c r="Q222" s="250"/>
      <c r="R222" s="250"/>
      <c r="S222" s="250"/>
      <c r="T222" s="25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2" t="s">
        <v>172</v>
      </c>
      <c r="AU222" s="252" t="s">
        <v>82</v>
      </c>
      <c r="AV222" s="14" t="s">
        <v>82</v>
      </c>
      <c r="AW222" s="14" t="s">
        <v>4</v>
      </c>
      <c r="AX222" s="14" t="s">
        <v>80</v>
      </c>
      <c r="AY222" s="252" t="s">
        <v>159</v>
      </c>
    </row>
    <row r="223" spans="1:65" s="2" customFormat="1" ht="33" customHeight="1">
      <c r="A223" s="38"/>
      <c r="B223" s="39"/>
      <c r="C223" s="212" t="s">
        <v>266</v>
      </c>
      <c r="D223" s="212" t="s">
        <v>161</v>
      </c>
      <c r="E223" s="213" t="s">
        <v>413</v>
      </c>
      <c r="F223" s="214" t="s">
        <v>414</v>
      </c>
      <c r="G223" s="215" t="s">
        <v>263</v>
      </c>
      <c r="H223" s="216">
        <v>55082.7</v>
      </c>
      <c r="I223" s="217"/>
      <c r="J223" s="218">
        <f>ROUND(I223*H223,2)</f>
        <v>0</v>
      </c>
      <c r="K223" s="214" t="s">
        <v>165</v>
      </c>
      <c r="L223" s="44"/>
      <c r="M223" s="219" t="s">
        <v>19</v>
      </c>
      <c r="N223" s="220" t="s">
        <v>43</v>
      </c>
      <c r="O223" s="84"/>
      <c r="P223" s="221">
        <f>O223*H223</f>
        <v>0</v>
      </c>
      <c r="Q223" s="221">
        <v>0</v>
      </c>
      <c r="R223" s="221">
        <f>Q223*H223</f>
        <v>0</v>
      </c>
      <c r="S223" s="221">
        <v>0</v>
      </c>
      <c r="T223" s="222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23" t="s">
        <v>166</v>
      </c>
      <c r="AT223" s="223" t="s">
        <v>161</v>
      </c>
      <c r="AU223" s="223" t="s">
        <v>82</v>
      </c>
      <c r="AY223" s="17" t="s">
        <v>159</v>
      </c>
      <c r="BE223" s="224">
        <f>IF(N223="základní",J223,0)</f>
        <v>0</v>
      </c>
      <c r="BF223" s="224">
        <f>IF(N223="snížená",J223,0)</f>
        <v>0</v>
      </c>
      <c r="BG223" s="224">
        <f>IF(N223="zákl. přenesená",J223,0)</f>
        <v>0</v>
      </c>
      <c r="BH223" s="224">
        <f>IF(N223="sníž. přenesená",J223,0)</f>
        <v>0</v>
      </c>
      <c r="BI223" s="224">
        <f>IF(N223="nulová",J223,0)</f>
        <v>0</v>
      </c>
      <c r="BJ223" s="17" t="s">
        <v>80</v>
      </c>
      <c r="BK223" s="224">
        <f>ROUND(I223*H223,2)</f>
        <v>0</v>
      </c>
      <c r="BL223" s="17" t="s">
        <v>166</v>
      </c>
      <c r="BM223" s="223" t="s">
        <v>415</v>
      </c>
    </row>
    <row r="224" spans="1:47" s="2" customFormat="1" ht="12">
      <c r="A224" s="38"/>
      <c r="B224" s="39"/>
      <c r="C224" s="40"/>
      <c r="D224" s="225" t="s">
        <v>168</v>
      </c>
      <c r="E224" s="40"/>
      <c r="F224" s="226" t="s">
        <v>416</v>
      </c>
      <c r="G224" s="40"/>
      <c r="H224" s="40"/>
      <c r="I224" s="227"/>
      <c r="J224" s="40"/>
      <c r="K224" s="40"/>
      <c r="L224" s="44"/>
      <c r="M224" s="228"/>
      <c r="N224" s="229"/>
      <c r="O224" s="84"/>
      <c r="P224" s="84"/>
      <c r="Q224" s="84"/>
      <c r="R224" s="84"/>
      <c r="S224" s="84"/>
      <c r="T224" s="85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7" t="s">
        <v>168</v>
      </c>
      <c r="AU224" s="17" t="s">
        <v>82</v>
      </c>
    </row>
    <row r="225" spans="1:47" s="2" customFormat="1" ht="12">
      <c r="A225" s="38"/>
      <c r="B225" s="39"/>
      <c r="C225" s="40"/>
      <c r="D225" s="230" t="s">
        <v>170</v>
      </c>
      <c r="E225" s="40"/>
      <c r="F225" s="231" t="s">
        <v>417</v>
      </c>
      <c r="G225" s="40"/>
      <c r="H225" s="40"/>
      <c r="I225" s="227"/>
      <c r="J225" s="40"/>
      <c r="K225" s="40"/>
      <c r="L225" s="44"/>
      <c r="M225" s="228"/>
      <c r="N225" s="229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170</v>
      </c>
      <c r="AU225" s="17" t="s">
        <v>82</v>
      </c>
    </row>
    <row r="226" spans="1:51" s="14" customFormat="1" ht="12">
      <c r="A226" s="14"/>
      <c r="B226" s="242"/>
      <c r="C226" s="243"/>
      <c r="D226" s="225" t="s">
        <v>172</v>
      </c>
      <c r="E226" s="244" t="s">
        <v>19</v>
      </c>
      <c r="F226" s="245" t="s">
        <v>364</v>
      </c>
      <c r="G226" s="243"/>
      <c r="H226" s="246">
        <v>30601.5</v>
      </c>
      <c r="I226" s="247"/>
      <c r="J226" s="243"/>
      <c r="K226" s="243"/>
      <c r="L226" s="248"/>
      <c r="M226" s="249"/>
      <c r="N226" s="250"/>
      <c r="O226" s="250"/>
      <c r="P226" s="250"/>
      <c r="Q226" s="250"/>
      <c r="R226" s="250"/>
      <c r="S226" s="250"/>
      <c r="T226" s="251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2" t="s">
        <v>172</v>
      </c>
      <c r="AU226" s="252" t="s">
        <v>82</v>
      </c>
      <c r="AV226" s="14" t="s">
        <v>82</v>
      </c>
      <c r="AW226" s="14" t="s">
        <v>33</v>
      </c>
      <c r="AX226" s="14" t="s">
        <v>72</v>
      </c>
      <c r="AY226" s="252" t="s">
        <v>159</v>
      </c>
    </row>
    <row r="227" spans="1:51" s="14" customFormat="1" ht="12">
      <c r="A227" s="14"/>
      <c r="B227" s="242"/>
      <c r="C227" s="243"/>
      <c r="D227" s="225" t="s">
        <v>172</v>
      </c>
      <c r="E227" s="243"/>
      <c r="F227" s="245" t="s">
        <v>418</v>
      </c>
      <c r="G227" s="243"/>
      <c r="H227" s="246">
        <v>55082.7</v>
      </c>
      <c r="I227" s="247"/>
      <c r="J227" s="243"/>
      <c r="K227" s="243"/>
      <c r="L227" s="248"/>
      <c r="M227" s="249"/>
      <c r="N227" s="250"/>
      <c r="O227" s="250"/>
      <c r="P227" s="250"/>
      <c r="Q227" s="250"/>
      <c r="R227" s="250"/>
      <c r="S227" s="250"/>
      <c r="T227" s="251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2" t="s">
        <v>172</v>
      </c>
      <c r="AU227" s="252" t="s">
        <v>82</v>
      </c>
      <c r="AV227" s="14" t="s">
        <v>82</v>
      </c>
      <c r="AW227" s="14" t="s">
        <v>4</v>
      </c>
      <c r="AX227" s="14" t="s">
        <v>80</v>
      </c>
      <c r="AY227" s="252" t="s">
        <v>159</v>
      </c>
    </row>
    <row r="228" spans="1:65" s="2" customFormat="1" ht="24.15" customHeight="1">
      <c r="A228" s="38"/>
      <c r="B228" s="39"/>
      <c r="C228" s="212" t="s">
        <v>272</v>
      </c>
      <c r="D228" s="212" t="s">
        <v>161</v>
      </c>
      <c r="E228" s="213" t="s">
        <v>419</v>
      </c>
      <c r="F228" s="214" t="s">
        <v>420</v>
      </c>
      <c r="G228" s="215" t="s">
        <v>249</v>
      </c>
      <c r="H228" s="216">
        <v>60</v>
      </c>
      <c r="I228" s="217"/>
      <c r="J228" s="218">
        <f>ROUND(I228*H228,2)</f>
        <v>0</v>
      </c>
      <c r="K228" s="214" t="s">
        <v>165</v>
      </c>
      <c r="L228" s="44"/>
      <c r="M228" s="219" t="s">
        <v>19</v>
      </c>
      <c r="N228" s="220" t="s">
        <v>43</v>
      </c>
      <c r="O228" s="84"/>
      <c r="P228" s="221">
        <f>O228*H228</f>
        <v>0</v>
      </c>
      <c r="Q228" s="221">
        <v>0</v>
      </c>
      <c r="R228" s="221">
        <f>Q228*H228</f>
        <v>0</v>
      </c>
      <c r="S228" s="221">
        <v>0</v>
      </c>
      <c r="T228" s="222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23" t="s">
        <v>166</v>
      </c>
      <c r="AT228" s="223" t="s">
        <v>161</v>
      </c>
      <c r="AU228" s="223" t="s">
        <v>82</v>
      </c>
      <c r="AY228" s="17" t="s">
        <v>159</v>
      </c>
      <c r="BE228" s="224">
        <f>IF(N228="základní",J228,0)</f>
        <v>0</v>
      </c>
      <c r="BF228" s="224">
        <f>IF(N228="snížená",J228,0)</f>
        <v>0</v>
      </c>
      <c r="BG228" s="224">
        <f>IF(N228="zákl. přenesená",J228,0)</f>
        <v>0</v>
      </c>
      <c r="BH228" s="224">
        <f>IF(N228="sníž. přenesená",J228,0)</f>
        <v>0</v>
      </c>
      <c r="BI228" s="224">
        <f>IF(N228="nulová",J228,0)</f>
        <v>0</v>
      </c>
      <c r="BJ228" s="17" t="s">
        <v>80</v>
      </c>
      <c r="BK228" s="224">
        <f>ROUND(I228*H228,2)</f>
        <v>0</v>
      </c>
      <c r="BL228" s="17" t="s">
        <v>166</v>
      </c>
      <c r="BM228" s="223" t="s">
        <v>421</v>
      </c>
    </row>
    <row r="229" spans="1:47" s="2" customFormat="1" ht="12">
      <c r="A229" s="38"/>
      <c r="B229" s="39"/>
      <c r="C229" s="40"/>
      <c r="D229" s="225" t="s">
        <v>168</v>
      </c>
      <c r="E229" s="40"/>
      <c r="F229" s="226" t="s">
        <v>422</v>
      </c>
      <c r="G229" s="40"/>
      <c r="H229" s="40"/>
      <c r="I229" s="227"/>
      <c r="J229" s="40"/>
      <c r="K229" s="40"/>
      <c r="L229" s="44"/>
      <c r="M229" s="228"/>
      <c r="N229" s="229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168</v>
      </c>
      <c r="AU229" s="17" t="s">
        <v>82</v>
      </c>
    </row>
    <row r="230" spans="1:47" s="2" customFormat="1" ht="12">
      <c r="A230" s="38"/>
      <c r="B230" s="39"/>
      <c r="C230" s="40"/>
      <c r="D230" s="230" t="s">
        <v>170</v>
      </c>
      <c r="E230" s="40"/>
      <c r="F230" s="231" t="s">
        <v>423</v>
      </c>
      <c r="G230" s="40"/>
      <c r="H230" s="40"/>
      <c r="I230" s="227"/>
      <c r="J230" s="40"/>
      <c r="K230" s="40"/>
      <c r="L230" s="44"/>
      <c r="M230" s="228"/>
      <c r="N230" s="229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170</v>
      </c>
      <c r="AU230" s="17" t="s">
        <v>82</v>
      </c>
    </row>
    <row r="231" spans="1:51" s="13" customFormat="1" ht="12">
      <c r="A231" s="13"/>
      <c r="B231" s="232"/>
      <c r="C231" s="233"/>
      <c r="D231" s="225" t="s">
        <v>172</v>
      </c>
      <c r="E231" s="234" t="s">
        <v>19</v>
      </c>
      <c r="F231" s="235" t="s">
        <v>335</v>
      </c>
      <c r="G231" s="233"/>
      <c r="H231" s="234" t="s">
        <v>19</v>
      </c>
      <c r="I231" s="236"/>
      <c r="J231" s="233"/>
      <c r="K231" s="233"/>
      <c r="L231" s="237"/>
      <c r="M231" s="238"/>
      <c r="N231" s="239"/>
      <c r="O231" s="239"/>
      <c r="P231" s="239"/>
      <c r="Q231" s="239"/>
      <c r="R231" s="239"/>
      <c r="S231" s="239"/>
      <c r="T231" s="240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1" t="s">
        <v>172</v>
      </c>
      <c r="AU231" s="241" t="s">
        <v>82</v>
      </c>
      <c r="AV231" s="13" t="s">
        <v>80</v>
      </c>
      <c r="AW231" s="13" t="s">
        <v>33</v>
      </c>
      <c r="AX231" s="13" t="s">
        <v>72</v>
      </c>
      <c r="AY231" s="241" t="s">
        <v>159</v>
      </c>
    </row>
    <row r="232" spans="1:51" s="13" customFormat="1" ht="12">
      <c r="A232" s="13"/>
      <c r="B232" s="232"/>
      <c r="C232" s="233"/>
      <c r="D232" s="225" t="s">
        <v>172</v>
      </c>
      <c r="E232" s="234" t="s">
        <v>19</v>
      </c>
      <c r="F232" s="235" t="s">
        <v>355</v>
      </c>
      <c r="G232" s="233"/>
      <c r="H232" s="234" t="s">
        <v>19</v>
      </c>
      <c r="I232" s="236"/>
      <c r="J232" s="233"/>
      <c r="K232" s="233"/>
      <c r="L232" s="237"/>
      <c r="M232" s="238"/>
      <c r="N232" s="239"/>
      <c r="O232" s="239"/>
      <c r="P232" s="239"/>
      <c r="Q232" s="239"/>
      <c r="R232" s="239"/>
      <c r="S232" s="239"/>
      <c r="T232" s="240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1" t="s">
        <v>172</v>
      </c>
      <c r="AU232" s="241" t="s">
        <v>82</v>
      </c>
      <c r="AV232" s="13" t="s">
        <v>80</v>
      </c>
      <c r="AW232" s="13" t="s">
        <v>33</v>
      </c>
      <c r="AX232" s="13" t="s">
        <v>72</v>
      </c>
      <c r="AY232" s="241" t="s">
        <v>159</v>
      </c>
    </row>
    <row r="233" spans="1:51" s="14" customFormat="1" ht="12">
      <c r="A233" s="14"/>
      <c r="B233" s="242"/>
      <c r="C233" s="243"/>
      <c r="D233" s="225" t="s">
        <v>172</v>
      </c>
      <c r="E233" s="244" t="s">
        <v>19</v>
      </c>
      <c r="F233" s="245" t="s">
        <v>424</v>
      </c>
      <c r="G233" s="243"/>
      <c r="H233" s="246">
        <v>60</v>
      </c>
      <c r="I233" s="247"/>
      <c r="J233" s="243"/>
      <c r="K233" s="243"/>
      <c r="L233" s="248"/>
      <c r="M233" s="249"/>
      <c r="N233" s="250"/>
      <c r="O233" s="250"/>
      <c r="P233" s="250"/>
      <c r="Q233" s="250"/>
      <c r="R233" s="250"/>
      <c r="S233" s="250"/>
      <c r="T233" s="251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2" t="s">
        <v>172</v>
      </c>
      <c r="AU233" s="252" t="s">
        <v>82</v>
      </c>
      <c r="AV233" s="14" t="s">
        <v>82</v>
      </c>
      <c r="AW233" s="14" t="s">
        <v>33</v>
      </c>
      <c r="AX233" s="14" t="s">
        <v>72</v>
      </c>
      <c r="AY233" s="252" t="s">
        <v>159</v>
      </c>
    </row>
    <row r="234" spans="1:65" s="2" customFormat="1" ht="24.15" customHeight="1">
      <c r="A234" s="38"/>
      <c r="B234" s="39"/>
      <c r="C234" s="258" t="s">
        <v>425</v>
      </c>
      <c r="D234" s="258" t="s">
        <v>376</v>
      </c>
      <c r="E234" s="259" t="s">
        <v>377</v>
      </c>
      <c r="F234" s="260" t="s">
        <v>378</v>
      </c>
      <c r="G234" s="261" t="s">
        <v>263</v>
      </c>
      <c r="H234" s="262">
        <v>108</v>
      </c>
      <c r="I234" s="263"/>
      <c r="J234" s="264">
        <f>ROUND(I234*H234,2)</f>
        <v>0</v>
      </c>
      <c r="K234" s="260" t="s">
        <v>19</v>
      </c>
      <c r="L234" s="265"/>
      <c r="M234" s="266" t="s">
        <v>19</v>
      </c>
      <c r="N234" s="267" t="s">
        <v>43</v>
      </c>
      <c r="O234" s="84"/>
      <c r="P234" s="221">
        <f>O234*H234</f>
        <v>0</v>
      </c>
      <c r="Q234" s="221">
        <v>0</v>
      </c>
      <c r="R234" s="221">
        <f>Q234*H234</f>
        <v>0</v>
      </c>
      <c r="S234" s="221">
        <v>0</v>
      </c>
      <c r="T234" s="222">
        <f>S234*H234</f>
        <v>0</v>
      </c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R234" s="223" t="s">
        <v>215</v>
      </c>
      <c r="AT234" s="223" t="s">
        <v>376</v>
      </c>
      <c r="AU234" s="223" t="s">
        <v>82</v>
      </c>
      <c r="AY234" s="17" t="s">
        <v>159</v>
      </c>
      <c r="BE234" s="224">
        <f>IF(N234="základní",J234,0)</f>
        <v>0</v>
      </c>
      <c r="BF234" s="224">
        <f>IF(N234="snížená",J234,0)</f>
        <v>0</v>
      </c>
      <c r="BG234" s="224">
        <f>IF(N234="zákl. přenesená",J234,0)</f>
        <v>0</v>
      </c>
      <c r="BH234" s="224">
        <f>IF(N234="sníž. přenesená",J234,0)</f>
        <v>0</v>
      </c>
      <c r="BI234" s="224">
        <f>IF(N234="nulová",J234,0)</f>
        <v>0</v>
      </c>
      <c r="BJ234" s="17" t="s">
        <v>80</v>
      </c>
      <c r="BK234" s="224">
        <f>ROUND(I234*H234,2)</f>
        <v>0</v>
      </c>
      <c r="BL234" s="17" t="s">
        <v>166</v>
      </c>
      <c r="BM234" s="223" t="s">
        <v>426</v>
      </c>
    </row>
    <row r="235" spans="1:47" s="2" customFormat="1" ht="12">
      <c r="A235" s="38"/>
      <c r="B235" s="39"/>
      <c r="C235" s="40"/>
      <c r="D235" s="225" t="s">
        <v>168</v>
      </c>
      <c r="E235" s="40"/>
      <c r="F235" s="226" t="s">
        <v>378</v>
      </c>
      <c r="G235" s="40"/>
      <c r="H235" s="40"/>
      <c r="I235" s="227"/>
      <c r="J235" s="40"/>
      <c r="K235" s="40"/>
      <c r="L235" s="44"/>
      <c r="M235" s="228"/>
      <c r="N235" s="229"/>
      <c r="O235" s="84"/>
      <c r="P235" s="84"/>
      <c r="Q235" s="84"/>
      <c r="R235" s="84"/>
      <c r="S235" s="84"/>
      <c r="T235" s="85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T235" s="17" t="s">
        <v>168</v>
      </c>
      <c r="AU235" s="17" t="s">
        <v>82</v>
      </c>
    </row>
    <row r="236" spans="1:51" s="13" customFormat="1" ht="12">
      <c r="A236" s="13"/>
      <c r="B236" s="232"/>
      <c r="C236" s="233"/>
      <c r="D236" s="225" t="s">
        <v>172</v>
      </c>
      <c r="E236" s="234" t="s">
        <v>19</v>
      </c>
      <c r="F236" s="235" t="s">
        <v>335</v>
      </c>
      <c r="G236" s="233"/>
      <c r="H236" s="234" t="s">
        <v>19</v>
      </c>
      <c r="I236" s="236"/>
      <c r="J236" s="233"/>
      <c r="K236" s="233"/>
      <c r="L236" s="237"/>
      <c r="M236" s="238"/>
      <c r="N236" s="239"/>
      <c r="O236" s="239"/>
      <c r="P236" s="239"/>
      <c r="Q236" s="239"/>
      <c r="R236" s="239"/>
      <c r="S236" s="239"/>
      <c r="T236" s="240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1" t="s">
        <v>172</v>
      </c>
      <c r="AU236" s="241" t="s">
        <v>82</v>
      </c>
      <c r="AV236" s="13" t="s">
        <v>80</v>
      </c>
      <c r="AW236" s="13" t="s">
        <v>33</v>
      </c>
      <c r="AX236" s="13" t="s">
        <v>72</v>
      </c>
      <c r="AY236" s="241" t="s">
        <v>159</v>
      </c>
    </row>
    <row r="237" spans="1:51" s="13" customFormat="1" ht="12">
      <c r="A237" s="13"/>
      <c r="B237" s="232"/>
      <c r="C237" s="233"/>
      <c r="D237" s="225" t="s">
        <v>172</v>
      </c>
      <c r="E237" s="234" t="s">
        <v>19</v>
      </c>
      <c r="F237" s="235" t="s">
        <v>355</v>
      </c>
      <c r="G237" s="233"/>
      <c r="H237" s="234" t="s">
        <v>19</v>
      </c>
      <c r="I237" s="236"/>
      <c r="J237" s="233"/>
      <c r="K237" s="233"/>
      <c r="L237" s="237"/>
      <c r="M237" s="238"/>
      <c r="N237" s="239"/>
      <c r="O237" s="239"/>
      <c r="P237" s="239"/>
      <c r="Q237" s="239"/>
      <c r="R237" s="239"/>
      <c r="S237" s="239"/>
      <c r="T237" s="240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1" t="s">
        <v>172</v>
      </c>
      <c r="AU237" s="241" t="s">
        <v>82</v>
      </c>
      <c r="AV237" s="13" t="s">
        <v>80</v>
      </c>
      <c r="AW237" s="13" t="s">
        <v>33</v>
      </c>
      <c r="AX237" s="13" t="s">
        <v>72</v>
      </c>
      <c r="AY237" s="241" t="s">
        <v>159</v>
      </c>
    </row>
    <row r="238" spans="1:51" s="14" customFormat="1" ht="12">
      <c r="A238" s="14"/>
      <c r="B238" s="242"/>
      <c r="C238" s="243"/>
      <c r="D238" s="225" t="s">
        <v>172</v>
      </c>
      <c r="E238" s="244" t="s">
        <v>19</v>
      </c>
      <c r="F238" s="245" t="s">
        <v>424</v>
      </c>
      <c r="G238" s="243"/>
      <c r="H238" s="246">
        <v>60</v>
      </c>
      <c r="I238" s="247"/>
      <c r="J238" s="243"/>
      <c r="K238" s="243"/>
      <c r="L238" s="248"/>
      <c r="M238" s="249"/>
      <c r="N238" s="250"/>
      <c r="O238" s="250"/>
      <c r="P238" s="250"/>
      <c r="Q238" s="250"/>
      <c r="R238" s="250"/>
      <c r="S238" s="250"/>
      <c r="T238" s="251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2" t="s">
        <v>172</v>
      </c>
      <c r="AU238" s="252" t="s">
        <v>82</v>
      </c>
      <c r="AV238" s="14" t="s">
        <v>82</v>
      </c>
      <c r="AW238" s="14" t="s">
        <v>33</v>
      </c>
      <c r="AX238" s="14" t="s">
        <v>72</v>
      </c>
      <c r="AY238" s="252" t="s">
        <v>159</v>
      </c>
    </row>
    <row r="239" spans="1:51" s="14" customFormat="1" ht="12">
      <c r="A239" s="14"/>
      <c r="B239" s="242"/>
      <c r="C239" s="243"/>
      <c r="D239" s="225" t="s">
        <v>172</v>
      </c>
      <c r="E239" s="243"/>
      <c r="F239" s="245" t="s">
        <v>427</v>
      </c>
      <c r="G239" s="243"/>
      <c r="H239" s="246">
        <v>108</v>
      </c>
      <c r="I239" s="247"/>
      <c r="J239" s="243"/>
      <c r="K239" s="243"/>
      <c r="L239" s="248"/>
      <c r="M239" s="249"/>
      <c r="N239" s="250"/>
      <c r="O239" s="250"/>
      <c r="P239" s="250"/>
      <c r="Q239" s="250"/>
      <c r="R239" s="250"/>
      <c r="S239" s="250"/>
      <c r="T239" s="251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2" t="s">
        <v>172</v>
      </c>
      <c r="AU239" s="252" t="s">
        <v>82</v>
      </c>
      <c r="AV239" s="14" t="s">
        <v>82</v>
      </c>
      <c r="AW239" s="14" t="s">
        <v>4</v>
      </c>
      <c r="AX239" s="14" t="s">
        <v>80</v>
      </c>
      <c r="AY239" s="252" t="s">
        <v>159</v>
      </c>
    </row>
    <row r="240" spans="1:65" s="2" customFormat="1" ht="24.15" customHeight="1">
      <c r="A240" s="38"/>
      <c r="B240" s="39"/>
      <c r="C240" s="212" t="s">
        <v>428</v>
      </c>
      <c r="D240" s="212" t="s">
        <v>161</v>
      </c>
      <c r="E240" s="213" t="s">
        <v>429</v>
      </c>
      <c r="F240" s="214" t="s">
        <v>430</v>
      </c>
      <c r="G240" s="215" t="s">
        <v>209</v>
      </c>
      <c r="H240" s="216">
        <v>17244.6</v>
      </c>
      <c r="I240" s="217"/>
      <c r="J240" s="218">
        <f>ROUND(I240*H240,2)</f>
        <v>0</v>
      </c>
      <c r="K240" s="214" t="s">
        <v>165</v>
      </c>
      <c r="L240" s="44"/>
      <c r="M240" s="219" t="s">
        <v>19</v>
      </c>
      <c r="N240" s="220" t="s">
        <v>43</v>
      </c>
      <c r="O240" s="84"/>
      <c r="P240" s="221">
        <f>O240*H240</f>
        <v>0</v>
      </c>
      <c r="Q240" s="221">
        <v>0</v>
      </c>
      <c r="R240" s="221">
        <f>Q240*H240</f>
        <v>0</v>
      </c>
      <c r="S240" s="221">
        <v>0</v>
      </c>
      <c r="T240" s="222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223" t="s">
        <v>166</v>
      </c>
      <c r="AT240" s="223" t="s">
        <v>161</v>
      </c>
      <c r="AU240" s="223" t="s">
        <v>82</v>
      </c>
      <c r="AY240" s="17" t="s">
        <v>159</v>
      </c>
      <c r="BE240" s="224">
        <f>IF(N240="základní",J240,0)</f>
        <v>0</v>
      </c>
      <c r="BF240" s="224">
        <f>IF(N240="snížená",J240,0)</f>
        <v>0</v>
      </c>
      <c r="BG240" s="224">
        <f>IF(N240="zákl. přenesená",J240,0)</f>
        <v>0</v>
      </c>
      <c r="BH240" s="224">
        <f>IF(N240="sníž. přenesená",J240,0)</f>
        <v>0</v>
      </c>
      <c r="BI240" s="224">
        <f>IF(N240="nulová",J240,0)</f>
        <v>0</v>
      </c>
      <c r="BJ240" s="17" t="s">
        <v>80</v>
      </c>
      <c r="BK240" s="224">
        <f>ROUND(I240*H240,2)</f>
        <v>0</v>
      </c>
      <c r="BL240" s="17" t="s">
        <v>166</v>
      </c>
      <c r="BM240" s="223" t="s">
        <v>431</v>
      </c>
    </row>
    <row r="241" spans="1:47" s="2" customFormat="1" ht="12">
      <c r="A241" s="38"/>
      <c r="B241" s="39"/>
      <c r="C241" s="40"/>
      <c r="D241" s="225" t="s">
        <v>168</v>
      </c>
      <c r="E241" s="40"/>
      <c r="F241" s="226" t="s">
        <v>432</v>
      </c>
      <c r="G241" s="40"/>
      <c r="H241" s="40"/>
      <c r="I241" s="227"/>
      <c r="J241" s="40"/>
      <c r="K241" s="40"/>
      <c r="L241" s="44"/>
      <c r="M241" s="228"/>
      <c r="N241" s="229"/>
      <c r="O241" s="84"/>
      <c r="P241" s="84"/>
      <c r="Q241" s="84"/>
      <c r="R241" s="84"/>
      <c r="S241" s="84"/>
      <c r="T241" s="85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7" t="s">
        <v>168</v>
      </c>
      <c r="AU241" s="17" t="s">
        <v>82</v>
      </c>
    </row>
    <row r="242" spans="1:47" s="2" customFormat="1" ht="12">
      <c r="A242" s="38"/>
      <c r="B242" s="39"/>
      <c r="C242" s="40"/>
      <c r="D242" s="230" t="s">
        <v>170</v>
      </c>
      <c r="E242" s="40"/>
      <c r="F242" s="231" t="s">
        <v>433</v>
      </c>
      <c r="G242" s="40"/>
      <c r="H242" s="40"/>
      <c r="I242" s="227"/>
      <c r="J242" s="40"/>
      <c r="K242" s="40"/>
      <c r="L242" s="44"/>
      <c r="M242" s="228"/>
      <c r="N242" s="229"/>
      <c r="O242" s="84"/>
      <c r="P242" s="84"/>
      <c r="Q242" s="84"/>
      <c r="R242" s="84"/>
      <c r="S242" s="84"/>
      <c r="T242" s="85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T242" s="17" t="s">
        <v>170</v>
      </c>
      <c r="AU242" s="17" t="s">
        <v>82</v>
      </c>
    </row>
    <row r="243" spans="1:51" s="13" customFormat="1" ht="12">
      <c r="A243" s="13"/>
      <c r="B243" s="232"/>
      <c r="C243" s="233"/>
      <c r="D243" s="225" t="s">
        <v>172</v>
      </c>
      <c r="E243" s="234" t="s">
        <v>19</v>
      </c>
      <c r="F243" s="235" t="s">
        <v>434</v>
      </c>
      <c r="G243" s="233"/>
      <c r="H243" s="234" t="s">
        <v>19</v>
      </c>
      <c r="I243" s="236"/>
      <c r="J243" s="233"/>
      <c r="K243" s="233"/>
      <c r="L243" s="237"/>
      <c r="M243" s="238"/>
      <c r="N243" s="239"/>
      <c r="O243" s="239"/>
      <c r="P243" s="239"/>
      <c r="Q243" s="239"/>
      <c r="R243" s="239"/>
      <c r="S243" s="239"/>
      <c r="T243" s="240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1" t="s">
        <v>172</v>
      </c>
      <c r="AU243" s="241" t="s">
        <v>82</v>
      </c>
      <c r="AV243" s="13" t="s">
        <v>80</v>
      </c>
      <c r="AW243" s="13" t="s">
        <v>33</v>
      </c>
      <c r="AX243" s="13" t="s">
        <v>72</v>
      </c>
      <c r="AY243" s="241" t="s">
        <v>159</v>
      </c>
    </row>
    <row r="244" spans="1:51" s="14" customFormat="1" ht="12">
      <c r="A244" s="14"/>
      <c r="B244" s="242"/>
      <c r="C244" s="243"/>
      <c r="D244" s="225" t="s">
        <v>172</v>
      </c>
      <c r="E244" s="244" t="s">
        <v>19</v>
      </c>
      <c r="F244" s="245" t="s">
        <v>435</v>
      </c>
      <c r="G244" s="243"/>
      <c r="H244" s="246">
        <v>17244.6</v>
      </c>
      <c r="I244" s="247"/>
      <c r="J244" s="243"/>
      <c r="K244" s="243"/>
      <c r="L244" s="248"/>
      <c r="M244" s="249"/>
      <c r="N244" s="250"/>
      <c r="O244" s="250"/>
      <c r="P244" s="250"/>
      <c r="Q244" s="250"/>
      <c r="R244" s="250"/>
      <c r="S244" s="250"/>
      <c r="T244" s="251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2" t="s">
        <v>172</v>
      </c>
      <c r="AU244" s="252" t="s">
        <v>82</v>
      </c>
      <c r="AV244" s="14" t="s">
        <v>82</v>
      </c>
      <c r="AW244" s="14" t="s">
        <v>33</v>
      </c>
      <c r="AX244" s="14" t="s">
        <v>72</v>
      </c>
      <c r="AY244" s="252" t="s">
        <v>159</v>
      </c>
    </row>
    <row r="245" spans="1:65" s="2" customFormat="1" ht="24.15" customHeight="1">
      <c r="A245" s="38"/>
      <c r="B245" s="39"/>
      <c r="C245" s="212" t="s">
        <v>436</v>
      </c>
      <c r="D245" s="212" t="s">
        <v>161</v>
      </c>
      <c r="E245" s="213" t="s">
        <v>437</v>
      </c>
      <c r="F245" s="214" t="s">
        <v>438</v>
      </c>
      <c r="G245" s="215" t="s">
        <v>209</v>
      </c>
      <c r="H245" s="216">
        <v>17244.6</v>
      </c>
      <c r="I245" s="217"/>
      <c r="J245" s="218">
        <f>ROUND(I245*H245,2)</f>
        <v>0</v>
      </c>
      <c r="K245" s="214" t="s">
        <v>165</v>
      </c>
      <c r="L245" s="44"/>
      <c r="M245" s="219" t="s">
        <v>19</v>
      </c>
      <c r="N245" s="220" t="s">
        <v>43</v>
      </c>
      <c r="O245" s="84"/>
      <c r="P245" s="221">
        <f>O245*H245</f>
        <v>0</v>
      </c>
      <c r="Q245" s="221">
        <v>0</v>
      </c>
      <c r="R245" s="221">
        <f>Q245*H245</f>
        <v>0</v>
      </c>
      <c r="S245" s="221">
        <v>0</v>
      </c>
      <c r="T245" s="222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23" t="s">
        <v>166</v>
      </c>
      <c r="AT245" s="223" t="s">
        <v>161</v>
      </c>
      <c r="AU245" s="223" t="s">
        <v>82</v>
      </c>
      <c r="AY245" s="17" t="s">
        <v>159</v>
      </c>
      <c r="BE245" s="224">
        <f>IF(N245="základní",J245,0)</f>
        <v>0</v>
      </c>
      <c r="BF245" s="224">
        <f>IF(N245="snížená",J245,0)</f>
        <v>0</v>
      </c>
      <c r="BG245" s="224">
        <f>IF(N245="zákl. přenesená",J245,0)</f>
        <v>0</v>
      </c>
      <c r="BH245" s="224">
        <f>IF(N245="sníž. přenesená",J245,0)</f>
        <v>0</v>
      </c>
      <c r="BI245" s="224">
        <f>IF(N245="nulová",J245,0)</f>
        <v>0</v>
      </c>
      <c r="BJ245" s="17" t="s">
        <v>80</v>
      </c>
      <c r="BK245" s="224">
        <f>ROUND(I245*H245,2)</f>
        <v>0</v>
      </c>
      <c r="BL245" s="17" t="s">
        <v>166</v>
      </c>
      <c r="BM245" s="223" t="s">
        <v>439</v>
      </c>
    </row>
    <row r="246" spans="1:47" s="2" customFormat="1" ht="12">
      <c r="A246" s="38"/>
      <c r="B246" s="39"/>
      <c r="C246" s="40"/>
      <c r="D246" s="225" t="s">
        <v>168</v>
      </c>
      <c r="E246" s="40"/>
      <c r="F246" s="226" t="s">
        <v>440</v>
      </c>
      <c r="G246" s="40"/>
      <c r="H246" s="40"/>
      <c r="I246" s="227"/>
      <c r="J246" s="40"/>
      <c r="K246" s="40"/>
      <c r="L246" s="44"/>
      <c r="M246" s="228"/>
      <c r="N246" s="229"/>
      <c r="O246" s="84"/>
      <c r="P246" s="84"/>
      <c r="Q246" s="84"/>
      <c r="R246" s="84"/>
      <c r="S246" s="84"/>
      <c r="T246" s="85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T246" s="17" t="s">
        <v>168</v>
      </c>
      <c r="AU246" s="17" t="s">
        <v>82</v>
      </c>
    </row>
    <row r="247" spans="1:47" s="2" customFormat="1" ht="12">
      <c r="A247" s="38"/>
      <c r="B247" s="39"/>
      <c r="C247" s="40"/>
      <c r="D247" s="230" t="s">
        <v>170</v>
      </c>
      <c r="E247" s="40"/>
      <c r="F247" s="231" t="s">
        <v>441</v>
      </c>
      <c r="G247" s="40"/>
      <c r="H247" s="40"/>
      <c r="I247" s="227"/>
      <c r="J247" s="40"/>
      <c r="K247" s="40"/>
      <c r="L247" s="44"/>
      <c r="M247" s="228"/>
      <c r="N247" s="229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170</v>
      </c>
      <c r="AU247" s="17" t="s">
        <v>82</v>
      </c>
    </row>
    <row r="248" spans="1:51" s="13" customFormat="1" ht="12">
      <c r="A248" s="13"/>
      <c r="B248" s="232"/>
      <c r="C248" s="233"/>
      <c r="D248" s="225" t="s">
        <v>172</v>
      </c>
      <c r="E248" s="234" t="s">
        <v>19</v>
      </c>
      <c r="F248" s="235" t="s">
        <v>434</v>
      </c>
      <c r="G248" s="233"/>
      <c r="H248" s="234" t="s">
        <v>19</v>
      </c>
      <c r="I248" s="236"/>
      <c r="J248" s="233"/>
      <c r="K248" s="233"/>
      <c r="L248" s="237"/>
      <c r="M248" s="238"/>
      <c r="N248" s="239"/>
      <c r="O248" s="239"/>
      <c r="P248" s="239"/>
      <c r="Q248" s="239"/>
      <c r="R248" s="239"/>
      <c r="S248" s="239"/>
      <c r="T248" s="240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1" t="s">
        <v>172</v>
      </c>
      <c r="AU248" s="241" t="s">
        <v>82</v>
      </c>
      <c r="AV248" s="13" t="s">
        <v>80</v>
      </c>
      <c r="AW248" s="13" t="s">
        <v>33</v>
      </c>
      <c r="AX248" s="13" t="s">
        <v>72</v>
      </c>
      <c r="AY248" s="241" t="s">
        <v>159</v>
      </c>
    </row>
    <row r="249" spans="1:51" s="14" customFormat="1" ht="12">
      <c r="A249" s="14"/>
      <c r="B249" s="242"/>
      <c r="C249" s="243"/>
      <c r="D249" s="225" t="s">
        <v>172</v>
      </c>
      <c r="E249" s="244" t="s">
        <v>19</v>
      </c>
      <c r="F249" s="245" t="s">
        <v>442</v>
      </c>
      <c r="G249" s="243"/>
      <c r="H249" s="246">
        <v>17244.6</v>
      </c>
      <c r="I249" s="247"/>
      <c r="J249" s="243"/>
      <c r="K249" s="243"/>
      <c r="L249" s="248"/>
      <c r="M249" s="249"/>
      <c r="N249" s="250"/>
      <c r="O249" s="250"/>
      <c r="P249" s="250"/>
      <c r="Q249" s="250"/>
      <c r="R249" s="250"/>
      <c r="S249" s="250"/>
      <c r="T249" s="251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2" t="s">
        <v>172</v>
      </c>
      <c r="AU249" s="252" t="s">
        <v>82</v>
      </c>
      <c r="AV249" s="14" t="s">
        <v>82</v>
      </c>
      <c r="AW249" s="14" t="s">
        <v>33</v>
      </c>
      <c r="AX249" s="14" t="s">
        <v>72</v>
      </c>
      <c r="AY249" s="252" t="s">
        <v>159</v>
      </c>
    </row>
    <row r="250" spans="1:65" s="2" customFormat="1" ht="24.15" customHeight="1">
      <c r="A250" s="38"/>
      <c r="B250" s="39"/>
      <c r="C250" s="212" t="s">
        <v>7</v>
      </c>
      <c r="D250" s="212" t="s">
        <v>161</v>
      </c>
      <c r="E250" s="213" t="s">
        <v>443</v>
      </c>
      <c r="F250" s="214" t="s">
        <v>444</v>
      </c>
      <c r="G250" s="215" t="s">
        <v>209</v>
      </c>
      <c r="H250" s="216">
        <v>41355.47</v>
      </c>
      <c r="I250" s="217"/>
      <c r="J250" s="218">
        <f>ROUND(I250*H250,2)</f>
        <v>0</v>
      </c>
      <c r="K250" s="214" t="s">
        <v>165</v>
      </c>
      <c r="L250" s="44"/>
      <c r="M250" s="219" t="s">
        <v>19</v>
      </c>
      <c r="N250" s="220" t="s">
        <v>43</v>
      </c>
      <c r="O250" s="84"/>
      <c r="P250" s="221">
        <f>O250*H250</f>
        <v>0</v>
      </c>
      <c r="Q250" s="221">
        <v>0</v>
      </c>
      <c r="R250" s="221">
        <f>Q250*H250</f>
        <v>0</v>
      </c>
      <c r="S250" s="221">
        <v>0</v>
      </c>
      <c r="T250" s="222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223" t="s">
        <v>166</v>
      </c>
      <c r="AT250" s="223" t="s">
        <v>161</v>
      </c>
      <c r="AU250" s="223" t="s">
        <v>82</v>
      </c>
      <c r="AY250" s="17" t="s">
        <v>159</v>
      </c>
      <c r="BE250" s="224">
        <f>IF(N250="základní",J250,0)</f>
        <v>0</v>
      </c>
      <c r="BF250" s="224">
        <f>IF(N250="snížená",J250,0)</f>
        <v>0</v>
      </c>
      <c r="BG250" s="224">
        <f>IF(N250="zákl. přenesená",J250,0)</f>
        <v>0</v>
      </c>
      <c r="BH250" s="224">
        <f>IF(N250="sníž. přenesená",J250,0)</f>
        <v>0</v>
      </c>
      <c r="BI250" s="224">
        <f>IF(N250="nulová",J250,0)</f>
        <v>0</v>
      </c>
      <c r="BJ250" s="17" t="s">
        <v>80</v>
      </c>
      <c r="BK250" s="224">
        <f>ROUND(I250*H250,2)</f>
        <v>0</v>
      </c>
      <c r="BL250" s="17" t="s">
        <v>166</v>
      </c>
      <c r="BM250" s="223" t="s">
        <v>445</v>
      </c>
    </row>
    <row r="251" spans="1:47" s="2" customFormat="1" ht="12">
      <c r="A251" s="38"/>
      <c r="B251" s="39"/>
      <c r="C251" s="40"/>
      <c r="D251" s="225" t="s">
        <v>168</v>
      </c>
      <c r="E251" s="40"/>
      <c r="F251" s="226" t="s">
        <v>446</v>
      </c>
      <c r="G251" s="40"/>
      <c r="H251" s="40"/>
      <c r="I251" s="227"/>
      <c r="J251" s="40"/>
      <c r="K251" s="40"/>
      <c r="L251" s="44"/>
      <c r="M251" s="228"/>
      <c r="N251" s="229"/>
      <c r="O251" s="84"/>
      <c r="P251" s="84"/>
      <c r="Q251" s="84"/>
      <c r="R251" s="84"/>
      <c r="S251" s="84"/>
      <c r="T251" s="85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T251" s="17" t="s">
        <v>168</v>
      </c>
      <c r="AU251" s="17" t="s">
        <v>82</v>
      </c>
    </row>
    <row r="252" spans="1:47" s="2" customFormat="1" ht="12">
      <c r="A252" s="38"/>
      <c r="B252" s="39"/>
      <c r="C252" s="40"/>
      <c r="D252" s="230" t="s">
        <v>170</v>
      </c>
      <c r="E252" s="40"/>
      <c r="F252" s="231" t="s">
        <v>447</v>
      </c>
      <c r="G252" s="40"/>
      <c r="H252" s="40"/>
      <c r="I252" s="227"/>
      <c r="J252" s="40"/>
      <c r="K252" s="40"/>
      <c r="L252" s="44"/>
      <c r="M252" s="228"/>
      <c r="N252" s="229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170</v>
      </c>
      <c r="AU252" s="17" t="s">
        <v>82</v>
      </c>
    </row>
    <row r="253" spans="1:51" s="13" customFormat="1" ht="12">
      <c r="A253" s="13"/>
      <c r="B253" s="232"/>
      <c r="C253" s="233"/>
      <c r="D253" s="225" t="s">
        <v>172</v>
      </c>
      <c r="E253" s="234" t="s">
        <v>19</v>
      </c>
      <c r="F253" s="235" t="s">
        <v>448</v>
      </c>
      <c r="G253" s="233"/>
      <c r="H253" s="234" t="s">
        <v>19</v>
      </c>
      <c r="I253" s="236"/>
      <c r="J253" s="233"/>
      <c r="K253" s="233"/>
      <c r="L253" s="237"/>
      <c r="M253" s="238"/>
      <c r="N253" s="239"/>
      <c r="O253" s="239"/>
      <c r="P253" s="239"/>
      <c r="Q253" s="239"/>
      <c r="R253" s="239"/>
      <c r="S253" s="239"/>
      <c r="T253" s="240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41" t="s">
        <v>172</v>
      </c>
      <c r="AU253" s="241" t="s">
        <v>82</v>
      </c>
      <c r="AV253" s="13" t="s">
        <v>80</v>
      </c>
      <c r="AW253" s="13" t="s">
        <v>33</v>
      </c>
      <c r="AX253" s="13" t="s">
        <v>72</v>
      </c>
      <c r="AY253" s="241" t="s">
        <v>159</v>
      </c>
    </row>
    <row r="254" spans="1:51" s="14" customFormat="1" ht="12">
      <c r="A254" s="14"/>
      <c r="B254" s="242"/>
      <c r="C254" s="243"/>
      <c r="D254" s="225" t="s">
        <v>172</v>
      </c>
      <c r="E254" s="244" t="s">
        <v>19</v>
      </c>
      <c r="F254" s="245" t="s">
        <v>449</v>
      </c>
      <c r="G254" s="243"/>
      <c r="H254" s="246">
        <v>39753.7</v>
      </c>
      <c r="I254" s="247"/>
      <c r="J254" s="243"/>
      <c r="K254" s="243"/>
      <c r="L254" s="248"/>
      <c r="M254" s="249"/>
      <c r="N254" s="250"/>
      <c r="O254" s="250"/>
      <c r="P254" s="250"/>
      <c r="Q254" s="250"/>
      <c r="R254" s="250"/>
      <c r="S254" s="250"/>
      <c r="T254" s="251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2" t="s">
        <v>172</v>
      </c>
      <c r="AU254" s="252" t="s">
        <v>82</v>
      </c>
      <c r="AV254" s="14" t="s">
        <v>82</v>
      </c>
      <c r="AW254" s="14" t="s">
        <v>33</v>
      </c>
      <c r="AX254" s="14" t="s">
        <v>72</v>
      </c>
      <c r="AY254" s="252" t="s">
        <v>159</v>
      </c>
    </row>
    <row r="255" spans="1:51" s="13" customFormat="1" ht="12">
      <c r="A255" s="13"/>
      <c r="B255" s="232"/>
      <c r="C255" s="233"/>
      <c r="D255" s="225" t="s">
        <v>172</v>
      </c>
      <c r="E255" s="234" t="s">
        <v>19</v>
      </c>
      <c r="F255" s="235" t="s">
        <v>450</v>
      </c>
      <c r="G255" s="233"/>
      <c r="H255" s="234" t="s">
        <v>19</v>
      </c>
      <c r="I255" s="236"/>
      <c r="J255" s="233"/>
      <c r="K255" s="233"/>
      <c r="L255" s="237"/>
      <c r="M255" s="238"/>
      <c r="N255" s="239"/>
      <c r="O255" s="239"/>
      <c r="P255" s="239"/>
      <c r="Q255" s="239"/>
      <c r="R255" s="239"/>
      <c r="S255" s="239"/>
      <c r="T255" s="240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1" t="s">
        <v>172</v>
      </c>
      <c r="AU255" s="241" t="s">
        <v>82</v>
      </c>
      <c r="AV255" s="13" t="s">
        <v>80</v>
      </c>
      <c r="AW255" s="13" t="s">
        <v>33</v>
      </c>
      <c r="AX255" s="13" t="s">
        <v>72</v>
      </c>
      <c r="AY255" s="241" t="s">
        <v>159</v>
      </c>
    </row>
    <row r="256" spans="1:51" s="14" customFormat="1" ht="12">
      <c r="A256" s="14"/>
      <c r="B256" s="242"/>
      <c r="C256" s="243"/>
      <c r="D256" s="225" t="s">
        <v>172</v>
      </c>
      <c r="E256" s="244" t="s">
        <v>19</v>
      </c>
      <c r="F256" s="245" t="s">
        <v>451</v>
      </c>
      <c r="G256" s="243"/>
      <c r="H256" s="246">
        <v>1526.77</v>
      </c>
      <c r="I256" s="247"/>
      <c r="J256" s="243"/>
      <c r="K256" s="243"/>
      <c r="L256" s="248"/>
      <c r="M256" s="249"/>
      <c r="N256" s="250"/>
      <c r="O256" s="250"/>
      <c r="P256" s="250"/>
      <c r="Q256" s="250"/>
      <c r="R256" s="250"/>
      <c r="S256" s="250"/>
      <c r="T256" s="251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2" t="s">
        <v>172</v>
      </c>
      <c r="AU256" s="252" t="s">
        <v>82</v>
      </c>
      <c r="AV256" s="14" t="s">
        <v>82</v>
      </c>
      <c r="AW256" s="14" t="s">
        <v>33</v>
      </c>
      <c r="AX256" s="14" t="s">
        <v>72</v>
      </c>
      <c r="AY256" s="252" t="s">
        <v>159</v>
      </c>
    </row>
    <row r="257" spans="1:51" s="13" customFormat="1" ht="12">
      <c r="A257" s="13"/>
      <c r="B257" s="232"/>
      <c r="C257" s="233"/>
      <c r="D257" s="225" t="s">
        <v>172</v>
      </c>
      <c r="E257" s="234" t="s">
        <v>19</v>
      </c>
      <c r="F257" s="235" t="s">
        <v>452</v>
      </c>
      <c r="G257" s="233"/>
      <c r="H257" s="234" t="s">
        <v>19</v>
      </c>
      <c r="I257" s="236"/>
      <c r="J257" s="233"/>
      <c r="K257" s="233"/>
      <c r="L257" s="237"/>
      <c r="M257" s="238"/>
      <c r="N257" s="239"/>
      <c r="O257" s="239"/>
      <c r="P257" s="239"/>
      <c r="Q257" s="239"/>
      <c r="R257" s="239"/>
      <c r="S257" s="239"/>
      <c r="T257" s="240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1" t="s">
        <v>172</v>
      </c>
      <c r="AU257" s="241" t="s">
        <v>82</v>
      </c>
      <c r="AV257" s="13" t="s">
        <v>80</v>
      </c>
      <c r="AW257" s="13" t="s">
        <v>33</v>
      </c>
      <c r="AX257" s="13" t="s">
        <v>72</v>
      </c>
      <c r="AY257" s="241" t="s">
        <v>159</v>
      </c>
    </row>
    <row r="258" spans="1:51" s="14" customFormat="1" ht="12">
      <c r="A258" s="14"/>
      <c r="B258" s="242"/>
      <c r="C258" s="243"/>
      <c r="D258" s="225" t="s">
        <v>172</v>
      </c>
      <c r="E258" s="244" t="s">
        <v>19</v>
      </c>
      <c r="F258" s="245" t="s">
        <v>453</v>
      </c>
      <c r="G258" s="243"/>
      <c r="H258" s="246">
        <v>75</v>
      </c>
      <c r="I258" s="247"/>
      <c r="J258" s="243"/>
      <c r="K258" s="243"/>
      <c r="L258" s="248"/>
      <c r="M258" s="249"/>
      <c r="N258" s="250"/>
      <c r="O258" s="250"/>
      <c r="P258" s="250"/>
      <c r="Q258" s="250"/>
      <c r="R258" s="250"/>
      <c r="S258" s="250"/>
      <c r="T258" s="251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2" t="s">
        <v>172</v>
      </c>
      <c r="AU258" s="252" t="s">
        <v>82</v>
      </c>
      <c r="AV258" s="14" t="s">
        <v>82</v>
      </c>
      <c r="AW258" s="14" t="s">
        <v>33</v>
      </c>
      <c r="AX258" s="14" t="s">
        <v>72</v>
      </c>
      <c r="AY258" s="252" t="s">
        <v>159</v>
      </c>
    </row>
    <row r="259" spans="1:65" s="2" customFormat="1" ht="16.5" customHeight="1">
      <c r="A259" s="38"/>
      <c r="B259" s="39"/>
      <c r="C259" s="212" t="s">
        <v>454</v>
      </c>
      <c r="D259" s="212" t="s">
        <v>161</v>
      </c>
      <c r="E259" s="213" t="s">
        <v>455</v>
      </c>
      <c r="F259" s="214" t="s">
        <v>456</v>
      </c>
      <c r="G259" s="215" t="s">
        <v>209</v>
      </c>
      <c r="H259" s="216">
        <v>20732.3</v>
      </c>
      <c r="I259" s="217"/>
      <c r="J259" s="218">
        <f>ROUND(I259*H259,2)</f>
        <v>0</v>
      </c>
      <c r="K259" s="214" t="s">
        <v>165</v>
      </c>
      <c r="L259" s="44"/>
      <c r="M259" s="219" t="s">
        <v>19</v>
      </c>
      <c r="N259" s="220" t="s">
        <v>43</v>
      </c>
      <c r="O259" s="84"/>
      <c r="P259" s="221">
        <f>O259*H259</f>
        <v>0</v>
      </c>
      <c r="Q259" s="221">
        <v>0</v>
      </c>
      <c r="R259" s="221">
        <f>Q259*H259</f>
        <v>0</v>
      </c>
      <c r="S259" s="221">
        <v>0</v>
      </c>
      <c r="T259" s="222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23" t="s">
        <v>166</v>
      </c>
      <c r="AT259" s="223" t="s">
        <v>161</v>
      </c>
      <c r="AU259" s="223" t="s">
        <v>82</v>
      </c>
      <c r="AY259" s="17" t="s">
        <v>159</v>
      </c>
      <c r="BE259" s="224">
        <f>IF(N259="základní",J259,0)</f>
        <v>0</v>
      </c>
      <c r="BF259" s="224">
        <f>IF(N259="snížená",J259,0)</f>
        <v>0</v>
      </c>
      <c r="BG259" s="224">
        <f>IF(N259="zákl. přenesená",J259,0)</f>
        <v>0</v>
      </c>
      <c r="BH259" s="224">
        <f>IF(N259="sníž. přenesená",J259,0)</f>
        <v>0</v>
      </c>
      <c r="BI259" s="224">
        <f>IF(N259="nulová",J259,0)</f>
        <v>0</v>
      </c>
      <c r="BJ259" s="17" t="s">
        <v>80</v>
      </c>
      <c r="BK259" s="224">
        <f>ROUND(I259*H259,2)</f>
        <v>0</v>
      </c>
      <c r="BL259" s="17" t="s">
        <v>166</v>
      </c>
      <c r="BM259" s="223" t="s">
        <v>457</v>
      </c>
    </row>
    <row r="260" spans="1:47" s="2" customFormat="1" ht="12">
      <c r="A260" s="38"/>
      <c r="B260" s="39"/>
      <c r="C260" s="40"/>
      <c r="D260" s="225" t="s">
        <v>168</v>
      </c>
      <c r="E260" s="40"/>
      <c r="F260" s="226" t="s">
        <v>458</v>
      </c>
      <c r="G260" s="40"/>
      <c r="H260" s="40"/>
      <c r="I260" s="227"/>
      <c r="J260" s="40"/>
      <c r="K260" s="40"/>
      <c r="L260" s="44"/>
      <c r="M260" s="228"/>
      <c r="N260" s="229"/>
      <c r="O260" s="84"/>
      <c r="P260" s="84"/>
      <c r="Q260" s="84"/>
      <c r="R260" s="84"/>
      <c r="S260" s="84"/>
      <c r="T260" s="85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168</v>
      </c>
      <c r="AU260" s="17" t="s">
        <v>82</v>
      </c>
    </row>
    <row r="261" spans="1:47" s="2" customFormat="1" ht="12">
      <c r="A261" s="38"/>
      <c r="B261" s="39"/>
      <c r="C261" s="40"/>
      <c r="D261" s="230" t="s">
        <v>170</v>
      </c>
      <c r="E261" s="40"/>
      <c r="F261" s="231" t="s">
        <v>459</v>
      </c>
      <c r="G261" s="40"/>
      <c r="H261" s="40"/>
      <c r="I261" s="227"/>
      <c r="J261" s="40"/>
      <c r="K261" s="40"/>
      <c r="L261" s="44"/>
      <c r="M261" s="228"/>
      <c r="N261" s="229"/>
      <c r="O261" s="84"/>
      <c r="P261" s="84"/>
      <c r="Q261" s="84"/>
      <c r="R261" s="84"/>
      <c r="S261" s="84"/>
      <c r="T261" s="85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T261" s="17" t="s">
        <v>170</v>
      </c>
      <c r="AU261" s="17" t="s">
        <v>82</v>
      </c>
    </row>
    <row r="262" spans="1:51" s="13" customFormat="1" ht="12">
      <c r="A262" s="13"/>
      <c r="B262" s="232"/>
      <c r="C262" s="233"/>
      <c r="D262" s="225" t="s">
        <v>172</v>
      </c>
      <c r="E262" s="234" t="s">
        <v>19</v>
      </c>
      <c r="F262" s="235" t="s">
        <v>460</v>
      </c>
      <c r="G262" s="233"/>
      <c r="H262" s="234" t="s">
        <v>19</v>
      </c>
      <c r="I262" s="236"/>
      <c r="J262" s="233"/>
      <c r="K262" s="233"/>
      <c r="L262" s="237"/>
      <c r="M262" s="238"/>
      <c r="N262" s="239"/>
      <c r="O262" s="239"/>
      <c r="P262" s="239"/>
      <c r="Q262" s="239"/>
      <c r="R262" s="239"/>
      <c r="S262" s="239"/>
      <c r="T262" s="24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1" t="s">
        <v>172</v>
      </c>
      <c r="AU262" s="241" t="s">
        <v>82</v>
      </c>
      <c r="AV262" s="13" t="s">
        <v>80</v>
      </c>
      <c r="AW262" s="13" t="s">
        <v>33</v>
      </c>
      <c r="AX262" s="13" t="s">
        <v>72</v>
      </c>
      <c r="AY262" s="241" t="s">
        <v>159</v>
      </c>
    </row>
    <row r="263" spans="1:51" s="13" customFormat="1" ht="12">
      <c r="A263" s="13"/>
      <c r="B263" s="232"/>
      <c r="C263" s="233"/>
      <c r="D263" s="225" t="s">
        <v>172</v>
      </c>
      <c r="E263" s="234" t="s">
        <v>19</v>
      </c>
      <c r="F263" s="235" t="s">
        <v>461</v>
      </c>
      <c r="G263" s="233"/>
      <c r="H263" s="234" t="s">
        <v>19</v>
      </c>
      <c r="I263" s="236"/>
      <c r="J263" s="233"/>
      <c r="K263" s="233"/>
      <c r="L263" s="237"/>
      <c r="M263" s="238"/>
      <c r="N263" s="239"/>
      <c r="O263" s="239"/>
      <c r="P263" s="239"/>
      <c r="Q263" s="239"/>
      <c r="R263" s="239"/>
      <c r="S263" s="239"/>
      <c r="T263" s="24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1" t="s">
        <v>172</v>
      </c>
      <c r="AU263" s="241" t="s">
        <v>82</v>
      </c>
      <c r="AV263" s="13" t="s">
        <v>80</v>
      </c>
      <c r="AW263" s="13" t="s">
        <v>33</v>
      </c>
      <c r="AX263" s="13" t="s">
        <v>72</v>
      </c>
      <c r="AY263" s="241" t="s">
        <v>159</v>
      </c>
    </row>
    <row r="264" spans="1:51" s="14" customFormat="1" ht="12">
      <c r="A264" s="14"/>
      <c r="B264" s="242"/>
      <c r="C264" s="243"/>
      <c r="D264" s="225" t="s">
        <v>172</v>
      </c>
      <c r="E264" s="244" t="s">
        <v>19</v>
      </c>
      <c r="F264" s="245" t="s">
        <v>462</v>
      </c>
      <c r="G264" s="243"/>
      <c r="H264" s="246">
        <v>9707.9</v>
      </c>
      <c r="I264" s="247"/>
      <c r="J264" s="243"/>
      <c r="K264" s="243"/>
      <c r="L264" s="248"/>
      <c r="M264" s="249"/>
      <c r="N264" s="250"/>
      <c r="O264" s="250"/>
      <c r="P264" s="250"/>
      <c r="Q264" s="250"/>
      <c r="R264" s="250"/>
      <c r="S264" s="250"/>
      <c r="T264" s="251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2" t="s">
        <v>172</v>
      </c>
      <c r="AU264" s="252" t="s">
        <v>82</v>
      </c>
      <c r="AV264" s="14" t="s">
        <v>82</v>
      </c>
      <c r="AW264" s="14" t="s">
        <v>33</v>
      </c>
      <c r="AX264" s="14" t="s">
        <v>72</v>
      </c>
      <c r="AY264" s="252" t="s">
        <v>159</v>
      </c>
    </row>
    <row r="265" spans="1:51" s="14" customFormat="1" ht="12">
      <c r="A265" s="14"/>
      <c r="B265" s="242"/>
      <c r="C265" s="243"/>
      <c r="D265" s="225" t="s">
        <v>172</v>
      </c>
      <c r="E265" s="244" t="s">
        <v>19</v>
      </c>
      <c r="F265" s="245" t="s">
        <v>463</v>
      </c>
      <c r="G265" s="243"/>
      <c r="H265" s="246">
        <v>11024.4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2" t="s">
        <v>172</v>
      </c>
      <c r="AU265" s="252" t="s">
        <v>82</v>
      </c>
      <c r="AV265" s="14" t="s">
        <v>82</v>
      </c>
      <c r="AW265" s="14" t="s">
        <v>33</v>
      </c>
      <c r="AX265" s="14" t="s">
        <v>72</v>
      </c>
      <c r="AY265" s="252" t="s">
        <v>159</v>
      </c>
    </row>
    <row r="266" spans="1:65" s="2" customFormat="1" ht="37.8" customHeight="1">
      <c r="A266" s="38"/>
      <c r="B266" s="39"/>
      <c r="C266" s="212" t="s">
        <v>464</v>
      </c>
      <c r="D266" s="212" t="s">
        <v>161</v>
      </c>
      <c r="E266" s="213" t="s">
        <v>465</v>
      </c>
      <c r="F266" s="214" t="s">
        <v>466</v>
      </c>
      <c r="G266" s="215" t="s">
        <v>164</v>
      </c>
      <c r="H266" s="216">
        <v>500</v>
      </c>
      <c r="I266" s="217"/>
      <c r="J266" s="218">
        <f>ROUND(I266*H266,2)</f>
        <v>0</v>
      </c>
      <c r="K266" s="214" t="s">
        <v>165</v>
      </c>
      <c r="L266" s="44"/>
      <c r="M266" s="219" t="s">
        <v>19</v>
      </c>
      <c r="N266" s="220" t="s">
        <v>43</v>
      </c>
      <c r="O266" s="84"/>
      <c r="P266" s="221">
        <f>O266*H266</f>
        <v>0</v>
      </c>
      <c r="Q266" s="221">
        <v>0</v>
      </c>
      <c r="R266" s="221">
        <f>Q266*H266</f>
        <v>0</v>
      </c>
      <c r="S266" s="221">
        <v>0</v>
      </c>
      <c r="T266" s="222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23" t="s">
        <v>166</v>
      </c>
      <c r="AT266" s="223" t="s">
        <v>161</v>
      </c>
      <c r="AU266" s="223" t="s">
        <v>82</v>
      </c>
      <c r="AY266" s="17" t="s">
        <v>159</v>
      </c>
      <c r="BE266" s="224">
        <f>IF(N266="základní",J266,0)</f>
        <v>0</v>
      </c>
      <c r="BF266" s="224">
        <f>IF(N266="snížená",J266,0)</f>
        <v>0</v>
      </c>
      <c r="BG266" s="224">
        <f>IF(N266="zákl. přenesená",J266,0)</f>
        <v>0</v>
      </c>
      <c r="BH266" s="224">
        <f>IF(N266="sníž. přenesená",J266,0)</f>
        <v>0</v>
      </c>
      <c r="BI266" s="224">
        <f>IF(N266="nulová",J266,0)</f>
        <v>0</v>
      </c>
      <c r="BJ266" s="17" t="s">
        <v>80</v>
      </c>
      <c r="BK266" s="224">
        <f>ROUND(I266*H266,2)</f>
        <v>0</v>
      </c>
      <c r="BL266" s="17" t="s">
        <v>166</v>
      </c>
      <c r="BM266" s="223" t="s">
        <v>467</v>
      </c>
    </row>
    <row r="267" spans="1:47" s="2" customFormat="1" ht="12">
      <c r="A267" s="38"/>
      <c r="B267" s="39"/>
      <c r="C267" s="40"/>
      <c r="D267" s="225" t="s">
        <v>168</v>
      </c>
      <c r="E267" s="40"/>
      <c r="F267" s="226" t="s">
        <v>468</v>
      </c>
      <c r="G267" s="40"/>
      <c r="H267" s="40"/>
      <c r="I267" s="227"/>
      <c r="J267" s="40"/>
      <c r="K267" s="40"/>
      <c r="L267" s="44"/>
      <c r="M267" s="228"/>
      <c r="N267" s="229"/>
      <c r="O267" s="84"/>
      <c r="P267" s="84"/>
      <c r="Q267" s="84"/>
      <c r="R267" s="84"/>
      <c r="S267" s="84"/>
      <c r="T267" s="85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T267" s="17" t="s">
        <v>168</v>
      </c>
      <c r="AU267" s="17" t="s">
        <v>82</v>
      </c>
    </row>
    <row r="268" spans="1:47" s="2" customFormat="1" ht="12">
      <c r="A268" s="38"/>
      <c r="B268" s="39"/>
      <c r="C268" s="40"/>
      <c r="D268" s="230" t="s">
        <v>170</v>
      </c>
      <c r="E268" s="40"/>
      <c r="F268" s="231" t="s">
        <v>469</v>
      </c>
      <c r="G268" s="40"/>
      <c r="H268" s="40"/>
      <c r="I268" s="227"/>
      <c r="J268" s="40"/>
      <c r="K268" s="40"/>
      <c r="L268" s="44"/>
      <c r="M268" s="228"/>
      <c r="N268" s="229"/>
      <c r="O268" s="84"/>
      <c r="P268" s="84"/>
      <c r="Q268" s="84"/>
      <c r="R268" s="84"/>
      <c r="S268" s="84"/>
      <c r="T268" s="85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7" t="s">
        <v>170</v>
      </c>
      <c r="AU268" s="17" t="s">
        <v>82</v>
      </c>
    </row>
    <row r="269" spans="1:51" s="13" customFormat="1" ht="12">
      <c r="A269" s="13"/>
      <c r="B269" s="232"/>
      <c r="C269" s="233"/>
      <c r="D269" s="225" t="s">
        <v>172</v>
      </c>
      <c r="E269" s="234" t="s">
        <v>19</v>
      </c>
      <c r="F269" s="235" t="s">
        <v>328</v>
      </c>
      <c r="G269" s="233"/>
      <c r="H269" s="234" t="s">
        <v>19</v>
      </c>
      <c r="I269" s="236"/>
      <c r="J269" s="233"/>
      <c r="K269" s="233"/>
      <c r="L269" s="237"/>
      <c r="M269" s="238"/>
      <c r="N269" s="239"/>
      <c r="O269" s="239"/>
      <c r="P269" s="239"/>
      <c r="Q269" s="239"/>
      <c r="R269" s="239"/>
      <c r="S269" s="239"/>
      <c r="T269" s="24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1" t="s">
        <v>172</v>
      </c>
      <c r="AU269" s="241" t="s">
        <v>82</v>
      </c>
      <c r="AV269" s="13" t="s">
        <v>80</v>
      </c>
      <c r="AW269" s="13" t="s">
        <v>33</v>
      </c>
      <c r="AX269" s="13" t="s">
        <v>72</v>
      </c>
      <c r="AY269" s="241" t="s">
        <v>159</v>
      </c>
    </row>
    <row r="270" spans="1:51" s="14" customFormat="1" ht="12">
      <c r="A270" s="14"/>
      <c r="B270" s="242"/>
      <c r="C270" s="243"/>
      <c r="D270" s="225" t="s">
        <v>172</v>
      </c>
      <c r="E270" s="244" t="s">
        <v>19</v>
      </c>
      <c r="F270" s="245" t="s">
        <v>470</v>
      </c>
      <c r="G270" s="243"/>
      <c r="H270" s="246">
        <v>500</v>
      </c>
      <c r="I270" s="247"/>
      <c r="J270" s="243"/>
      <c r="K270" s="243"/>
      <c r="L270" s="248"/>
      <c r="M270" s="249"/>
      <c r="N270" s="250"/>
      <c r="O270" s="250"/>
      <c r="P270" s="250"/>
      <c r="Q270" s="250"/>
      <c r="R270" s="250"/>
      <c r="S270" s="250"/>
      <c r="T270" s="251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2" t="s">
        <v>172</v>
      </c>
      <c r="AU270" s="252" t="s">
        <v>82</v>
      </c>
      <c r="AV270" s="14" t="s">
        <v>82</v>
      </c>
      <c r="AW270" s="14" t="s">
        <v>33</v>
      </c>
      <c r="AX270" s="14" t="s">
        <v>72</v>
      </c>
      <c r="AY270" s="252" t="s">
        <v>159</v>
      </c>
    </row>
    <row r="271" spans="1:65" s="2" customFormat="1" ht="16.5" customHeight="1">
      <c r="A271" s="38"/>
      <c r="B271" s="39"/>
      <c r="C271" s="258" t="s">
        <v>471</v>
      </c>
      <c r="D271" s="258" t="s">
        <v>376</v>
      </c>
      <c r="E271" s="259" t="s">
        <v>472</v>
      </c>
      <c r="F271" s="260" t="s">
        <v>473</v>
      </c>
      <c r="G271" s="261" t="s">
        <v>249</v>
      </c>
      <c r="H271" s="262">
        <v>2.5</v>
      </c>
      <c r="I271" s="263"/>
      <c r="J271" s="264">
        <f>ROUND(I271*H271,2)</f>
        <v>0</v>
      </c>
      <c r="K271" s="260" t="s">
        <v>165</v>
      </c>
      <c r="L271" s="265"/>
      <c r="M271" s="266" t="s">
        <v>19</v>
      </c>
      <c r="N271" s="267" t="s">
        <v>43</v>
      </c>
      <c r="O271" s="84"/>
      <c r="P271" s="221">
        <f>O271*H271</f>
        <v>0</v>
      </c>
      <c r="Q271" s="221">
        <v>0.21</v>
      </c>
      <c r="R271" s="221">
        <f>Q271*H271</f>
        <v>0.525</v>
      </c>
      <c r="S271" s="221">
        <v>0</v>
      </c>
      <c r="T271" s="222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223" t="s">
        <v>215</v>
      </c>
      <c r="AT271" s="223" t="s">
        <v>376</v>
      </c>
      <c r="AU271" s="223" t="s">
        <v>82</v>
      </c>
      <c r="AY271" s="17" t="s">
        <v>159</v>
      </c>
      <c r="BE271" s="224">
        <f>IF(N271="základní",J271,0)</f>
        <v>0</v>
      </c>
      <c r="BF271" s="224">
        <f>IF(N271="snížená",J271,0)</f>
        <v>0</v>
      </c>
      <c r="BG271" s="224">
        <f>IF(N271="zákl. přenesená",J271,0)</f>
        <v>0</v>
      </c>
      <c r="BH271" s="224">
        <f>IF(N271="sníž. přenesená",J271,0)</f>
        <v>0</v>
      </c>
      <c r="BI271" s="224">
        <f>IF(N271="nulová",J271,0)</f>
        <v>0</v>
      </c>
      <c r="BJ271" s="17" t="s">
        <v>80</v>
      </c>
      <c r="BK271" s="224">
        <f>ROUND(I271*H271,2)</f>
        <v>0</v>
      </c>
      <c r="BL271" s="17" t="s">
        <v>166</v>
      </c>
      <c r="BM271" s="223" t="s">
        <v>474</v>
      </c>
    </row>
    <row r="272" spans="1:47" s="2" customFormat="1" ht="12">
      <c r="A272" s="38"/>
      <c r="B272" s="39"/>
      <c r="C272" s="40"/>
      <c r="D272" s="225" t="s">
        <v>168</v>
      </c>
      <c r="E272" s="40"/>
      <c r="F272" s="226" t="s">
        <v>473</v>
      </c>
      <c r="G272" s="40"/>
      <c r="H272" s="40"/>
      <c r="I272" s="227"/>
      <c r="J272" s="40"/>
      <c r="K272" s="40"/>
      <c r="L272" s="44"/>
      <c r="M272" s="228"/>
      <c r="N272" s="229"/>
      <c r="O272" s="84"/>
      <c r="P272" s="84"/>
      <c r="Q272" s="84"/>
      <c r="R272" s="84"/>
      <c r="S272" s="84"/>
      <c r="T272" s="85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T272" s="17" t="s">
        <v>168</v>
      </c>
      <c r="AU272" s="17" t="s">
        <v>82</v>
      </c>
    </row>
    <row r="273" spans="1:47" s="2" customFormat="1" ht="12">
      <c r="A273" s="38"/>
      <c r="B273" s="39"/>
      <c r="C273" s="40"/>
      <c r="D273" s="230" t="s">
        <v>170</v>
      </c>
      <c r="E273" s="40"/>
      <c r="F273" s="231" t="s">
        <v>475</v>
      </c>
      <c r="G273" s="40"/>
      <c r="H273" s="40"/>
      <c r="I273" s="227"/>
      <c r="J273" s="40"/>
      <c r="K273" s="40"/>
      <c r="L273" s="44"/>
      <c r="M273" s="228"/>
      <c r="N273" s="229"/>
      <c r="O273" s="84"/>
      <c r="P273" s="84"/>
      <c r="Q273" s="84"/>
      <c r="R273" s="84"/>
      <c r="S273" s="84"/>
      <c r="T273" s="85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T273" s="17" t="s">
        <v>170</v>
      </c>
      <c r="AU273" s="17" t="s">
        <v>82</v>
      </c>
    </row>
    <row r="274" spans="1:51" s="14" customFormat="1" ht="12">
      <c r="A274" s="14"/>
      <c r="B274" s="242"/>
      <c r="C274" s="243"/>
      <c r="D274" s="225" t="s">
        <v>172</v>
      </c>
      <c r="E274" s="243"/>
      <c r="F274" s="245" t="s">
        <v>476</v>
      </c>
      <c r="G274" s="243"/>
      <c r="H274" s="246">
        <v>2.5</v>
      </c>
      <c r="I274" s="247"/>
      <c r="J274" s="243"/>
      <c r="K274" s="243"/>
      <c r="L274" s="248"/>
      <c r="M274" s="249"/>
      <c r="N274" s="250"/>
      <c r="O274" s="250"/>
      <c r="P274" s="250"/>
      <c r="Q274" s="250"/>
      <c r="R274" s="250"/>
      <c r="S274" s="250"/>
      <c r="T274" s="251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2" t="s">
        <v>172</v>
      </c>
      <c r="AU274" s="252" t="s">
        <v>82</v>
      </c>
      <c r="AV274" s="14" t="s">
        <v>82</v>
      </c>
      <c r="AW274" s="14" t="s">
        <v>4</v>
      </c>
      <c r="AX274" s="14" t="s">
        <v>80</v>
      </c>
      <c r="AY274" s="252" t="s">
        <v>159</v>
      </c>
    </row>
    <row r="275" spans="1:65" s="2" customFormat="1" ht="33" customHeight="1">
      <c r="A275" s="38"/>
      <c r="B275" s="39"/>
      <c r="C275" s="212" t="s">
        <v>477</v>
      </c>
      <c r="D275" s="212" t="s">
        <v>161</v>
      </c>
      <c r="E275" s="213" t="s">
        <v>478</v>
      </c>
      <c r="F275" s="214" t="s">
        <v>479</v>
      </c>
      <c r="G275" s="215" t="s">
        <v>164</v>
      </c>
      <c r="H275" s="216">
        <v>70</v>
      </c>
      <c r="I275" s="217"/>
      <c r="J275" s="218">
        <f>ROUND(I275*H275,2)</f>
        <v>0</v>
      </c>
      <c r="K275" s="214" t="s">
        <v>165</v>
      </c>
      <c r="L275" s="44"/>
      <c r="M275" s="219" t="s">
        <v>19</v>
      </c>
      <c r="N275" s="220" t="s">
        <v>43</v>
      </c>
      <c r="O275" s="84"/>
      <c r="P275" s="221">
        <f>O275*H275</f>
        <v>0</v>
      </c>
      <c r="Q275" s="221">
        <v>0</v>
      </c>
      <c r="R275" s="221">
        <f>Q275*H275</f>
        <v>0</v>
      </c>
      <c r="S275" s="221">
        <v>0</v>
      </c>
      <c r="T275" s="222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23" t="s">
        <v>166</v>
      </c>
      <c r="AT275" s="223" t="s">
        <v>161</v>
      </c>
      <c r="AU275" s="223" t="s">
        <v>82</v>
      </c>
      <c r="AY275" s="17" t="s">
        <v>159</v>
      </c>
      <c r="BE275" s="224">
        <f>IF(N275="základní",J275,0)</f>
        <v>0</v>
      </c>
      <c r="BF275" s="224">
        <f>IF(N275="snížená",J275,0)</f>
        <v>0</v>
      </c>
      <c r="BG275" s="224">
        <f>IF(N275="zákl. přenesená",J275,0)</f>
        <v>0</v>
      </c>
      <c r="BH275" s="224">
        <f>IF(N275="sníž. přenesená",J275,0)</f>
        <v>0</v>
      </c>
      <c r="BI275" s="224">
        <f>IF(N275="nulová",J275,0)</f>
        <v>0</v>
      </c>
      <c r="BJ275" s="17" t="s">
        <v>80</v>
      </c>
      <c r="BK275" s="224">
        <f>ROUND(I275*H275,2)</f>
        <v>0</v>
      </c>
      <c r="BL275" s="17" t="s">
        <v>166</v>
      </c>
      <c r="BM275" s="223" t="s">
        <v>480</v>
      </c>
    </row>
    <row r="276" spans="1:47" s="2" customFormat="1" ht="12">
      <c r="A276" s="38"/>
      <c r="B276" s="39"/>
      <c r="C276" s="40"/>
      <c r="D276" s="225" t="s">
        <v>168</v>
      </c>
      <c r="E276" s="40"/>
      <c r="F276" s="226" t="s">
        <v>481</v>
      </c>
      <c r="G276" s="40"/>
      <c r="H276" s="40"/>
      <c r="I276" s="227"/>
      <c r="J276" s="40"/>
      <c r="K276" s="40"/>
      <c r="L276" s="44"/>
      <c r="M276" s="228"/>
      <c r="N276" s="229"/>
      <c r="O276" s="84"/>
      <c r="P276" s="84"/>
      <c r="Q276" s="84"/>
      <c r="R276" s="84"/>
      <c r="S276" s="84"/>
      <c r="T276" s="85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T276" s="17" t="s">
        <v>168</v>
      </c>
      <c r="AU276" s="17" t="s">
        <v>82</v>
      </c>
    </row>
    <row r="277" spans="1:47" s="2" customFormat="1" ht="12">
      <c r="A277" s="38"/>
      <c r="B277" s="39"/>
      <c r="C277" s="40"/>
      <c r="D277" s="230" t="s">
        <v>170</v>
      </c>
      <c r="E277" s="40"/>
      <c r="F277" s="231" t="s">
        <v>482</v>
      </c>
      <c r="G277" s="40"/>
      <c r="H277" s="40"/>
      <c r="I277" s="227"/>
      <c r="J277" s="40"/>
      <c r="K277" s="40"/>
      <c r="L277" s="44"/>
      <c r="M277" s="228"/>
      <c r="N277" s="229"/>
      <c r="O277" s="84"/>
      <c r="P277" s="84"/>
      <c r="Q277" s="84"/>
      <c r="R277" s="84"/>
      <c r="S277" s="84"/>
      <c r="T277" s="85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7" t="s">
        <v>170</v>
      </c>
      <c r="AU277" s="17" t="s">
        <v>82</v>
      </c>
    </row>
    <row r="278" spans="1:51" s="13" customFormat="1" ht="12">
      <c r="A278" s="13"/>
      <c r="B278" s="232"/>
      <c r="C278" s="233"/>
      <c r="D278" s="225" t="s">
        <v>172</v>
      </c>
      <c r="E278" s="234" t="s">
        <v>19</v>
      </c>
      <c r="F278" s="235" t="s">
        <v>328</v>
      </c>
      <c r="G278" s="233"/>
      <c r="H278" s="234" t="s">
        <v>19</v>
      </c>
      <c r="I278" s="236"/>
      <c r="J278" s="233"/>
      <c r="K278" s="233"/>
      <c r="L278" s="237"/>
      <c r="M278" s="238"/>
      <c r="N278" s="239"/>
      <c r="O278" s="239"/>
      <c r="P278" s="239"/>
      <c r="Q278" s="239"/>
      <c r="R278" s="239"/>
      <c r="S278" s="239"/>
      <c r="T278" s="240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1" t="s">
        <v>172</v>
      </c>
      <c r="AU278" s="241" t="s">
        <v>82</v>
      </c>
      <c r="AV278" s="13" t="s">
        <v>80</v>
      </c>
      <c r="AW278" s="13" t="s">
        <v>33</v>
      </c>
      <c r="AX278" s="13" t="s">
        <v>72</v>
      </c>
      <c r="AY278" s="241" t="s">
        <v>159</v>
      </c>
    </row>
    <row r="279" spans="1:51" s="14" customFormat="1" ht="12">
      <c r="A279" s="14"/>
      <c r="B279" s="242"/>
      <c r="C279" s="243"/>
      <c r="D279" s="225" t="s">
        <v>172</v>
      </c>
      <c r="E279" s="244" t="s">
        <v>19</v>
      </c>
      <c r="F279" s="245" t="s">
        <v>483</v>
      </c>
      <c r="G279" s="243"/>
      <c r="H279" s="246">
        <v>70</v>
      </c>
      <c r="I279" s="247"/>
      <c r="J279" s="243"/>
      <c r="K279" s="243"/>
      <c r="L279" s="248"/>
      <c r="M279" s="249"/>
      <c r="N279" s="250"/>
      <c r="O279" s="250"/>
      <c r="P279" s="250"/>
      <c r="Q279" s="250"/>
      <c r="R279" s="250"/>
      <c r="S279" s="250"/>
      <c r="T279" s="251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2" t="s">
        <v>172</v>
      </c>
      <c r="AU279" s="252" t="s">
        <v>82</v>
      </c>
      <c r="AV279" s="14" t="s">
        <v>82</v>
      </c>
      <c r="AW279" s="14" t="s">
        <v>33</v>
      </c>
      <c r="AX279" s="14" t="s">
        <v>72</v>
      </c>
      <c r="AY279" s="252" t="s">
        <v>159</v>
      </c>
    </row>
    <row r="280" spans="1:65" s="2" customFormat="1" ht="16.5" customHeight="1">
      <c r="A280" s="38"/>
      <c r="B280" s="39"/>
      <c r="C280" s="212" t="s">
        <v>484</v>
      </c>
      <c r="D280" s="212" t="s">
        <v>161</v>
      </c>
      <c r="E280" s="213" t="s">
        <v>485</v>
      </c>
      <c r="F280" s="214" t="s">
        <v>486</v>
      </c>
      <c r="G280" s="215" t="s">
        <v>209</v>
      </c>
      <c r="H280" s="216">
        <v>17244.6</v>
      </c>
      <c r="I280" s="217"/>
      <c r="J280" s="218">
        <f>ROUND(I280*H280,2)</f>
        <v>0</v>
      </c>
      <c r="K280" s="214" t="s">
        <v>165</v>
      </c>
      <c r="L280" s="44"/>
      <c r="M280" s="219" t="s">
        <v>19</v>
      </c>
      <c r="N280" s="220" t="s">
        <v>43</v>
      </c>
      <c r="O280" s="84"/>
      <c r="P280" s="221">
        <f>O280*H280</f>
        <v>0</v>
      </c>
      <c r="Q280" s="221">
        <v>0.00127</v>
      </c>
      <c r="R280" s="221">
        <f>Q280*H280</f>
        <v>21.900642</v>
      </c>
      <c r="S280" s="221">
        <v>0</v>
      </c>
      <c r="T280" s="222">
        <f>S280*H280</f>
        <v>0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223" t="s">
        <v>166</v>
      </c>
      <c r="AT280" s="223" t="s">
        <v>161</v>
      </c>
      <c r="AU280" s="223" t="s">
        <v>82</v>
      </c>
      <c r="AY280" s="17" t="s">
        <v>159</v>
      </c>
      <c r="BE280" s="224">
        <f>IF(N280="základní",J280,0)</f>
        <v>0</v>
      </c>
      <c r="BF280" s="224">
        <f>IF(N280="snížená",J280,0)</f>
        <v>0</v>
      </c>
      <c r="BG280" s="224">
        <f>IF(N280="zákl. přenesená",J280,0)</f>
        <v>0</v>
      </c>
      <c r="BH280" s="224">
        <f>IF(N280="sníž. přenesená",J280,0)</f>
        <v>0</v>
      </c>
      <c r="BI280" s="224">
        <f>IF(N280="nulová",J280,0)</f>
        <v>0</v>
      </c>
      <c r="BJ280" s="17" t="s">
        <v>80</v>
      </c>
      <c r="BK280" s="224">
        <f>ROUND(I280*H280,2)</f>
        <v>0</v>
      </c>
      <c r="BL280" s="17" t="s">
        <v>166</v>
      </c>
      <c r="BM280" s="223" t="s">
        <v>487</v>
      </c>
    </row>
    <row r="281" spans="1:47" s="2" customFormat="1" ht="12">
      <c r="A281" s="38"/>
      <c r="B281" s="39"/>
      <c r="C281" s="40"/>
      <c r="D281" s="225" t="s">
        <v>168</v>
      </c>
      <c r="E281" s="40"/>
      <c r="F281" s="226" t="s">
        <v>486</v>
      </c>
      <c r="G281" s="40"/>
      <c r="H281" s="40"/>
      <c r="I281" s="227"/>
      <c r="J281" s="40"/>
      <c r="K281" s="40"/>
      <c r="L281" s="44"/>
      <c r="M281" s="228"/>
      <c r="N281" s="229"/>
      <c r="O281" s="84"/>
      <c r="P281" s="84"/>
      <c r="Q281" s="84"/>
      <c r="R281" s="84"/>
      <c r="S281" s="84"/>
      <c r="T281" s="85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T281" s="17" t="s">
        <v>168</v>
      </c>
      <c r="AU281" s="17" t="s">
        <v>82</v>
      </c>
    </row>
    <row r="282" spans="1:47" s="2" customFormat="1" ht="12">
      <c r="A282" s="38"/>
      <c r="B282" s="39"/>
      <c r="C282" s="40"/>
      <c r="D282" s="230" t="s">
        <v>170</v>
      </c>
      <c r="E282" s="40"/>
      <c r="F282" s="231" t="s">
        <v>488</v>
      </c>
      <c r="G282" s="40"/>
      <c r="H282" s="40"/>
      <c r="I282" s="227"/>
      <c r="J282" s="40"/>
      <c r="K282" s="40"/>
      <c r="L282" s="44"/>
      <c r="M282" s="228"/>
      <c r="N282" s="229"/>
      <c r="O282" s="84"/>
      <c r="P282" s="84"/>
      <c r="Q282" s="84"/>
      <c r="R282" s="84"/>
      <c r="S282" s="84"/>
      <c r="T282" s="85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7" t="s">
        <v>170</v>
      </c>
      <c r="AU282" s="17" t="s">
        <v>82</v>
      </c>
    </row>
    <row r="283" spans="1:51" s="13" customFormat="1" ht="12">
      <c r="A283" s="13"/>
      <c r="B283" s="232"/>
      <c r="C283" s="233"/>
      <c r="D283" s="225" t="s">
        <v>172</v>
      </c>
      <c r="E283" s="234" t="s">
        <v>19</v>
      </c>
      <c r="F283" s="235" t="s">
        <v>434</v>
      </c>
      <c r="G283" s="233"/>
      <c r="H283" s="234" t="s">
        <v>19</v>
      </c>
      <c r="I283" s="236"/>
      <c r="J283" s="233"/>
      <c r="K283" s="233"/>
      <c r="L283" s="237"/>
      <c r="M283" s="238"/>
      <c r="N283" s="239"/>
      <c r="O283" s="239"/>
      <c r="P283" s="239"/>
      <c r="Q283" s="239"/>
      <c r="R283" s="239"/>
      <c r="S283" s="239"/>
      <c r="T283" s="24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1" t="s">
        <v>172</v>
      </c>
      <c r="AU283" s="241" t="s">
        <v>82</v>
      </c>
      <c r="AV283" s="13" t="s">
        <v>80</v>
      </c>
      <c r="AW283" s="13" t="s">
        <v>33</v>
      </c>
      <c r="AX283" s="13" t="s">
        <v>72</v>
      </c>
      <c r="AY283" s="241" t="s">
        <v>159</v>
      </c>
    </row>
    <row r="284" spans="1:51" s="14" customFormat="1" ht="12">
      <c r="A284" s="14"/>
      <c r="B284" s="242"/>
      <c r="C284" s="243"/>
      <c r="D284" s="225" t="s">
        <v>172</v>
      </c>
      <c r="E284" s="244" t="s">
        <v>19</v>
      </c>
      <c r="F284" s="245" t="s">
        <v>489</v>
      </c>
      <c r="G284" s="243"/>
      <c r="H284" s="246">
        <v>17244.6</v>
      </c>
      <c r="I284" s="247"/>
      <c r="J284" s="243"/>
      <c r="K284" s="243"/>
      <c r="L284" s="248"/>
      <c r="M284" s="249"/>
      <c r="N284" s="250"/>
      <c r="O284" s="250"/>
      <c r="P284" s="250"/>
      <c r="Q284" s="250"/>
      <c r="R284" s="250"/>
      <c r="S284" s="250"/>
      <c r="T284" s="251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2" t="s">
        <v>172</v>
      </c>
      <c r="AU284" s="252" t="s">
        <v>82</v>
      </c>
      <c r="AV284" s="14" t="s">
        <v>82</v>
      </c>
      <c r="AW284" s="14" t="s">
        <v>33</v>
      </c>
      <c r="AX284" s="14" t="s">
        <v>72</v>
      </c>
      <c r="AY284" s="252" t="s">
        <v>159</v>
      </c>
    </row>
    <row r="285" spans="1:65" s="2" customFormat="1" ht="16.5" customHeight="1">
      <c r="A285" s="38"/>
      <c r="B285" s="39"/>
      <c r="C285" s="258" t="s">
        <v>490</v>
      </c>
      <c r="D285" s="258" t="s">
        <v>376</v>
      </c>
      <c r="E285" s="259" t="s">
        <v>491</v>
      </c>
      <c r="F285" s="260" t="s">
        <v>492</v>
      </c>
      <c r="G285" s="261" t="s">
        <v>493</v>
      </c>
      <c r="H285" s="262">
        <v>431.115</v>
      </c>
      <c r="I285" s="263"/>
      <c r="J285" s="264">
        <f>ROUND(I285*H285,2)</f>
        <v>0</v>
      </c>
      <c r="K285" s="260" t="s">
        <v>165</v>
      </c>
      <c r="L285" s="265"/>
      <c r="M285" s="266" t="s">
        <v>19</v>
      </c>
      <c r="N285" s="267" t="s">
        <v>43</v>
      </c>
      <c r="O285" s="84"/>
      <c r="P285" s="221">
        <f>O285*H285</f>
        <v>0</v>
      </c>
      <c r="Q285" s="221">
        <v>0.001</v>
      </c>
      <c r="R285" s="221">
        <f>Q285*H285</f>
        <v>0.431115</v>
      </c>
      <c r="S285" s="221">
        <v>0</v>
      </c>
      <c r="T285" s="222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23" t="s">
        <v>215</v>
      </c>
      <c r="AT285" s="223" t="s">
        <v>376</v>
      </c>
      <c r="AU285" s="223" t="s">
        <v>82</v>
      </c>
      <c r="AY285" s="17" t="s">
        <v>159</v>
      </c>
      <c r="BE285" s="224">
        <f>IF(N285="základní",J285,0)</f>
        <v>0</v>
      </c>
      <c r="BF285" s="224">
        <f>IF(N285="snížená",J285,0)</f>
        <v>0</v>
      </c>
      <c r="BG285" s="224">
        <f>IF(N285="zákl. přenesená",J285,0)</f>
        <v>0</v>
      </c>
      <c r="BH285" s="224">
        <f>IF(N285="sníž. přenesená",J285,0)</f>
        <v>0</v>
      </c>
      <c r="BI285" s="224">
        <f>IF(N285="nulová",J285,0)</f>
        <v>0</v>
      </c>
      <c r="BJ285" s="17" t="s">
        <v>80</v>
      </c>
      <c r="BK285" s="224">
        <f>ROUND(I285*H285,2)</f>
        <v>0</v>
      </c>
      <c r="BL285" s="17" t="s">
        <v>166</v>
      </c>
      <c r="BM285" s="223" t="s">
        <v>494</v>
      </c>
    </row>
    <row r="286" spans="1:47" s="2" customFormat="1" ht="12">
      <c r="A286" s="38"/>
      <c r="B286" s="39"/>
      <c r="C286" s="40"/>
      <c r="D286" s="225" t="s">
        <v>168</v>
      </c>
      <c r="E286" s="40"/>
      <c r="F286" s="226" t="s">
        <v>492</v>
      </c>
      <c r="G286" s="40"/>
      <c r="H286" s="40"/>
      <c r="I286" s="227"/>
      <c r="J286" s="40"/>
      <c r="K286" s="40"/>
      <c r="L286" s="44"/>
      <c r="M286" s="228"/>
      <c r="N286" s="229"/>
      <c r="O286" s="84"/>
      <c r="P286" s="84"/>
      <c r="Q286" s="84"/>
      <c r="R286" s="84"/>
      <c r="S286" s="84"/>
      <c r="T286" s="85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T286" s="17" t="s">
        <v>168</v>
      </c>
      <c r="AU286" s="17" t="s">
        <v>82</v>
      </c>
    </row>
    <row r="287" spans="1:47" s="2" customFormat="1" ht="12">
      <c r="A287" s="38"/>
      <c r="B287" s="39"/>
      <c r="C287" s="40"/>
      <c r="D287" s="230" t="s">
        <v>170</v>
      </c>
      <c r="E287" s="40"/>
      <c r="F287" s="231" t="s">
        <v>495</v>
      </c>
      <c r="G287" s="40"/>
      <c r="H287" s="40"/>
      <c r="I287" s="227"/>
      <c r="J287" s="40"/>
      <c r="K287" s="40"/>
      <c r="L287" s="44"/>
      <c r="M287" s="228"/>
      <c r="N287" s="229"/>
      <c r="O287" s="84"/>
      <c r="P287" s="84"/>
      <c r="Q287" s="84"/>
      <c r="R287" s="84"/>
      <c r="S287" s="84"/>
      <c r="T287" s="85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7" t="s">
        <v>170</v>
      </c>
      <c r="AU287" s="17" t="s">
        <v>82</v>
      </c>
    </row>
    <row r="288" spans="1:51" s="14" customFormat="1" ht="12">
      <c r="A288" s="14"/>
      <c r="B288" s="242"/>
      <c r="C288" s="243"/>
      <c r="D288" s="225" t="s">
        <v>172</v>
      </c>
      <c r="E288" s="243"/>
      <c r="F288" s="245" t="s">
        <v>496</v>
      </c>
      <c r="G288" s="243"/>
      <c r="H288" s="246">
        <v>431.115</v>
      </c>
      <c r="I288" s="247"/>
      <c r="J288" s="243"/>
      <c r="K288" s="243"/>
      <c r="L288" s="248"/>
      <c r="M288" s="249"/>
      <c r="N288" s="250"/>
      <c r="O288" s="250"/>
      <c r="P288" s="250"/>
      <c r="Q288" s="250"/>
      <c r="R288" s="250"/>
      <c r="S288" s="250"/>
      <c r="T288" s="251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2" t="s">
        <v>172</v>
      </c>
      <c r="AU288" s="252" t="s">
        <v>82</v>
      </c>
      <c r="AV288" s="14" t="s">
        <v>82</v>
      </c>
      <c r="AW288" s="14" t="s">
        <v>4</v>
      </c>
      <c r="AX288" s="14" t="s">
        <v>80</v>
      </c>
      <c r="AY288" s="252" t="s">
        <v>159</v>
      </c>
    </row>
    <row r="289" spans="1:65" s="2" customFormat="1" ht="24.15" customHeight="1">
      <c r="A289" s="38"/>
      <c r="B289" s="39"/>
      <c r="C289" s="212" t="s">
        <v>497</v>
      </c>
      <c r="D289" s="212" t="s">
        <v>161</v>
      </c>
      <c r="E289" s="213" t="s">
        <v>498</v>
      </c>
      <c r="F289" s="214" t="s">
        <v>499</v>
      </c>
      <c r="G289" s="215" t="s">
        <v>164</v>
      </c>
      <c r="H289" s="216">
        <v>70</v>
      </c>
      <c r="I289" s="217"/>
      <c r="J289" s="218">
        <f>ROUND(I289*H289,2)</f>
        <v>0</v>
      </c>
      <c r="K289" s="214" t="s">
        <v>165</v>
      </c>
      <c r="L289" s="44"/>
      <c r="M289" s="219" t="s">
        <v>19</v>
      </c>
      <c r="N289" s="220" t="s">
        <v>43</v>
      </c>
      <c r="O289" s="84"/>
      <c r="P289" s="221">
        <f>O289*H289</f>
        <v>0</v>
      </c>
      <c r="Q289" s="221">
        <v>0</v>
      </c>
      <c r="R289" s="221">
        <f>Q289*H289</f>
        <v>0</v>
      </c>
      <c r="S289" s="221">
        <v>0</v>
      </c>
      <c r="T289" s="222">
        <f>S289*H289</f>
        <v>0</v>
      </c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R289" s="223" t="s">
        <v>166</v>
      </c>
      <c r="AT289" s="223" t="s">
        <v>161</v>
      </c>
      <c r="AU289" s="223" t="s">
        <v>82</v>
      </c>
      <c r="AY289" s="17" t="s">
        <v>159</v>
      </c>
      <c r="BE289" s="224">
        <f>IF(N289="základní",J289,0)</f>
        <v>0</v>
      </c>
      <c r="BF289" s="224">
        <f>IF(N289="snížená",J289,0)</f>
        <v>0</v>
      </c>
      <c r="BG289" s="224">
        <f>IF(N289="zákl. přenesená",J289,0)</f>
        <v>0</v>
      </c>
      <c r="BH289" s="224">
        <f>IF(N289="sníž. přenesená",J289,0)</f>
        <v>0</v>
      </c>
      <c r="BI289" s="224">
        <f>IF(N289="nulová",J289,0)</f>
        <v>0</v>
      </c>
      <c r="BJ289" s="17" t="s">
        <v>80</v>
      </c>
      <c r="BK289" s="224">
        <f>ROUND(I289*H289,2)</f>
        <v>0</v>
      </c>
      <c r="BL289" s="17" t="s">
        <v>166</v>
      </c>
      <c r="BM289" s="223" t="s">
        <v>500</v>
      </c>
    </row>
    <row r="290" spans="1:47" s="2" customFormat="1" ht="12">
      <c r="A290" s="38"/>
      <c r="B290" s="39"/>
      <c r="C290" s="40"/>
      <c r="D290" s="225" t="s">
        <v>168</v>
      </c>
      <c r="E290" s="40"/>
      <c r="F290" s="226" t="s">
        <v>501</v>
      </c>
      <c r="G290" s="40"/>
      <c r="H290" s="40"/>
      <c r="I290" s="227"/>
      <c r="J290" s="40"/>
      <c r="K290" s="40"/>
      <c r="L290" s="44"/>
      <c r="M290" s="228"/>
      <c r="N290" s="229"/>
      <c r="O290" s="84"/>
      <c r="P290" s="84"/>
      <c r="Q290" s="84"/>
      <c r="R290" s="84"/>
      <c r="S290" s="84"/>
      <c r="T290" s="85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T290" s="17" t="s">
        <v>168</v>
      </c>
      <c r="AU290" s="17" t="s">
        <v>82</v>
      </c>
    </row>
    <row r="291" spans="1:47" s="2" customFormat="1" ht="12">
      <c r="A291" s="38"/>
      <c r="B291" s="39"/>
      <c r="C291" s="40"/>
      <c r="D291" s="230" t="s">
        <v>170</v>
      </c>
      <c r="E291" s="40"/>
      <c r="F291" s="231" t="s">
        <v>502</v>
      </c>
      <c r="G291" s="40"/>
      <c r="H291" s="40"/>
      <c r="I291" s="227"/>
      <c r="J291" s="40"/>
      <c r="K291" s="40"/>
      <c r="L291" s="44"/>
      <c r="M291" s="228"/>
      <c r="N291" s="229"/>
      <c r="O291" s="84"/>
      <c r="P291" s="84"/>
      <c r="Q291" s="84"/>
      <c r="R291" s="84"/>
      <c r="S291" s="84"/>
      <c r="T291" s="85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T291" s="17" t="s">
        <v>170</v>
      </c>
      <c r="AU291" s="17" t="s">
        <v>82</v>
      </c>
    </row>
    <row r="292" spans="1:51" s="13" customFormat="1" ht="12">
      <c r="A292" s="13"/>
      <c r="B292" s="232"/>
      <c r="C292" s="233"/>
      <c r="D292" s="225" t="s">
        <v>172</v>
      </c>
      <c r="E292" s="234" t="s">
        <v>19</v>
      </c>
      <c r="F292" s="235" t="s">
        <v>328</v>
      </c>
      <c r="G292" s="233"/>
      <c r="H292" s="234" t="s">
        <v>19</v>
      </c>
      <c r="I292" s="236"/>
      <c r="J292" s="233"/>
      <c r="K292" s="233"/>
      <c r="L292" s="237"/>
      <c r="M292" s="238"/>
      <c r="N292" s="239"/>
      <c r="O292" s="239"/>
      <c r="P292" s="239"/>
      <c r="Q292" s="239"/>
      <c r="R292" s="239"/>
      <c r="S292" s="239"/>
      <c r="T292" s="240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1" t="s">
        <v>172</v>
      </c>
      <c r="AU292" s="241" t="s">
        <v>82</v>
      </c>
      <c r="AV292" s="13" t="s">
        <v>80</v>
      </c>
      <c r="AW292" s="13" t="s">
        <v>33</v>
      </c>
      <c r="AX292" s="13" t="s">
        <v>72</v>
      </c>
      <c r="AY292" s="241" t="s">
        <v>159</v>
      </c>
    </row>
    <row r="293" spans="1:51" s="14" customFormat="1" ht="12">
      <c r="A293" s="14"/>
      <c r="B293" s="242"/>
      <c r="C293" s="243"/>
      <c r="D293" s="225" t="s">
        <v>172</v>
      </c>
      <c r="E293" s="244" t="s">
        <v>19</v>
      </c>
      <c r="F293" s="245" t="s">
        <v>483</v>
      </c>
      <c r="G293" s="243"/>
      <c r="H293" s="246">
        <v>70</v>
      </c>
      <c r="I293" s="247"/>
      <c r="J293" s="243"/>
      <c r="K293" s="243"/>
      <c r="L293" s="248"/>
      <c r="M293" s="249"/>
      <c r="N293" s="250"/>
      <c r="O293" s="250"/>
      <c r="P293" s="250"/>
      <c r="Q293" s="250"/>
      <c r="R293" s="250"/>
      <c r="S293" s="250"/>
      <c r="T293" s="251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2" t="s">
        <v>172</v>
      </c>
      <c r="AU293" s="252" t="s">
        <v>82</v>
      </c>
      <c r="AV293" s="14" t="s">
        <v>82</v>
      </c>
      <c r="AW293" s="14" t="s">
        <v>33</v>
      </c>
      <c r="AX293" s="14" t="s">
        <v>72</v>
      </c>
      <c r="AY293" s="252" t="s">
        <v>159</v>
      </c>
    </row>
    <row r="294" spans="1:65" s="2" customFormat="1" ht="16.5" customHeight="1">
      <c r="A294" s="38"/>
      <c r="B294" s="39"/>
      <c r="C294" s="258" t="s">
        <v>503</v>
      </c>
      <c r="D294" s="258" t="s">
        <v>376</v>
      </c>
      <c r="E294" s="259" t="s">
        <v>504</v>
      </c>
      <c r="F294" s="260" t="s">
        <v>505</v>
      </c>
      <c r="G294" s="261" t="s">
        <v>164</v>
      </c>
      <c r="H294" s="262">
        <v>70</v>
      </c>
      <c r="I294" s="263"/>
      <c r="J294" s="264">
        <f>ROUND(I294*H294,2)</f>
        <v>0</v>
      </c>
      <c r="K294" s="260" t="s">
        <v>19</v>
      </c>
      <c r="L294" s="265"/>
      <c r="M294" s="266" t="s">
        <v>19</v>
      </c>
      <c r="N294" s="267" t="s">
        <v>43</v>
      </c>
      <c r="O294" s="84"/>
      <c r="P294" s="221">
        <f>O294*H294</f>
        <v>0</v>
      </c>
      <c r="Q294" s="221">
        <v>0.0023</v>
      </c>
      <c r="R294" s="221">
        <f>Q294*H294</f>
        <v>0.161</v>
      </c>
      <c r="S294" s="221">
        <v>0</v>
      </c>
      <c r="T294" s="222">
        <f>S294*H294</f>
        <v>0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223" t="s">
        <v>215</v>
      </c>
      <c r="AT294" s="223" t="s">
        <v>376</v>
      </c>
      <c r="AU294" s="223" t="s">
        <v>82</v>
      </c>
      <c r="AY294" s="17" t="s">
        <v>159</v>
      </c>
      <c r="BE294" s="224">
        <f>IF(N294="základní",J294,0)</f>
        <v>0</v>
      </c>
      <c r="BF294" s="224">
        <f>IF(N294="snížená",J294,0)</f>
        <v>0</v>
      </c>
      <c r="BG294" s="224">
        <f>IF(N294="zákl. přenesená",J294,0)</f>
        <v>0</v>
      </c>
      <c r="BH294" s="224">
        <f>IF(N294="sníž. přenesená",J294,0)</f>
        <v>0</v>
      </c>
      <c r="BI294" s="224">
        <f>IF(N294="nulová",J294,0)</f>
        <v>0</v>
      </c>
      <c r="BJ294" s="17" t="s">
        <v>80</v>
      </c>
      <c r="BK294" s="224">
        <f>ROUND(I294*H294,2)</f>
        <v>0</v>
      </c>
      <c r="BL294" s="17" t="s">
        <v>166</v>
      </c>
      <c r="BM294" s="223" t="s">
        <v>506</v>
      </c>
    </row>
    <row r="295" spans="1:47" s="2" customFormat="1" ht="12">
      <c r="A295" s="38"/>
      <c r="B295" s="39"/>
      <c r="C295" s="40"/>
      <c r="D295" s="225" t="s">
        <v>168</v>
      </c>
      <c r="E295" s="40"/>
      <c r="F295" s="226" t="s">
        <v>505</v>
      </c>
      <c r="G295" s="40"/>
      <c r="H295" s="40"/>
      <c r="I295" s="227"/>
      <c r="J295" s="40"/>
      <c r="K295" s="40"/>
      <c r="L295" s="44"/>
      <c r="M295" s="228"/>
      <c r="N295" s="229"/>
      <c r="O295" s="84"/>
      <c r="P295" s="84"/>
      <c r="Q295" s="84"/>
      <c r="R295" s="84"/>
      <c r="S295" s="84"/>
      <c r="T295" s="85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T295" s="17" t="s">
        <v>168</v>
      </c>
      <c r="AU295" s="17" t="s">
        <v>82</v>
      </c>
    </row>
    <row r="296" spans="1:65" s="2" customFormat="1" ht="24.15" customHeight="1">
      <c r="A296" s="38"/>
      <c r="B296" s="39"/>
      <c r="C296" s="212" t="s">
        <v>507</v>
      </c>
      <c r="D296" s="212" t="s">
        <v>161</v>
      </c>
      <c r="E296" s="213" t="s">
        <v>508</v>
      </c>
      <c r="F296" s="214" t="s">
        <v>509</v>
      </c>
      <c r="G296" s="215" t="s">
        <v>164</v>
      </c>
      <c r="H296" s="216">
        <v>500</v>
      </c>
      <c r="I296" s="217"/>
      <c r="J296" s="218">
        <f>ROUND(I296*H296,2)</f>
        <v>0</v>
      </c>
      <c r="K296" s="214" t="s">
        <v>165</v>
      </c>
      <c r="L296" s="44"/>
      <c r="M296" s="219" t="s">
        <v>19</v>
      </c>
      <c r="N296" s="220" t="s">
        <v>43</v>
      </c>
      <c r="O296" s="84"/>
      <c r="P296" s="221">
        <f>O296*H296</f>
        <v>0</v>
      </c>
      <c r="Q296" s="221">
        <v>0</v>
      </c>
      <c r="R296" s="221">
        <f>Q296*H296</f>
        <v>0</v>
      </c>
      <c r="S296" s="221">
        <v>0</v>
      </c>
      <c r="T296" s="222">
        <f>S296*H296</f>
        <v>0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223" t="s">
        <v>166</v>
      </c>
      <c r="AT296" s="223" t="s">
        <v>161</v>
      </c>
      <c r="AU296" s="223" t="s">
        <v>82</v>
      </c>
      <c r="AY296" s="17" t="s">
        <v>159</v>
      </c>
      <c r="BE296" s="224">
        <f>IF(N296="základní",J296,0)</f>
        <v>0</v>
      </c>
      <c r="BF296" s="224">
        <f>IF(N296="snížená",J296,0)</f>
        <v>0</v>
      </c>
      <c r="BG296" s="224">
        <f>IF(N296="zákl. přenesená",J296,0)</f>
        <v>0</v>
      </c>
      <c r="BH296" s="224">
        <f>IF(N296="sníž. přenesená",J296,0)</f>
        <v>0</v>
      </c>
      <c r="BI296" s="224">
        <f>IF(N296="nulová",J296,0)</f>
        <v>0</v>
      </c>
      <c r="BJ296" s="17" t="s">
        <v>80</v>
      </c>
      <c r="BK296" s="224">
        <f>ROUND(I296*H296,2)</f>
        <v>0</v>
      </c>
      <c r="BL296" s="17" t="s">
        <v>166</v>
      </c>
      <c r="BM296" s="223" t="s">
        <v>510</v>
      </c>
    </row>
    <row r="297" spans="1:47" s="2" customFormat="1" ht="12">
      <c r="A297" s="38"/>
      <c r="B297" s="39"/>
      <c r="C297" s="40"/>
      <c r="D297" s="225" t="s">
        <v>168</v>
      </c>
      <c r="E297" s="40"/>
      <c r="F297" s="226" t="s">
        <v>511</v>
      </c>
      <c r="G297" s="40"/>
      <c r="H297" s="40"/>
      <c r="I297" s="227"/>
      <c r="J297" s="40"/>
      <c r="K297" s="40"/>
      <c r="L297" s="44"/>
      <c r="M297" s="228"/>
      <c r="N297" s="229"/>
      <c r="O297" s="84"/>
      <c r="P297" s="84"/>
      <c r="Q297" s="84"/>
      <c r="R297" s="84"/>
      <c r="S297" s="84"/>
      <c r="T297" s="85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T297" s="17" t="s">
        <v>168</v>
      </c>
      <c r="AU297" s="17" t="s">
        <v>82</v>
      </c>
    </row>
    <row r="298" spans="1:47" s="2" customFormat="1" ht="12">
      <c r="A298" s="38"/>
      <c r="B298" s="39"/>
      <c r="C298" s="40"/>
      <c r="D298" s="230" t="s">
        <v>170</v>
      </c>
      <c r="E298" s="40"/>
      <c r="F298" s="231" t="s">
        <v>512</v>
      </c>
      <c r="G298" s="40"/>
      <c r="H298" s="40"/>
      <c r="I298" s="227"/>
      <c r="J298" s="40"/>
      <c r="K298" s="40"/>
      <c r="L298" s="44"/>
      <c r="M298" s="228"/>
      <c r="N298" s="229"/>
      <c r="O298" s="84"/>
      <c r="P298" s="84"/>
      <c r="Q298" s="84"/>
      <c r="R298" s="84"/>
      <c r="S298" s="84"/>
      <c r="T298" s="85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7" t="s">
        <v>170</v>
      </c>
      <c r="AU298" s="17" t="s">
        <v>82</v>
      </c>
    </row>
    <row r="299" spans="1:51" s="13" customFormat="1" ht="12">
      <c r="A299" s="13"/>
      <c r="B299" s="232"/>
      <c r="C299" s="233"/>
      <c r="D299" s="225" t="s">
        <v>172</v>
      </c>
      <c r="E299" s="234" t="s">
        <v>19</v>
      </c>
      <c r="F299" s="235" t="s">
        <v>328</v>
      </c>
      <c r="G299" s="233"/>
      <c r="H299" s="234" t="s">
        <v>19</v>
      </c>
      <c r="I299" s="236"/>
      <c r="J299" s="233"/>
      <c r="K299" s="233"/>
      <c r="L299" s="237"/>
      <c r="M299" s="238"/>
      <c r="N299" s="239"/>
      <c r="O299" s="239"/>
      <c r="P299" s="239"/>
      <c r="Q299" s="239"/>
      <c r="R299" s="239"/>
      <c r="S299" s="239"/>
      <c r="T299" s="240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1" t="s">
        <v>172</v>
      </c>
      <c r="AU299" s="241" t="s">
        <v>82</v>
      </c>
      <c r="AV299" s="13" t="s">
        <v>80</v>
      </c>
      <c r="AW299" s="13" t="s">
        <v>33</v>
      </c>
      <c r="AX299" s="13" t="s">
        <v>72</v>
      </c>
      <c r="AY299" s="241" t="s">
        <v>159</v>
      </c>
    </row>
    <row r="300" spans="1:51" s="14" customFormat="1" ht="12">
      <c r="A300" s="14"/>
      <c r="B300" s="242"/>
      <c r="C300" s="243"/>
      <c r="D300" s="225" t="s">
        <v>172</v>
      </c>
      <c r="E300" s="244" t="s">
        <v>19</v>
      </c>
      <c r="F300" s="245" t="s">
        <v>470</v>
      </c>
      <c r="G300" s="243"/>
      <c r="H300" s="246">
        <v>500</v>
      </c>
      <c r="I300" s="247"/>
      <c r="J300" s="243"/>
      <c r="K300" s="243"/>
      <c r="L300" s="248"/>
      <c r="M300" s="249"/>
      <c r="N300" s="250"/>
      <c r="O300" s="250"/>
      <c r="P300" s="250"/>
      <c r="Q300" s="250"/>
      <c r="R300" s="250"/>
      <c r="S300" s="250"/>
      <c r="T300" s="251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2" t="s">
        <v>172</v>
      </c>
      <c r="AU300" s="252" t="s">
        <v>82</v>
      </c>
      <c r="AV300" s="14" t="s">
        <v>82</v>
      </c>
      <c r="AW300" s="14" t="s">
        <v>33</v>
      </c>
      <c r="AX300" s="14" t="s">
        <v>72</v>
      </c>
      <c r="AY300" s="252" t="s">
        <v>159</v>
      </c>
    </row>
    <row r="301" spans="1:65" s="2" customFormat="1" ht="16.5" customHeight="1">
      <c r="A301" s="38"/>
      <c r="B301" s="39"/>
      <c r="C301" s="258" t="s">
        <v>513</v>
      </c>
      <c r="D301" s="258" t="s">
        <v>376</v>
      </c>
      <c r="E301" s="259" t="s">
        <v>514</v>
      </c>
      <c r="F301" s="260" t="s">
        <v>515</v>
      </c>
      <c r="G301" s="261" t="s">
        <v>164</v>
      </c>
      <c r="H301" s="262">
        <v>500</v>
      </c>
      <c r="I301" s="263"/>
      <c r="J301" s="264">
        <f>ROUND(I301*H301,2)</f>
        <v>0</v>
      </c>
      <c r="K301" s="260" t="s">
        <v>19</v>
      </c>
      <c r="L301" s="265"/>
      <c r="M301" s="266" t="s">
        <v>19</v>
      </c>
      <c r="N301" s="267" t="s">
        <v>43</v>
      </c>
      <c r="O301" s="84"/>
      <c r="P301" s="221">
        <f>O301*H301</f>
        <v>0</v>
      </c>
      <c r="Q301" s="221">
        <v>0.009</v>
      </c>
      <c r="R301" s="221">
        <f>Q301*H301</f>
        <v>4.5</v>
      </c>
      <c r="S301" s="221">
        <v>0</v>
      </c>
      <c r="T301" s="222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23" t="s">
        <v>215</v>
      </c>
      <c r="AT301" s="223" t="s">
        <v>376</v>
      </c>
      <c r="AU301" s="223" t="s">
        <v>82</v>
      </c>
      <c r="AY301" s="17" t="s">
        <v>159</v>
      </c>
      <c r="BE301" s="224">
        <f>IF(N301="základní",J301,0)</f>
        <v>0</v>
      </c>
      <c r="BF301" s="224">
        <f>IF(N301="snížená",J301,0)</f>
        <v>0</v>
      </c>
      <c r="BG301" s="224">
        <f>IF(N301="zákl. přenesená",J301,0)</f>
        <v>0</v>
      </c>
      <c r="BH301" s="224">
        <f>IF(N301="sníž. přenesená",J301,0)</f>
        <v>0</v>
      </c>
      <c r="BI301" s="224">
        <f>IF(N301="nulová",J301,0)</f>
        <v>0</v>
      </c>
      <c r="BJ301" s="17" t="s">
        <v>80</v>
      </c>
      <c r="BK301" s="224">
        <f>ROUND(I301*H301,2)</f>
        <v>0</v>
      </c>
      <c r="BL301" s="17" t="s">
        <v>166</v>
      </c>
      <c r="BM301" s="223" t="s">
        <v>516</v>
      </c>
    </row>
    <row r="302" spans="1:47" s="2" customFormat="1" ht="12">
      <c r="A302" s="38"/>
      <c r="B302" s="39"/>
      <c r="C302" s="40"/>
      <c r="D302" s="225" t="s">
        <v>168</v>
      </c>
      <c r="E302" s="40"/>
      <c r="F302" s="226" t="s">
        <v>515</v>
      </c>
      <c r="G302" s="40"/>
      <c r="H302" s="40"/>
      <c r="I302" s="227"/>
      <c r="J302" s="40"/>
      <c r="K302" s="40"/>
      <c r="L302" s="44"/>
      <c r="M302" s="228"/>
      <c r="N302" s="229"/>
      <c r="O302" s="84"/>
      <c r="P302" s="84"/>
      <c r="Q302" s="84"/>
      <c r="R302" s="84"/>
      <c r="S302" s="84"/>
      <c r="T302" s="85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T302" s="17" t="s">
        <v>168</v>
      </c>
      <c r="AU302" s="17" t="s">
        <v>82</v>
      </c>
    </row>
    <row r="303" spans="1:65" s="2" customFormat="1" ht="24.15" customHeight="1">
      <c r="A303" s="38"/>
      <c r="B303" s="39"/>
      <c r="C303" s="212" t="s">
        <v>517</v>
      </c>
      <c r="D303" s="212" t="s">
        <v>161</v>
      </c>
      <c r="E303" s="213" t="s">
        <v>518</v>
      </c>
      <c r="F303" s="214" t="s">
        <v>519</v>
      </c>
      <c r="G303" s="215" t="s">
        <v>164</v>
      </c>
      <c r="H303" s="216">
        <v>70</v>
      </c>
      <c r="I303" s="217"/>
      <c r="J303" s="218">
        <f>ROUND(I303*H303,2)</f>
        <v>0</v>
      </c>
      <c r="K303" s="214" t="s">
        <v>19</v>
      </c>
      <c r="L303" s="44"/>
      <c r="M303" s="219" t="s">
        <v>19</v>
      </c>
      <c r="N303" s="220" t="s">
        <v>43</v>
      </c>
      <c r="O303" s="84"/>
      <c r="P303" s="221">
        <f>O303*H303</f>
        <v>0</v>
      </c>
      <c r="Q303" s="221">
        <v>5E-05</v>
      </c>
      <c r="R303" s="221">
        <f>Q303*H303</f>
        <v>0.0035</v>
      </c>
      <c r="S303" s="221">
        <v>0</v>
      </c>
      <c r="T303" s="222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23" t="s">
        <v>166</v>
      </c>
      <c r="AT303" s="223" t="s">
        <v>161</v>
      </c>
      <c r="AU303" s="223" t="s">
        <v>82</v>
      </c>
      <c r="AY303" s="17" t="s">
        <v>159</v>
      </c>
      <c r="BE303" s="224">
        <f>IF(N303="základní",J303,0)</f>
        <v>0</v>
      </c>
      <c r="BF303" s="224">
        <f>IF(N303="snížená",J303,0)</f>
        <v>0</v>
      </c>
      <c r="BG303" s="224">
        <f>IF(N303="zákl. přenesená",J303,0)</f>
        <v>0</v>
      </c>
      <c r="BH303" s="224">
        <f>IF(N303="sníž. přenesená",J303,0)</f>
        <v>0</v>
      </c>
      <c r="BI303" s="224">
        <f>IF(N303="nulová",J303,0)</f>
        <v>0</v>
      </c>
      <c r="BJ303" s="17" t="s">
        <v>80</v>
      </c>
      <c r="BK303" s="224">
        <f>ROUND(I303*H303,2)</f>
        <v>0</v>
      </c>
      <c r="BL303" s="17" t="s">
        <v>166</v>
      </c>
      <c r="BM303" s="223" t="s">
        <v>520</v>
      </c>
    </row>
    <row r="304" spans="1:47" s="2" customFormat="1" ht="12">
      <c r="A304" s="38"/>
      <c r="B304" s="39"/>
      <c r="C304" s="40"/>
      <c r="D304" s="225" t="s">
        <v>168</v>
      </c>
      <c r="E304" s="40"/>
      <c r="F304" s="226" t="s">
        <v>519</v>
      </c>
      <c r="G304" s="40"/>
      <c r="H304" s="40"/>
      <c r="I304" s="227"/>
      <c r="J304" s="40"/>
      <c r="K304" s="40"/>
      <c r="L304" s="44"/>
      <c r="M304" s="228"/>
      <c r="N304" s="229"/>
      <c r="O304" s="84"/>
      <c r="P304" s="84"/>
      <c r="Q304" s="84"/>
      <c r="R304" s="84"/>
      <c r="S304" s="84"/>
      <c r="T304" s="85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T304" s="17" t="s">
        <v>168</v>
      </c>
      <c r="AU304" s="17" t="s">
        <v>82</v>
      </c>
    </row>
    <row r="305" spans="1:47" s="2" customFormat="1" ht="12">
      <c r="A305" s="38"/>
      <c r="B305" s="39"/>
      <c r="C305" s="40"/>
      <c r="D305" s="225" t="s">
        <v>187</v>
      </c>
      <c r="E305" s="40"/>
      <c r="F305" s="253" t="s">
        <v>521</v>
      </c>
      <c r="G305" s="40"/>
      <c r="H305" s="40"/>
      <c r="I305" s="227"/>
      <c r="J305" s="40"/>
      <c r="K305" s="40"/>
      <c r="L305" s="44"/>
      <c r="M305" s="228"/>
      <c r="N305" s="229"/>
      <c r="O305" s="84"/>
      <c r="P305" s="84"/>
      <c r="Q305" s="84"/>
      <c r="R305" s="84"/>
      <c r="S305" s="84"/>
      <c r="T305" s="85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T305" s="17" t="s">
        <v>187</v>
      </c>
      <c r="AU305" s="17" t="s">
        <v>82</v>
      </c>
    </row>
    <row r="306" spans="1:51" s="13" customFormat="1" ht="12">
      <c r="A306" s="13"/>
      <c r="B306" s="232"/>
      <c r="C306" s="233"/>
      <c r="D306" s="225" t="s">
        <v>172</v>
      </c>
      <c r="E306" s="234" t="s">
        <v>19</v>
      </c>
      <c r="F306" s="235" t="s">
        <v>328</v>
      </c>
      <c r="G306" s="233"/>
      <c r="H306" s="234" t="s">
        <v>19</v>
      </c>
      <c r="I306" s="236"/>
      <c r="J306" s="233"/>
      <c r="K306" s="233"/>
      <c r="L306" s="237"/>
      <c r="M306" s="238"/>
      <c r="N306" s="239"/>
      <c r="O306" s="239"/>
      <c r="P306" s="239"/>
      <c r="Q306" s="239"/>
      <c r="R306" s="239"/>
      <c r="S306" s="239"/>
      <c r="T306" s="240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1" t="s">
        <v>172</v>
      </c>
      <c r="AU306" s="241" t="s">
        <v>82</v>
      </c>
      <c r="AV306" s="13" t="s">
        <v>80</v>
      </c>
      <c r="AW306" s="13" t="s">
        <v>33</v>
      </c>
      <c r="AX306" s="13" t="s">
        <v>72</v>
      </c>
      <c r="AY306" s="241" t="s">
        <v>159</v>
      </c>
    </row>
    <row r="307" spans="1:51" s="14" customFormat="1" ht="12">
      <c r="A307" s="14"/>
      <c r="B307" s="242"/>
      <c r="C307" s="243"/>
      <c r="D307" s="225" t="s">
        <v>172</v>
      </c>
      <c r="E307" s="244" t="s">
        <v>19</v>
      </c>
      <c r="F307" s="245" t="s">
        <v>522</v>
      </c>
      <c r="G307" s="243"/>
      <c r="H307" s="246">
        <v>70</v>
      </c>
      <c r="I307" s="247"/>
      <c r="J307" s="243"/>
      <c r="K307" s="243"/>
      <c r="L307" s="248"/>
      <c r="M307" s="249"/>
      <c r="N307" s="250"/>
      <c r="O307" s="250"/>
      <c r="P307" s="250"/>
      <c r="Q307" s="250"/>
      <c r="R307" s="250"/>
      <c r="S307" s="250"/>
      <c r="T307" s="251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2" t="s">
        <v>172</v>
      </c>
      <c r="AU307" s="252" t="s">
        <v>82</v>
      </c>
      <c r="AV307" s="14" t="s">
        <v>82</v>
      </c>
      <c r="AW307" s="14" t="s">
        <v>33</v>
      </c>
      <c r="AX307" s="14" t="s">
        <v>72</v>
      </c>
      <c r="AY307" s="252" t="s">
        <v>159</v>
      </c>
    </row>
    <row r="308" spans="1:63" s="12" customFormat="1" ht="22.8" customHeight="1">
      <c r="A308" s="12"/>
      <c r="B308" s="196"/>
      <c r="C308" s="197"/>
      <c r="D308" s="198" t="s">
        <v>71</v>
      </c>
      <c r="E308" s="210" t="s">
        <v>82</v>
      </c>
      <c r="F308" s="210" t="s">
        <v>523</v>
      </c>
      <c r="G308" s="197"/>
      <c r="H308" s="197"/>
      <c r="I308" s="200"/>
      <c r="J308" s="211">
        <f>BK308</f>
        <v>0</v>
      </c>
      <c r="K308" s="197"/>
      <c r="L308" s="202"/>
      <c r="M308" s="203"/>
      <c r="N308" s="204"/>
      <c r="O308" s="204"/>
      <c r="P308" s="205">
        <f>SUM(P309:P342)</f>
        <v>0</v>
      </c>
      <c r="Q308" s="204"/>
      <c r="R308" s="205">
        <f>SUM(R309:R342)</f>
        <v>539.4538350000001</v>
      </c>
      <c r="S308" s="204"/>
      <c r="T308" s="206">
        <f>SUM(T309:T342)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07" t="s">
        <v>80</v>
      </c>
      <c r="AT308" s="208" t="s">
        <v>71</v>
      </c>
      <c r="AU308" s="208" t="s">
        <v>80</v>
      </c>
      <c r="AY308" s="207" t="s">
        <v>159</v>
      </c>
      <c r="BK308" s="209">
        <f>SUM(BK309:BK342)</f>
        <v>0</v>
      </c>
    </row>
    <row r="309" spans="1:65" s="2" customFormat="1" ht="37.8" customHeight="1">
      <c r="A309" s="38"/>
      <c r="B309" s="39"/>
      <c r="C309" s="212" t="s">
        <v>524</v>
      </c>
      <c r="D309" s="212" t="s">
        <v>161</v>
      </c>
      <c r="E309" s="213" t="s">
        <v>525</v>
      </c>
      <c r="F309" s="214" t="s">
        <v>526</v>
      </c>
      <c r="G309" s="215" t="s">
        <v>527</v>
      </c>
      <c r="H309" s="216">
        <v>50</v>
      </c>
      <c r="I309" s="217"/>
      <c r="J309" s="218">
        <f>ROUND(I309*H309,2)</f>
        <v>0</v>
      </c>
      <c r="K309" s="214" t="s">
        <v>165</v>
      </c>
      <c r="L309" s="44"/>
      <c r="M309" s="219" t="s">
        <v>19</v>
      </c>
      <c r="N309" s="220" t="s">
        <v>43</v>
      </c>
      <c r="O309" s="84"/>
      <c r="P309" s="221">
        <f>O309*H309</f>
        <v>0</v>
      </c>
      <c r="Q309" s="221">
        <v>0.20477</v>
      </c>
      <c r="R309" s="221">
        <f>Q309*H309</f>
        <v>10.2385</v>
      </c>
      <c r="S309" s="221">
        <v>0</v>
      </c>
      <c r="T309" s="222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23" t="s">
        <v>166</v>
      </c>
      <c r="AT309" s="223" t="s">
        <v>161</v>
      </c>
      <c r="AU309" s="223" t="s">
        <v>82</v>
      </c>
      <c r="AY309" s="17" t="s">
        <v>159</v>
      </c>
      <c r="BE309" s="224">
        <f>IF(N309="základní",J309,0)</f>
        <v>0</v>
      </c>
      <c r="BF309" s="224">
        <f>IF(N309="snížená",J309,0)</f>
        <v>0</v>
      </c>
      <c r="BG309" s="224">
        <f>IF(N309="zákl. přenesená",J309,0)</f>
        <v>0</v>
      </c>
      <c r="BH309" s="224">
        <f>IF(N309="sníž. přenesená",J309,0)</f>
        <v>0</v>
      </c>
      <c r="BI309" s="224">
        <f>IF(N309="nulová",J309,0)</f>
        <v>0</v>
      </c>
      <c r="BJ309" s="17" t="s">
        <v>80</v>
      </c>
      <c r="BK309" s="224">
        <f>ROUND(I309*H309,2)</f>
        <v>0</v>
      </c>
      <c r="BL309" s="17" t="s">
        <v>166</v>
      </c>
      <c r="BM309" s="223" t="s">
        <v>528</v>
      </c>
    </row>
    <row r="310" spans="1:47" s="2" customFormat="1" ht="12">
      <c r="A310" s="38"/>
      <c r="B310" s="39"/>
      <c r="C310" s="40"/>
      <c r="D310" s="225" t="s">
        <v>168</v>
      </c>
      <c r="E310" s="40"/>
      <c r="F310" s="226" t="s">
        <v>529</v>
      </c>
      <c r="G310" s="40"/>
      <c r="H310" s="40"/>
      <c r="I310" s="227"/>
      <c r="J310" s="40"/>
      <c r="K310" s="40"/>
      <c r="L310" s="44"/>
      <c r="M310" s="228"/>
      <c r="N310" s="229"/>
      <c r="O310" s="84"/>
      <c r="P310" s="84"/>
      <c r="Q310" s="84"/>
      <c r="R310" s="84"/>
      <c r="S310" s="84"/>
      <c r="T310" s="85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T310" s="17" t="s">
        <v>168</v>
      </c>
      <c r="AU310" s="17" t="s">
        <v>82</v>
      </c>
    </row>
    <row r="311" spans="1:47" s="2" customFormat="1" ht="12">
      <c r="A311" s="38"/>
      <c r="B311" s="39"/>
      <c r="C311" s="40"/>
      <c r="D311" s="230" t="s">
        <v>170</v>
      </c>
      <c r="E311" s="40"/>
      <c r="F311" s="231" t="s">
        <v>530</v>
      </c>
      <c r="G311" s="40"/>
      <c r="H311" s="40"/>
      <c r="I311" s="227"/>
      <c r="J311" s="40"/>
      <c r="K311" s="40"/>
      <c r="L311" s="44"/>
      <c r="M311" s="228"/>
      <c r="N311" s="229"/>
      <c r="O311" s="84"/>
      <c r="P311" s="84"/>
      <c r="Q311" s="84"/>
      <c r="R311" s="84"/>
      <c r="S311" s="84"/>
      <c r="T311" s="85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T311" s="17" t="s">
        <v>170</v>
      </c>
      <c r="AU311" s="17" t="s">
        <v>82</v>
      </c>
    </row>
    <row r="312" spans="1:51" s="13" customFormat="1" ht="12">
      <c r="A312" s="13"/>
      <c r="B312" s="232"/>
      <c r="C312" s="233"/>
      <c r="D312" s="225" t="s">
        <v>172</v>
      </c>
      <c r="E312" s="234" t="s">
        <v>19</v>
      </c>
      <c r="F312" s="235" t="s">
        <v>452</v>
      </c>
      <c r="G312" s="233"/>
      <c r="H312" s="234" t="s">
        <v>19</v>
      </c>
      <c r="I312" s="236"/>
      <c r="J312" s="233"/>
      <c r="K312" s="233"/>
      <c r="L312" s="237"/>
      <c r="M312" s="238"/>
      <c r="N312" s="239"/>
      <c r="O312" s="239"/>
      <c r="P312" s="239"/>
      <c r="Q312" s="239"/>
      <c r="R312" s="239"/>
      <c r="S312" s="239"/>
      <c r="T312" s="240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1" t="s">
        <v>172</v>
      </c>
      <c r="AU312" s="241" t="s">
        <v>82</v>
      </c>
      <c r="AV312" s="13" t="s">
        <v>80</v>
      </c>
      <c r="AW312" s="13" t="s">
        <v>33</v>
      </c>
      <c r="AX312" s="13" t="s">
        <v>72</v>
      </c>
      <c r="AY312" s="241" t="s">
        <v>159</v>
      </c>
    </row>
    <row r="313" spans="1:51" s="14" customFormat="1" ht="12">
      <c r="A313" s="14"/>
      <c r="B313" s="242"/>
      <c r="C313" s="243"/>
      <c r="D313" s="225" t="s">
        <v>172</v>
      </c>
      <c r="E313" s="244" t="s">
        <v>19</v>
      </c>
      <c r="F313" s="245" t="s">
        <v>531</v>
      </c>
      <c r="G313" s="243"/>
      <c r="H313" s="246">
        <v>50</v>
      </c>
      <c r="I313" s="247"/>
      <c r="J313" s="243"/>
      <c r="K313" s="243"/>
      <c r="L313" s="248"/>
      <c r="M313" s="249"/>
      <c r="N313" s="250"/>
      <c r="O313" s="250"/>
      <c r="P313" s="250"/>
      <c r="Q313" s="250"/>
      <c r="R313" s="250"/>
      <c r="S313" s="250"/>
      <c r="T313" s="251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2" t="s">
        <v>172</v>
      </c>
      <c r="AU313" s="252" t="s">
        <v>82</v>
      </c>
      <c r="AV313" s="14" t="s">
        <v>82</v>
      </c>
      <c r="AW313" s="14" t="s">
        <v>33</v>
      </c>
      <c r="AX313" s="14" t="s">
        <v>72</v>
      </c>
      <c r="AY313" s="252" t="s">
        <v>159</v>
      </c>
    </row>
    <row r="314" spans="1:65" s="2" customFormat="1" ht="37.8" customHeight="1">
      <c r="A314" s="38"/>
      <c r="B314" s="39"/>
      <c r="C314" s="212" t="s">
        <v>532</v>
      </c>
      <c r="D314" s="212" t="s">
        <v>161</v>
      </c>
      <c r="E314" s="213" t="s">
        <v>533</v>
      </c>
      <c r="F314" s="214" t="s">
        <v>534</v>
      </c>
      <c r="G314" s="215" t="s">
        <v>527</v>
      </c>
      <c r="H314" s="216">
        <v>1917</v>
      </c>
      <c r="I314" s="217"/>
      <c r="J314" s="218">
        <f>ROUND(I314*H314,2)</f>
        <v>0</v>
      </c>
      <c r="K314" s="214" t="s">
        <v>165</v>
      </c>
      <c r="L314" s="44"/>
      <c r="M314" s="219" t="s">
        <v>19</v>
      </c>
      <c r="N314" s="220" t="s">
        <v>43</v>
      </c>
      <c r="O314" s="84"/>
      <c r="P314" s="221">
        <f>O314*H314</f>
        <v>0</v>
      </c>
      <c r="Q314" s="221">
        <v>0.27411</v>
      </c>
      <c r="R314" s="221">
        <f>Q314*H314</f>
        <v>525.46887</v>
      </c>
      <c r="S314" s="221">
        <v>0</v>
      </c>
      <c r="T314" s="222">
        <f>S314*H314</f>
        <v>0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223" t="s">
        <v>166</v>
      </c>
      <c r="AT314" s="223" t="s">
        <v>161</v>
      </c>
      <c r="AU314" s="223" t="s">
        <v>82</v>
      </c>
      <c r="AY314" s="17" t="s">
        <v>159</v>
      </c>
      <c r="BE314" s="224">
        <f>IF(N314="základní",J314,0)</f>
        <v>0</v>
      </c>
      <c r="BF314" s="224">
        <f>IF(N314="snížená",J314,0)</f>
        <v>0</v>
      </c>
      <c r="BG314" s="224">
        <f>IF(N314="zákl. přenesená",J314,0)</f>
        <v>0</v>
      </c>
      <c r="BH314" s="224">
        <f>IF(N314="sníž. přenesená",J314,0)</f>
        <v>0</v>
      </c>
      <c r="BI314" s="224">
        <f>IF(N314="nulová",J314,0)</f>
        <v>0</v>
      </c>
      <c r="BJ314" s="17" t="s">
        <v>80</v>
      </c>
      <c r="BK314" s="224">
        <f>ROUND(I314*H314,2)</f>
        <v>0</v>
      </c>
      <c r="BL314" s="17" t="s">
        <v>166</v>
      </c>
      <c r="BM314" s="223" t="s">
        <v>535</v>
      </c>
    </row>
    <row r="315" spans="1:47" s="2" customFormat="1" ht="12">
      <c r="A315" s="38"/>
      <c r="B315" s="39"/>
      <c r="C315" s="40"/>
      <c r="D315" s="225" t="s">
        <v>168</v>
      </c>
      <c r="E315" s="40"/>
      <c r="F315" s="226" t="s">
        <v>536</v>
      </c>
      <c r="G315" s="40"/>
      <c r="H315" s="40"/>
      <c r="I315" s="227"/>
      <c r="J315" s="40"/>
      <c r="K315" s="40"/>
      <c r="L315" s="44"/>
      <c r="M315" s="228"/>
      <c r="N315" s="229"/>
      <c r="O315" s="84"/>
      <c r="P315" s="84"/>
      <c r="Q315" s="84"/>
      <c r="R315" s="84"/>
      <c r="S315" s="84"/>
      <c r="T315" s="85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T315" s="17" t="s">
        <v>168</v>
      </c>
      <c r="AU315" s="17" t="s">
        <v>82</v>
      </c>
    </row>
    <row r="316" spans="1:47" s="2" customFormat="1" ht="12">
      <c r="A316" s="38"/>
      <c r="B316" s="39"/>
      <c r="C316" s="40"/>
      <c r="D316" s="230" t="s">
        <v>170</v>
      </c>
      <c r="E316" s="40"/>
      <c r="F316" s="231" t="s">
        <v>537</v>
      </c>
      <c r="G316" s="40"/>
      <c r="H316" s="40"/>
      <c r="I316" s="227"/>
      <c r="J316" s="40"/>
      <c r="K316" s="40"/>
      <c r="L316" s="44"/>
      <c r="M316" s="228"/>
      <c r="N316" s="229"/>
      <c r="O316" s="84"/>
      <c r="P316" s="84"/>
      <c r="Q316" s="84"/>
      <c r="R316" s="84"/>
      <c r="S316" s="84"/>
      <c r="T316" s="85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7" t="s">
        <v>170</v>
      </c>
      <c r="AU316" s="17" t="s">
        <v>82</v>
      </c>
    </row>
    <row r="317" spans="1:47" s="2" customFormat="1" ht="12">
      <c r="A317" s="38"/>
      <c r="B317" s="39"/>
      <c r="C317" s="40"/>
      <c r="D317" s="225" t="s">
        <v>187</v>
      </c>
      <c r="E317" s="40"/>
      <c r="F317" s="253" t="s">
        <v>538</v>
      </c>
      <c r="G317" s="40"/>
      <c r="H317" s="40"/>
      <c r="I317" s="227"/>
      <c r="J317" s="40"/>
      <c r="K317" s="40"/>
      <c r="L317" s="44"/>
      <c r="M317" s="228"/>
      <c r="N317" s="229"/>
      <c r="O317" s="84"/>
      <c r="P317" s="84"/>
      <c r="Q317" s="84"/>
      <c r="R317" s="84"/>
      <c r="S317" s="84"/>
      <c r="T317" s="85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T317" s="17" t="s">
        <v>187</v>
      </c>
      <c r="AU317" s="17" t="s">
        <v>82</v>
      </c>
    </row>
    <row r="318" spans="1:51" s="13" customFormat="1" ht="12">
      <c r="A318" s="13"/>
      <c r="B318" s="232"/>
      <c r="C318" s="233"/>
      <c r="D318" s="225" t="s">
        <v>172</v>
      </c>
      <c r="E318" s="234" t="s">
        <v>19</v>
      </c>
      <c r="F318" s="235" t="s">
        <v>539</v>
      </c>
      <c r="G318" s="233"/>
      <c r="H318" s="234" t="s">
        <v>19</v>
      </c>
      <c r="I318" s="236"/>
      <c r="J318" s="233"/>
      <c r="K318" s="233"/>
      <c r="L318" s="237"/>
      <c r="M318" s="238"/>
      <c r="N318" s="239"/>
      <c r="O318" s="239"/>
      <c r="P318" s="239"/>
      <c r="Q318" s="239"/>
      <c r="R318" s="239"/>
      <c r="S318" s="239"/>
      <c r="T318" s="24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1" t="s">
        <v>172</v>
      </c>
      <c r="AU318" s="241" t="s">
        <v>82</v>
      </c>
      <c r="AV318" s="13" t="s">
        <v>80</v>
      </c>
      <c r="AW318" s="13" t="s">
        <v>33</v>
      </c>
      <c r="AX318" s="13" t="s">
        <v>72</v>
      </c>
      <c r="AY318" s="241" t="s">
        <v>159</v>
      </c>
    </row>
    <row r="319" spans="1:51" s="14" customFormat="1" ht="12">
      <c r="A319" s="14"/>
      <c r="B319" s="242"/>
      <c r="C319" s="243"/>
      <c r="D319" s="225" t="s">
        <v>172</v>
      </c>
      <c r="E319" s="244" t="s">
        <v>19</v>
      </c>
      <c r="F319" s="245" t="s">
        <v>540</v>
      </c>
      <c r="G319" s="243"/>
      <c r="H319" s="246">
        <v>1917</v>
      </c>
      <c r="I319" s="247"/>
      <c r="J319" s="243"/>
      <c r="K319" s="243"/>
      <c r="L319" s="248"/>
      <c r="M319" s="249"/>
      <c r="N319" s="250"/>
      <c r="O319" s="250"/>
      <c r="P319" s="250"/>
      <c r="Q319" s="250"/>
      <c r="R319" s="250"/>
      <c r="S319" s="250"/>
      <c r="T319" s="251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2" t="s">
        <v>172</v>
      </c>
      <c r="AU319" s="252" t="s">
        <v>82</v>
      </c>
      <c r="AV319" s="14" t="s">
        <v>82</v>
      </c>
      <c r="AW319" s="14" t="s">
        <v>33</v>
      </c>
      <c r="AX319" s="14" t="s">
        <v>72</v>
      </c>
      <c r="AY319" s="252" t="s">
        <v>159</v>
      </c>
    </row>
    <row r="320" spans="1:65" s="2" customFormat="1" ht="16.5" customHeight="1">
      <c r="A320" s="38"/>
      <c r="B320" s="39"/>
      <c r="C320" s="212" t="s">
        <v>541</v>
      </c>
      <c r="D320" s="212" t="s">
        <v>161</v>
      </c>
      <c r="E320" s="213" t="s">
        <v>542</v>
      </c>
      <c r="F320" s="214" t="s">
        <v>543</v>
      </c>
      <c r="G320" s="215" t="s">
        <v>527</v>
      </c>
      <c r="H320" s="216">
        <v>50</v>
      </c>
      <c r="I320" s="217"/>
      <c r="J320" s="218">
        <f>ROUND(I320*H320,2)</f>
        <v>0</v>
      </c>
      <c r="K320" s="214" t="s">
        <v>165</v>
      </c>
      <c r="L320" s="44"/>
      <c r="M320" s="219" t="s">
        <v>19</v>
      </c>
      <c r="N320" s="220" t="s">
        <v>43</v>
      </c>
      <c r="O320" s="84"/>
      <c r="P320" s="221">
        <f>O320*H320</f>
        <v>0</v>
      </c>
      <c r="Q320" s="221">
        <v>0.0001</v>
      </c>
      <c r="R320" s="221">
        <f>Q320*H320</f>
        <v>0.005</v>
      </c>
      <c r="S320" s="221">
        <v>0</v>
      </c>
      <c r="T320" s="222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23" t="s">
        <v>166</v>
      </c>
      <c r="AT320" s="223" t="s">
        <v>161</v>
      </c>
      <c r="AU320" s="223" t="s">
        <v>82</v>
      </c>
      <c r="AY320" s="17" t="s">
        <v>159</v>
      </c>
      <c r="BE320" s="224">
        <f>IF(N320="základní",J320,0)</f>
        <v>0</v>
      </c>
      <c r="BF320" s="224">
        <f>IF(N320="snížená",J320,0)</f>
        <v>0</v>
      </c>
      <c r="BG320" s="224">
        <f>IF(N320="zákl. přenesená",J320,0)</f>
        <v>0</v>
      </c>
      <c r="BH320" s="224">
        <f>IF(N320="sníž. přenesená",J320,0)</f>
        <v>0</v>
      </c>
      <c r="BI320" s="224">
        <f>IF(N320="nulová",J320,0)</f>
        <v>0</v>
      </c>
      <c r="BJ320" s="17" t="s">
        <v>80</v>
      </c>
      <c r="BK320" s="224">
        <f>ROUND(I320*H320,2)</f>
        <v>0</v>
      </c>
      <c r="BL320" s="17" t="s">
        <v>166</v>
      </c>
      <c r="BM320" s="223" t="s">
        <v>544</v>
      </c>
    </row>
    <row r="321" spans="1:47" s="2" customFormat="1" ht="12">
      <c r="A321" s="38"/>
      <c r="B321" s="39"/>
      <c r="C321" s="40"/>
      <c r="D321" s="225" t="s">
        <v>168</v>
      </c>
      <c r="E321" s="40"/>
      <c r="F321" s="226" t="s">
        <v>543</v>
      </c>
      <c r="G321" s="40"/>
      <c r="H321" s="40"/>
      <c r="I321" s="227"/>
      <c r="J321" s="40"/>
      <c r="K321" s="40"/>
      <c r="L321" s="44"/>
      <c r="M321" s="228"/>
      <c r="N321" s="229"/>
      <c r="O321" s="84"/>
      <c r="P321" s="84"/>
      <c r="Q321" s="84"/>
      <c r="R321" s="84"/>
      <c r="S321" s="84"/>
      <c r="T321" s="85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T321" s="17" t="s">
        <v>168</v>
      </c>
      <c r="AU321" s="17" t="s">
        <v>82</v>
      </c>
    </row>
    <row r="322" spans="1:47" s="2" customFormat="1" ht="12">
      <c r="A322" s="38"/>
      <c r="B322" s="39"/>
      <c r="C322" s="40"/>
      <c r="D322" s="230" t="s">
        <v>170</v>
      </c>
      <c r="E322" s="40"/>
      <c r="F322" s="231" t="s">
        <v>545</v>
      </c>
      <c r="G322" s="40"/>
      <c r="H322" s="40"/>
      <c r="I322" s="227"/>
      <c r="J322" s="40"/>
      <c r="K322" s="40"/>
      <c r="L322" s="44"/>
      <c r="M322" s="228"/>
      <c r="N322" s="229"/>
      <c r="O322" s="84"/>
      <c r="P322" s="84"/>
      <c r="Q322" s="84"/>
      <c r="R322" s="84"/>
      <c r="S322" s="84"/>
      <c r="T322" s="85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7" t="s">
        <v>170</v>
      </c>
      <c r="AU322" s="17" t="s">
        <v>82</v>
      </c>
    </row>
    <row r="323" spans="1:51" s="13" customFormat="1" ht="12">
      <c r="A323" s="13"/>
      <c r="B323" s="232"/>
      <c r="C323" s="233"/>
      <c r="D323" s="225" t="s">
        <v>172</v>
      </c>
      <c r="E323" s="234" t="s">
        <v>19</v>
      </c>
      <c r="F323" s="235" t="s">
        <v>452</v>
      </c>
      <c r="G323" s="233"/>
      <c r="H323" s="234" t="s">
        <v>19</v>
      </c>
      <c r="I323" s="236"/>
      <c r="J323" s="233"/>
      <c r="K323" s="233"/>
      <c r="L323" s="237"/>
      <c r="M323" s="238"/>
      <c r="N323" s="239"/>
      <c r="O323" s="239"/>
      <c r="P323" s="239"/>
      <c r="Q323" s="239"/>
      <c r="R323" s="239"/>
      <c r="S323" s="239"/>
      <c r="T323" s="240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1" t="s">
        <v>172</v>
      </c>
      <c r="AU323" s="241" t="s">
        <v>82</v>
      </c>
      <c r="AV323" s="13" t="s">
        <v>80</v>
      </c>
      <c r="AW323" s="13" t="s">
        <v>33</v>
      </c>
      <c r="AX323" s="13" t="s">
        <v>72</v>
      </c>
      <c r="AY323" s="241" t="s">
        <v>159</v>
      </c>
    </row>
    <row r="324" spans="1:51" s="14" customFormat="1" ht="12">
      <c r="A324" s="14"/>
      <c r="B324" s="242"/>
      <c r="C324" s="243"/>
      <c r="D324" s="225" t="s">
        <v>172</v>
      </c>
      <c r="E324" s="244" t="s">
        <v>19</v>
      </c>
      <c r="F324" s="245" t="s">
        <v>546</v>
      </c>
      <c r="G324" s="243"/>
      <c r="H324" s="246">
        <v>50</v>
      </c>
      <c r="I324" s="247"/>
      <c r="J324" s="243"/>
      <c r="K324" s="243"/>
      <c r="L324" s="248"/>
      <c r="M324" s="249"/>
      <c r="N324" s="250"/>
      <c r="O324" s="250"/>
      <c r="P324" s="250"/>
      <c r="Q324" s="250"/>
      <c r="R324" s="250"/>
      <c r="S324" s="250"/>
      <c r="T324" s="251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2" t="s">
        <v>172</v>
      </c>
      <c r="AU324" s="252" t="s">
        <v>82</v>
      </c>
      <c r="AV324" s="14" t="s">
        <v>82</v>
      </c>
      <c r="AW324" s="14" t="s">
        <v>33</v>
      </c>
      <c r="AX324" s="14" t="s">
        <v>72</v>
      </c>
      <c r="AY324" s="252" t="s">
        <v>159</v>
      </c>
    </row>
    <row r="325" spans="1:65" s="2" customFormat="1" ht="21.75" customHeight="1">
      <c r="A325" s="38"/>
      <c r="B325" s="39"/>
      <c r="C325" s="212" t="s">
        <v>547</v>
      </c>
      <c r="D325" s="212" t="s">
        <v>161</v>
      </c>
      <c r="E325" s="213" t="s">
        <v>548</v>
      </c>
      <c r="F325" s="214" t="s">
        <v>549</v>
      </c>
      <c r="G325" s="215" t="s">
        <v>249</v>
      </c>
      <c r="H325" s="216">
        <v>35.5</v>
      </c>
      <c r="I325" s="217"/>
      <c r="J325" s="218">
        <f>ROUND(I325*H325,2)</f>
        <v>0</v>
      </c>
      <c r="K325" s="214" t="s">
        <v>165</v>
      </c>
      <c r="L325" s="44"/>
      <c r="M325" s="219" t="s">
        <v>19</v>
      </c>
      <c r="N325" s="220" t="s">
        <v>43</v>
      </c>
      <c r="O325" s="84"/>
      <c r="P325" s="221">
        <f>O325*H325</f>
        <v>0</v>
      </c>
      <c r="Q325" s="221">
        <v>0</v>
      </c>
      <c r="R325" s="221">
        <f>Q325*H325</f>
        <v>0</v>
      </c>
      <c r="S325" s="221">
        <v>0</v>
      </c>
      <c r="T325" s="222">
        <f>S325*H325</f>
        <v>0</v>
      </c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R325" s="223" t="s">
        <v>166</v>
      </c>
      <c r="AT325" s="223" t="s">
        <v>161</v>
      </c>
      <c r="AU325" s="223" t="s">
        <v>82</v>
      </c>
      <c r="AY325" s="17" t="s">
        <v>159</v>
      </c>
      <c r="BE325" s="224">
        <f>IF(N325="základní",J325,0)</f>
        <v>0</v>
      </c>
      <c r="BF325" s="224">
        <f>IF(N325="snížená",J325,0)</f>
        <v>0</v>
      </c>
      <c r="BG325" s="224">
        <f>IF(N325="zákl. přenesená",J325,0)</f>
        <v>0</v>
      </c>
      <c r="BH325" s="224">
        <f>IF(N325="sníž. přenesená",J325,0)</f>
        <v>0</v>
      </c>
      <c r="BI325" s="224">
        <f>IF(N325="nulová",J325,0)</f>
        <v>0</v>
      </c>
      <c r="BJ325" s="17" t="s">
        <v>80</v>
      </c>
      <c r="BK325" s="224">
        <f>ROUND(I325*H325,2)</f>
        <v>0</v>
      </c>
      <c r="BL325" s="17" t="s">
        <v>166</v>
      </c>
      <c r="BM325" s="223" t="s">
        <v>550</v>
      </c>
    </row>
    <row r="326" spans="1:47" s="2" customFormat="1" ht="12">
      <c r="A326" s="38"/>
      <c r="B326" s="39"/>
      <c r="C326" s="40"/>
      <c r="D326" s="225" t="s">
        <v>168</v>
      </c>
      <c r="E326" s="40"/>
      <c r="F326" s="226" t="s">
        <v>551</v>
      </c>
      <c r="G326" s="40"/>
      <c r="H326" s="40"/>
      <c r="I326" s="227"/>
      <c r="J326" s="40"/>
      <c r="K326" s="40"/>
      <c r="L326" s="44"/>
      <c r="M326" s="228"/>
      <c r="N326" s="229"/>
      <c r="O326" s="84"/>
      <c r="P326" s="84"/>
      <c r="Q326" s="84"/>
      <c r="R326" s="84"/>
      <c r="S326" s="84"/>
      <c r="T326" s="85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T326" s="17" t="s">
        <v>168</v>
      </c>
      <c r="AU326" s="17" t="s">
        <v>82</v>
      </c>
    </row>
    <row r="327" spans="1:47" s="2" customFormat="1" ht="12">
      <c r="A327" s="38"/>
      <c r="B327" s="39"/>
      <c r="C327" s="40"/>
      <c r="D327" s="230" t="s">
        <v>170</v>
      </c>
      <c r="E327" s="40"/>
      <c r="F327" s="231" t="s">
        <v>552</v>
      </c>
      <c r="G327" s="40"/>
      <c r="H327" s="40"/>
      <c r="I327" s="227"/>
      <c r="J327" s="40"/>
      <c r="K327" s="40"/>
      <c r="L327" s="44"/>
      <c r="M327" s="228"/>
      <c r="N327" s="229"/>
      <c r="O327" s="84"/>
      <c r="P327" s="84"/>
      <c r="Q327" s="84"/>
      <c r="R327" s="84"/>
      <c r="S327" s="84"/>
      <c r="T327" s="85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T327" s="17" t="s">
        <v>170</v>
      </c>
      <c r="AU327" s="17" t="s">
        <v>82</v>
      </c>
    </row>
    <row r="328" spans="1:51" s="13" customFormat="1" ht="12">
      <c r="A328" s="13"/>
      <c r="B328" s="232"/>
      <c r="C328" s="233"/>
      <c r="D328" s="225" t="s">
        <v>172</v>
      </c>
      <c r="E328" s="234" t="s">
        <v>19</v>
      </c>
      <c r="F328" s="235" t="s">
        <v>452</v>
      </c>
      <c r="G328" s="233"/>
      <c r="H328" s="234" t="s">
        <v>19</v>
      </c>
      <c r="I328" s="236"/>
      <c r="J328" s="233"/>
      <c r="K328" s="233"/>
      <c r="L328" s="237"/>
      <c r="M328" s="238"/>
      <c r="N328" s="239"/>
      <c r="O328" s="239"/>
      <c r="P328" s="239"/>
      <c r="Q328" s="239"/>
      <c r="R328" s="239"/>
      <c r="S328" s="239"/>
      <c r="T328" s="240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1" t="s">
        <v>172</v>
      </c>
      <c r="AU328" s="241" t="s">
        <v>82</v>
      </c>
      <c r="AV328" s="13" t="s">
        <v>80</v>
      </c>
      <c r="AW328" s="13" t="s">
        <v>33</v>
      </c>
      <c r="AX328" s="13" t="s">
        <v>72</v>
      </c>
      <c r="AY328" s="241" t="s">
        <v>159</v>
      </c>
    </row>
    <row r="329" spans="1:51" s="14" customFormat="1" ht="12">
      <c r="A329" s="14"/>
      <c r="B329" s="242"/>
      <c r="C329" s="243"/>
      <c r="D329" s="225" t="s">
        <v>172</v>
      </c>
      <c r="E329" s="244" t="s">
        <v>19</v>
      </c>
      <c r="F329" s="245" t="s">
        <v>553</v>
      </c>
      <c r="G329" s="243"/>
      <c r="H329" s="246">
        <v>35.5</v>
      </c>
      <c r="I329" s="247"/>
      <c r="J329" s="243"/>
      <c r="K329" s="243"/>
      <c r="L329" s="248"/>
      <c r="M329" s="249"/>
      <c r="N329" s="250"/>
      <c r="O329" s="250"/>
      <c r="P329" s="250"/>
      <c r="Q329" s="250"/>
      <c r="R329" s="250"/>
      <c r="S329" s="250"/>
      <c r="T329" s="251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2" t="s">
        <v>172</v>
      </c>
      <c r="AU329" s="252" t="s">
        <v>82</v>
      </c>
      <c r="AV329" s="14" t="s">
        <v>82</v>
      </c>
      <c r="AW329" s="14" t="s">
        <v>33</v>
      </c>
      <c r="AX329" s="14" t="s">
        <v>72</v>
      </c>
      <c r="AY329" s="252" t="s">
        <v>159</v>
      </c>
    </row>
    <row r="330" spans="1:65" s="2" customFormat="1" ht="16.5" customHeight="1">
      <c r="A330" s="38"/>
      <c r="B330" s="39"/>
      <c r="C330" s="212" t="s">
        <v>554</v>
      </c>
      <c r="D330" s="212" t="s">
        <v>161</v>
      </c>
      <c r="E330" s="213" t="s">
        <v>555</v>
      </c>
      <c r="F330" s="214" t="s">
        <v>556</v>
      </c>
      <c r="G330" s="215" t="s">
        <v>209</v>
      </c>
      <c r="H330" s="216">
        <v>37.5</v>
      </c>
      <c r="I330" s="217"/>
      <c r="J330" s="218">
        <f>ROUND(I330*H330,2)</f>
        <v>0</v>
      </c>
      <c r="K330" s="214" t="s">
        <v>165</v>
      </c>
      <c r="L330" s="44"/>
      <c r="M330" s="219" t="s">
        <v>19</v>
      </c>
      <c r="N330" s="220" t="s">
        <v>43</v>
      </c>
      <c r="O330" s="84"/>
      <c r="P330" s="221">
        <f>O330*H330</f>
        <v>0</v>
      </c>
      <c r="Q330" s="221">
        <v>0.00144</v>
      </c>
      <c r="R330" s="221">
        <f>Q330*H330</f>
        <v>0.054000000000000006</v>
      </c>
      <c r="S330" s="221">
        <v>0</v>
      </c>
      <c r="T330" s="222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23" t="s">
        <v>166</v>
      </c>
      <c r="AT330" s="223" t="s">
        <v>161</v>
      </c>
      <c r="AU330" s="223" t="s">
        <v>82</v>
      </c>
      <c r="AY330" s="17" t="s">
        <v>159</v>
      </c>
      <c r="BE330" s="224">
        <f>IF(N330="základní",J330,0)</f>
        <v>0</v>
      </c>
      <c r="BF330" s="224">
        <f>IF(N330="snížená",J330,0)</f>
        <v>0</v>
      </c>
      <c r="BG330" s="224">
        <f>IF(N330="zákl. přenesená",J330,0)</f>
        <v>0</v>
      </c>
      <c r="BH330" s="224">
        <f>IF(N330="sníž. přenesená",J330,0)</f>
        <v>0</v>
      </c>
      <c r="BI330" s="224">
        <f>IF(N330="nulová",J330,0)</f>
        <v>0</v>
      </c>
      <c r="BJ330" s="17" t="s">
        <v>80</v>
      </c>
      <c r="BK330" s="224">
        <f>ROUND(I330*H330,2)</f>
        <v>0</v>
      </c>
      <c r="BL330" s="17" t="s">
        <v>166</v>
      </c>
      <c r="BM330" s="223" t="s">
        <v>557</v>
      </c>
    </row>
    <row r="331" spans="1:47" s="2" customFormat="1" ht="12">
      <c r="A331" s="38"/>
      <c r="B331" s="39"/>
      <c r="C331" s="40"/>
      <c r="D331" s="225" t="s">
        <v>168</v>
      </c>
      <c r="E331" s="40"/>
      <c r="F331" s="226" t="s">
        <v>558</v>
      </c>
      <c r="G331" s="40"/>
      <c r="H331" s="40"/>
      <c r="I331" s="227"/>
      <c r="J331" s="40"/>
      <c r="K331" s="40"/>
      <c r="L331" s="44"/>
      <c r="M331" s="228"/>
      <c r="N331" s="229"/>
      <c r="O331" s="84"/>
      <c r="P331" s="84"/>
      <c r="Q331" s="84"/>
      <c r="R331" s="84"/>
      <c r="S331" s="84"/>
      <c r="T331" s="85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T331" s="17" t="s">
        <v>168</v>
      </c>
      <c r="AU331" s="17" t="s">
        <v>82</v>
      </c>
    </row>
    <row r="332" spans="1:47" s="2" customFormat="1" ht="12">
      <c r="A332" s="38"/>
      <c r="B332" s="39"/>
      <c r="C332" s="40"/>
      <c r="D332" s="230" t="s">
        <v>170</v>
      </c>
      <c r="E332" s="40"/>
      <c r="F332" s="231" t="s">
        <v>559</v>
      </c>
      <c r="G332" s="40"/>
      <c r="H332" s="40"/>
      <c r="I332" s="227"/>
      <c r="J332" s="40"/>
      <c r="K332" s="40"/>
      <c r="L332" s="44"/>
      <c r="M332" s="228"/>
      <c r="N332" s="229"/>
      <c r="O332" s="84"/>
      <c r="P332" s="84"/>
      <c r="Q332" s="84"/>
      <c r="R332" s="84"/>
      <c r="S332" s="84"/>
      <c r="T332" s="85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T332" s="17" t="s">
        <v>170</v>
      </c>
      <c r="AU332" s="17" t="s">
        <v>82</v>
      </c>
    </row>
    <row r="333" spans="1:51" s="13" customFormat="1" ht="12">
      <c r="A333" s="13"/>
      <c r="B333" s="232"/>
      <c r="C333" s="233"/>
      <c r="D333" s="225" t="s">
        <v>172</v>
      </c>
      <c r="E333" s="234" t="s">
        <v>19</v>
      </c>
      <c r="F333" s="235" t="s">
        <v>452</v>
      </c>
      <c r="G333" s="233"/>
      <c r="H333" s="234" t="s">
        <v>19</v>
      </c>
      <c r="I333" s="236"/>
      <c r="J333" s="233"/>
      <c r="K333" s="233"/>
      <c r="L333" s="237"/>
      <c r="M333" s="238"/>
      <c r="N333" s="239"/>
      <c r="O333" s="239"/>
      <c r="P333" s="239"/>
      <c r="Q333" s="239"/>
      <c r="R333" s="239"/>
      <c r="S333" s="239"/>
      <c r="T333" s="24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1" t="s">
        <v>172</v>
      </c>
      <c r="AU333" s="241" t="s">
        <v>82</v>
      </c>
      <c r="AV333" s="13" t="s">
        <v>80</v>
      </c>
      <c r="AW333" s="13" t="s">
        <v>33</v>
      </c>
      <c r="AX333" s="13" t="s">
        <v>72</v>
      </c>
      <c r="AY333" s="241" t="s">
        <v>159</v>
      </c>
    </row>
    <row r="334" spans="1:51" s="14" customFormat="1" ht="12">
      <c r="A334" s="14"/>
      <c r="B334" s="242"/>
      <c r="C334" s="243"/>
      <c r="D334" s="225" t="s">
        <v>172</v>
      </c>
      <c r="E334" s="244" t="s">
        <v>19</v>
      </c>
      <c r="F334" s="245" t="s">
        <v>560</v>
      </c>
      <c r="G334" s="243"/>
      <c r="H334" s="246">
        <v>37.5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2" t="s">
        <v>172</v>
      </c>
      <c r="AU334" s="252" t="s">
        <v>82</v>
      </c>
      <c r="AV334" s="14" t="s">
        <v>82</v>
      </c>
      <c r="AW334" s="14" t="s">
        <v>33</v>
      </c>
      <c r="AX334" s="14" t="s">
        <v>72</v>
      </c>
      <c r="AY334" s="252" t="s">
        <v>159</v>
      </c>
    </row>
    <row r="335" spans="1:65" s="2" customFormat="1" ht="16.5" customHeight="1">
      <c r="A335" s="38"/>
      <c r="B335" s="39"/>
      <c r="C335" s="212" t="s">
        <v>561</v>
      </c>
      <c r="D335" s="212" t="s">
        <v>161</v>
      </c>
      <c r="E335" s="213" t="s">
        <v>562</v>
      </c>
      <c r="F335" s="214" t="s">
        <v>563</v>
      </c>
      <c r="G335" s="215" t="s">
        <v>209</v>
      </c>
      <c r="H335" s="216">
        <v>37.5</v>
      </c>
      <c r="I335" s="217"/>
      <c r="J335" s="218">
        <f>ROUND(I335*H335,2)</f>
        <v>0</v>
      </c>
      <c r="K335" s="214" t="s">
        <v>165</v>
      </c>
      <c r="L335" s="44"/>
      <c r="M335" s="219" t="s">
        <v>19</v>
      </c>
      <c r="N335" s="220" t="s">
        <v>43</v>
      </c>
      <c r="O335" s="84"/>
      <c r="P335" s="221">
        <f>O335*H335</f>
        <v>0</v>
      </c>
      <c r="Q335" s="221">
        <v>4E-05</v>
      </c>
      <c r="R335" s="221">
        <f>Q335*H335</f>
        <v>0.0015</v>
      </c>
      <c r="S335" s="221">
        <v>0</v>
      </c>
      <c r="T335" s="222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23" t="s">
        <v>166</v>
      </c>
      <c r="AT335" s="223" t="s">
        <v>161</v>
      </c>
      <c r="AU335" s="223" t="s">
        <v>82</v>
      </c>
      <c r="AY335" s="17" t="s">
        <v>159</v>
      </c>
      <c r="BE335" s="224">
        <f>IF(N335="základní",J335,0)</f>
        <v>0</v>
      </c>
      <c r="BF335" s="224">
        <f>IF(N335="snížená",J335,0)</f>
        <v>0</v>
      </c>
      <c r="BG335" s="224">
        <f>IF(N335="zákl. přenesená",J335,0)</f>
        <v>0</v>
      </c>
      <c r="BH335" s="224">
        <f>IF(N335="sníž. přenesená",J335,0)</f>
        <v>0</v>
      </c>
      <c r="BI335" s="224">
        <f>IF(N335="nulová",J335,0)</f>
        <v>0</v>
      </c>
      <c r="BJ335" s="17" t="s">
        <v>80</v>
      </c>
      <c r="BK335" s="224">
        <f>ROUND(I335*H335,2)</f>
        <v>0</v>
      </c>
      <c r="BL335" s="17" t="s">
        <v>166</v>
      </c>
      <c r="BM335" s="223" t="s">
        <v>564</v>
      </c>
    </row>
    <row r="336" spans="1:47" s="2" customFormat="1" ht="12">
      <c r="A336" s="38"/>
      <c r="B336" s="39"/>
      <c r="C336" s="40"/>
      <c r="D336" s="225" t="s">
        <v>168</v>
      </c>
      <c r="E336" s="40"/>
      <c r="F336" s="226" t="s">
        <v>565</v>
      </c>
      <c r="G336" s="40"/>
      <c r="H336" s="40"/>
      <c r="I336" s="227"/>
      <c r="J336" s="40"/>
      <c r="K336" s="40"/>
      <c r="L336" s="44"/>
      <c r="M336" s="228"/>
      <c r="N336" s="229"/>
      <c r="O336" s="84"/>
      <c r="P336" s="84"/>
      <c r="Q336" s="84"/>
      <c r="R336" s="84"/>
      <c r="S336" s="84"/>
      <c r="T336" s="85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T336" s="17" t="s">
        <v>168</v>
      </c>
      <c r="AU336" s="17" t="s">
        <v>82</v>
      </c>
    </row>
    <row r="337" spans="1:47" s="2" customFormat="1" ht="12">
      <c r="A337" s="38"/>
      <c r="B337" s="39"/>
      <c r="C337" s="40"/>
      <c r="D337" s="230" t="s">
        <v>170</v>
      </c>
      <c r="E337" s="40"/>
      <c r="F337" s="231" t="s">
        <v>566</v>
      </c>
      <c r="G337" s="40"/>
      <c r="H337" s="40"/>
      <c r="I337" s="227"/>
      <c r="J337" s="40"/>
      <c r="K337" s="40"/>
      <c r="L337" s="44"/>
      <c r="M337" s="228"/>
      <c r="N337" s="229"/>
      <c r="O337" s="84"/>
      <c r="P337" s="84"/>
      <c r="Q337" s="84"/>
      <c r="R337" s="84"/>
      <c r="S337" s="84"/>
      <c r="T337" s="85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T337" s="17" t="s">
        <v>170</v>
      </c>
      <c r="AU337" s="17" t="s">
        <v>82</v>
      </c>
    </row>
    <row r="338" spans="1:65" s="2" customFormat="1" ht="21.75" customHeight="1">
      <c r="A338" s="38"/>
      <c r="B338" s="39"/>
      <c r="C338" s="212" t="s">
        <v>567</v>
      </c>
      <c r="D338" s="212" t="s">
        <v>161</v>
      </c>
      <c r="E338" s="213" t="s">
        <v>568</v>
      </c>
      <c r="F338" s="214" t="s">
        <v>569</v>
      </c>
      <c r="G338" s="215" t="s">
        <v>263</v>
      </c>
      <c r="H338" s="216">
        <v>3.55</v>
      </c>
      <c r="I338" s="217"/>
      <c r="J338" s="218">
        <f>ROUND(I338*H338,2)</f>
        <v>0</v>
      </c>
      <c r="K338" s="214" t="s">
        <v>165</v>
      </c>
      <c r="L338" s="44"/>
      <c r="M338" s="219" t="s">
        <v>19</v>
      </c>
      <c r="N338" s="220" t="s">
        <v>43</v>
      </c>
      <c r="O338" s="84"/>
      <c r="P338" s="221">
        <f>O338*H338</f>
        <v>0</v>
      </c>
      <c r="Q338" s="221">
        <v>1.0383</v>
      </c>
      <c r="R338" s="221">
        <f>Q338*H338</f>
        <v>3.685965</v>
      </c>
      <c r="S338" s="221">
        <v>0</v>
      </c>
      <c r="T338" s="222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23" t="s">
        <v>166</v>
      </c>
      <c r="AT338" s="223" t="s">
        <v>161</v>
      </c>
      <c r="AU338" s="223" t="s">
        <v>82</v>
      </c>
      <c r="AY338" s="17" t="s">
        <v>159</v>
      </c>
      <c r="BE338" s="224">
        <f>IF(N338="základní",J338,0)</f>
        <v>0</v>
      </c>
      <c r="BF338" s="224">
        <f>IF(N338="snížená",J338,0)</f>
        <v>0</v>
      </c>
      <c r="BG338" s="224">
        <f>IF(N338="zákl. přenesená",J338,0)</f>
        <v>0</v>
      </c>
      <c r="BH338" s="224">
        <f>IF(N338="sníž. přenesená",J338,0)</f>
        <v>0</v>
      </c>
      <c r="BI338" s="224">
        <f>IF(N338="nulová",J338,0)</f>
        <v>0</v>
      </c>
      <c r="BJ338" s="17" t="s">
        <v>80</v>
      </c>
      <c r="BK338" s="224">
        <f>ROUND(I338*H338,2)</f>
        <v>0</v>
      </c>
      <c r="BL338" s="17" t="s">
        <v>166</v>
      </c>
      <c r="BM338" s="223" t="s">
        <v>570</v>
      </c>
    </row>
    <row r="339" spans="1:47" s="2" customFormat="1" ht="12">
      <c r="A339" s="38"/>
      <c r="B339" s="39"/>
      <c r="C339" s="40"/>
      <c r="D339" s="225" t="s">
        <v>168</v>
      </c>
      <c r="E339" s="40"/>
      <c r="F339" s="226" t="s">
        <v>571</v>
      </c>
      <c r="G339" s="40"/>
      <c r="H339" s="40"/>
      <c r="I339" s="227"/>
      <c r="J339" s="40"/>
      <c r="K339" s="40"/>
      <c r="L339" s="44"/>
      <c r="M339" s="228"/>
      <c r="N339" s="229"/>
      <c r="O339" s="84"/>
      <c r="P339" s="84"/>
      <c r="Q339" s="84"/>
      <c r="R339" s="84"/>
      <c r="S339" s="84"/>
      <c r="T339" s="85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T339" s="17" t="s">
        <v>168</v>
      </c>
      <c r="AU339" s="17" t="s">
        <v>82</v>
      </c>
    </row>
    <row r="340" spans="1:47" s="2" customFormat="1" ht="12">
      <c r="A340" s="38"/>
      <c r="B340" s="39"/>
      <c r="C340" s="40"/>
      <c r="D340" s="230" t="s">
        <v>170</v>
      </c>
      <c r="E340" s="40"/>
      <c r="F340" s="231" t="s">
        <v>572</v>
      </c>
      <c r="G340" s="40"/>
      <c r="H340" s="40"/>
      <c r="I340" s="227"/>
      <c r="J340" s="40"/>
      <c r="K340" s="40"/>
      <c r="L340" s="44"/>
      <c r="M340" s="228"/>
      <c r="N340" s="229"/>
      <c r="O340" s="84"/>
      <c r="P340" s="84"/>
      <c r="Q340" s="84"/>
      <c r="R340" s="84"/>
      <c r="S340" s="84"/>
      <c r="T340" s="85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T340" s="17" t="s">
        <v>170</v>
      </c>
      <c r="AU340" s="17" t="s">
        <v>82</v>
      </c>
    </row>
    <row r="341" spans="1:51" s="13" customFormat="1" ht="12">
      <c r="A341" s="13"/>
      <c r="B341" s="232"/>
      <c r="C341" s="233"/>
      <c r="D341" s="225" t="s">
        <v>172</v>
      </c>
      <c r="E341" s="234" t="s">
        <v>19</v>
      </c>
      <c r="F341" s="235" t="s">
        <v>452</v>
      </c>
      <c r="G341" s="233"/>
      <c r="H341" s="234" t="s">
        <v>19</v>
      </c>
      <c r="I341" s="236"/>
      <c r="J341" s="233"/>
      <c r="K341" s="233"/>
      <c r="L341" s="237"/>
      <c r="M341" s="238"/>
      <c r="N341" s="239"/>
      <c r="O341" s="239"/>
      <c r="P341" s="239"/>
      <c r="Q341" s="239"/>
      <c r="R341" s="239"/>
      <c r="S341" s="239"/>
      <c r="T341" s="240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1" t="s">
        <v>172</v>
      </c>
      <c r="AU341" s="241" t="s">
        <v>82</v>
      </c>
      <c r="AV341" s="13" t="s">
        <v>80</v>
      </c>
      <c r="AW341" s="13" t="s">
        <v>33</v>
      </c>
      <c r="AX341" s="13" t="s">
        <v>72</v>
      </c>
      <c r="AY341" s="241" t="s">
        <v>159</v>
      </c>
    </row>
    <row r="342" spans="1:51" s="14" customFormat="1" ht="12">
      <c r="A342" s="14"/>
      <c r="B342" s="242"/>
      <c r="C342" s="243"/>
      <c r="D342" s="225" t="s">
        <v>172</v>
      </c>
      <c r="E342" s="244" t="s">
        <v>19</v>
      </c>
      <c r="F342" s="245" t="s">
        <v>573</v>
      </c>
      <c r="G342" s="243"/>
      <c r="H342" s="246">
        <v>3.55</v>
      </c>
      <c r="I342" s="247"/>
      <c r="J342" s="243"/>
      <c r="K342" s="243"/>
      <c r="L342" s="248"/>
      <c r="M342" s="249"/>
      <c r="N342" s="250"/>
      <c r="O342" s="250"/>
      <c r="P342" s="250"/>
      <c r="Q342" s="250"/>
      <c r="R342" s="250"/>
      <c r="S342" s="250"/>
      <c r="T342" s="251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2" t="s">
        <v>172</v>
      </c>
      <c r="AU342" s="252" t="s">
        <v>82</v>
      </c>
      <c r="AV342" s="14" t="s">
        <v>82</v>
      </c>
      <c r="AW342" s="14" t="s">
        <v>33</v>
      </c>
      <c r="AX342" s="14" t="s">
        <v>72</v>
      </c>
      <c r="AY342" s="252" t="s">
        <v>159</v>
      </c>
    </row>
    <row r="343" spans="1:63" s="12" customFormat="1" ht="22.8" customHeight="1">
      <c r="A343" s="12"/>
      <c r="B343" s="196"/>
      <c r="C343" s="197"/>
      <c r="D343" s="198" t="s">
        <v>71</v>
      </c>
      <c r="E343" s="210" t="s">
        <v>181</v>
      </c>
      <c r="F343" s="210" t="s">
        <v>574</v>
      </c>
      <c r="G343" s="197"/>
      <c r="H343" s="197"/>
      <c r="I343" s="200"/>
      <c r="J343" s="211">
        <f>BK343</f>
        <v>0</v>
      </c>
      <c r="K343" s="197"/>
      <c r="L343" s="202"/>
      <c r="M343" s="203"/>
      <c r="N343" s="204"/>
      <c r="O343" s="204"/>
      <c r="P343" s="205">
        <f>SUM(P344:P402)</f>
        <v>0</v>
      </c>
      <c r="Q343" s="204"/>
      <c r="R343" s="205">
        <f>SUM(R344:R402)</f>
        <v>60.21881804</v>
      </c>
      <c r="S343" s="204"/>
      <c r="T343" s="206">
        <f>SUM(T344:T402)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07" t="s">
        <v>80</v>
      </c>
      <c r="AT343" s="208" t="s">
        <v>71</v>
      </c>
      <c r="AU343" s="208" t="s">
        <v>80</v>
      </c>
      <c r="AY343" s="207" t="s">
        <v>159</v>
      </c>
      <c r="BK343" s="209">
        <f>SUM(BK344:BK402)</f>
        <v>0</v>
      </c>
    </row>
    <row r="344" spans="1:65" s="2" customFormat="1" ht="16.5" customHeight="1">
      <c r="A344" s="38"/>
      <c r="B344" s="39"/>
      <c r="C344" s="212" t="s">
        <v>575</v>
      </c>
      <c r="D344" s="212" t="s">
        <v>161</v>
      </c>
      <c r="E344" s="213" t="s">
        <v>576</v>
      </c>
      <c r="F344" s="214" t="s">
        <v>577</v>
      </c>
      <c r="G344" s="215" t="s">
        <v>249</v>
      </c>
      <c r="H344" s="216">
        <v>5.68</v>
      </c>
      <c r="I344" s="217"/>
      <c r="J344" s="218">
        <f>ROUND(I344*H344,2)</f>
        <v>0</v>
      </c>
      <c r="K344" s="214" t="s">
        <v>165</v>
      </c>
      <c r="L344" s="44"/>
      <c r="M344" s="219" t="s">
        <v>19</v>
      </c>
      <c r="N344" s="220" t="s">
        <v>43</v>
      </c>
      <c r="O344" s="84"/>
      <c r="P344" s="221">
        <f>O344*H344</f>
        <v>0</v>
      </c>
      <c r="Q344" s="221">
        <v>0</v>
      </c>
      <c r="R344" s="221">
        <f>Q344*H344</f>
        <v>0</v>
      </c>
      <c r="S344" s="221">
        <v>0</v>
      </c>
      <c r="T344" s="222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23" t="s">
        <v>166</v>
      </c>
      <c r="AT344" s="223" t="s">
        <v>161</v>
      </c>
      <c r="AU344" s="223" t="s">
        <v>82</v>
      </c>
      <c r="AY344" s="17" t="s">
        <v>159</v>
      </c>
      <c r="BE344" s="224">
        <f>IF(N344="základní",J344,0)</f>
        <v>0</v>
      </c>
      <c r="BF344" s="224">
        <f>IF(N344="snížená",J344,0)</f>
        <v>0</v>
      </c>
      <c r="BG344" s="224">
        <f>IF(N344="zákl. přenesená",J344,0)</f>
        <v>0</v>
      </c>
      <c r="BH344" s="224">
        <f>IF(N344="sníž. přenesená",J344,0)</f>
        <v>0</v>
      </c>
      <c r="BI344" s="224">
        <f>IF(N344="nulová",J344,0)</f>
        <v>0</v>
      </c>
      <c r="BJ344" s="17" t="s">
        <v>80</v>
      </c>
      <c r="BK344" s="224">
        <f>ROUND(I344*H344,2)</f>
        <v>0</v>
      </c>
      <c r="BL344" s="17" t="s">
        <v>166</v>
      </c>
      <c r="BM344" s="223" t="s">
        <v>578</v>
      </c>
    </row>
    <row r="345" spans="1:47" s="2" customFormat="1" ht="12">
      <c r="A345" s="38"/>
      <c r="B345" s="39"/>
      <c r="C345" s="40"/>
      <c r="D345" s="225" t="s">
        <v>168</v>
      </c>
      <c r="E345" s="40"/>
      <c r="F345" s="226" t="s">
        <v>579</v>
      </c>
      <c r="G345" s="40"/>
      <c r="H345" s="40"/>
      <c r="I345" s="227"/>
      <c r="J345" s="40"/>
      <c r="K345" s="40"/>
      <c r="L345" s="44"/>
      <c r="M345" s="228"/>
      <c r="N345" s="229"/>
      <c r="O345" s="84"/>
      <c r="P345" s="84"/>
      <c r="Q345" s="84"/>
      <c r="R345" s="84"/>
      <c r="S345" s="84"/>
      <c r="T345" s="85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T345" s="17" t="s">
        <v>168</v>
      </c>
      <c r="AU345" s="17" t="s">
        <v>82</v>
      </c>
    </row>
    <row r="346" spans="1:47" s="2" customFormat="1" ht="12">
      <c r="A346" s="38"/>
      <c r="B346" s="39"/>
      <c r="C346" s="40"/>
      <c r="D346" s="230" t="s">
        <v>170</v>
      </c>
      <c r="E346" s="40"/>
      <c r="F346" s="231" t="s">
        <v>580</v>
      </c>
      <c r="G346" s="40"/>
      <c r="H346" s="40"/>
      <c r="I346" s="227"/>
      <c r="J346" s="40"/>
      <c r="K346" s="40"/>
      <c r="L346" s="44"/>
      <c r="M346" s="228"/>
      <c r="N346" s="229"/>
      <c r="O346" s="84"/>
      <c r="P346" s="84"/>
      <c r="Q346" s="84"/>
      <c r="R346" s="84"/>
      <c r="S346" s="84"/>
      <c r="T346" s="85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T346" s="17" t="s">
        <v>170</v>
      </c>
      <c r="AU346" s="17" t="s">
        <v>82</v>
      </c>
    </row>
    <row r="347" spans="1:47" s="2" customFormat="1" ht="12">
      <c r="A347" s="38"/>
      <c r="B347" s="39"/>
      <c r="C347" s="40"/>
      <c r="D347" s="225" t="s">
        <v>187</v>
      </c>
      <c r="E347" s="40"/>
      <c r="F347" s="253" t="s">
        <v>581</v>
      </c>
      <c r="G347" s="40"/>
      <c r="H347" s="40"/>
      <c r="I347" s="227"/>
      <c r="J347" s="40"/>
      <c r="K347" s="40"/>
      <c r="L347" s="44"/>
      <c r="M347" s="228"/>
      <c r="N347" s="229"/>
      <c r="O347" s="84"/>
      <c r="P347" s="84"/>
      <c r="Q347" s="84"/>
      <c r="R347" s="84"/>
      <c r="S347" s="84"/>
      <c r="T347" s="85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T347" s="17" t="s">
        <v>187</v>
      </c>
      <c r="AU347" s="17" t="s">
        <v>82</v>
      </c>
    </row>
    <row r="348" spans="1:51" s="13" customFormat="1" ht="12">
      <c r="A348" s="13"/>
      <c r="B348" s="232"/>
      <c r="C348" s="233"/>
      <c r="D348" s="225" t="s">
        <v>172</v>
      </c>
      <c r="E348" s="234" t="s">
        <v>19</v>
      </c>
      <c r="F348" s="235" t="s">
        <v>452</v>
      </c>
      <c r="G348" s="233"/>
      <c r="H348" s="234" t="s">
        <v>19</v>
      </c>
      <c r="I348" s="236"/>
      <c r="J348" s="233"/>
      <c r="K348" s="233"/>
      <c r="L348" s="237"/>
      <c r="M348" s="238"/>
      <c r="N348" s="239"/>
      <c r="O348" s="239"/>
      <c r="P348" s="239"/>
      <c r="Q348" s="239"/>
      <c r="R348" s="239"/>
      <c r="S348" s="239"/>
      <c r="T348" s="24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1" t="s">
        <v>172</v>
      </c>
      <c r="AU348" s="241" t="s">
        <v>82</v>
      </c>
      <c r="AV348" s="13" t="s">
        <v>80</v>
      </c>
      <c r="AW348" s="13" t="s">
        <v>33</v>
      </c>
      <c r="AX348" s="13" t="s">
        <v>72</v>
      </c>
      <c r="AY348" s="241" t="s">
        <v>159</v>
      </c>
    </row>
    <row r="349" spans="1:51" s="14" customFormat="1" ht="12">
      <c r="A349" s="14"/>
      <c r="B349" s="242"/>
      <c r="C349" s="243"/>
      <c r="D349" s="225" t="s">
        <v>172</v>
      </c>
      <c r="E349" s="244" t="s">
        <v>19</v>
      </c>
      <c r="F349" s="245" t="s">
        <v>582</v>
      </c>
      <c r="G349" s="243"/>
      <c r="H349" s="246">
        <v>5.68</v>
      </c>
      <c r="I349" s="247"/>
      <c r="J349" s="243"/>
      <c r="K349" s="243"/>
      <c r="L349" s="248"/>
      <c r="M349" s="249"/>
      <c r="N349" s="250"/>
      <c r="O349" s="250"/>
      <c r="P349" s="250"/>
      <c r="Q349" s="250"/>
      <c r="R349" s="250"/>
      <c r="S349" s="250"/>
      <c r="T349" s="251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2" t="s">
        <v>172</v>
      </c>
      <c r="AU349" s="252" t="s">
        <v>82</v>
      </c>
      <c r="AV349" s="14" t="s">
        <v>82</v>
      </c>
      <c r="AW349" s="14" t="s">
        <v>33</v>
      </c>
      <c r="AX349" s="14" t="s">
        <v>72</v>
      </c>
      <c r="AY349" s="252" t="s">
        <v>159</v>
      </c>
    </row>
    <row r="350" spans="1:65" s="2" customFormat="1" ht="24.15" customHeight="1">
      <c r="A350" s="38"/>
      <c r="B350" s="39"/>
      <c r="C350" s="212" t="s">
        <v>583</v>
      </c>
      <c r="D350" s="212" t="s">
        <v>161</v>
      </c>
      <c r="E350" s="213" t="s">
        <v>584</v>
      </c>
      <c r="F350" s="214" t="s">
        <v>585</v>
      </c>
      <c r="G350" s="215" t="s">
        <v>249</v>
      </c>
      <c r="H350" s="216">
        <v>5.68</v>
      </c>
      <c r="I350" s="217"/>
      <c r="J350" s="218">
        <f>ROUND(I350*H350,2)</f>
        <v>0</v>
      </c>
      <c r="K350" s="214" t="s">
        <v>165</v>
      </c>
      <c r="L350" s="44"/>
      <c r="M350" s="219" t="s">
        <v>19</v>
      </c>
      <c r="N350" s="220" t="s">
        <v>43</v>
      </c>
      <c r="O350" s="84"/>
      <c r="P350" s="221">
        <f>O350*H350</f>
        <v>0</v>
      </c>
      <c r="Q350" s="221">
        <v>0.04858</v>
      </c>
      <c r="R350" s="221">
        <f>Q350*H350</f>
        <v>0.27593439999999997</v>
      </c>
      <c r="S350" s="221">
        <v>0</v>
      </c>
      <c r="T350" s="222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23" t="s">
        <v>166</v>
      </c>
      <c r="AT350" s="223" t="s">
        <v>161</v>
      </c>
      <c r="AU350" s="223" t="s">
        <v>82</v>
      </c>
      <c r="AY350" s="17" t="s">
        <v>159</v>
      </c>
      <c r="BE350" s="224">
        <f>IF(N350="základní",J350,0)</f>
        <v>0</v>
      </c>
      <c r="BF350" s="224">
        <f>IF(N350="snížená",J350,0)</f>
        <v>0</v>
      </c>
      <c r="BG350" s="224">
        <f>IF(N350="zákl. přenesená",J350,0)</f>
        <v>0</v>
      </c>
      <c r="BH350" s="224">
        <f>IF(N350="sníž. přenesená",J350,0)</f>
        <v>0</v>
      </c>
      <c r="BI350" s="224">
        <f>IF(N350="nulová",J350,0)</f>
        <v>0</v>
      </c>
      <c r="BJ350" s="17" t="s">
        <v>80</v>
      </c>
      <c r="BK350" s="224">
        <f>ROUND(I350*H350,2)</f>
        <v>0</v>
      </c>
      <c r="BL350" s="17" t="s">
        <v>166</v>
      </c>
      <c r="BM350" s="223" t="s">
        <v>586</v>
      </c>
    </row>
    <row r="351" spans="1:47" s="2" customFormat="1" ht="12">
      <c r="A351" s="38"/>
      <c r="B351" s="39"/>
      <c r="C351" s="40"/>
      <c r="D351" s="225" t="s">
        <v>168</v>
      </c>
      <c r="E351" s="40"/>
      <c r="F351" s="226" t="s">
        <v>587</v>
      </c>
      <c r="G351" s="40"/>
      <c r="H351" s="40"/>
      <c r="I351" s="227"/>
      <c r="J351" s="40"/>
      <c r="K351" s="40"/>
      <c r="L351" s="44"/>
      <c r="M351" s="228"/>
      <c r="N351" s="229"/>
      <c r="O351" s="84"/>
      <c r="P351" s="84"/>
      <c r="Q351" s="84"/>
      <c r="R351" s="84"/>
      <c r="S351" s="84"/>
      <c r="T351" s="85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T351" s="17" t="s">
        <v>168</v>
      </c>
      <c r="AU351" s="17" t="s">
        <v>82</v>
      </c>
    </row>
    <row r="352" spans="1:47" s="2" customFormat="1" ht="12">
      <c r="A352" s="38"/>
      <c r="B352" s="39"/>
      <c r="C352" s="40"/>
      <c r="D352" s="230" t="s">
        <v>170</v>
      </c>
      <c r="E352" s="40"/>
      <c r="F352" s="231" t="s">
        <v>588</v>
      </c>
      <c r="G352" s="40"/>
      <c r="H352" s="40"/>
      <c r="I352" s="227"/>
      <c r="J352" s="40"/>
      <c r="K352" s="40"/>
      <c r="L352" s="44"/>
      <c r="M352" s="228"/>
      <c r="N352" s="229"/>
      <c r="O352" s="84"/>
      <c r="P352" s="84"/>
      <c r="Q352" s="84"/>
      <c r="R352" s="84"/>
      <c r="S352" s="84"/>
      <c r="T352" s="85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T352" s="17" t="s">
        <v>170</v>
      </c>
      <c r="AU352" s="17" t="s">
        <v>82</v>
      </c>
    </row>
    <row r="353" spans="1:65" s="2" customFormat="1" ht="16.5" customHeight="1">
      <c r="A353" s="38"/>
      <c r="B353" s="39"/>
      <c r="C353" s="212" t="s">
        <v>589</v>
      </c>
      <c r="D353" s="212" t="s">
        <v>161</v>
      </c>
      <c r="E353" s="213" t="s">
        <v>590</v>
      </c>
      <c r="F353" s="214" t="s">
        <v>591</v>
      </c>
      <c r="G353" s="215" t="s">
        <v>209</v>
      </c>
      <c r="H353" s="216">
        <v>15</v>
      </c>
      <c r="I353" s="217"/>
      <c r="J353" s="218">
        <f>ROUND(I353*H353,2)</f>
        <v>0</v>
      </c>
      <c r="K353" s="214" t="s">
        <v>165</v>
      </c>
      <c r="L353" s="44"/>
      <c r="M353" s="219" t="s">
        <v>19</v>
      </c>
      <c r="N353" s="220" t="s">
        <v>43</v>
      </c>
      <c r="O353" s="84"/>
      <c r="P353" s="221">
        <f>O353*H353</f>
        <v>0</v>
      </c>
      <c r="Q353" s="221">
        <v>0.04174</v>
      </c>
      <c r="R353" s="221">
        <f>Q353*H353</f>
        <v>0.6261</v>
      </c>
      <c r="S353" s="221">
        <v>0</v>
      </c>
      <c r="T353" s="222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23" t="s">
        <v>166</v>
      </c>
      <c r="AT353" s="223" t="s">
        <v>161</v>
      </c>
      <c r="AU353" s="223" t="s">
        <v>82</v>
      </c>
      <c r="AY353" s="17" t="s">
        <v>159</v>
      </c>
      <c r="BE353" s="224">
        <f>IF(N353="základní",J353,0)</f>
        <v>0</v>
      </c>
      <c r="BF353" s="224">
        <f>IF(N353="snížená",J353,0)</f>
        <v>0</v>
      </c>
      <c r="BG353" s="224">
        <f>IF(N353="zákl. přenesená",J353,0)</f>
        <v>0</v>
      </c>
      <c r="BH353" s="224">
        <f>IF(N353="sníž. přenesená",J353,0)</f>
        <v>0</v>
      </c>
      <c r="BI353" s="224">
        <f>IF(N353="nulová",J353,0)</f>
        <v>0</v>
      </c>
      <c r="BJ353" s="17" t="s">
        <v>80</v>
      </c>
      <c r="BK353" s="224">
        <f>ROUND(I353*H353,2)</f>
        <v>0</v>
      </c>
      <c r="BL353" s="17" t="s">
        <v>166</v>
      </c>
      <c r="BM353" s="223" t="s">
        <v>592</v>
      </c>
    </row>
    <row r="354" spans="1:47" s="2" customFormat="1" ht="12">
      <c r="A354" s="38"/>
      <c r="B354" s="39"/>
      <c r="C354" s="40"/>
      <c r="D354" s="225" t="s">
        <v>168</v>
      </c>
      <c r="E354" s="40"/>
      <c r="F354" s="226" t="s">
        <v>593</v>
      </c>
      <c r="G354" s="40"/>
      <c r="H354" s="40"/>
      <c r="I354" s="227"/>
      <c r="J354" s="40"/>
      <c r="K354" s="40"/>
      <c r="L354" s="44"/>
      <c r="M354" s="228"/>
      <c r="N354" s="229"/>
      <c r="O354" s="84"/>
      <c r="P354" s="84"/>
      <c r="Q354" s="84"/>
      <c r="R354" s="84"/>
      <c r="S354" s="84"/>
      <c r="T354" s="85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T354" s="17" t="s">
        <v>168</v>
      </c>
      <c r="AU354" s="17" t="s">
        <v>82</v>
      </c>
    </row>
    <row r="355" spans="1:47" s="2" customFormat="1" ht="12">
      <c r="A355" s="38"/>
      <c r="B355" s="39"/>
      <c r="C355" s="40"/>
      <c r="D355" s="230" t="s">
        <v>170</v>
      </c>
      <c r="E355" s="40"/>
      <c r="F355" s="231" t="s">
        <v>594</v>
      </c>
      <c r="G355" s="40"/>
      <c r="H355" s="40"/>
      <c r="I355" s="227"/>
      <c r="J355" s="40"/>
      <c r="K355" s="40"/>
      <c r="L355" s="44"/>
      <c r="M355" s="228"/>
      <c r="N355" s="229"/>
      <c r="O355" s="84"/>
      <c r="P355" s="84"/>
      <c r="Q355" s="84"/>
      <c r="R355" s="84"/>
      <c r="S355" s="84"/>
      <c r="T355" s="85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T355" s="17" t="s">
        <v>170</v>
      </c>
      <c r="AU355" s="17" t="s">
        <v>82</v>
      </c>
    </row>
    <row r="356" spans="1:51" s="13" customFormat="1" ht="12">
      <c r="A356" s="13"/>
      <c r="B356" s="232"/>
      <c r="C356" s="233"/>
      <c r="D356" s="225" t="s">
        <v>172</v>
      </c>
      <c r="E356" s="234" t="s">
        <v>19</v>
      </c>
      <c r="F356" s="235" t="s">
        <v>452</v>
      </c>
      <c r="G356" s="233"/>
      <c r="H356" s="234" t="s">
        <v>19</v>
      </c>
      <c r="I356" s="236"/>
      <c r="J356" s="233"/>
      <c r="K356" s="233"/>
      <c r="L356" s="237"/>
      <c r="M356" s="238"/>
      <c r="N356" s="239"/>
      <c r="O356" s="239"/>
      <c r="P356" s="239"/>
      <c r="Q356" s="239"/>
      <c r="R356" s="239"/>
      <c r="S356" s="239"/>
      <c r="T356" s="24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1" t="s">
        <v>172</v>
      </c>
      <c r="AU356" s="241" t="s">
        <v>82</v>
      </c>
      <c r="AV356" s="13" t="s">
        <v>80</v>
      </c>
      <c r="AW356" s="13" t="s">
        <v>33</v>
      </c>
      <c r="AX356" s="13" t="s">
        <v>72</v>
      </c>
      <c r="AY356" s="241" t="s">
        <v>159</v>
      </c>
    </row>
    <row r="357" spans="1:51" s="14" customFormat="1" ht="12">
      <c r="A357" s="14"/>
      <c r="B357" s="242"/>
      <c r="C357" s="243"/>
      <c r="D357" s="225" t="s">
        <v>172</v>
      </c>
      <c r="E357" s="244" t="s">
        <v>19</v>
      </c>
      <c r="F357" s="245" t="s">
        <v>595</v>
      </c>
      <c r="G357" s="243"/>
      <c r="H357" s="246">
        <v>15</v>
      </c>
      <c r="I357" s="247"/>
      <c r="J357" s="243"/>
      <c r="K357" s="243"/>
      <c r="L357" s="248"/>
      <c r="M357" s="249"/>
      <c r="N357" s="250"/>
      <c r="O357" s="250"/>
      <c r="P357" s="250"/>
      <c r="Q357" s="250"/>
      <c r="R357" s="250"/>
      <c r="S357" s="250"/>
      <c r="T357" s="251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2" t="s">
        <v>172</v>
      </c>
      <c r="AU357" s="252" t="s">
        <v>82</v>
      </c>
      <c r="AV357" s="14" t="s">
        <v>82</v>
      </c>
      <c r="AW357" s="14" t="s">
        <v>33</v>
      </c>
      <c r="AX357" s="14" t="s">
        <v>72</v>
      </c>
      <c r="AY357" s="252" t="s">
        <v>159</v>
      </c>
    </row>
    <row r="358" spans="1:65" s="2" customFormat="1" ht="16.5" customHeight="1">
      <c r="A358" s="38"/>
      <c r="B358" s="39"/>
      <c r="C358" s="212" t="s">
        <v>596</v>
      </c>
      <c r="D358" s="212" t="s">
        <v>161</v>
      </c>
      <c r="E358" s="213" t="s">
        <v>597</v>
      </c>
      <c r="F358" s="214" t="s">
        <v>598</v>
      </c>
      <c r="G358" s="215" t="s">
        <v>209</v>
      </c>
      <c r="H358" s="216">
        <v>15</v>
      </c>
      <c r="I358" s="217"/>
      <c r="J358" s="218">
        <f>ROUND(I358*H358,2)</f>
        <v>0</v>
      </c>
      <c r="K358" s="214" t="s">
        <v>165</v>
      </c>
      <c r="L358" s="44"/>
      <c r="M358" s="219" t="s">
        <v>19</v>
      </c>
      <c r="N358" s="220" t="s">
        <v>43</v>
      </c>
      <c r="O358" s="84"/>
      <c r="P358" s="221">
        <f>O358*H358</f>
        <v>0</v>
      </c>
      <c r="Q358" s="221">
        <v>2E-05</v>
      </c>
      <c r="R358" s="221">
        <f>Q358*H358</f>
        <v>0.00030000000000000003</v>
      </c>
      <c r="S358" s="221">
        <v>0</v>
      </c>
      <c r="T358" s="222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23" t="s">
        <v>166</v>
      </c>
      <c r="AT358" s="223" t="s">
        <v>161</v>
      </c>
      <c r="AU358" s="223" t="s">
        <v>82</v>
      </c>
      <c r="AY358" s="17" t="s">
        <v>159</v>
      </c>
      <c r="BE358" s="224">
        <f>IF(N358="základní",J358,0)</f>
        <v>0</v>
      </c>
      <c r="BF358" s="224">
        <f>IF(N358="snížená",J358,0)</f>
        <v>0</v>
      </c>
      <c r="BG358" s="224">
        <f>IF(N358="zákl. přenesená",J358,0)</f>
        <v>0</v>
      </c>
      <c r="BH358" s="224">
        <f>IF(N358="sníž. přenesená",J358,0)</f>
        <v>0</v>
      </c>
      <c r="BI358" s="224">
        <f>IF(N358="nulová",J358,0)</f>
        <v>0</v>
      </c>
      <c r="BJ358" s="17" t="s">
        <v>80</v>
      </c>
      <c r="BK358" s="224">
        <f>ROUND(I358*H358,2)</f>
        <v>0</v>
      </c>
      <c r="BL358" s="17" t="s">
        <v>166</v>
      </c>
      <c r="BM358" s="223" t="s">
        <v>599</v>
      </c>
    </row>
    <row r="359" spans="1:47" s="2" customFormat="1" ht="12">
      <c r="A359" s="38"/>
      <c r="B359" s="39"/>
      <c r="C359" s="40"/>
      <c r="D359" s="225" t="s">
        <v>168</v>
      </c>
      <c r="E359" s="40"/>
      <c r="F359" s="226" t="s">
        <v>600</v>
      </c>
      <c r="G359" s="40"/>
      <c r="H359" s="40"/>
      <c r="I359" s="227"/>
      <c r="J359" s="40"/>
      <c r="K359" s="40"/>
      <c r="L359" s="44"/>
      <c r="M359" s="228"/>
      <c r="N359" s="229"/>
      <c r="O359" s="84"/>
      <c r="P359" s="84"/>
      <c r="Q359" s="84"/>
      <c r="R359" s="84"/>
      <c r="S359" s="84"/>
      <c r="T359" s="85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T359" s="17" t="s">
        <v>168</v>
      </c>
      <c r="AU359" s="17" t="s">
        <v>82</v>
      </c>
    </row>
    <row r="360" spans="1:47" s="2" customFormat="1" ht="12">
      <c r="A360" s="38"/>
      <c r="B360" s="39"/>
      <c r="C360" s="40"/>
      <c r="D360" s="230" t="s">
        <v>170</v>
      </c>
      <c r="E360" s="40"/>
      <c r="F360" s="231" t="s">
        <v>601</v>
      </c>
      <c r="G360" s="40"/>
      <c r="H360" s="40"/>
      <c r="I360" s="227"/>
      <c r="J360" s="40"/>
      <c r="K360" s="40"/>
      <c r="L360" s="44"/>
      <c r="M360" s="228"/>
      <c r="N360" s="229"/>
      <c r="O360" s="84"/>
      <c r="P360" s="84"/>
      <c r="Q360" s="84"/>
      <c r="R360" s="84"/>
      <c r="S360" s="84"/>
      <c r="T360" s="85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T360" s="17" t="s">
        <v>170</v>
      </c>
      <c r="AU360" s="17" t="s">
        <v>82</v>
      </c>
    </row>
    <row r="361" spans="1:65" s="2" customFormat="1" ht="16.5" customHeight="1">
      <c r="A361" s="38"/>
      <c r="B361" s="39"/>
      <c r="C361" s="212" t="s">
        <v>602</v>
      </c>
      <c r="D361" s="212" t="s">
        <v>161</v>
      </c>
      <c r="E361" s="213" t="s">
        <v>603</v>
      </c>
      <c r="F361" s="214" t="s">
        <v>604</v>
      </c>
      <c r="G361" s="215" t="s">
        <v>263</v>
      </c>
      <c r="H361" s="216">
        <v>0.682</v>
      </c>
      <c r="I361" s="217"/>
      <c r="J361" s="218">
        <f>ROUND(I361*H361,2)</f>
        <v>0</v>
      </c>
      <c r="K361" s="214" t="s">
        <v>165</v>
      </c>
      <c r="L361" s="44"/>
      <c r="M361" s="219" t="s">
        <v>19</v>
      </c>
      <c r="N361" s="220" t="s">
        <v>43</v>
      </c>
      <c r="O361" s="84"/>
      <c r="P361" s="221">
        <f>O361*H361</f>
        <v>0</v>
      </c>
      <c r="Q361" s="221">
        <v>1.04877</v>
      </c>
      <c r="R361" s="221">
        <f>Q361*H361</f>
        <v>0.7152611400000001</v>
      </c>
      <c r="S361" s="221">
        <v>0</v>
      </c>
      <c r="T361" s="222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23" t="s">
        <v>166</v>
      </c>
      <c r="AT361" s="223" t="s">
        <v>161</v>
      </c>
      <c r="AU361" s="223" t="s">
        <v>82</v>
      </c>
      <c r="AY361" s="17" t="s">
        <v>159</v>
      </c>
      <c r="BE361" s="224">
        <f>IF(N361="základní",J361,0)</f>
        <v>0</v>
      </c>
      <c r="BF361" s="224">
        <f>IF(N361="snížená",J361,0)</f>
        <v>0</v>
      </c>
      <c r="BG361" s="224">
        <f>IF(N361="zákl. přenesená",J361,0)</f>
        <v>0</v>
      </c>
      <c r="BH361" s="224">
        <f>IF(N361="sníž. přenesená",J361,0)</f>
        <v>0</v>
      </c>
      <c r="BI361" s="224">
        <f>IF(N361="nulová",J361,0)</f>
        <v>0</v>
      </c>
      <c r="BJ361" s="17" t="s">
        <v>80</v>
      </c>
      <c r="BK361" s="224">
        <f>ROUND(I361*H361,2)</f>
        <v>0</v>
      </c>
      <c r="BL361" s="17" t="s">
        <v>166</v>
      </c>
      <c r="BM361" s="223" t="s">
        <v>605</v>
      </c>
    </row>
    <row r="362" spans="1:47" s="2" customFormat="1" ht="12">
      <c r="A362" s="38"/>
      <c r="B362" s="39"/>
      <c r="C362" s="40"/>
      <c r="D362" s="225" t="s">
        <v>168</v>
      </c>
      <c r="E362" s="40"/>
      <c r="F362" s="226" t="s">
        <v>606</v>
      </c>
      <c r="G362" s="40"/>
      <c r="H362" s="40"/>
      <c r="I362" s="227"/>
      <c r="J362" s="40"/>
      <c r="K362" s="40"/>
      <c r="L362" s="44"/>
      <c r="M362" s="228"/>
      <c r="N362" s="229"/>
      <c r="O362" s="84"/>
      <c r="P362" s="84"/>
      <c r="Q362" s="84"/>
      <c r="R362" s="84"/>
      <c r="S362" s="84"/>
      <c r="T362" s="85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T362" s="17" t="s">
        <v>168</v>
      </c>
      <c r="AU362" s="17" t="s">
        <v>82</v>
      </c>
    </row>
    <row r="363" spans="1:47" s="2" customFormat="1" ht="12">
      <c r="A363" s="38"/>
      <c r="B363" s="39"/>
      <c r="C363" s="40"/>
      <c r="D363" s="230" t="s">
        <v>170</v>
      </c>
      <c r="E363" s="40"/>
      <c r="F363" s="231" t="s">
        <v>607</v>
      </c>
      <c r="G363" s="40"/>
      <c r="H363" s="40"/>
      <c r="I363" s="227"/>
      <c r="J363" s="40"/>
      <c r="K363" s="40"/>
      <c r="L363" s="44"/>
      <c r="M363" s="228"/>
      <c r="N363" s="229"/>
      <c r="O363" s="84"/>
      <c r="P363" s="84"/>
      <c r="Q363" s="84"/>
      <c r="R363" s="84"/>
      <c r="S363" s="84"/>
      <c r="T363" s="85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T363" s="17" t="s">
        <v>170</v>
      </c>
      <c r="AU363" s="17" t="s">
        <v>82</v>
      </c>
    </row>
    <row r="364" spans="1:51" s="13" customFormat="1" ht="12">
      <c r="A364" s="13"/>
      <c r="B364" s="232"/>
      <c r="C364" s="233"/>
      <c r="D364" s="225" t="s">
        <v>172</v>
      </c>
      <c r="E364" s="234" t="s">
        <v>19</v>
      </c>
      <c r="F364" s="235" t="s">
        <v>452</v>
      </c>
      <c r="G364" s="233"/>
      <c r="H364" s="234" t="s">
        <v>19</v>
      </c>
      <c r="I364" s="236"/>
      <c r="J364" s="233"/>
      <c r="K364" s="233"/>
      <c r="L364" s="237"/>
      <c r="M364" s="238"/>
      <c r="N364" s="239"/>
      <c r="O364" s="239"/>
      <c r="P364" s="239"/>
      <c r="Q364" s="239"/>
      <c r="R364" s="239"/>
      <c r="S364" s="239"/>
      <c r="T364" s="240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1" t="s">
        <v>172</v>
      </c>
      <c r="AU364" s="241" t="s">
        <v>82</v>
      </c>
      <c r="AV364" s="13" t="s">
        <v>80</v>
      </c>
      <c r="AW364" s="13" t="s">
        <v>33</v>
      </c>
      <c r="AX364" s="13" t="s">
        <v>72</v>
      </c>
      <c r="AY364" s="241" t="s">
        <v>159</v>
      </c>
    </row>
    <row r="365" spans="1:51" s="14" customFormat="1" ht="12">
      <c r="A365" s="14"/>
      <c r="B365" s="242"/>
      <c r="C365" s="243"/>
      <c r="D365" s="225" t="s">
        <v>172</v>
      </c>
      <c r="E365" s="244" t="s">
        <v>19</v>
      </c>
      <c r="F365" s="245" t="s">
        <v>608</v>
      </c>
      <c r="G365" s="243"/>
      <c r="H365" s="246">
        <v>0.682</v>
      </c>
      <c r="I365" s="247"/>
      <c r="J365" s="243"/>
      <c r="K365" s="243"/>
      <c r="L365" s="248"/>
      <c r="M365" s="249"/>
      <c r="N365" s="250"/>
      <c r="O365" s="250"/>
      <c r="P365" s="250"/>
      <c r="Q365" s="250"/>
      <c r="R365" s="250"/>
      <c r="S365" s="250"/>
      <c r="T365" s="251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2" t="s">
        <v>172</v>
      </c>
      <c r="AU365" s="252" t="s">
        <v>82</v>
      </c>
      <c r="AV365" s="14" t="s">
        <v>82</v>
      </c>
      <c r="AW365" s="14" t="s">
        <v>33</v>
      </c>
      <c r="AX365" s="14" t="s">
        <v>72</v>
      </c>
      <c r="AY365" s="252" t="s">
        <v>159</v>
      </c>
    </row>
    <row r="366" spans="1:65" s="2" customFormat="1" ht="24.15" customHeight="1">
      <c r="A366" s="38"/>
      <c r="B366" s="39"/>
      <c r="C366" s="212" t="s">
        <v>609</v>
      </c>
      <c r="D366" s="212" t="s">
        <v>161</v>
      </c>
      <c r="E366" s="213" t="s">
        <v>610</v>
      </c>
      <c r="F366" s="214" t="s">
        <v>611</v>
      </c>
      <c r="G366" s="215" t="s">
        <v>249</v>
      </c>
      <c r="H366" s="216">
        <v>17.75</v>
      </c>
      <c r="I366" s="217"/>
      <c r="J366" s="218">
        <f>ROUND(I366*H366,2)</f>
        <v>0</v>
      </c>
      <c r="K366" s="214" t="s">
        <v>165</v>
      </c>
      <c r="L366" s="44"/>
      <c r="M366" s="219" t="s">
        <v>19</v>
      </c>
      <c r="N366" s="220" t="s">
        <v>43</v>
      </c>
      <c r="O366" s="84"/>
      <c r="P366" s="221">
        <f>O366*H366</f>
        <v>0</v>
      </c>
      <c r="Q366" s="221">
        <v>3.05673</v>
      </c>
      <c r="R366" s="221">
        <f>Q366*H366</f>
        <v>54.2569575</v>
      </c>
      <c r="S366" s="221">
        <v>0</v>
      </c>
      <c r="T366" s="222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223" t="s">
        <v>166</v>
      </c>
      <c r="AT366" s="223" t="s">
        <v>161</v>
      </c>
      <c r="AU366" s="223" t="s">
        <v>82</v>
      </c>
      <c r="AY366" s="17" t="s">
        <v>159</v>
      </c>
      <c r="BE366" s="224">
        <f>IF(N366="základní",J366,0)</f>
        <v>0</v>
      </c>
      <c r="BF366" s="224">
        <f>IF(N366="snížená",J366,0)</f>
        <v>0</v>
      </c>
      <c r="BG366" s="224">
        <f>IF(N366="zákl. přenesená",J366,0)</f>
        <v>0</v>
      </c>
      <c r="BH366" s="224">
        <f>IF(N366="sníž. přenesená",J366,0)</f>
        <v>0</v>
      </c>
      <c r="BI366" s="224">
        <f>IF(N366="nulová",J366,0)</f>
        <v>0</v>
      </c>
      <c r="BJ366" s="17" t="s">
        <v>80</v>
      </c>
      <c r="BK366" s="224">
        <f>ROUND(I366*H366,2)</f>
        <v>0</v>
      </c>
      <c r="BL366" s="17" t="s">
        <v>166</v>
      </c>
      <c r="BM366" s="223" t="s">
        <v>612</v>
      </c>
    </row>
    <row r="367" spans="1:47" s="2" customFormat="1" ht="12">
      <c r="A367" s="38"/>
      <c r="B367" s="39"/>
      <c r="C367" s="40"/>
      <c r="D367" s="225" t="s">
        <v>168</v>
      </c>
      <c r="E367" s="40"/>
      <c r="F367" s="226" t="s">
        <v>613</v>
      </c>
      <c r="G367" s="40"/>
      <c r="H367" s="40"/>
      <c r="I367" s="227"/>
      <c r="J367" s="40"/>
      <c r="K367" s="40"/>
      <c r="L367" s="44"/>
      <c r="M367" s="228"/>
      <c r="N367" s="229"/>
      <c r="O367" s="84"/>
      <c r="P367" s="84"/>
      <c r="Q367" s="84"/>
      <c r="R367" s="84"/>
      <c r="S367" s="84"/>
      <c r="T367" s="85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T367" s="17" t="s">
        <v>168</v>
      </c>
      <c r="AU367" s="17" t="s">
        <v>82</v>
      </c>
    </row>
    <row r="368" spans="1:47" s="2" customFormat="1" ht="12">
      <c r="A368" s="38"/>
      <c r="B368" s="39"/>
      <c r="C368" s="40"/>
      <c r="D368" s="230" t="s">
        <v>170</v>
      </c>
      <c r="E368" s="40"/>
      <c r="F368" s="231" t="s">
        <v>614</v>
      </c>
      <c r="G368" s="40"/>
      <c r="H368" s="40"/>
      <c r="I368" s="227"/>
      <c r="J368" s="40"/>
      <c r="K368" s="40"/>
      <c r="L368" s="44"/>
      <c r="M368" s="228"/>
      <c r="N368" s="229"/>
      <c r="O368" s="84"/>
      <c r="P368" s="84"/>
      <c r="Q368" s="84"/>
      <c r="R368" s="84"/>
      <c r="S368" s="84"/>
      <c r="T368" s="85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T368" s="17" t="s">
        <v>170</v>
      </c>
      <c r="AU368" s="17" t="s">
        <v>82</v>
      </c>
    </row>
    <row r="369" spans="1:51" s="13" customFormat="1" ht="12">
      <c r="A369" s="13"/>
      <c r="B369" s="232"/>
      <c r="C369" s="233"/>
      <c r="D369" s="225" t="s">
        <v>172</v>
      </c>
      <c r="E369" s="234" t="s">
        <v>19</v>
      </c>
      <c r="F369" s="235" t="s">
        <v>452</v>
      </c>
      <c r="G369" s="233"/>
      <c r="H369" s="234" t="s">
        <v>19</v>
      </c>
      <c r="I369" s="236"/>
      <c r="J369" s="233"/>
      <c r="K369" s="233"/>
      <c r="L369" s="237"/>
      <c r="M369" s="238"/>
      <c r="N369" s="239"/>
      <c r="O369" s="239"/>
      <c r="P369" s="239"/>
      <c r="Q369" s="239"/>
      <c r="R369" s="239"/>
      <c r="S369" s="239"/>
      <c r="T369" s="240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1" t="s">
        <v>172</v>
      </c>
      <c r="AU369" s="241" t="s">
        <v>82</v>
      </c>
      <c r="AV369" s="13" t="s">
        <v>80</v>
      </c>
      <c r="AW369" s="13" t="s">
        <v>33</v>
      </c>
      <c r="AX369" s="13" t="s">
        <v>72</v>
      </c>
      <c r="AY369" s="241" t="s">
        <v>159</v>
      </c>
    </row>
    <row r="370" spans="1:51" s="14" customFormat="1" ht="12">
      <c r="A370" s="14"/>
      <c r="B370" s="242"/>
      <c r="C370" s="243"/>
      <c r="D370" s="225" t="s">
        <v>172</v>
      </c>
      <c r="E370" s="244" t="s">
        <v>19</v>
      </c>
      <c r="F370" s="245" t="s">
        <v>615</v>
      </c>
      <c r="G370" s="243"/>
      <c r="H370" s="246">
        <v>17.75</v>
      </c>
      <c r="I370" s="247"/>
      <c r="J370" s="243"/>
      <c r="K370" s="243"/>
      <c r="L370" s="248"/>
      <c r="M370" s="249"/>
      <c r="N370" s="250"/>
      <c r="O370" s="250"/>
      <c r="P370" s="250"/>
      <c r="Q370" s="250"/>
      <c r="R370" s="250"/>
      <c r="S370" s="250"/>
      <c r="T370" s="251"/>
      <c r="U370" s="14"/>
      <c r="V370" s="14"/>
      <c r="W370" s="14"/>
      <c r="X370" s="14"/>
      <c r="Y370" s="14"/>
      <c r="Z370" s="14"/>
      <c r="AA370" s="14"/>
      <c r="AB370" s="14"/>
      <c r="AC370" s="14"/>
      <c r="AD370" s="14"/>
      <c r="AE370" s="14"/>
      <c r="AT370" s="252" t="s">
        <v>172</v>
      </c>
      <c r="AU370" s="252" t="s">
        <v>82</v>
      </c>
      <c r="AV370" s="14" t="s">
        <v>82</v>
      </c>
      <c r="AW370" s="14" t="s">
        <v>33</v>
      </c>
      <c r="AX370" s="14" t="s">
        <v>72</v>
      </c>
      <c r="AY370" s="252" t="s">
        <v>159</v>
      </c>
    </row>
    <row r="371" spans="1:65" s="2" customFormat="1" ht="24.15" customHeight="1">
      <c r="A371" s="38"/>
      <c r="B371" s="39"/>
      <c r="C371" s="212" t="s">
        <v>616</v>
      </c>
      <c r="D371" s="212" t="s">
        <v>161</v>
      </c>
      <c r="E371" s="213" t="s">
        <v>617</v>
      </c>
      <c r="F371" s="214" t="s">
        <v>618</v>
      </c>
      <c r="G371" s="215" t="s">
        <v>249</v>
      </c>
      <c r="H371" s="216">
        <v>17.75</v>
      </c>
      <c r="I371" s="217"/>
      <c r="J371" s="218">
        <f>ROUND(I371*H371,2)</f>
        <v>0</v>
      </c>
      <c r="K371" s="214" t="s">
        <v>165</v>
      </c>
      <c r="L371" s="44"/>
      <c r="M371" s="219" t="s">
        <v>19</v>
      </c>
      <c r="N371" s="220" t="s">
        <v>43</v>
      </c>
      <c r="O371" s="84"/>
      <c r="P371" s="221">
        <f>O371*H371</f>
        <v>0</v>
      </c>
      <c r="Q371" s="221">
        <v>0</v>
      </c>
      <c r="R371" s="221">
        <f>Q371*H371</f>
        <v>0</v>
      </c>
      <c r="S371" s="221">
        <v>0</v>
      </c>
      <c r="T371" s="222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23" t="s">
        <v>166</v>
      </c>
      <c r="AT371" s="223" t="s">
        <v>161</v>
      </c>
      <c r="AU371" s="223" t="s">
        <v>82</v>
      </c>
      <c r="AY371" s="17" t="s">
        <v>159</v>
      </c>
      <c r="BE371" s="224">
        <f>IF(N371="základní",J371,0)</f>
        <v>0</v>
      </c>
      <c r="BF371" s="224">
        <f>IF(N371="snížená",J371,0)</f>
        <v>0</v>
      </c>
      <c r="BG371" s="224">
        <f>IF(N371="zákl. přenesená",J371,0)</f>
        <v>0</v>
      </c>
      <c r="BH371" s="224">
        <f>IF(N371="sníž. přenesená",J371,0)</f>
        <v>0</v>
      </c>
      <c r="BI371" s="224">
        <f>IF(N371="nulová",J371,0)</f>
        <v>0</v>
      </c>
      <c r="BJ371" s="17" t="s">
        <v>80</v>
      </c>
      <c r="BK371" s="224">
        <f>ROUND(I371*H371,2)</f>
        <v>0</v>
      </c>
      <c r="BL371" s="17" t="s">
        <v>166</v>
      </c>
      <c r="BM371" s="223" t="s">
        <v>619</v>
      </c>
    </row>
    <row r="372" spans="1:47" s="2" customFormat="1" ht="12">
      <c r="A372" s="38"/>
      <c r="B372" s="39"/>
      <c r="C372" s="40"/>
      <c r="D372" s="225" t="s">
        <v>168</v>
      </c>
      <c r="E372" s="40"/>
      <c r="F372" s="226" t="s">
        <v>620</v>
      </c>
      <c r="G372" s="40"/>
      <c r="H372" s="40"/>
      <c r="I372" s="227"/>
      <c r="J372" s="40"/>
      <c r="K372" s="40"/>
      <c r="L372" s="44"/>
      <c r="M372" s="228"/>
      <c r="N372" s="229"/>
      <c r="O372" s="84"/>
      <c r="P372" s="84"/>
      <c r="Q372" s="84"/>
      <c r="R372" s="84"/>
      <c r="S372" s="84"/>
      <c r="T372" s="85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T372" s="17" t="s">
        <v>168</v>
      </c>
      <c r="AU372" s="17" t="s">
        <v>82</v>
      </c>
    </row>
    <row r="373" spans="1:47" s="2" customFormat="1" ht="12">
      <c r="A373" s="38"/>
      <c r="B373" s="39"/>
      <c r="C373" s="40"/>
      <c r="D373" s="230" t="s">
        <v>170</v>
      </c>
      <c r="E373" s="40"/>
      <c r="F373" s="231" t="s">
        <v>621</v>
      </c>
      <c r="G373" s="40"/>
      <c r="H373" s="40"/>
      <c r="I373" s="227"/>
      <c r="J373" s="40"/>
      <c r="K373" s="40"/>
      <c r="L373" s="44"/>
      <c r="M373" s="228"/>
      <c r="N373" s="229"/>
      <c r="O373" s="84"/>
      <c r="P373" s="84"/>
      <c r="Q373" s="84"/>
      <c r="R373" s="84"/>
      <c r="S373" s="84"/>
      <c r="T373" s="85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T373" s="17" t="s">
        <v>170</v>
      </c>
      <c r="AU373" s="17" t="s">
        <v>82</v>
      </c>
    </row>
    <row r="374" spans="1:65" s="2" customFormat="1" ht="24.15" customHeight="1">
      <c r="A374" s="38"/>
      <c r="B374" s="39"/>
      <c r="C374" s="212" t="s">
        <v>622</v>
      </c>
      <c r="D374" s="212" t="s">
        <v>161</v>
      </c>
      <c r="E374" s="213" t="s">
        <v>623</v>
      </c>
      <c r="F374" s="214" t="s">
        <v>624</v>
      </c>
      <c r="G374" s="215" t="s">
        <v>209</v>
      </c>
      <c r="H374" s="216">
        <v>88.75</v>
      </c>
      <c r="I374" s="217"/>
      <c r="J374" s="218">
        <f>ROUND(I374*H374,2)</f>
        <v>0</v>
      </c>
      <c r="K374" s="214" t="s">
        <v>165</v>
      </c>
      <c r="L374" s="44"/>
      <c r="M374" s="219" t="s">
        <v>19</v>
      </c>
      <c r="N374" s="220" t="s">
        <v>43</v>
      </c>
      <c r="O374" s="84"/>
      <c r="P374" s="221">
        <f>O374*H374</f>
        <v>0</v>
      </c>
      <c r="Q374" s="221">
        <v>0.00359</v>
      </c>
      <c r="R374" s="221">
        <f>Q374*H374</f>
        <v>0.31861249999999997</v>
      </c>
      <c r="S374" s="221">
        <v>0</v>
      </c>
      <c r="T374" s="222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23" t="s">
        <v>166</v>
      </c>
      <c r="AT374" s="223" t="s">
        <v>161</v>
      </c>
      <c r="AU374" s="223" t="s">
        <v>82</v>
      </c>
      <c r="AY374" s="17" t="s">
        <v>159</v>
      </c>
      <c r="BE374" s="224">
        <f>IF(N374="základní",J374,0)</f>
        <v>0</v>
      </c>
      <c r="BF374" s="224">
        <f>IF(N374="snížená",J374,0)</f>
        <v>0</v>
      </c>
      <c r="BG374" s="224">
        <f>IF(N374="zákl. přenesená",J374,0)</f>
        <v>0</v>
      </c>
      <c r="BH374" s="224">
        <f>IF(N374="sníž. přenesená",J374,0)</f>
        <v>0</v>
      </c>
      <c r="BI374" s="224">
        <f>IF(N374="nulová",J374,0)</f>
        <v>0</v>
      </c>
      <c r="BJ374" s="17" t="s">
        <v>80</v>
      </c>
      <c r="BK374" s="224">
        <f>ROUND(I374*H374,2)</f>
        <v>0</v>
      </c>
      <c r="BL374" s="17" t="s">
        <v>166</v>
      </c>
      <c r="BM374" s="223" t="s">
        <v>625</v>
      </c>
    </row>
    <row r="375" spans="1:47" s="2" customFormat="1" ht="12">
      <c r="A375" s="38"/>
      <c r="B375" s="39"/>
      <c r="C375" s="40"/>
      <c r="D375" s="225" t="s">
        <v>168</v>
      </c>
      <c r="E375" s="40"/>
      <c r="F375" s="226" t="s">
        <v>626</v>
      </c>
      <c r="G375" s="40"/>
      <c r="H375" s="40"/>
      <c r="I375" s="227"/>
      <c r="J375" s="40"/>
      <c r="K375" s="40"/>
      <c r="L375" s="44"/>
      <c r="M375" s="228"/>
      <c r="N375" s="229"/>
      <c r="O375" s="84"/>
      <c r="P375" s="84"/>
      <c r="Q375" s="84"/>
      <c r="R375" s="84"/>
      <c r="S375" s="84"/>
      <c r="T375" s="85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T375" s="17" t="s">
        <v>168</v>
      </c>
      <c r="AU375" s="17" t="s">
        <v>82</v>
      </c>
    </row>
    <row r="376" spans="1:47" s="2" customFormat="1" ht="12">
      <c r="A376" s="38"/>
      <c r="B376" s="39"/>
      <c r="C376" s="40"/>
      <c r="D376" s="230" t="s">
        <v>170</v>
      </c>
      <c r="E376" s="40"/>
      <c r="F376" s="231" t="s">
        <v>627</v>
      </c>
      <c r="G376" s="40"/>
      <c r="H376" s="40"/>
      <c r="I376" s="227"/>
      <c r="J376" s="40"/>
      <c r="K376" s="40"/>
      <c r="L376" s="44"/>
      <c r="M376" s="228"/>
      <c r="N376" s="229"/>
      <c r="O376" s="84"/>
      <c r="P376" s="84"/>
      <c r="Q376" s="84"/>
      <c r="R376" s="84"/>
      <c r="S376" s="84"/>
      <c r="T376" s="85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T376" s="17" t="s">
        <v>170</v>
      </c>
      <c r="AU376" s="17" t="s">
        <v>82</v>
      </c>
    </row>
    <row r="377" spans="1:51" s="13" customFormat="1" ht="12">
      <c r="A377" s="13"/>
      <c r="B377" s="232"/>
      <c r="C377" s="233"/>
      <c r="D377" s="225" t="s">
        <v>172</v>
      </c>
      <c r="E377" s="234" t="s">
        <v>19</v>
      </c>
      <c r="F377" s="235" t="s">
        <v>452</v>
      </c>
      <c r="G377" s="233"/>
      <c r="H377" s="234" t="s">
        <v>19</v>
      </c>
      <c r="I377" s="236"/>
      <c r="J377" s="233"/>
      <c r="K377" s="233"/>
      <c r="L377" s="237"/>
      <c r="M377" s="238"/>
      <c r="N377" s="239"/>
      <c r="O377" s="239"/>
      <c r="P377" s="239"/>
      <c r="Q377" s="239"/>
      <c r="R377" s="239"/>
      <c r="S377" s="239"/>
      <c r="T377" s="240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1" t="s">
        <v>172</v>
      </c>
      <c r="AU377" s="241" t="s">
        <v>82</v>
      </c>
      <c r="AV377" s="13" t="s">
        <v>80</v>
      </c>
      <c r="AW377" s="13" t="s">
        <v>33</v>
      </c>
      <c r="AX377" s="13" t="s">
        <v>72</v>
      </c>
      <c r="AY377" s="241" t="s">
        <v>159</v>
      </c>
    </row>
    <row r="378" spans="1:51" s="14" customFormat="1" ht="12">
      <c r="A378" s="14"/>
      <c r="B378" s="242"/>
      <c r="C378" s="243"/>
      <c r="D378" s="225" t="s">
        <v>172</v>
      </c>
      <c r="E378" s="244" t="s">
        <v>19</v>
      </c>
      <c r="F378" s="245" t="s">
        <v>628</v>
      </c>
      <c r="G378" s="243"/>
      <c r="H378" s="246">
        <v>88.75</v>
      </c>
      <c r="I378" s="247"/>
      <c r="J378" s="243"/>
      <c r="K378" s="243"/>
      <c r="L378" s="248"/>
      <c r="M378" s="249"/>
      <c r="N378" s="250"/>
      <c r="O378" s="250"/>
      <c r="P378" s="250"/>
      <c r="Q378" s="250"/>
      <c r="R378" s="250"/>
      <c r="S378" s="250"/>
      <c r="T378" s="251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2" t="s">
        <v>172</v>
      </c>
      <c r="AU378" s="252" t="s">
        <v>82</v>
      </c>
      <c r="AV378" s="14" t="s">
        <v>82</v>
      </c>
      <c r="AW378" s="14" t="s">
        <v>33</v>
      </c>
      <c r="AX378" s="14" t="s">
        <v>72</v>
      </c>
      <c r="AY378" s="252" t="s">
        <v>159</v>
      </c>
    </row>
    <row r="379" spans="1:65" s="2" customFormat="1" ht="16.5" customHeight="1">
      <c r="A379" s="38"/>
      <c r="B379" s="39"/>
      <c r="C379" s="212" t="s">
        <v>629</v>
      </c>
      <c r="D379" s="212" t="s">
        <v>161</v>
      </c>
      <c r="E379" s="213" t="s">
        <v>630</v>
      </c>
      <c r="F379" s="214" t="s">
        <v>631</v>
      </c>
      <c r="G379" s="215" t="s">
        <v>249</v>
      </c>
      <c r="H379" s="216">
        <v>35.5</v>
      </c>
      <c r="I379" s="217"/>
      <c r="J379" s="218">
        <f>ROUND(I379*H379,2)</f>
        <v>0</v>
      </c>
      <c r="K379" s="214" t="s">
        <v>165</v>
      </c>
      <c r="L379" s="44"/>
      <c r="M379" s="219" t="s">
        <v>19</v>
      </c>
      <c r="N379" s="220" t="s">
        <v>43</v>
      </c>
      <c r="O379" s="84"/>
      <c r="P379" s="221">
        <f>O379*H379</f>
        <v>0</v>
      </c>
      <c r="Q379" s="221">
        <v>0</v>
      </c>
      <c r="R379" s="221">
        <f>Q379*H379</f>
        <v>0</v>
      </c>
      <c r="S379" s="221">
        <v>0</v>
      </c>
      <c r="T379" s="222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23" t="s">
        <v>166</v>
      </c>
      <c r="AT379" s="223" t="s">
        <v>161</v>
      </c>
      <c r="AU379" s="223" t="s">
        <v>82</v>
      </c>
      <c r="AY379" s="17" t="s">
        <v>159</v>
      </c>
      <c r="BE379" s="224">
        <f>IF(N379="základní",J379,0)</f>
        <v>0</v>
      </c>
      <c r="BF379" s="224">
        <f>IF(N379="snížená",J379,0)</f>
        <v>0</v>
      </c>
      <c r="BG379" s="224">
        <f>IF(N379="zákl. přenesená",J379,0)</f>
        <v>0</v>
      </c>
      <c r="BH379" s="224">
        <f>IF(N379="sníž. přenesená",J379,0)</f>
        <v>0</v>
      </c>
      <c r="BI379" s="224">
        <f>IF(N379="nulová",J379,0)</f>
        <v>0</v>
      </c>
      <c r="BJ379" s="17" t="s">
        <v>80</v>
      </c>
      <c r="BK379" s="224">
        <f>ROUND(I379*H379,2)</f>
        <v>0</v>
      </c>
      <c r="BL379" s="17" t="s">
        <v>166</v>
      </c>
      <c r="BM379" s="223" t="s">
        <v>632</v>
      </c>
    </row>
    <row r="380" spans="1:47" s="2" customFormat="1" ht="12">
      <c r="A380" s="38"/>
      <c r="B380" s="39"/>
      <c r="C380" s="40"/>
      <c r="D380" s="225" t="s">
        <v>168</v>
      </c>
      <c r="E380" s="40"/>
      <c r="F380" s="226" t="s">
        <v>633</v>
      </c>
      <c r="G380" s="40"/>
      <c r="H380" s="40"/>
      <c r="I380" s="227"/>
      <c r="J380" s="40"/>
      <c r="K380" s="40"/>
      <c r="L380" s="44"/>
      <c r="M380" s="228"/>
      <c r="N380" s="229"/>
      <c r="O380" s="84"/>
      <c r="P380" s="84"/>
      <c r="Q380" s="84"/>
      <c r="R380" s="84"/>
      <c r="S380" s="84"/>
      <c r="T380" s="85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T380" s="17" t="s">
        <v>168</v>
      </c>
      <c r="AU380" s="17" t="s">
        <v>82</v>
      </c>
    </row>
    <row r="381" spans="1:47" s="2" customFormat="1" ht="12">
      <c r="A381" s="38"/>
      <c r="B381" s="39"/>
      <c r="C381" s="40"/>
      <c r="D381" s="230" t="s">
        <v>170</v>
      </c>
      <c r="E381" s="40"/>
      <c r="F381" s="231" t="s">
        <v>634</v>
      </c>
      <c r="G381" s="40"/>
      <c r="H381" s="40"/>
      <c r="I381" s="227"/>
      <c r="J381" s="40"/>
      <c r="K381" s="40"/>
      <c r="L381" s="44"/>
      <c r="M381" s="228"/>
      <c r="N381" s="229"/>
      <c r="O381" s="84"/>
      <c r="P381" s="84"/>
      <c r="Q381" s="84"/>
      <c r="R381" s="84"/>
      <c r="S381" s="84"/>
      <c r="T381" s="85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T381" s="17" t="s">
        <v>170</v>
      </c>
      <c r="AU381" s="17" t="s">
        <v>82</v>
      </c>
    </row>
    <row r="382" spans="1:47" s="2" customFormat="1" ht="12">
      <c r="A382" s="38"/>
      <c r="B382" s="39"/>
      <c r="C382" s="40"/>
      <c r="D382" s="225" t="s">
        <v>187</v>
      </c>
      <c r="E382" s="40"/>
      <c r="F382" s="253" t="s">
        <v>581</v>
      </c>
      <c r="G382" s="40"/>
      <c r="H382" s="40"/>
      <c r="I382" s="227"/>
      <c r="J382" s="40"/>
      <c r="K382" s="40"/>
      <c r="L382" s="44"/>
      <c r="M382" s="228"/>
      <c r="N382" s="229"/>
      <c r="O382" s="84"/>
      <c r="P382" s="84"/>
      <c r="Q382" s="84"/>
      <c r="R382" s="84"/>
      <c r="S382" s="84"/>
      <c r="T382" s="85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T382" s="17" t="s">
        <v>187</v>
      </c>
      <c r="AU382" s="17" t="s">
        <v>82</v>
      </c>
    </row>
    <row r="383" spans="1:51" s="13" customFormat="1" ht="12">
      <c r="A383" s="13"/>
      <c r="B383" s="232"/>
      <c r="C383" s="233"/>
      <c r="D383" s="225" t="s">
        <v>172</v>
      </c>
      <c r="E383" s="234" t="s">
        <v>19</v>
      </c>
      <c r="F383" s="235" t="s">
        <v>452</v>
      </c>
      <c r="G383" s="233"/>
      <c r="H383" s="234" t="s">
        <v>19</v>
      </c>
      <c r="I383" s="236"/>
      <c r="J383" s="233"/>
      <c r="K383" s="233"/>
      <c r="L383" s="237"/>
      <c r="M383" s="238"/>
      <c r="N383" s="239"/>
      <c r="O383" s="239"/>
      <c r="P383" s="239"/>
      <c r="Q383" s="239"/>
      <c r="R383" s="239"/>
      <c r="S383" s="239"/>
      <c r="T383" s="240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1" t="s">
        <v>172</v>
      </c>
      <c r="AU383" s="241" t="s">
        <v>82</v>
      </c>
      <c r="AV383" s="13" t="s">
        <v>80</v>
      </c>
      <c r="AW383" s="13" t="s">
        <v>33</v>
      </c>
      <c r="AX383" s="13" t="s">
        <v>72</v>
      </c>
      <c r="AY383" s="241" t="s">
        <v>159</v>
      </c>
    </row>
    <row r="384" spans="1:51" s="14" customFormat="1" ht="12">
      <c r="A384" s="14"/>
      <c r="B384" s="242"/>
      <c r="C384" s="243"/>
      <c r="D384" s="225" t="s">
        <v>172</v>
      </c>
      <c r="E384" s="244" t="s">
        <v>19</v>
      </c>
      <c r="F384" s="245" t="s">
        <v>635</v>
      </c>
      <c r="G384" s="243"/>
      <c r="H384" s="246">
        <v>35.5</v>
      </c>
      <c r="I384" s="247"/>
      <c r="J384" s="243"/>
      <c r="K384" s="243"/>
      <c r="L384" s="248"/>
      <c r="M384" s="249"/>
      <c r="N384" s="250"/>
      <c r="O384" s="250"/>
      <c r="P384" s="250"/>
      <c r="Q384" s="250"/>
      <c r="R384" s="250"/>
      <c r="S384" s="250"/>
      <c r="T384" s="251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2" t="s">
        <v>172</v>
      </c>
      <c r="AU384" s="252" t="s">
        <v>82</v>
      </c>
      <c r="AV384" s="14" t="s">
        <v>82</v>
      </c>
      <c r="AW384" s="14" t="s">
        <v>33</v>
      </c>
      <c r="AX384" s="14" t="s">
        <v>72</v>
      </c>
      <c r="AY384" s="252" t="s">
        <v>159</v>
      </c>
    </row>
    <row r="385" spans="1:65" s="2" customFormat="1" ht="24.15" customHeight="1">
      <c r="A385" s="38"/>
      <c r="B385" s="39"/>
      <c r="C385" s="212" t="s">
        <v>636</v>
      </c>
      <c r="D385" s="212" t="s">
        <v>161</v>
      </c>
      <c r="E385" s="213" t="s">
        <v>637</v>
      </c>
      <c r="F385" s="214" t="s">
        <v>638</v>
      </c>
      <c r="G385" s="215" t="s">
        <v>209</v>
      </c>
      <c r="H385" s="216">
        <v>179.5</v>
      </c>
      <c r="I385" s="217"/>
      <c r="J385" s="218">
        <f>ROUND(I385*H385,2)</f>
        <v>0</v>
      </c>
      <c r="K385" s="214" t="s">
        <v>165</v>
      </c>
      <c r="L385" s="44"/>
      <c r="M385" s="219" t="s">
        <v>19</v>
      </c>
      <c r="N385" s="220" t="s">
        <v>43</v>
      </c>
      <c r="O385" s="84"/>
      <c r="P385" s="221">
        <f>O385*H385</f>
        <v>0</v>
      </c>
      <c r="Q385" s="221">
        <v>0.00182</v>
      </c>
      <c r="R385" s="221">
        <f>Q385*H385</f>
        <v>0.32669</v>
      </c>
      <c r="S385" s="221">
        <v>0</v>
      </c>
      <c r="T385" s="222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23" t="s">
        <v>166</v>
      </c>
      <c r="AT385" s="223" t="s">
        <v>161</v>
      </c>
      <c r="AU385" s="223" t="s">
        <v>82</v>
      </c>
      <c r="AY385" s="17" t="s">
        <v>159</v>
      </c>
      <c r="BE385" s="224">
        <f>IF(N385="základní",J385,0)</f>
        <v>0</v>
      </c>
      <c r="BF385" s="224">
        <f>IF(N385="snížená",J385,0)</f>
        <v>0</v>
      </c>
      <c r="BG385" s="224">
        <f>IF(N385="zákl. přenesená",J385,0)</f>
        <v>0</v>
      </c>
      <c r="BH385" s="224">
        <f>IF(N385="sníž. přenesená",J385,0)</f>
        <v>0</v>
      </c>
      <c r="BI385" s="224">
        <f>IF(N385="nulová",J385,0)</f>
        <v>0</v>
      </c>
      <c r="BJ385" s="17" t="s">
        <v>80</v>
      </c>
      <c r="BK385" s="224">
        <f>ROUND(I385*H385,2)</f>
        <v>0</v>
      </c>
      <c r="BL385" s="17" t="s">
        <v>166</v>
      </c>
      <c r="BM385" s="223" t="s">
        <v>639</v>
      </c>
    </row>
    <row r="386" spans="1:47" s="2" customFormat="1" ht="12">
      <c r="A386" s="38"/>
      <c r="B386" s="39"/>
      <c r="C386" s="40"/>
      <c r="D386" s="225" t="s">
        <v>168</v>
      </c>
      <c r="E386" s="40"/>
      <c r="F386" s="226" t="s">
        <v>640</v>
      </c>
      <c r="G386" s="40"/>
      <c r="H386" s="40"/>
      <c r="I386" s="227"/>
      <c r="J386" s="40"/>
      <c r="K386" s="40"/>
      <c r="L386" s="44"/>
      <c r="M386" s="228"/>
      <c r="N386" s="229"/>
      <c r="O386" s="84"/>
      <c r="P386" s="84"/>
      <c r="Q386" s="84"/>
      <c r="R386" s="84"/>
      <c r="S386" s="84"/>
      <c r="T386" s="85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T386" s="17" t="s">
        <v>168</v>
      </c>
      <c r="AU386" s="17" t="s">
        <v>82</v>
      </c>
    </row>
    <row r="387" spans="1:47" s="2" customFormat="1" ht="12">
      <c r="A387" s="38"/>
      <c r="B387" s="39"/>
      <c r="C387" s="40"/>
      <c r="D387" s="230" t="s">
        <v>170</v>
      </c>
      <c r="E387" s="40"/>
      <c r="F387" s="231" t="s">
        <v>641</v>
      </c>
      <c r="G387" s="40"/>
      <c r="H387" s="40"/>
      <c r="I387" s="227"/>
      <c r="J387" s="40"/>
      <c r="K387" s="40"/>
      <c r="L387" s="44"/>
      <c r="M387" s="228"/>
      <c r="N387" s="229"/>
      <c r="O387" s="84"/>
      <c r="P387" s="84"/>
      <c r="Q387" s="84"/>
      <c r="R387" s="84"/>
      <c r="S387" s="84"/>
      <c r="T387" s="85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T387" s="17" t="s">
        <v>170</v>
      </c>
      <c r="AU387" s="17" t="s">
        <v>82</v>
      </c>
    </row>
    <row r="388" spans="1:51" s="13" customFormat="1" ht="12">
      <c r="A388" s="13"/>
      <c r="B388" s="232"/>
      <c r="C388" s="233"/>
      <c r="D388" s="225" t="s">
        <v>172</v>
      </c>
      <c r="E388" s="234" t="s">
        <v>19</v>
      </c>
      <c r="F388" s="235" t="s">
        <v>452</v>
      </c>
      <c r="G388" s="233"/>
      <c r="H388" s="234" t="s">
        <v>19</v>
      </c>
      <c r="I388" s="236"/>
      <c r="J388" s="233"/>
      <c r="K388" s="233"/>
      <c r="L388" s="237"/>
      <c r="M388" s="238"/>
      <c r="N388" s="239"/>
      <c r="O388" s="239"/>
      <c r="P388" s="239"/>
      <c r="Q388" s="239"/>
      <c r="R388" s="239"/>
      <c r="S388" s="239"/>
      <c r="T388" s="240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1" t="s">
        <v>172</v>
      </c>
      <c r="AU388" s="241" t="s">
        <v>82</v>
      </c>
      <c r="AV388" s="13" t="s">
        <v>80</v>
      </c>
      <c r="AW388" s="13" t="s">
        <v>33</v>
      </c>
      <c r="AX388" s="13" t="s">
        <v>72</v>
      </c>
      <c r="AY388" s="241" t="s">
        <v>159</v>
      </c>
    </row>
    <row r="389" spans="1:51" s="14" customFormat="1" ht="12">
      <c r="A389" s="14"/>
      <c r="B389" s="242"/>
      <c r="C389" s="243"/>
      <c r="D389" s="225" t="s">
        <v>172</v>
      </c>
      <c r="E389" s="244" t="s">
        <v>19</v>
      </c>
      <c r="F389" s="245" t="s">
        <v>642</v>
      </c>
      <c r="G389" s="243"/>
      <c r="H389" s="246">
        <v>179.5</v>
      </c>
      <c r="I389" s="247"/>
      <c r="J389" s="243"/>
      <c r="K389" s="243"/>
      <c r="L389" s="248"/>
      <c r="M389" s="249"/>
      <c r="N389" s="250"/>
      <c r="O389" s="250"/>
      <c r="P389" s="250"/>
      <c r="Q389" s="250"/>
      <c r="R389" s="250"/>
      <c r="S389" s="250"/>
      <c r="T389" s="251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2" t="s">
        <v>172</v>
      </c>
      <c r="AU389" s="252" t="s">
        <v>82</v>
      </c>
      <c r="AV389" s="14" t="s">
        <v>82</v>
      </c>
      <c r="AW389" s="14" t="s">
        <v>33</v>
      </c>
      <c r="AX389" s="14" t="s">
        <v>72</v>
      </c>
      <c r="AY389" s="252" t="s">
        <v>159</v>
      </c>
    </row>
    <row r="390" spans="1:65" s="2" customFormat="1" ht="24.15" customHeight="1">
      <c r="A390" s="38"/>
      <c r="B390" s="39"/>
      <c r="C390" s="212" t="s">
        <v>643</v>
      </c>
      <c r="D390" s="212" t="s">
        <v>161</v>
      </c>
      <c r="E390" s="213" t="s">
        <v>644</v>
      </c>
      <c r="F390" s="214" t="s">
        <v>645</v>
      </c>
      <c r="G390" s="215" t="s">
        <v>209</v>
      </c>
      <c r="H390" s="216">
        <v>179.5</v>
      </c>
      <c r="I390" s="217"/>
      <c r="J390" s="218">
        <f>ROUND(I390*H390,2)</f>
        <v>0</v>
      </c>
      <c r="K390" s="214" t="s">
        <v>165</v>
      </c>
      <c r="L390" s="44"/>
      <c r="M390" s="219" t="s">
        <v>19</v>
      </c>
      <c r="N390" s="220" t="s">
        <v>43</v>
      </c>
      <c r="O390" s="84"/>
      <c r="P390" s="221">
        <f>O390*H390</f>
        <v>0</v>
      </c>
      <c r="Q390" s="221">
        <v>4E-05</v>
      </c>
      <c r="R390" s="221">
        <f>Q390*H390</f>
        <v>0.007180000000000001</v>
      </c>
      <c r="S390" s="221">
        <v>0</v>
      </c>
      <c r="T390" s="222">
        <f>S390*H390</f>
        <v>0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23" t="s">
        <v>166</v>
      </c>
      <c r="AT390" s="223" t="s">
        <v>161</v>
      </c>
      <c r="AU390" s="223" t="s">
        <v>82</v>
      </c>
      <c r="AY390" s="17" t="s">
        <v>159</v>
      </c>
      <c r="BE390" s="224">
        <f>IF(N390="základní",J390,0)</f>
        <v>0</v>
      </c>
      <c r="BF390" s="224">
        <f>IF(N390="snížená",J390,0)</f>
        <v>0</v>
      </c>
      <c r="BG390" s="224">
        <f>IF(N390="zákl. přenesená",J390,0)</f>
        <v>0</v>
      </c>
      <c r="BH390" s="224">
        <f>IF(N390="sníž. přenesená",J390,0)</f>
        <v>0</v>
      </c>
      <c r="BI390" s="224">
        <f>IF(N390="nulová",J390,0)</f>
        <v>0</v>
      </c>
      <c r="BJ390" s="17" t="s">
        <v>80</v>
      </c>
      <c r="BK390" s="224">
        <f>ROUND(I390*H390,2)</f>
        <v>0</v>
      </c>
      <c r="BL390" s="17" t="s">
        <v>166</v>
      </c>
      <c r="BM390" s="223" t="s">
        <v>646</v>
      </c>
    </row>
    <row r="391" spans="1:47" s="2" customFormat="1" ht="12">
      <c r="A391" s="38"/>
      <c r="B391" s="39"/>
      <c r="C391" s="40"/>
      <c r="D391" s="225" t="s">
        <v>168</v>
      </c>
      <c r="E391" s="40"/>
      <c r="F391" s="226" t="s">
        <v>647</v>
      </c>
      <c r="G391" s="40"/>
      <c r="H391" s="40"/>
      <c r="I391" s="227"/>
      <c r="J391" s="40"/>
      <c r="K391" s="40"/>
      <c r="L391" s="44"/>
      <c r="M391" s="228"/>
      <c r="N391" s="229"/>
      <c r="O391" s="84"/>
      <c r="P391" s="84"/>
      <c r="Q391" s="84"/>
      <c r="R391" s="84"/>
      <c r="S391" s="84"/>
      <c r="T391" s="85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T391" s="17" t="s">
        <v>168</v>
      </c>
      <c r="AU391" s="17" t="s">
        <v>82</v>
      </c>
    </row>
    <row r="392" spans="1:47" s="2" customFormat="1" ht="12">
      <c r="A392" s="38"/>
      <c r="B392" s="39"/>
      <c r="C392" s="40"/>
      <c r="D392" s="230" t="s">
        <v>170</v>
      </c>
      <c r="E392" s="40"/>
      <c r="F392" s="231" t="s">
        <v>648</v>
      </c>
      <c r="G392" s="40"/>
      <c r="H392" s="40"/>
      <c r="I392" s="227"/>
      <c r="J392" s="40"/>
      <c r="K392" s="40"/>
      <c r="L392" s="44"/>
      <c r="M392" s="228"/>
      <c r="N392" s="229"/>
      <c r="O392" s="84"/>
      <c r="P392" s="84"/>
      <c r="Q392" s="84"/>
      <c r="R392" s="84"/>
      <c r="S392" s="84"/>
      <c r="T392" s="85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T392" s="17" t="s">
        <v>170</v>
      </c>
      <c r="AU392" s="17" t="s">
        <v>82</v>
      </c>
    </row>
    <row r="393" spans="1:65" s="2" customFormat="1" ht="16.5" customHeight="1">
      <c r="A393" s="38"/>
      <c r="B393" s="39"/>
      <c r="C393" s="212" t="s">
        <v>649</v>
      </c>
      <c r="D393" s="212" t="s">
        <v>161</v>
      </c>
      <c r="E393" s="213" t="s">
        <v>650</v>
      </c>
      <c r="F393" s="214" t="s">
        <v>651</v>
      </c>
      <c r="G393" s="215" t="s">
        <v>263</v>
      </c>
      <c r="H393" s="216">
        <v>3.55</v>
      </c>
      <c r="I393" s="217"/>
      <c r="J393" s="218">
        <f>ROUND(I393*H393,2)</f>
        <v>0</v>
      </c>
      <c r="K393" s="214" t="s">
        <v>165</v>
      </c>
      <c r="L393" s="44"/>
      <c r="M393" s="219" t="s">
        <v>19</v>
      </c>
      <c r="N393" s="220" t="s">
        <v>43</v>
      </c>
      <c r="O393" s="84"/>
      <c r="P393" s="221">
        <f>O393*H393</f>
        <v>0</v>
      </c>
      <c r="Q393" s="221">
        <v>1.03845</v>
      </c>
      <c r="R393" s="221">
        <f>Q393*H393</f>
        <v>3.6864975</v>
      </c>
      <c r="S393" s="221">
        <v>0</v>
      </c>
      <c r="T393" s="222">
        <f>S393*H393</f>
        <v>0</v>
      </c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R393" s="223" t="s">
        <v>166</v>
      </c>
      <c r="AT393" s="223" t="s">
        <v>161</v>
      </c>
      <c r="AU393" s="223" t="s">
        <v>82</v>
      </c>
      <c r="AY393" s="17" t="s">
        <v>159</v>
      </c>
      <c r="BE393" s="224">
        <f>IF(N393="základní",J393,0)</f>
        <v>0</v>
      </c>
      <c r="BF393" s="224">
        <f>IF(N393="snížená",J393,0)</f>
        <v>0</v>
      </c>
      <c r="BG393" s="224">
        <f>IF(N393="zákl. přenesená",J393,0)</f>
        <v>0</v>
      </c>
      <c r="BH393" s="224">
        <f>IF(N393="sníž. přenesená",J393,0)</f>
        <v>0</v>
      </c>
      <c r="BI393" s="224">
        <f>IF(N393="nulová",J393,0)</f>
        <v>0</v>
      </c>
      <c r="BJ393" s="17" t="s">
        <v>80</v>
      </c>
      <c r="BK393" s="224">
        <f>ROUND(I393*H393,2)</f>
        <v>0</v>
      </c>
      <c r="BL393" s="17" t="s">
        <v>166</v>
      </c>
      <c r="BM393" s="223" t="s">
        <v>652</v>
      </c>
    </row>
    <row r="394" spans="1:47" s="2" customFormat="1" ht="12">
      <c r="A394" s="38"/>
      <c r="B394" s="39"/>
      <c r="C394" s="40"/>
      <c r="D394" s="225" t="s">
        <v>168</v>
      </c>
      <c r="E394" s="40"/>
      <c r="F394" s="226" t="s">
        <v>653</v>
      </c>
      <c r="G394" s="40"/>
      <c r="H394" s="40"/>
      <c r="I394" s="227"/>
      <c r="J394" s="40"/>
      <c r="K394" s="40"/>
      <c r="L394" s="44"/>
      <c r="M394" s="228"/>
      <c r="N394" s="229"/>
      <c r="O394" s="84"/>
      <c r="P394" s="84"/>
      <c r="Q394" s="84"/>
      <c r="R394" s="84"/>
      <c r="S394" s="84"/>
      <c r="T394" s="85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T394" s="17" t="s">
        <v>168</v>
      </c>
      <c r="AU394" s="17" t="s">
        <v>82</v>
      </c>
    </row>
    <row r="395" spans="1:47" s="2" customFormat="1" ht="12">
      <c r="A395" s="38"/>
      <c r="B395" s="39"/>
      <c r="C395" s="40"/>
      <c r="D395" s="230" t="s">
        <v>170</v>
      </c>
      <c r="E395" s="40"/>
      <c r="F395" s="231" t="s">
        <v>654</v>
      </c>
      <c r="G395" s="40"/>
      <c r="H395" s="40"/>
      <c r="I395" s="227"/>
      <c r="J395" s="40"/>
      <c r="K395" s="40"/>
      <c r="L395" s="44"/>
      <c r="M395" s="228"/>
      <c r="N395" s="229"/>
      <c r="O395" s="84"/>
      <c r="P395" s="84"/>
      <c r="Q395" s="84"/>
      <c r="R395" s="84"/>
      <c r="S395" s="84"/>
      <c r="T395" s="85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T395" s="17" t="s">
        <v>170</v>
      </c>
      <c r="AU395" s="17" t="s">
        <v>82</v>
      </c>
    </row>
    <row r="396" spans="1:51" s="13" customFormat="1" ht="12">
      <c r="A396" s="13"/>
      <c r="B396" s="232"/>
      <c r="C396" s="233"/>
      <c r="D396" s="225" t="s">
        <v>172</v>
      </c>
      <c r="E396" s="234" t="s">
        <v>19</v>
      </c>
      <c r="F396" s="235" t="s">
        <v>452</v>
      </c>
      <c r="G396" s="233"/>
      <c r="H396" s="234" t="s">
        <v>19</v>
      </c>
      <c r="I396" s="236"/>
      <c r="J396" s="233"/>
      <c r="K396" s="233"/>
      <c r="L396" s="237"/>
      <c r="M396" s="238"/>
      <c r="N396" s="239"/>
      <c r="O396" s="239"/>
      <c r="P396" s="239"/>
      <c r="Q396" s="239"/>
      <c r="R396" s="239"/>
      <c r="S396" s="239"/>
      <c r="T396" s="240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1" t="s">
        <v>172</v>
      </c>
      <c r="AU396" s="241" t="s">
        <v>82</v>
      </c>
      <c r="AV396" s="13" t="s">
        <v>80</v>
      </c>
      <c r="AW396" s="13" t="s">
        <v>33</v>
      </c>
      <c r="AX396" s="13" t="s">
        <v>72</v>
      </c>
      <c r="AY396" s="241" t="s">
        <v>159</v>
      </c>
    </row>
    <row r="397" spans="1:51" s="14" customFormat="1" ht="12">
      <c r="A397" s="14"/>
      <c r="B397" s="242"/>
      <c r="C397" s="243"/>
      <c r="D397" s="225" t="s">
        <v>172</v>
      </c>
      <c r="E397" s="244" t="s">
        <v>19</v>
      </c>
      <c r="F397" s="245" t="s">
        <v>655</v>
      </c>
      <c r="G397" s="243"/>
      <c r="H397" s="246">
        <v>3.55</v>
      </c>
      <c r="I397" s="247"/>
      <c r="J397" s="243"/>
      <c r="K397" s="243"/>
      <c r="L397" s="248"/>
      <c r="M397" s="249"/>
      <c r="N397" s="250"/>
      <c r="O397" s="250"/>
      <c r="P397" s="250"/>
      <c r="Q397" s="250"/>
      <c r="R397" s="250"/>
      <c r="S397" s="250"/>
      <c r="T397" s="251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2" t="s">
        <v>172</v>
      </c>
      <c r="AU397" s="252" t="s">
        <v>82</v>
      </c>
      <c r="AV397" s="14" t="s">
        <v>82</v>
      </c>
      <c r="AW397" s="14" t="s">
        <v>33</v>
      </c>
      <c r="AX397" s="14" t="s">
        <v>72</v>
      </c>
      <c r="AY397" s="252" t="s">
        <v>159</v>
      </c>
    </row>
    <row r="398" spans="1:65" s="2" customFormat="1" ht="24.15" customHeight="1">
      <c r="A398" s="38"/>
      <c r="B398" s="39"/>
      <c r="C398" s="212" t="s">
        <v>656</v>
      </c>
      <c r="D398" s="212" t="s">
        <v>161</v>
      </c>
      <c r="E398" s="213" t="s">
        <v>657</v>
      </c>
      <c r="F398" s="214" t="s">
        <v>658</v>
      </c>
      <c r="G398" s="215" t="s">
        <v>527</v>
      </c>
      <c r="H398" s="216">
        <v>3.5</v>
      </c>
      <c r="I398" s="217"/>
      <c r="J398" s="218">
        <f>ROUND(I398*H398,2)</f>
        <v>0</v>
      </c>
      <c r="K398" s="214" t="s">
        <v>165</v>
      </c>
      <c r="L398" s="44"/>
      <c r="M398" s="219" t="s">
        <v>19</v>
      </c>
      <c r="N398" s="220" t="s">
        <v>43</v>
      </c>
      <c r="O398" s="84"/>
      <c r="P398" s="221">
        <f>O398*H398</f>
        <v>0</v>
      </c>
      <c r="Q398" s="221">
        <v>0.00151</v>
      </c>
      <c r="R398" s="221">
        <f>Q398*H398</f>
        <v>0.005285</v>
      </c>
      <c r="S398" s="221">
        <v>0</v>
      </c>
      <c r="T398" s="222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223" t="s">
        <v>166</v>
      </c>
      <c r="AT398" s="223" t="s">
        <v>161</v>
      </c>
      <c r="AU398" s="223" t="s">
        <v>82</v>
      </c>
      <c r="AY398" s="17" t="s">
        <v>159</v>
      </c>
      <c r="BE398" s="224">
        <f>IF(N398="základní",J398,0)</f>
        <v>0</v>
      </c>
      <c r="BF398" s="224">
        <f>IF(N398="snížená",J398,0)</f>
        <v>0</v>
      </c>
      <c r="BG398" s="224">
        <f>IF(N398="zákl. přenesená",J398,0)</f>
        <v>0</v>
      </c>
      <c r="BH398" s="224">
        <f>IF(N398="sníž. přenesená",J398,0)</f>
        <v>0</v>
      </c>
      <c r="BI398" s="224">
        <f>IF(N398="nulová",J398,0)</f>
        <v>0</v>
      </c>
      <c r="BJ398" s="17" t="s">
        <v>80</v>
      </c>
      <c r="BK398" s="224">
        <f>ROUND(I398*H398,2)</f>
        <v>0</v>
      </c>
      <c r="BL398" s="17" t="s">
        <v>166</v>
      </c>
      <c r="BM398" s="223" t="s">
        <v>659</v>
      </c>
    </row>
    <row r="399" spans="1:47" s="2" customFormat="1" ht="12">
      <c r="A399" s="38"/>
      <c r="B399" s="39"/>
      <c r="C399" s="40"/>
      <c r="D399" s="225" t="s">
        <v>168</v>
      </c>
      <c r="E399" s="40"/>
      <c r="F399" s="226" t="s">
        <v>660</v>
      </c>
      <c r="G399" s="40"/>
      <c r="H399" s="40"/>
      <c r="I399" s="227"/>
      <c r="J399" s="40"/>
      <c r="K399" s="40"/>
      <c r="L399" s="44"/>
      <c r="M399" s="228"/>
      <c r="N399" s="229"/>
      <c r="O399" s="84"/>
      <c r="P399" s="84"/>
      <c r="Q399" s="84"/>
      <c r="R399" s="84"/>
      <c r="S399" s="84"/>
      <c r="T399" s="85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T399" s="17" t="s">
        <v>168</v>
      </c>
      <c r="AU399" s="17" t="s">
        <v>82</v>
      </c>
    </row>
    <row r="400" spans="1:47" s="2" customFormat="1" ht="12">
      <c r="A400" s="38"/>
      <c r="B400" s="39"/>
      <c r="C400" s="40"/>
      <c r="D400" s="230" t="s">
        <v>170</v>
      </c>
      <c r="E400" s="40"/>
      <c r="F400" s="231" t="s">
        <v>661</v>
      </c>
      <c r="G400" s="40"/>
      <c r="H400" s="40"/>
      <c r="I400" s="227"/>
      <c r="J400" s="40"/>
      <c r="K400" s="40"/>
      <c r="L400" s="44"/>
      <c r="M400" s="228"/>
      <c r="N400" s="229"/>
      <c r="O400" s="84"/>
      <c r="P400" s="84"/>
      <c r="Q400" s="84"/>
      <c r="R400" s="84"/>
      <c r="S400" s="84"/>
      <c r="T400" s="85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T400" s="17" t="s">
        <v>170</v>
      </c>
      <c r="AU400" s="17" t="s">
        <v>82</v>
      </c>
    </row>
    <row r="401" spans="1:51" s="13" customFormat="1" ht="12">
      <c r="A401" s="13"/>
      <c r="B401" s="232"/>
      <c r="C401" s="233"/>
      <c r="D401" s="225" t="s">
        <v>172</v>
      </c>
      <c r="E401" s="234" t="s">
        <v>19</v>
      </c>
      <c r="F401" s="235" t="s">
        <v>452</v>
      </c>
      <c r="G401" s="233"/>
      <c r="H401" s="234" t="s">
        <v>19</v>
      </c>
      <c r="I401" s="236"/>
      <c r="J401" s="233"/>
      <c r="K401" s="233"/>
      <c r="L401" s="237"/>
      <c r="M401" s="238"/>
      <c r="N401" s="239"/>
      <c r="O401" s="239"/>
      <c r="P401" s="239"/>
      <c r="Q401" s="239"/>
      <c r="R401" s="239"/>
      <c r="S401" s="239"/>
      <c r="T401" s="240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1" t="s">
        <v>172</v>
      </c>
      <c r="AU401" s="241" t="s">
        <v>82</v>
      </c>
      <c r="AV401" s="13" t="s">
        <v>80</v>
      </c>
      <c r="AW401" s="13" t="s">
        <v>33</v>
      </c>
      <c r="AX401" s="13" t="s">
        <v>72</v>
      </c>
      <c r="AY401" s="241" t="s">
        <v>159</v>
      </c>
    </row>
    <row r="402" spans="1:51" s="14" customFormat="1" ht="12">
      <c r="A402" s="14"/>
      <c r="B402" s="242"/>
      <c r="C402" s="243"/>
      <c r="D402" s="225" t="s">
        <v>172</v>
      </c>
      <c r="E402" s="244" t="s">
        <v>19</v>
      </c>
      <c r="F402" s="245" t="s">
        <v>662</v>
      </c>
      <c r="G402" s="243"/>
      <c r="H402" s="246">
        <v>3.5</v>
      </c>
      <c r="I402" s="247"/>
      <c r="J402" s="243"/>
      <c r="K402" s="243"/>
      <c r="L402" s="248"/>
      <c r="M402" s="249"/>
      <c r="N402" s="250"/>
      <c r="O402" s="250"/>
      <c r="P402" s="250"/>
      <c r="Q402" s="250"/>
      <c r="R402" s="250"/>
      <c r="S402" s="250"/>
      <c r="T402" s="251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2" t="s">
        <v>172</v>
      </c>
      <c r="AU402" s="252" t="s">
        <v>82</v>
      </c>
      <c r="AV402" s="14" t="s">
        <v>82</v>
      </c>
      <c r="AW402" s="14" t="s">
        <v>33</v>
      </c>
      <c r="AX402" s="14" t="s">
        <v>72</v>
      </c>
      <c r="AY402" s="252" t="s">
        <v>159</v>
      </c>
    </row>
    <row r="403" spans="1:63" s="12" customFormat="1" ht="22.8" customHeight="1">
      <c r="A403" s="12"/>
      <c r="B403" s="196"/>
      <c r="C403" s="197"/>
      <c r="D403" s="198" t="s">
        <v>71</v>
      </c>
      <c r="E403" s="210" t="s">
        <v>166</v>
      </c>
      <c r="F403" s="210" t="s">
        <v>663</v>
      </c>
      <c r="G403" s="197"/>
      <c r="H403" s="197"/>
      <c r="I403" s="200"/>
      <c r="J403" s="211">
        <f>BK403</f>
        <v>0</v>
      </c>
      <c r="K403" s="197"/>
      <c r="L403" s="202"/>
      <c r="M403" s="203"/>
      <c r="N403" s="204"/>
      <c r="O403" s="204"/>
      <c r="P403" s="205">
        <f>SUM(P404:P413)</f>
        <v>0</v>
      </c>
      <c r="Q403" s="204"/>
      <c r="R403" s="205">
        <f>SUM(R404:R413)</f>
        <v>0</v>
      </c>
      <c r="S403" s="204"/>
      <c r="T403" s="206">
        <f>SUM(T404:T413)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07" t="s">
        <v>80</v>
      </c>
      <c r="AT403" s="208" t="s">
        <v>71</v>
      </c>
      <c r="AU403" s="208" t="s">
        <v>80</v>
      </c>
      <c r="AY403" s="207" t="s">
        <v>159</v>
      </c>
      <c r="BK403" s="209">
        <f>SUM(BK404:BK413)</f>
        <v>0</v>
      </c>
    </row>
    <row r="404" spans="1:65" s="2" customFormat="1" ht="24.15" customHeight="1">
      <c r="A404" s="38"/>
      <c r="B404" s="39"/>
      <c r="C404" s="212" t="s">
        <v>664</v>
      </c>
      <c r="D404" s="212" t="s">
        <v>161</v>
      </c>
      <c r="E404" s="213" t="s">
        <v>665</v>
      </c>
      <c r="F404" s="214" t="s">
        <v>666</v>
      </c>
      <c r="G404" s="215" t="s">
        <v>209</v>
      </c>
      <c r="H404" s="216">
        <v>78.1</v>
      </c>
      <c r="I404" s="217"/>
      <c r="J404" s="218">
        <f>ROUND(I404*H404,2)</f>
        <v>0</v>
      </c>
      <c r="K404" s="214" t="s">
        <v>165</v>
      </c>
      <c r="L404" s="44"/>
      <c r="M404" s="219" t="s">
        <v>19</v>
      </c>
      <c r="N404" s="220" t="s">
        <v>43</v>
      </c>
      <c r="O404" s="84"/>
      <c r="P404" s="221">
        <f>O404*H404</f>
        <v>0</v>
      </c>
      <c r="Q404" s="221">
        <v>0</v>
      </c>
      <c r="R404" s="221">
        <f>Q404*H404</f>
        <v>0</v>
      </c>
      <c r="S404" s="221">
        <v>0</v>
      </c>
      <c r="T404" s="222">
        <f>S404*H404</f>
        <v>0</v>
      </c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R404" s="223" t="s">
        <v>166</v>
      </c>
      <c r="AT404" s="223" t="s">
        <v>161</v>
      </c>
      <c r="AU404" s="223" t="s">
        <v>82</v>
      </c>
      <c r="AY404" s="17" t="s">
        <v>159</v>
      </c>
      <c r="BE404" s="224">
        <f>IF(N404="základní",J404,0)</f>
        <v>0</v>
      </c>
      <c r="BF404" s="224">
        <f>IF(N404="snížená",J404,0)</f>
        <v>0</v>
      </c>
      <c r="BG404" s="224">
        <f>IF(N404="zákl. přenesená",J404,0)</f>
        <v>0</v>
      </c>
      <c r="BH404" s="224">
        <f>IF(N404="sníž. přenesená",J404,0)</f>
        <v>0</v>
      </c>
      <c r="BI404" s="224">
        <f>IF(N404="nulová",J404,0)</f>
        <v>0</v>
      </c>
      <c r="BJ404" s="17" t="s">
        <v>80</v>
      </c>
      <c r="BK404" s="224">
        <f>ROUND(I404*H404,2)</f>
        <v>0</v>
      </c>
      <c r="BL404" s="17" t="s">
        <v>166</v>
      </c>
      <c r="BM404" s="223" t="s">
        <v>667</v>
      </c>
    </row>
    <row r="405" spans="1:47" s="2" customFormat="1" ht="12">
      <c r="A405" s="38"/>
      <c r="B405" s="39"/>
      <c r="C405" s="40"/>
      <c r="D405" s="225" t="s">
        <v>168</v>
      </c>
      <c r="E405" s="40"/>
      <c r="F405" s="226" t="s">
        <v>668</v>
      </c>
      <c r="G405" s="40"/>
      <c r="H405" s="40"/>
      <c r="I405" s="227"/>
      <c r="J405" s="40"/>
      <c r="K405" s="40"/>
      <c r="L405" s="44"/>
      <c r="M405" s="228"/>
      <c r="N405" s="229"/>
      <c r="O405" s="84"/>
      <c r="P405" s="84"/>
      <c r="Q405" s="84"/>
      <c r="R405" s="84"/>
      <c r="S405" s="84"/>
      <c r="T405" s="85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T405" s="17" t="s">
        <v>168</v>
      </c>
      <c r="AU405" s="17" t="s">
        <v>82</v>
      </c>
    </row>
    <row r="406" spans="1:47" s="2" customFormat="1" ht="12">
      <c r="A406" s="38"/>
      <c r="B406" s="39"/>
      <c r="C406" s="40"/>
      <c r="D406" s="230" t="s">
        <v>170</v>
      </c>
      <c r="E406" s="40"/>
      <c r="F406" s="231" t="s">
        <v>669</v>
      </c>
      <c r="G406" s="40"/>
      <c r="H406" s="40"/>
      <c r="I406" s="227"/>
      <c r="J406" s="40"/>
      <c r="K406" s="40"/>
      <c r="L406" s="44"/>
      <c r="M406" s="228"/>
      <c r="N406" s="229"/>
      <c r="O406" s="84"/>
      <c r="P406" s="84"/>
      <c r="Q406" s="84"/>
      <c r="R406" s="84"/>
      <c r="S406" s="84"/>
      <c r="T406" s="85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T406" s="17" t="s">
        <v>170</v>
      </c>
      <c r="AU406" s="17" t="s">
        <v>82</v>
      </c>
    </row>
    <row r="407" spans="1:51" s="13" customFormat="1" ht="12">
      <c r="A407" s="13"/>
      <c r="B407" s="232"/>
      <c r="C407" s="233"/>
      <c r="D407" s="225" t="s">
        <v>172</v>
      </c>
      <c r="E407" s="234" t="s">
        <v>19</v>
      </c>
      <c r="F407" s="235" t="s">
        <v>452</v>
      </c>
      <c r="G407" s="233"/>
      <c r="H407" s="234" t="s">
        <v>19</v>
      </c>
      <c r="I407" s="236"/>
      <c r="J407" s="233"/>
      <c r="K407" s="233"/>
      <c r="L407" s="237"/>
      <c r="M407" s="238"/>
      <c r="N407" s="239"/>
      <c r="O407" s="239"/>
      <c r="P407" s="239"/>
      <c r="Q407" s="239"/>
      <c r="R407" s="239"/>
      <c r="S407" s="239"/>
      <c r="T407" s="240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1" t="s">
        <v>172</v>
      </c>
      <c r="AU407" s="241" t="s">
        <v>82</v>
      </c>
      <c r="AV407" s="13" t="s">
        <v>80</v>
      </c>
      <c r="AW407" s="13" t="s">
        <v>33</v>
      </c>
      <c r="AX407" s="13" t="s">
        <v>72</v>
      </c>
      <c r="AY407" s="241" t="s">
        <v>159</v>
      </c>
    </row>
    <row r="408" spans="1:51" s="14" customFormat="1" ht="12">
      <c r="A408" s="14"/>
      <c r="B408" s="242"/>
      <c r="C408" s="243"/>
      <c r="D408" s="225" t="s">
        <v>172</v>
      </c>
      <c r="E408" s="244" t="s">
        <v>19</v>
      </c>
      <c r="F408" s="245" t="s">
        <v>670</v>
      </c>
      <c r="G408" s="243"/>
      <c r="H408" s="246">
        <v>78.1</v>
      </c>
      <c r="I408" s="247"/>
      <c r="J408" s="243"/>
      <c r="K408" s="243"/>
      <c r="L408" s="248"/>
      <c r="M408" s="249"/>
      <c r="N408" s="250"/>
      <c r="O408" s="250"/>
      <c r="P408" s="250"/>
      <c r="Q408" s="250"/>
      <c r="R408" s="250"/>
      <c r="S408" s="250"/>
      <c r="T408" s="251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2" t="s">
        <v>172</v>
      </c>
      <c r="AU408" s="252" t="s">
        <v>82</v>
      </c>
      <c r="AV408" s="14" t="s">
        <v>82</v>
      </c>
      <c r="AW408" s="14" t="s">
        <v>33</v>
      </c>
      <c r="AX408" s="14" t="s">
        <v>72</v>
      </c>
      <c r="AY408" s="252" t="s">
        <v>159</v>
      </c>
    </row>
    <row r="409" spans="1:65" s="2" customFormat="1" ht="16.5" customHeight="1">
      <c r="A409" s="38"/>
      <c r="B409" s="39"/>
      <c r="C409" s="212" t="s">
        <v>671</v>
      </c>
      <c r="D409" s="212" t="s">
        <v>161</v>
      </c>
      <c r="E409" s="213" t="s">
        <v>672</v>
      </c>
      <c r="F409" s="214" t="s">
        <v>673</v>
      </c>
      <c r="G409" s="215" t="s">
        <v>249</v>
      </c>
      <c r="H409" s="216">
        <v>95.85</v>
      </c>
      <c r="I409" s="217"/>
      <c r="J409" s="218">
        <f>ROUND(I409*H409,2)</f>
        <v>0</v>
      </c>
      <c r="K409" s="214" t="s">
        <v>165</v>
      </c>
      <c r="L409" s="44"/>
      <c r="M409" s="219" t="s">
        <v>19</v>
      </c>
      <c r="N409" s="220" t="s">
        <v>43</v>
      </c>
      <c r="O409" s="84"/>
      <c r="P409" s="221">
        <f>O409*H409</f>
        <v>0</v>
      </c>
      <c r="Q409" s="221">
        <v>0</v>
      </c>
      <c r="R409" s="221">
        <f>Q409*H409</f>
        <v>0</v>
      </c>
      <c r="S409" s="221">
        <v>0</v>
      </c>
      <c r="T409" s="222">
        <f>S409*H409</f>
        <v>0</v>
      </c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R409" s="223" t="s">
        <v>166</v>
      </c>
      <c r="AT409" s="223" t="s">
        <v>161</v>
      </c>
      <c r="AU409" s="223" t="s">
        <v>82</v>
      </c>
      <c r="AY409" s="17" t="s">
        <v>159</v>
      </c>
      <c r="BE409" s="224">
        <f>IF(N409="základní",J409,0)</f>
        <v>0</v>
      </c>
      <c r="BF409" s="224">
        <f>IF(N409="snížená",J409,0)</f>
        <v>0</v>
      </c>
      <c r="BG409" s="224">
        <f>IF(N409="zákl. přenesená",J409,0)</f>
        <v>0</v>
      </c>
      <c r="BH409" s="224">
        <f>IF(N409="sníž. přenesená",J409,0)</f>
        <v>0</v>
      </c>
      <c r="BI409" s="224">
        <f>IF(N409="nulová",J409,0)</f>
        <v>0</v>
      </c>
      <c r="BJ409" s="17" t="s">
        <v>80</v>
      </c>
      <c r="BK409" s="224">
        <f>ROUND(I409*H409,2)</f>
        <v>0</v>
      </c>
      <c r="BL409" s="17" t="s">
        <v>166</v>
      </c>
      <c r="BM409" s="223" t="s">
        <v>674</v>
      </c>
    </row>
    <row r="410" spans="1:47" s="2" customFormat="1" ht="12">
      <c r="A410" s="38"/>
      <c r="B410" s="39"/>
      <c r="C410" s="40"/>
      <c r="D410" s="225" t="s">
        <v>168</v>
      </c>
      <c r="E410" s="40"/>
      <c r="F410" s="226" t="s">
        <v>675</v>
      </c>
      <c r="G410" s="40"/>
      <c r="H410" s="40"/>
      <c r="I410" s="227"/>
      <c r="J410" s="40"/>
      <c r="K410" s="40"/>
      <c r="L410" s="44"/>
      <c r="M410" s="228"/>
      <c r="N410" s="229"/>
      <c r="O410" s="84"/>
      <c r="P410" s="84"/>
      <c r="Q410" s="84"/>
      <c r="R410" s="84"/>
      <c r="S410" s="84"/>
      <c r="T410" s="85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T410" s="17" t="s">
        <v>168</v>
      </c>
      <c r="AU410" s="17" t="s">
        <v>82</v>
      </c>
    </row>
    <row r="411" spans="1:47" s="2" customFormat="1" ht="12">
      <c r="A411" s="38"/>
      <c r="B411" s="39"/>
      <c r="C411" s="40"/>
      <c r="D411" s="230" t="s">
        <v>170</v>
      </c>
      <c r="E411" s="40"/>
      <c r="F411" s="231" t="s">
        <v>676</v>
      </c>
      <c r="G411" s="40"/>
      <c r="H411" s="40"/>
      <c r="I411" s="227"/>
      <c r="J411" s="40"/>
      <c r="K411" s="40"/>
      <c r="L411" s="44"/>
      <c r="M411" s="228"/>
      <c r="N411" s="229"/>
      <c r="O411" s="84"/>
      <c r="P411" s="84"/>
      <c r="Q411" s="84"/>
      <c r="R411" s="84"/>
      <c r="S411" s="84"/>
      <c r="T411" s="85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T411" s="17" t="s">
        <v>170</v>
      </c>
      <c r="AU411" s="17" t="s">
        <v>82</v>
      </c>
    </row>
    <row r="412" spans="1:51" s="13" customFormat="1" ht="12">
      <c r="A412" s="13"/>
      <c r="B412" s="232"/>
      <c r="C412" s="233"/>
      <c r="D412" s="225" t="s">
        <v>172</v>
      </c>
      <c r="E412" s="234" t="s">
        <v>19</v>
      </c>
      <c r="F412" s="235" t="s">
        <v>539</v>
      </c>
      <c r="G412" s="233"/>
      <c r="H412" s="234" t="s">
        <v>19</v>
      </c>
      <c r="I412" s="236"/>
      <c r="J412" s="233"/>
      <c r="K412" s="233"/>
      <c r="L412" s="237"/>
      <c r="M412" s="238"/>
      <c r="N412" s="239"/>
      <c r="O412" s="239"/>
      <c r="P412" s="239"/>
      <c r="Q412" s="239"/>
      <c r="R412" s="239"/>
      <c r="S412" s="239"/>
      <c r="T412" s="240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1" t="s">
        <v>172</v>
      </c>
      <c r="AU412" s="241" t="s">
        <v>82</v>
      </c>
      <c r="AV412" s="13" t="s">
        <v>80</v>
      </c>
      <c r="AW412" s="13" t="s">
        <v>33</v>
      </c>
      <c r="AX412" s="13" t="s">
        <v>72</v>
      </c>
      <c r="AY412" s="241" t="s">
        <v>159</v>
      </c>
    </row>
    <row r="413" spans="1:51" s="14" customFormat="1" ht="12">
      <c r="A413" s="14"/>
      <c r="B413" s="242"/>
      <c r="C413" s="243"/>
      <c r="D413" s="225" t="s">
        <v>172</v>
      </c>
      <c r="E413" s="244" t="s">
        <v>19</v>
      </c>
      <c r="F413" s="245" t="s">
        <v>677</v>
      </c>
      <c r="G413" s="243"/>
      <c r="H413" s="246">
        <v>95.85</v>
      </c>
      <c r="I413" s="247"/>
      <c r="J413" s="243"/>
      <c r="K413" s="243"/>
      <c r="L413" s="248"/>
      <c r="M413" s="249"/>
      <c r="N413" s="250"/>
      <c r="O413" s="250"/>
      <c r="P413" s="250"/>
      <c r="Q413" s="250"/>
      <c r="R413" s="250"/>
      <c r="S413" s="250"/>
      <c r="T413" s="251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2" t="s">
        <v>172</v>
      </c>
      <c r="AU413" s="252" t="s">
        <v>82</v>
      </c>
      <c r="AV413" s="14" t="s">
        <v>82</v>
      </c>
      <c r="AW413" s="14" t="s">
        <v>33</v>
      </c>
      <c r="AX413" s="14" t="s">
        <v>72</v>
      </c>
      <c r="AY413" s="252" t="s">
        <v>159</v>
      </c>
    </row>
    <row r="414" spans="1:63" s="12" customFormat="1" ht="22.8" customHeight="1">
      <c r="A414" s="12"/>
      <c r="B414" s="196"/>
      <c r="C414" s="197"/>
      <c r="D414" s="198" t="s">
        <v>71</v>
      </c>
      <c r="E414" s="210" t="s">
        <v>194</v>
      </c>
      <c r="F414" s="210" t="s">
        <v>678</v>
      </c>
      <c r="G414" s="197"/>
      <c r="H414" s="197"/>
      <c r="I414" s="200"/>
      <c r="J414" s="211">
        <f>BK414</f>
        <v>0</v>
      </c>
      <c r="K414" s="197"/>
      <c r="L414" s="202"/>
      <c r="M414" s="203"/>
      <c r="N414" s="204"/>
      <c r="O414" s="204"/>
      <c r="P414" s="205">
        <f>SUM(P415:P535)</f>
        <v>0</v>
      </c>
      <c r="Q414" s="204"/>
      <c r="R414" s="205">
        <f>SUM(R415:R535)</f>
        <v>1724.976</v>
      </c>
      <c r="S414" s="204"/>
      <c r="T414" s="206">
        <f>SUM(T415:T535)</f>
        <v>0</v>
      </c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R414" s="207" t="s">
        <v>80</v>
      </c>
      <c r="AT414" s="208" t="s">
        <v>71</v>
      </c>
      <c r="AU414" s="208" t="s">
        <v>80</v>
      </c>
      <c r="AY414" s="207" t="s">
        <v>159</v>
      </c>
      <c r="BK414" s="209">
        <f>SUM(BK415:BK535)</f>
        <v>0</v>
      </c>
    </row>
    <row r="415" spans="1:65" s="2" customFormat="1" ht="16.5" customHeight="1">
      <c r="A415" s="38"/>
      <c r="B415" s="39"/>
      <c r="C415" s="212" t="s">
        <v>679</v>
      </c>
      <c r="D415" s="212" t="s">
        <v>161</v>
      </c>
      <c r="E415" s="213" t="s">
        <v>680</v>
      </c>
      <c r="F415" s="214" t="s">
        <v>681</v>
      </c>
      <c r="G415" s="215" t="s">
        <v>209</v>
      </c>
      <c r="H415" s="216">
        <v>24328.59</v>
      </c>
      <c r="I415" s="217"/>
      <c r="J415" s="218">
        <f>ROUND(I415*H415,2)</f>
        <v>0</v>
      </c>
      <c r="K415" s="214" t="s">
        <v>165</v>
      </c>
      <c r="L415" s="44"/>
      <c r="M415" s="219" t="s">
        <v>19</v>
      </c>
      <c r="N415" s="220" t="s">
        <v>43</v>
      </c>
      <c r="O415" s="84"/>
      <c r="P415" s="221">
        <f>O415*H415</f>
        <v>0</v>
      </c>
      <c r="Q415" s="221">
        <v>0</v>
      </c>
      <c r="R415" s="221">
        <f>Q415*H415</f>
        <v>0</v>
      </c>
      <c r="S415" s="221">
        <v>0</v>
      </c>
      <c r="T415" s="222">
        <f>S415*H415</f>
        <v>0</v>
      </c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R415" s="223" t="s">
        <v>166</v>
      </c>
      <c r="AT415" s="223" t="s">
        <v>161</v>
      </c>
      <c r="AU415" s="223" t="s">
        <v>82</v>
      </c>
      <c r="AY415" s="17" t="s">
        <v>159</v>
      </c>
      <c r="BE415" s="224">
        <f>IF(N415="základní",J415,0)</f>
        <v>0</v>
      </c>
      <c r="BF415" s="224">
        <f>IF(N415="snížená",J415,0)</f>
        <v>0</v>
      </c>
      <c r="BG415" s="224">
        <f>IF(N415="zákl. přenesená",J415,0)</f>
        <v>0</v>
      </c>
      <c r="BH415" s="224">
        <f>IF(N415="sníž. přenesená",J415,0)</f>
        <v>0</v>
      </c>
      <c r="BI415" s="224">
        <f>IF(N415="nulová",J415,0)</f>
        <v>0</v>
      </c>
      <c r="BJ415" s="17" t="s">
        <v>80</v>
      </c>
      <c r="BK415" s="224">
        <f>ROUND(I415*H415,2)</f>
        <v>0</v>
      </c>
      <c r="BL415" s="17" t="s">
        <v>166</v>
      </c>
      <c r="BM415" s="223" t="s">
        <v>682</v>
      </c>
    </row>
    <row r="416" spans="1:47" s="2" customFormat="1" ht="12">
      <c r="A416" s="38"/>
      <c r="B416" s="39"/>
      <c r="C416" s="40"/>
      <c r="D416" s="225" t="s">
        <v>168</v>
      </c>
      <c r="E416" s="40"/>
      <c r="F416" s="226" t="s">
        <v>683</v>
      </c>
      <c r="G416" s="40"/>
      <c r="H416" s="40"/>
      <c r="I416" s="227"/>
      <c r="J416" s="40"/>
      <c r="K416" s="40"/>
      <c r="L416" s="44"/>
      <c r="M416" s="228"/>
      <c r="N416" s="229"/>
      <c r="O416" s="84"/>
      <c r="P416" s="84"/>
      <c r="Q416" s="84"/>
      <c r="R416" s="84"/>
      <c r="S416" s="84"/>
      <c r="T416" s="85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T416" s="17" t="s">
        <v>168</v>
      </c>
      <c r="AU416" s="17" t="s">
        <v>82</v>
      </c>
    </row>
    <row r="417" spans="1:47" s="2" customFormat="1" ht="12">
      <c r="A417" s="38"/>
      <c r="B417" s="39"/>
      <c r="C417" s="40"/>
      <c r="D417" s="230" t="s">
        <v>170</v>
      </c>
      <c r="E417" s="40"/>
      <c r="F417" s="231" t="s">
        <v>684</v>
      </c>
      <c r="G417" s="40"/>
      <c r="H417" s="40"/>
      <c r="I417" s="227"/>
      <c r="J417" s="40"/>
      <c r="K417" s="40"/>
      <c r="L417" s="44"/>
      <c r="M417" s="228"/>
      <c r="N417" s="229"/>
      <c r="O417" s="84"/>
      <c r="P417" s="84"/>
      <c r="Q417" s="84"/>
      <c r="R417" s="84"/>
      <c r="S417" s="84"/>
      <c r="T417" s="85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T417" s="17" t="s">
        <v>170</v>
      </c>
      <c r="AU417" s="17" t="s">
        <v>82</v>
      </c>
    </row>
    <row r="418" spans="1:51" s="13" customFormat="1" ht="12">
      <c r="A418" s="13"/>
      <c r="B418" s="232"/>
      <c r="C418" s="233"/>
      <c r="D418" s="225" t="s">
        <v>172</v>
      </c>
      <c r="E418" s="234" t="s">
        <v>19</v>
      </c>
      <c r="F418" s="235" t="s">
        <v>448</v>
      </c>
      <c r="G418" s="233"/>
      <c r="H418" s="234" t="s">
        <v>19</v>
      </c>
      <c r="I418" s="236"/>
      <c r="J418" s="233"/>
      <c r="K418" s="233"/>
      <c r="L418" s="237"/>
      <c r="M418" s="238"/>
      <c r="N418" s="239"/>
      <c r="O418" s="239"/>
      <c r="P418" s="239"/>
      <c r="Q418" s="239"/>
      <c r="R418" s="239"/>
      <c r="S418" s="239"/>
      <c r="T418" s="240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1" t="s">
        <v>172</v>
      </c>
      <c r="AU418" s="241" t="s">
        <v>82</v>
      </c>
      <c r="AV418" s="13" t="s">
        <v>80</v>
      </c>
      <c r="AW418" s="13" t="s">
        <v>33</v>
      </c>
      <c r="AX418" s="13" t="s">
        <v>72</v>
      </c>
      <c r="AY418" s="241" t="s">
        <v>159</v>
      </c>
    </row>
    <row r="419" spans="1:51" s="13" customFormat="1" ht="12">
      <c r="A419" s="13"/>
      <c r="B419" s="232"/>
      <c r="C419" s="233"/>
      <c r="D419" s="225" t="s">
        <v>172</v>
      </c>
      <c r="E419" s="234" t="s">
        <v>19</v>
      </c>
      <c r="F419" s="235" t="s">
        <v>685</v>
      </c>
      <c r="G419" s="233"/>
      <c r="H419" s="234" t="s">
        <v>19</v>
      </c>
      <c r="I419" s="236"/>
      <c r="J419" s="233"/>
      <c r="K419" s="233"/>
      <c r="L419" s="237"/>
      <c r="M419" s="238"/>
      <c r="N419" s="239"/>
      <c r="O419" s="239"/>
      <c r="P419" s="239"/>
      <c r="Q419" s="239"/>
      <c r="R419" s="239"/>
      <c r="S419" s="239"/>
      <c r="T419" s="240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1" t="s">
        <v>172</v>
      </c>
      <c r="AU419" s="241" t="s">
        <v>82</v>
      </c>
      <c r="AV419" s="13" t="s">
        <v>80</v>
      </c>
      <c r="AW419" s="13" t="s">
        <v>33</v>
      </c>
      <c r="AX419" s="13" t="s">
        <v>72</v>
      </c>
      <c r="AY419" s="241" t="s">
        <v>159</v>
      </c>
    </row>
    <row r="420" spans="1:51" s="14" customFormat="1" ht="12">
      <c r="A420" s="14"/>
      <c r="B420" s="242"/>
      <c r="C420" s="243"/>
      <c r="D420" s="225" t="s">
        <v>172</v>
      </c>
      <c r="E420" s="244" t="s">
        <v>19</v>
      </c>
      <c r="F420" s="245" t="s">
        <v>686</v>
      </c>
      <c r="G420" s="243"/>
      <c r="H420" s="246">
        <v>31982.3</v>
      </c>
      <c r="I420" s="247"/>
      <c r="J420" s="243"/>
      <c r="K420" s="243"/>
      <c r="L420" s="248"/>
      <c r="M420" s="249"/>
      <c r="N420" s="250"/>
      <c r="O420" s="250"/>
      <c r="P420" s="250"/>
      <c r="Q420" s="250"/>
      <c r="R420" s="250"/>
      <c r="S420" s="250"/>
      <c r="T420" s="251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2" t="s">
        <v>172</v>
      </c>
      <c r="AU420" s="252" t="s">
        <v>82</v>
      </c>
      <c r="AV420" s="14" t="s">
        <v>82</v>
      </c>
      <c r="AW420" s="14" t="s">
        <v>33</v>
      </c>
      <c r="AX420" s="14" t="s">
        <v>72</v>
      </c>
      <c r="AY420" s="252" t="s">
        <v>159</v>
      </c>
    </row>
    <row r="421" spans="1:51" s="14" customFormat="1" ht="12">
      <c r="A421" s="14"/>
      <c r="B421" s="242"/>
      <c r="C421" s="243"/>
      <c r="D421" s="225" t="s">
        <v>172</v>
      </c>
      <c r="E421" s="244" t="s">
        <v>19</v>
      </c>
      <c r="F421" s="245" t="s">
        <v>687</v>
      </c>
      <c r="G421" s="243"/>
      <c r="H421" s="246">
        <v>-7653.71</v>
      </c>
      <c r="I421" s="247"/>
      <c r="J421" s="243"/>
      <c r="K421" s="243"/>
      <c r="L421" s="248"/>
      <c r="M421" s="249"/>
      <c r="N421" s="250"/>
      <c r="O421" s="250"/>
      <c r="P421" s="250"/>
      <c r="Q421" s="250"/>
      <c r="R421" s="250"/>
      <c r="S421" s="250"/>
      <c r="T421" s="251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2" t="s">
        <v>172</v>
      </c>
      <c r="AU421" s="252" t="s">
        <v>82</v>
      </c>
      <c r="AV421" s="14" t="s">
        <v>82</v>
      </c>
      <c r="AW421" s="14" t="s">
        <v>33</v>
      </c>
      <c r="AX421" s="14" t="s">
        <v>72</v>
      </c>
      <c r="AY421" s="252" t="s">
        <v>159</v>
      </c>
    </row>
    <row r="422" spans="1:65" s="2" customFormat="1" ht="16.5" customHeight="1">
      <c r="A422" s="38"/>
      <c r="B422" s="39"/>
      <c r="C422" s="212" t="s">
        <v>688</v>
      </c>
      <c r="D422" s="212" t="s">
        <v>161</v>
      </c>
      <c r="E422" s="213" t="s">
        <v>689</v>
      </c>
      <c r="F422" s="214" t="s">
        <v>690</v>
      </c>
      <c r="G422" s="215" t="s">
        <v>209</v>
      </c>
      <c r="H422" s="216">
        <v>38857</v>
      </c>
      <c r="I422" s="217"/>
      <c r="J422" s="218">
        <f>ROUND(I422*H422,2)</f>
        <v>0</v>
      </c>
      <c r="K422" s="214" t="s">
        <v>165</v>
      </c>
      <c r="L422" s="44"/>
      <c r="M422" s="219" t="s">
        <v>19</v>
      </c>
      <c r="N422" s="220" t="s">
        <v>43</v>
      </c>
      <c r="O422" s="84"/>
      <c r="P422" s="221">
        <f>O422*H422</f>
        <v>0</v>
      </c>
      <c r="Q422" s="221">
        <v>0</v>
      </c>
      <c r="R422" s="221">
        <f>Q422*H422</f>
        <v>0</v>
      </c>
      <c r="S422" s="221">
        <v>0</v>
      </c>
      <c r="T422" s="222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223" t="s">
        <v>166</v>
      </c>
      <c r="AT422" s="223" t="s">
        <v>161</v>
      </c>
      <c r="AU422" s="223" t="s">
        <v>82</v>
      </c>
      <c r="AY422" s="17" t="s">
        <v>159</v>
      </c>
      <c r="BE422" s="224">
        <f>IF(N422="základní",J422,0)</f>
        <v>0</v>
      </c>
      <c r="BF422" s="224">
        <f>IF(N422="snížená",J422,0)</f>
        <v>0</v>
      </c>
      <c r="BG422" s="224">
        <f>IF(N422="zákl. přenesená",J422,0)</f>
        <v>0</v>
      </c>
      <c r="BH422" s="224">
        <f>IF(N422="sníž. přenesená",J422,0)</f>
        <v>0</v>
      </c>
      <c r="BI422" s="224">
        <f>IF(N422="nulová",J422,0)</f>
        <v>0</v>
      </c>
      <c r="BJ422" s="17" t="s">
        <v>80</v>
      </c>
      <c r="BK422" s="224">
        <f>ROUND(I422*H422,2)</f>
        <v>0</v>
      </c>
      <c r="BL422" s="17" t="s">
        <v>166</v>
      </c>
      <c r="BM422" s="223" t="s">
        <v>691</v>
      </c>
    </row>
    <row r="423" spans="1:47" s="2" customFormat="1" ht="12">
      <c r="A423" s="38"/>
      <c r="B423" s="39"/>
      <c r="C423" s="40"/>
      <c r="D423" s="225" t="s">
        <v>168</v>
      </c>
      <c r="E423" s="40"/>
      <c r="F423" s="226" t="s">
        <v>692</v>
      </c>
      <c r="G423" s="40"/>
      <c r="H423" s="40"/>
      <c r="I423" s="227"/>
      <c r="J423" s="40"/>
      <c r="K423" s="40"/>
      <c r="L423" s="44"/>
      <c r="M423" s="228"/>
      <c r="N423" s="229"/>
      <c r="O423" s="84"/>
      <c r="P423" s="84"/>
      <c r="Q423" s="84"/>
      <c r="R423" s="84"/>
      <c r="S423" s="84"/>
      <c r="T423" s="85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T423" s="17" t="s">
        <v>168</v>
      </c>
      <c r="AU423" s="17" t="s">
        <v>82</v>
      </c>
    </row>
    <row r="424" spans="1:47" s="2" customFormat="1" ht="12">
      <c r="A424" s="38"/>
      <c r="B424" s="39"/>
      <c r="C424" s="40"/>
      <c r="D424" s="230" t="s">
        <v>170</v>
      </c>
      <c r="E424" s="40"/>
      <c r="F424" s="231" t="s">
        <v>693</v>
      </c>
      <c r="G424" s="40"/>
      <c r="H424" s="40"/>
      <c r="I424" s="227"/>
      <c r="J424" s="40"/>
      <c r="K424" s="40"/>
      <c r="L424" s="44"/>
      <c r="M424" s="228"/>
      <c r="N424" s="229"/>
      <c r="O424" s="84"/>
      <c r="P424" s="84"/>
      <c r="Q424" s="84"/>
      <c r="R424" s="84"/>
      <c r="S424" s="84"/>
      <c r="T424" s="85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T424" s="17" t="s">
        <v>170</v>
      </c>
      <c r="AU424" s="17" t="s">
        <v>82</v>
      </c>
    </row>
    <row r="425" spans="1:47" s="2" customFormat="1" ht="12">
      <c r="A425" s="38"/>
      <c r="B425" s="39"/>
      <c r="C425" s="40"/>
      <c r="D425" s="225" t="s">
        <v>187</v>
      </c>
      <c r="E425" s="40"/>
      <c r="F425" s="253" t="s">
        <v>694</v>
      </c>
      <c r="G425" s="40"/>
      <c r="H425" s="40"/>
      <c r="I425" s="227"/>
      <c r="J425" s="40"/>
      <c r="K425" s="40"/>
      <c r="L425" s="44"/>
      <c r="M425" s="228"/>
      <c r="N425" s="229"/>
      <c r="O425" s="84"/>
      <c r="P425" s="84"/>
      <c r="Q425" s="84"/>
      <c r="R425" s="84"/>
      <c r="S425" s="84"/>
      <c r="T425" s="85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T425" s="17" t="s">
        <v>187</v>
      </c>
      <c r="AU425" s="17" t="s">
        <v>82</v>
      </c>
    </row>
    <row r="426" spans="1:51" s="13" customFormat="1" ht="12">
      <c r="A426" s="13"/>
      <c r="B426" s="232"/>
      <c r="C426" s="233"/>
      <c r="D426" s="225" t="s">
        <v>172</v>
      </c>
      <c r="E426" s="234" t="s">
        <v>19</v>
      </c>
      <c r="F426" s="235" t="s">
        <v>448</v>
      </c>
      <c r="G426" s="233"/>
      <c r="H426" s="234" t="s">
        <v>19</v>
      </c>
      <c r="I426" s="236"/>
      <c r="J426" s="233"/>
      <c r="K426" s="233"/>
      <c r="L426" s="237"/>
      <c r="M426" s="238"/>
      <c r="N426" s="239"/>
      <c r="O426" s="239"/>
      <c r="P426" s="239"/>
      <c r="Q426" s="239"/>
      <c r="R426" s="239"/>
      <c r="S426" s="239"/>
      <c r="T426" s="240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1" t="s">
        <v>172</v>
      </c>
      <c r="AU426" s="241" t="s">
        <v>82</v>
      </c>
      <c r="AV426" s="13" t="s">
        <v>80</v>
      </c>
      <c r="AW426" s="13" t="s">
        <v>33</v>
      </c>
      <c r="AX426" s="13" t="s">
        <v>72</v>
      </c>
      <c r="AY426" s="241" t="s">
        <v>159</v>
      </c>
    </row>
    <row r="427" spans="1:51" s="13" customFormat="1" ht="12">
      <c r="A427" s="13"/>
      <c r="B427" s="232"/>
      <c r="C427" s="233"/>
      <c r="D427" s="225" t="s">
        <v>172</v>
      </c>
      <c r="E427" s="234" t="s">
        <v>19</v>
      </c>
      <c r="F427" s="235" t="s">
        <v>695</v>
      </c>
      <c r="G427" s="233"/>
      <c r="H427" s="234" t="s">
        <v>19</v>
      </c>
      <c r="I427" s="236"/>
      <c r="J427" s="233"/>
      <c r="K427" s="233"/>
      <c r="L427" s="237"/>
      <c r="M427" s="238"/>
      <c r="N427" s="239"/>
      <c r="O427" s="239"/>
      <c r="P427" s="239"/>
      <c r="Q427" s="239"/>
      <c r="R427" s="239"/>
      <c r="S427" s="239"/>
      <c r="T427" s="240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1" t="s">
        <v>172</v>
      </c>
      <c r="AU427" s="241" t="s">
        <v>82</v>
      </c>
      <c r="AV427" s="13" t="s">
        <v>80</v>
      </c>
      <c r="AW427" s="13" t="s">
        <v>33</v>
      </c>
      <c r="AX427" s="13" t="s">
        <v>72</v>
      </c>
      <c r="AY427" s="241" t="s">
        <v>159</v>
      </c>
    </row>
    <row r="428" spans="1:51" s="14" customFormat="1" ht="12">
      <c r="A428" s="14"/>
      <c r="B428" s="242"/>
      <c r="C428" s="243"/>
      <c r="D428" s="225" t="s">
        <v>172</v>
      </c>
      <c r="E428" s="244" t="s">
        <v>19</v>
      </c>
      <c r="F428" s="245" t="s">
        <v>696</v>
      </c>
      <c r="G428" s="243"/>
      <c r="H428" s="246">
        <v>38857</v>
      </c>
      <c r="I428" s="247"/>
      <c r="J428" s="243"/>
      <c r="K428" s="243"/>
      <c r="L428" s="248"/>
      <c r="M428" s="249"/>
      <c r="N428" s="250"/>
      <c r="O428" s="250"/>
      <c r="P428" s="250"/>
      <c r="Q428" s="250"/>
      <c r="R428" s="250"/>
      <c r="S428" s="250"/>
      <c r="T428" s="251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2" t="s">
        <v>172</v>
      </c>
      <c r="AU428" s="252" t="s">
        <v>82</v>
      </c>
      <c r="AV428" s="14" t="s">
        <v>82</v>
      </c>
      <c r="AW428" s="14" t="s">
        <v>33</v>
      </c>
      <c r="AX428" s="14" t="s">
        <v>72</v>
      </c>
      <c r="AY428" s="252" t="s">
        <v>159</v>
      </c>
    </row>
    <row r="429" spans="1:65" s="2" customFormat="1" ht="16.5" customHeight="1">
      <c r="A429" s="38"/>
      <c r="B429" s="39"/>
      <c r="C429" s="212" t="s">
        <v>697</v>
      </c>
      <c r="D429" s="212" t="s">
        <v>161</v>
      </c>
      <c r="E429" s="213" t="s">
        <v>698</v>
      </c>
      <c r="F429" s="214" t="s">
        <v>699</v>
      </c>
      <c r="G429" s="215" t="s">
        <v>209</v>
      </c>
      <c r="H429" s="216">
        <v>1526.77</v>
      </c>
      <c r="I429" s="217"/>
      <c r="J429" s="218">
        <f>ROUND(I429*H429,2)</f>
        <v>0</v>
      </c>
      <c r="K429" s="214" t="s">
        <v>165</v>
      </c>
      <c r="L429" s="44"/>
      <c r="M429" s="219" t="s">
        <v>19</v>
      </c>
      <c r="N429" s="220" t="s">
        <v>43</v>
      </c>
      <c r="O429" s="84"/>
      <c r="P429" s="221">
        <f>O429*H429</f>
        <v>0</v>
      </c>
      <c r="Q429" s="221">
        <v>0</v>
      </c>
      <c r="R429" s="221">
        <f>Q429*H429</f>
        <v>0</v>
      </c>
      <c r="S429" s="221">
        <v>0</v>
      </c>
      <c r="T429" s="222">
        <f>S429*H429</f>
        <v>0</v>
      </c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R429" s="223" t="s">
        <v>166</v>
      </c>
      <c r="AT429" s="223" t="s">
        <v>161</v>
      </c>
      <c r="AU429" s="223" t="s">
        <v>82</v>
      </c>
      <c r="AY429" s="17" t="s">
        <v>159</v>
      </c>
      <c r="BE429" s="224">
        <f>IF(N429="základní",J429,0)</f>
        <v>0</v>
      </c>
      <c r="BF429" s="224">
        <f>IF(N429="snížená",J429,0)</f>
        <v>0</v>
      </c>
      <c r="BG429" s="224">
        <f>IF(N429="zákl. přenesená",J429,0)</f>
        <v>0</v>
      </c>
      <c r="BH429" s="224">
        <f>IF(N429="sníž. přenesená",J429,0)</f>
        <v>0</v>
      </c>
      <c r="BI429" s="224">
        <f>IF(N429="nulová",J429,0)</f>
        <v>0</v>
      </c>
      <c r="BJ429" s="17" t="s">
        <v>80</v>
      </c>
      <c r="BK429" s="224">
        <f>ROUND(I429*H429,2)</f>
        <v>0</v>
      </c>
      <c r="BL429" s="17" t="s">
        <v>166</v>
      </c>
      <c r="BM429" s="223" t="s">
        <v>700</v>
      </c>
    </row>
    <row r="430" spans="1:47" s="2" customFormat="1" ht="12">
      <c r="A430" s="38"/>
      <c r="B430" s="39"/>
      <c r="C430" s="40"/>
      <c r="D430" s="225" t="s">
        <v>168</v>
      </c>
      <c r="E430" s="40"/>
      <c r="F430" s="226" t="s">
        <v>701</v>
      </c>
      <c r="G430" s="40"/>
      <c r="H430" s="40"/>
      <c r="I430" s="227"/>
      <c r="J430" s="40"/>
      <c r="K430" s="40"/>
      <c r="L430" s="44"/>
      <c r="M430" s="228"/>
      <c r="N430" s="229"/>
      <c r="O430" s="84"/>
      <c r="P430" s="84"/>
      <c r="Q430" s="84"/>
      <c r="R430" s="84"/>
      <c r="S430" s="84"/>
      <c r="T430" s="85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T430" s="17" t="s">
        <v>168</v>
      </c>
      <c r="AU430" s="17" t="s">
        <v>82</v>
      </c>
    </row>
    <row r="431" spans="1:47" s="2" customFormat="1" ht="12">
      <c r="A431" s="38"/>
      <c r="B431" s="39"/>
      <c r="C431" s="40"/>
      <c r="D431" s="230" t="s">
        <v>170</v>
      </c>
      <c r="E431" s="40"/>
      <c r="F431" s="231" t="s">
        <v>702</v>
      </c>
      <c r="G431" s="40"/>
      <c r="H431" s="40"/>
      <c r="I431" s="227"/>
      <c r="J431" s="40"/>
      <c r="K431" s="40"/>
      <c r="L431" s="44"/>
      <c r="M431" s="228"/>
      <c r="N431" s="229"/>
      <c r="O431" s="84"/>
      <c r="P431" s="84"/>
      <c r="Q431" s="84"/>
      <c r="R431" s="84"/>
      <c r="S431" s="84"/>
      <c r="T431" s="85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T431" s="17" t="s">
        <v>170</v>
      </c>
      <c r="AU431" s="17" t="s">
        <v>82</v>
      </c>
    </row>
    <row r="432" spans="1:51" s="13" customFormat="1" ht="12">
      <c r="A432" s="13"/>
      <c r="B432" s="232"/>
      <c r="C432" s="233"/>
      <c r="D432" s="225" t="s">
        <v>172</v>
      </c>
      <c r="E432" s="234" t="s">
        <v>19</v>
      </c>
      <c r="F432" s="235" t="s">
        <v>703</v>
      </c>
      <c r="G432" s="233"/>
      <c r="H432" s="234" t="s">
        <v>19</v>
      </c>
      <c r="I432" s="236"/>
      <c r="J432" s="233"/>
      <c r="K432" s="233"/>
      <c r="L432" s="237"/>
      <c r="M432" s="238"/>
      <c r="N432" s="239"/>
      <c r="O432" s="239"/>
      <c r="P432" s="239"/>
      <c r="Q432" s="239"/>
      <c r="R432" s="239"/>
      <c r="S432" s="239"/>
      <c r="T432" s="240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1" t="s">
        <v>172</v>
      </c>
      <c r="AU432" s="241" t="s">
        <v>82</v>
      </c>
      <c r="AV432" s="13" t="s">
        <v>80</v>
      </c>
      <c r="AW432" s="13" t="s">
        <v>33</v>
      </c>
      <c r="AX432" s="13" t="s">
        <v>72</v>
      </c>
      <c r="AY432" s="241" t="s">
        <v>159</v>
      </c>
    </row>
    <row r="433" spans="1:51" s="13" customFormat="1" ht="12">
      <c r="A433" s="13"/>
      <c r="B433" s="232"/>
      <c r="C433" s="233"/>
      <c r="D433" s="225" t="s">
        <v>172</v>
      </c>
      <c r="E433" s="234" t="s">
        <v>19</v>
      </c>
      <c r="F433" s="235" t="s">
        <v>704</v>
      </c>
      <c r="G433" s="233"/>
      <c r="H433" s="234" t="s">
        <v>19</v>
      </c>
      <c r="I433" s="236"/>
      <c r="J433" s="233"/>
      <c r="K433" s="233"/>
      <c r="L433" s="237"/>
      <c r="M433" s="238"/>
      <c r="N433" s="239"/>
      <c r="O433" s="239"/>
      <c r="P433" s="239"/>
      <c r="Q433" s="239"/>
      <c r="R433" s="239"/>
      <c r="S433" s="239"/>
      <c r="T433" s="240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1" t="s">
        <v>172</v>
      </c>
      <c r="AU433" s="241" t="s">
        <v>82</v>
      </c>
      <c r="AV433" s="13" t="s">
        <v>80</v>
      </c>
      <c r="AW433" s="13" t="s">
        <v>33</v>
      </c>
      <c r="AX433" s="13" t="s">
        <v>72</v>
      </c>
      <c r="AY433" s="241" t="s">
        <v>159</v>
      </c>
    </row>
    <row r="434" spans="1:51" s="13" customFormat="1" ht="12">
      <c r="A434" s="13"/>
      <c r="B434" s="232"/>
      <c r="C434" s="233"/>
      <c r="D434" s="225" t="s">
        <v>172</v>
      </c>
      <c r="E434" s="234" t="s">
        <v>19</v>
      </c>
      <c r="F434" s="235" t="s">
        <v>705</v>
      </c>
      <c r="G434" s="233"/>
      <c r="H434" s="234" t="s">
        <v>19</v>
      </c>
      <c r="I434" s="236"/>
      <c r="J434" s="233"/>
      <c r="K434" s="233"/>
      <c r="L434" s="237"/>
      <c r="M434" s="238"/>
      <c r="N434" s="239"/>
      <c r="O434" s="239"/>
      <c r="P434" s="239"/>
      <c r="Q434" s="239"/>
      <c r="R434" s="239"/>
      <c r="S434" s="239"/>
      <c r="T434" s="240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1" t="s">
        <v>172</v>
      </c>
      <c r="AU434" s="241" t="s">
        <v>82</v>
      </c>
      <c r="AV434" s="13" t="s">
        <v>80</v>
      </c>
      <c r="AW434" s="13" t="s">
        <v>33</v>
      </c>
      <c r="AX434" s="13" t="s">
        <v>72</v>
      </c>
      <c r="AY434" s="241" t="s">
        <v>159</v>
      </c>
    </row>
    <row r="435" spans="1:51" s="14" customFormat="1" ht="12">
      <c r="A435" s="14"/>
      <c r="B435" s="242"/>
      <c r="C435" s="243"/>
      <c r="D435" s="225" t="s">
        <v>172</v>
      </c>
      <c r="E435" s="244" t="s">
        <v>19</v>
      </c>
      <c r="F435" s="245" t="s">
        <v>706</v>
      </c>
      <c r="G435" s="243"/>
      <c r="H435" s="246">
        <v>52.9</v>
      </c>
      <c r="I435" s="247"/>
      <c r="J435" s="243"/>
      <c r="K435" s="243"/>
      <c r="L435" s="248"/>
      <c r="M435" s="249"/>
      <c r="N435" s="250"/>
      <c r="O435" s="250"/>
      <c r="P435" s="250"/>
      <c r="Q435" s="250"/>
      <c r="R435" s="250"/>
      <c r="S435" s="250"/>
      <c r="T435" s="251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2" t="s">
        <v>172</v>
      </c>
      <c r="AU435" s="252" t="s">
        <v>82</v>
      </c>
      <c r="AV435" s="14" t="s">
        <v>82</v>
      </c>
      <c r="AW435" s="14" t="s">
        <v>33</v>
      </c>
      <c r="AX435" s="14" t="s">
        <v>72</v>
      </c>
      <c r="AY435" s="252" t="s">
        <v>159</v>
      </c>
    </row>
    <row r="436" spans="1:51" s="14" customFormat="1" ht="12">
      <c r="A436" s="14"/>
      <c r="B436" s="242"/>
      <c r="C436" s="243"/>
      <c r="D436" s="225" t="s">
        <v>172</v>
      </c>
      <c r="E436" s="244" t="s">
        <v>19</v>
      </c>
      <c r="F436" s="245" t="s">
        <v>707</v>
      </c>
      <c r="G436" s="243"/>
      <c r="H436" s="246">
        <v>42.7</v>
      </c>
      <c r="I436" s="247"/>
      <c r="J436" s="243"/>
      <c r="K436" s="243"/>
      <c r="L436" s="248"/>
      <c r="M436" s="249"/>
      <c r="N436" s="250"/>
      <c r="O436" s="250"/>
      <c r="P436" s="250"/>
      <c r="Q436" s="250"/>
      <c r="R436" s="250"/>
      <c r="S436" s="250"/>
      <c r="T436" s="251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2" t="s">
        <v>172</v>
      </c>
      <c r="AU436" s="252" t="s">
        <v>82</v>
      </c>
      <c r="AV436" s="14" t="s">
        <v>82</v>
      </c>
      <c r="AW436" s="14" t="s">
        <v>33</v>
      </c>
      <c r="AX436" s="14" t="s">
        <v>72</v>
      </c>
      <c r="AY436" s="252" t="s">
        <v>159</v>
      </c>
    </row>
    <row r="437" spans="1:51" s="14" customFormat="1" ht="12">
      <c r="A437" s="14"/>
      <c r="B437" s="242"/>
      <c r="C437" s="243"/>
      <c r="D437" s="225" t="s">
        <v>172</v>
      </c>
      <c r="E437" s="244" t="s">
        <v>19</v>
      </c>
      <c r="F437" s="245" t="s">
        <v>708</v>
      </c>
      <c r="G437" s="243"/>
      <c r="H437" s="246">
        <v>65.1</v>
      </c>
      <c r="I437" s="247"/>
      <c r="J437" s="243"/>
      <c r="K437" s="243"/>
      <c r="L437" s="248"/>
      <c r="M437" s="249"/>
      <c r="N437" s="250"/>
      <c r="O437" s="250"/>
      <c r="P437" s="250"/>
      <c r="Q437" s="250"/>
      <c r="R437" s="250"/>
      <c r="S437" s="250"/>
      <c r="T437" s="251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2" t="s">
        <v>172</v>
      </c>
      <c r="AU437" s="252" t="s">
        <v>82</v>
      </c>
      <c r="AV437" s="14" t="s">
        <v>82</v>
      </c>
      <c r="AW437" s="14" t="s">
        <v>33</v>
      </c>
      <c r="AX437" s="14" t="s">
        <v>72</v>
      </c>
      <c r="AY437" s="252" t="s">
        <v>159</v>
      </c>
    </row>
    <row r="438" spans="1:51" s="14" customFormat="1" ht="12">
      <c r="A438" s="14"/>
      <c r="B438" s="242"/>
      <c r="C438" s="243"/>
      <c r="D438" s="225" t="s">
        <v>172</v>
      </c>
      <c r="E438" s="244" t="s">
        <v>19</v>
      </c>
      <c r="F438" s="245" t="s">
        <v>709</v>
      </c>
      <c r="G438" s="243"/>
      <c r="H438" s="246">
        <v>141.4</v>
      </c>
      <c r="I438" s="247"/>
      <c r="J438" s="243"/>
      <c r="K438" s="243"/>
      <c r="L438" s="248"/>
      <c r="M438" s="249"/>
      <c r="N438" s="250"/>
      <c r="O438" s="250"/>
      <c r="P438" s="250"/>
      <c r="Q438" s="250"/>
      <c r="R438" s="250"/>
      <c r="S438" s="250"/>
      <c r="T438" s="251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2" t="s">
        <v>172</v>
      </c>
      <c r="AU438" s="252" t="s">
        <v>82</v>
      </c>
      <c r="AV438" s="14" t="s">
        <v>82</v>
      </c>
      <c r="AW438" s="14" t="s">
        <v>33</v>
      </c>
      <c r="AX438" s="14" t="s">
        <v>72</v>
      </c>
      <c r="AY438" s="252" t="s">
        <v>159</v>
      </c>
    </row>
    <row r="439" spans="1:51" s="14" customFormat="1" ht="12">
      <c r="A439" s="14"/>
      <c r="B439" s="242"/>
      <c r="C439" s="243"/>
      <c r="D439" s="225" t="s">
        <v>172</v>
      </c>
      <c r="E439" s="244" t="s">
        <v>19</v>
      </c>
      <c r="F439" s="245" t="s">
        <v>710</v>
      </c>
      <c r="G439" s="243"/>
      <c r="H439" s="246">
        <v>161</v>
      </c>
      <c r="I439" s="247"/>
      <c r="J439" s="243"/>
      <c r="K439" s="243"/>
      <c r="L439" s="248"/>
      <c r="M439" s="249"/>
      <c r="N439" s="250"/>
      <c r="O439" s="250"/>
      <c r="P439" s="250"/>
      <c r="Q439" s="250"/>
      <c r="R439" s="250"/>
      <c r="S439" s="250"/>
      <c r="T439" s="251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2" t="s">
        <v>172</v>
      </c>
      <c r="AU439" s="252" t="s">
        <v>82</v>
      </c>
      <c r="AV439" s="14" t="s">
        <v>82</v>
      </c>
      <c r="AW439" s="14" t="s">
        <v>33</v>
      </c>
      <c r="AX439" s="14" t="s">
        <v>72</v>
      </c>
      <c r="AY439" s="252" t="s">
        <v>159</v>
      </c>
    </row>
    <row r="440" spans="1:51" s="14" customFormat="1" ht="12">
      <c r="A440" s="14"/>
      <c r="B440" s="242"/>
      <c r="C440" s="243"/>
      <c r="D440" s="225" t="s">
        <v>172</v>
      </c>
      <c r="E440" s="244" t="s">
        <v>19</v>
      </c>
      <c r="F440" s="245" t="s">
        <v>711</v>
      </c>
      <c r="G440" s="243"/>
      <c r="H440" s="246">
        <v>559.9</v>
      </c>
      <c r="I440" s="247"/>
      <c r="J440" s="243"/>
      <c r="K440" s="243"/>
      <c r="L440" s="248"/>
      <c r="M440" s="249"/>
      <c r="N440" s="250"/>
      <c r="O440" s="250"/>
      <c r="P440" s="250"/>
      <c r="Q440" s="250"/>
      <c r="R440" s="250"/>
      <c r="S440" s="250"/>
      <c r="T440" s="251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2" t="s">
        <v>172</v>
      </c>
      <c r="AU440" s="252" t="s">
        <v>82</v>
      </c>
      <c r="AV440" s="14" t="s">
        <v>82</v>
      </c>
      <c r="AW440" s="14" t="s">
        <v>33</v>
      </c>
      <c r="AX440" s="14" t="s">
        <v>72</v>
      </c>
      <c r="AY440" s="252" t="s">
        <v>159</v>
      </c>
    </row>
    <row r="441" spans="1:51" s="13" customFormat="1" ht="12">
      <c r="A441" s="13"/>
      <c r="B441" s="232"/>
      <c r="C441" s="233"/>
      <c r="D441" s="225" t="s">
        <v>172</v>
      </c>
      <c r="E441" s="234" t="s">
        <v>19</v>
      </c>
      <c r="F441" s="235" t="s">
        <v>712</v>
      </c>
      <c r="G441" s="233"/>
      <c r="H441" s="234" t="s">
        <v>19</v>
      </c>
      <c r="I441" s="236"/>
      <c r="J441" s="233"/>
      <c r="K441" s="233"/>
      <c r="L441" s="237"/>
      <c r="M441" s="238"/>
      <c r="N441" s="239"/>
      <c r="O441" s="239"/>
      <c r="P441" s="239"/>
      <c r="Q441" s="239"/>
      <c r="R441" s="239"/>
      <c r="S441" s="239"/>
      <c r="T441" s="240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1" t="s">
        <v>172</v>
      </c>
      <c r="AU441" s="241" t="s">
        <v>82</v>
      </c>
      <c r="AV441" s="13" t="s">
        <v>80</v>
      </c>
      <c r="AW441" s="13" t="s">
        <v>33</v>
      </c>
      <c r="AX441" s="13" t="s">
        <v>72</v>
      </c>
      <c r="AY441" s="241" t="s">
        <v>159</v>
      </c>
    </row>
    <row r="442" spans="1:51" s="13" customFormat="1" ht="12">
      <c r="A442" s="13"/>
      <c r="B442" s="232"/>
      <c r="C442" s="233"/>
      <c r="D442" s="225" t="s">
        <v>172</v>
      </c>
      <c r="E442" s="234" t="s">
        <v>19</v>
      </c>
      <c r="F442" s="235" t="s">
        <v>704</v>
      </c>
      <c r="G442" s="233"/>
      <c r="H442" s="234" t="s">
        <v>19</v>
      </c>
      <c r="I442" s="236"/>
      <c r="J442" s="233"/>
      <c r="K442" s="233"/>
      <c r="L442" s="237"/>
      <c r="M442" s="238"/>
      <c r="N442" s="239"/>
      <c r="O442" s="239"/>
      <c r="P442" s="239"/>
      <c r="Q442" s="239"/>
      <c r="R442" s="239"/>
      <c r="S442" s="239"/>
      <c r="T442" s="240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41" t="s">
        <v>172</v>
      </c>
      <c r="AU442" s="241" t="s">
        <v>82</v>
      </c>
      <c r="AV442" s="13" t="s">
        <v>80</v>
      </c>
      <c r="AW442" s="13" t="s">
        <v>33</v>
      </c>
      <c r="AX442" s="13" t="s">
        <v>72</v>
      </c>
      <c r="AY442" s="241" t="s">
        <v>159</v>
      </c>
    </row>
    <row r="443" spans="1:51" s="14" customFormat="1" ht="12">
      <c r="A443" s="14"/>
      <c r="B443" s="242"/>
      <c r="C443" s="243"/>
      <c r="D443" s="225" t="s">
        <v>172</v>
      </c>
      <c r="E443" s="244" t="s">
        <v>19</v>
      </c>
      <c r="F443" s="245" t="s">
        <v>713</v>
      </c>
      <c r="G443" s="243"/>
      <c r="H443" s="246">
        <v>503.77</v>
      </c>
      <c r="I443" s="247"/>
      <c r="J443" s="243"/>
      <c r="K443" s="243"/>
      <c r="L443" s="248"/>
      <c r="M443" s="249"/>
      <c r="N443" s="250"/>
      <c r="O443" s="250"/>
      <c r="P443" s="250"/>
      <c r="Q443" s="250"/>
      <c r="R443" s="250"/>
      <c r="S443" s="250"/>
      <c r="T443" s="251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2" t="s">
        <v>172</v>
      </c>
      <c r="AU443" s="252" t="s">
        <v>82</v>
      </c>
      <c r="AV443" s="14" t="s">
        <v>82</v>
      </c>
      <c r="AW443" s="14" t="s">
        <v>33</v>
      </c>
      <c r="AX443" s="14" t="s">
        <v>72</v>
      </c>
      <c r="AY443" s="252" t="s">
        <v>159</v>
      </c>
    </row>
    <row r="444" spans="1:65" s="2" customFormat="1" ht="16.5" customHeight="1">
      <c r="A444" s="38"/>
      <c r="B444" s="39"/>
      <c r="C444" s="212" t="s">
        <v>714</v>
      </c>
      <c r="D444" s="212" t="s">
        <v>161</v>
      </c>
      <c r="E444" s="213" t="s">
        <v>715</v>
      </c>
      <c r="F444" s="214" t="s">
        <v>716</v>
      </c>
      <c r="G444" s="215" t="s">
        <v>209</v>
      </c>
      <c r="H444" s="216">
        <v>503.77</v>
      </c>
      <c r="I444" s="217"/>
      <c r="J444" s="218">
        <f>ROUND(I444*H444,2)</f>
        <v>0</v>
      </c>
      <c r="K444" s="214" t="s">
        <v>165</v>
      </c>
      <c r="L444" s="44"/>
      <c r="M444" s="219" t="s">
        <v>19</v>
      </c>
      <c r="N444" s="220" t="s">
        <v>43</v>
      </c>
      <c r="O444" s="84"/>
      <c r="P444" s="221">
        <f>O444*H444</f>
        <v>0</v>
      </c>
      <c r="Q444" s="221">
        <v>0</v>
      </c>
      <c r="R444" s="221">
        <f>Q444*H444</f>
        <v>0</v>
      </c>
      <c r="S444" s="221">
        <v>0</v>
      </c>
      <c r="T444" s="222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223" t="s">
        <v>166</v>
      </c>
      <c r="AT444" s="223" t="s">
        <v>161</v>
      </c>
      <c r="AU444" s="223" t="s">
        <v>82</v>
      </c>
      <c r="AY444" s="17" t="s">
        <v>159</v>
      </c>
      <c r="BE444" s="224">
        <f>IF(N444="základní",J444,0)</f>
        <v>0</v>
      </c>
      <c r="BF444" s="224">
        <f>IF(N444="snížená",J444,0)</f>
        <v>0</v>
      </c>
      <c r="BG444" s="224">
        <f>IF(N444="zákl. přenesená",J444,0)</f>
        <v>0</v>
      </c>
      <c r="BH444" s="224">
        <f>IF(N444="sníž. přenesená",J444,0)</f>
        <v>0</v>
      </c>
      <c r="BI444" s="224">
        <f>IF(N444="nulová",J444,0)</f>
        <v>0</v>
      </c>
      <c r="BJ444" s="17" t="s">
        <v>80</v>
      </c>
      <c r="BK444" s="224">
        <f>ROUND(I444*H444,2)</f>
        <v>0</v>
      </c>
      <c r="BL444" s="17" t="s">
        <v>166</v>
      </c>
      <c r="BM444" s="223" t="s">
        <v>717</v>
      </c>
    </row>
    <row r="445" spans="1:47" s="2" customFormat="1" ht="12">
      <c r="A445" s="38"/>
      <c r="B445" s="39"/>
      <c r="C445" s="40"/>
      <c r="D445" s="225" t="s">
        <v>168</v>
      </c>
      <c r="E445" s="40"/>
      <c r="F445" s="226" t="s">
        <v>718</v>
      </c>
      <c r="G445" s="40"/>
      <c r="H445" s="40"/>
      <c r="I445" s="227"/>
      <c r="J445" s="40"/>
      <c r="K445" s="40"/>
      <c r="L445" s="44"/>
      <c r="M445" s="228"/>
      <c r="N445" s="229"/>
      <c r="O445" s="84"/>
      <c r="P445" s="84"/>
      <c r="Q445" s="84"/>
      <c r="R445" s="84"/>
      <c r="S445" s="84"/>
      <c r="T445" s="85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T445" s="17" t="s">
        <v>168</v>
      </c>
      <c r="AU445" s="17" t="s">
        <v>82</v>
      </c>
    </row>
    <row r="446" spans="1:47" s="2" customFormat="1" ht="12">
      <c r="A446" s="38"/>
      <c r="B446" s="39"/>
      <c r="C446" s="40"/>
      <c r="D446" s="230" t="s">
        <v>170</v>
      </c>
      <c r="E446" s="40"/>
      <c r="F446" s="231" t="s">
        <v>719</v>
      </c>
      <c r="G446" s="40"/>
      <c r="H446" s="40"/>
      <c r="I446" s="227"/>
      <c r="J446" s="40"/>
      <c r="K446" s="40"/>
      <c r="L446" s="44"/>
      <c r="M446" s="228"/>
      <c r="N446" s="229"/>
      <c r="O446" s="84"/>
      <c r="P446" s="84"/>
      <c r="Q446" s="84"/>
      <c r="R446" s="84"/>
      <c r="S446" s="84"/>
      <c r="T446" s="85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T446" s="17" t="s">
        <v>170</v>
      </c>
      <c r="AU446" s="17" t="s">
        <v>82</v>
      </c>
    </row>
    <row r="447" spans="1:47" s="2" customFormat="1" ht="12">
      <c r="A447" s="38"/>
      <c r="B447" s="39"/>
      <c r="C447" s="40"/>
      <c r="D447" s="225" t="s">
        <v>187</v>
      </c>
      <c r="E447" s="40"/>
      <c r="F447" s="253" t="s">
        <v>720</v>
      </c>
      <c r="G447" s="40"/>
      <c r="H447" s="40"/>
      <c r="I447" s="227"/>
      <c r="J447" s="40"/>
      <c r="K447" s="40"/>
      <c r="L447" s="44"/>
      <c r="M447" s="228"/>
      <c r="N447" s="229"/>
      <c r="O447" s="84"/>
      <c r="P447" s="84"/>
      <c r="Q447" s="84"/>
      <c r="R447" s="84"/>
      <c r="S447" s="84"/>
      <c r="T447" s="85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T447" s="17" t="s">
        <v>187</v>
      </c>
      <c r="AU447" s="17" t="s">
        <v>82</v>
      </c>
    </row>
    <row r="448" spans="1:51" s="13" customFormat="1" ht="12">
      <c r="A448" s="13"/>
      <c r="B448" s="232"/>
      <c r="C448" s="233"/>
      <c r="D448" s="225" t="s">
        <v>172</v>
      </c>
      <c r="E448" s="234" t="s">
        <v>19</v>
      </c>
      <c r="F448" s="235" t="s">
        <v>712</v>
      </c>
      <c r="G448" s="233"/>
      <c r="H448" s="234" t="s">
        <v>19</v>
      </c>
      <c r="I448" s="236"/>
      <c r="J448" s="233"/>
      <c r="K448" s="233"/>
      <c r="L448" s="237"/>
      <c r="M448" s="238"/>
      <c r="N448" s="239"/>
      <c r="O448" s="239"/>
      <c r="P448" s="239"/>
      <c r="Q448" s="239"/>
      <c r="R448" s="239"/>
      <c r="S448" s="239"/>
      <c r="T448" s="240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41" t="s">
        <v>172</v>
      </c>
      <c r="AU448" s="241" t="s">
        <v>82</v>
      </c>
      <c r="AV448" s="13" t="s">
        <v>80</v>
      </c>
      <c r="AW448" s="13" t="s">
        <v>33</v>
      </c>
      <c r="AX448" s="13" t="s">
        <v>72</v>
      </c>
      <c r="AY448" s="241" t="s">
        <v>159</v>
      </c>
    </row>
    <row r="449" spans="1:51" s="13" customFormat="1" ht="12">
      <c r="A449" s="13"/>
      <c r="B449" s="232"/>
      <c r="C449" s="233"/>
      <c r="D449" s="225" t="s">
        <v>172</v>
      </c>
      <c r="E449" s="234" t="s">
        <v>19</v>
      </c>
      <c r="F449" s="235" t="s">
        <v>721</v>
      </c>
      <c r="G449" s="233"/>
      <c r="H449" s="234" t="s">
        <v>19</v>
      </c>
      <c r="I449" s="236"/>
      <c r="J449" s="233"/>
      <c r="K449" s="233"/>
      <c r="L449" s="237"/>
      <c r="M449" s="238"/>
      <c r="N449" s="239"/>
      <c r="O449" s="239"/>
      <c r="P449" s="239"/>
      <c r="Q449" s="239"/>
      <c r="R449" s="239"/>
      <c r="S449" s="239"/>
      <c r="T449" s="240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1" t="s">
        <v>172</v>
      </c>
      <c r="AU449" s="241" t="s">
        <v>82</v>
      </c>
      <c r="AV449" s="13" t="s">
        <v>80</v>
      </c>
      <c r="AW449" s="13" t="s">
        <v>33</v>
      </c>
      <c r="AX449" s="13" t="s">
        <v>72</v>
      </c>
      <c r="AY449" s="241" t="s">
        <v>159</v>
      </c>
    </row>
    <row r="450" spans="1:51" s="14" customFormat="1" ht="12">
      <c r="A450" s="14"/>
      <c r="B450" s="242"/>
      <c r="C450" s="243"/>
      <c r="D450" s="225" t="s">
        <v>172</v>
      </c>
      <c r="E450" s="244" t="s">
        <v>19</v>
      </c>
      <c r="F450" s="245" t="s">
        <v>722</v>
      </c>
      <c r="G450" s="243"/>
      <c r="H450" s="246">
        <v>503.77</v>
      </c>
      <c r="I450" s="247"/>
      <c r="J450" s="243"/>
      <c r="K450" s="243"/>
      <c r="L450" s="248"/>
      <c r="M450" s="249"/>
      <c r="N450" s="250"/>
      <c r="O450" s="250"/>
      <c r="P450" s="250"/>
      <c r="Q450" s="250"/>
      <c r="R450" s="250"/>
      <c r="S450" s="250"/>
      <c r="T450" s="251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2" t="s">
        <v>172</v>
      </c>
      <c r="AU450" s="252" t="s">
        <v>82</v>
      </c>
      <c r="AV450" s="14" t="s">
        <v>82</v>
      </c>
      <c r="AW450" s="14" t="s">
        <v>33</v>
      </c>
      <c r="AX450" s="14" t="s">
        <v>72</v>
      </c>
      <c r="AY450" s="252" t="s">
        <v>159</v>
      </c>
    </row>
    <row r="451" spans="1:65" s="2" customFormat="1" ht="24.15" customHeight="1">
      <c r="A451" s="38"/>
      <c r="B451" s="39"/>
      <c r="C451" s="212" t="s">
        <v>723</v>
      </c>
      <c r="D451" s="212" t="s">
        <v>161</v>
      </c>
      <c r="E451" s="213" t="s">
        <v>724</v>
      </c>
      <c r="F451" s="214" t="s">
        <v>725</v>
      </c>
      <c r="G451" s="215" t="s">
        <v>209</v>
      </c>
      <c r="H451" s="216">
        <v>7653.71</v>
      </c>
      <c r="I451" s="217"/>
      <c r="J451" s="218">
        <f>ROUND(I451*H451,2)</f>
        <v>0</v>
      </c>
      <c r="K451" s="214" t="s">
        <v>165</v>
      </c>
      <c r="L451" s="44"/>
      <c r="M451" s="219" t="s">
        <v>19</v>
      </c>
      <c r="N451" s="220" t="s">
        <v>43</v>
      </c>
      <c r="O451" s="84"/>
      <c r="P451" s="221">
        <f>O451*H451</f>
        <v>0</v>
      </c>
      <c r="Q451" s="221">
        <v>0</v>
      </c>
      <c r="R451" s="221">
        <f>Q451*H451</f>
        <v>0</v>
      </c>
      <c r="S451" s="221">
        <v>0</v>
      </c>
      <c r="T451" s="222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23" t="s">
        <v>166</v>
      </c>
      <c r="AT451" s="223" t="s">
        <v>161</v>
      </c>
      <c r="AU451" s="223" t="s">
        <v>82</v>
      </c>
      <c r="AY451" s="17" t="s">
        <v>159</v>
      </c>
      <c r="BE451" s="224">
        <f>IF(N451="základní",J451,0)</f>
        <v>0</v>
      </c>
      <c r="BF451" s="224">
        <f>IF(N451="snížená",J451,0)</f>
        <v>0</v>
      </c>
      <c r="BG451" s="224">
        <f>IF(N451="zákl. přenesená",J451,0)</f>
        <v>0</v>
      </c>
      <c r="BH451" s="224">
        <f>IF(N451="sníž. přenesená",J451,0)</f>
        <v>0</v>
      </c>
      <c r="BI451" s="224">
        <f>IF(N451="nulová",J451,0)</f>
        <v>0</v>
      </c>
      <c r="BJ451" s="17" t="s">
        <v>80</v>
      </c>
      <c r="BK451" s="224">
        <f>ROUND(I451*H451,2)</f>
        <v>0</v>
      </c>
      <c r="BL451" s="17" t="s">
        <v>166</v>
      </c>
      <c r="BM451" s="223" t="s">
        <v>726</v>
      </c>
    </row>
    <row r="452" spans="1:47" s="2" customFormat="1" ht="12">
      <c r="A452" s="38"/>
      <c r="B452" s="39"/>
      <c r="C452" s="40"/>
      <c r="D452" s="225" t="s">
        <v>168</v>
      </c>
      <c r="E452" s="40"/>
      <c r="F452" s="226" t="s">
        <v>727</v>
      </c>
      <c r="G452" s="40"/>
      <c r="H452" s="40"/>
      <c r="I452" s="227"/>
      <c r="J452" s="40"/>
      <c r="K452" s="40"/>
      <c r="L452" s="44"/>
      <c r="M452" s="228"/>
      <c r="N452" s="229"/>
      <c r="O452" s="84"/>
      <c r="P452" s="84"/>
      <c r="Q452" s="84"/>
      <c r="R452" s="84"/>
      <c r="S452" s="84"/>
      <c r="T452" s="85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T452" s="17" t="s">
        <v>168</v>
      </c>
      <c r="AU452" s="17" t="s">
        <v>82</v>
      </c>
    </row>
    <row r="453" spans="1:47" s="2" customFormat="1" ht="12">
      <c r="A453" s="38"/>
      <c r="B453" s="39"/>
      <c r="C453" s="40"/>
      <c r="D453" s="230" t="s">
        <v>170</v>
      </c>
      <c r="E453" s="40"/>
      <c r="F453" s="231" t="s">
        <v>728</v>
      </c>
      <c r="G453" s="40"/>
      <c r="H453" s="40"/>
      <c r="I453" s="227"/>
      <c r="J453" s="40"/>
      <c r="K453" s="40"/>
      <c r="L453" s="44"/>
      <c r="M453" s="228"/>
      <c r="N453" s="229"/>
      <c r="O453" s="84"/>
      <c r="P453" s="84"/>
      <c r="Q453" s="84"/>
      <c r="R453" s="84"/>
      <c r="S453" s="84"/>
      <c r="T453" s="85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T453" s="17" t="s">
        <v>170</v>
      </c>
      <c r="AU453" s="17" t="s">
        <v>82</v>
      </c>
    </row>
    <row r="454" spans="1:51" s="13" customFormat="1" ht="12">
      <c r="A454" s="13"/>
      <c r="B454" s="232"/>
      <c r="C454" s="233"/>
      <c r="D454" s="225" t="s">
        <v>172</v>
      </c>
      <c r="E454" s="234" t="s">
        <v>19</v>
      </c>
      <c r="F454" s="235" t="s">
        <v>448</v>
      </c>
      <c r="G454" s="233"/>
      <c r="H454" s="234" t="s">
        <v>19</v>
      </c>
      <c r="I454" s="236"/>
      <c r="J454" s="233"/>
      <c r="K454" s="233"/>
      <c r="L454" s="237"/>
      <c r="M454" s="238"/>
      <c r="N454" s="239"/>
      <c r="O454" s="239"/>
      <c r="P454" s="239"/>
      <c r="Q454" s="239"/>
      <c r="R454" s="239"/>
      <c r="S454" s="239"/>
      <c r="T454" s="240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1" t="s">
        <v>172</v>
      </c>
      <c r="AU454" s="241" t="s">
        <v>82</v>
      </c>
      <c r="AV454" s="13" t="s">
        <v>80</v>
      </c>
      <c r="AW454" s="13" t="s">
        <v>33</v>
      </c>
      <c r="AX454" s="13" t="s">
        <v>72</v>
      </c>
      <c r="AY454" s="241" t="s">
        <v>159</v>
      </c>
    </row>
    <row r="455" spans="1:51" s="13" customFormat="1" ht="12">
      <c r="A455" s="13"/>
      <c r="B455" s="232"/>
      <c r="C455" s="233"/>
      <c r="D455" s="225" t="s">
        <v>172</v>
      </c>
      <c r="E455" s="234" t="s">
        <v>19</v>
      </c>
      <c r="F455" s="235" t="s">
        <v>729</v>
      </c>
      <c r="G455" s="233"/>
      <c r="H455" s="234" t="s">
        <v>19</v>
      </c>
      <c r="I455" s="236"/>
      <c r="J455" s="233"/>
      <c r="K455" s="233"/>
      <c r="L455" s="237"/>
      <c r="M455" s="238"/>
      <c r="N455" s="239"/>
      <c r="O455" s="239"/>
      <c r="P455" s="239"/>
      <c r="Q455" s="239"/>
      <c r="R455" s="239"/>
      <c r="S455" s="239"/>
      <c r="T455" s="240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1" t="s">
        <v>172</v>
      </c>
      <c r="AU455" s="241" t="s">
        <v>82</v>
      </c>
      <c r="AV455" s="13" t="s">
        <v>80</v>
      </c>
      <c r="AW455" s="13" t="s">
        <v>33</v>
      </c>
      <c r="AX455" s="13" t="s">
        <v>72</v>
      </c>
      <c r="AY455" s="241" t="s">
        <v>159</v>
      </c>
    </row>
    <row r="456" spans="1:51" s="14" customFormat="1" ht="12">
      <c r="A456" s="14"/>
      <c r="B456" s="242"/>
      <c r="C456" s="243"/>
      <c r="D456" s="225" t="s">
        <v>172</v>
      </c>
      <c r="E456" s="244" t="s">
        <v>19</v>
      </c>
      <c r="F456" s="245" t="s">
        <v>730</v>
      </c>
      <c r="G456" s="243"/>
      <c r="H456" s="246">
        <v>7653.71</v>
      </c>
      <c r="I456" s="247"/>
      <c r="J456" s="243"/>
      <c r="K456" s="243"/>
      <c r="L456" s="248"/>
      <c r="M456" s="249"/>
      <c r="N456" s="250"/>
      <c r="O456" s="250"/>
      <c r="P456" s="250"/>
      <c r="Q456" s="250"/>
      <c r="R456" s="250"/>
      <c r="S456" s="250"/>
      <c r="T456" s="251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2" t="s">
        <v>172</v>
      </c>
      <c r="AU456" s="252" t="s">
        <v>82</v>
      </c>
      <c r="AV456" s="14" t="s">
        <v>82</v>
      </c>
      <c r="AW456" s="14" t="s">
        <v>33</v>
      </c>
      <c r="AX456" s="14" t="s">
        <v>72</v>
      </c>
      <c r="AY456" s="252" t="s">
        <v>159</v>
      </c>
    </row>
    <row r="457" spans="1:65" s="2" customFormat="1" ht="37.8" customHeight="1">
      <c r="A457" s="38"/>
      <c r="B457" s="39"/>
      <c r="C457" s="212" t="s">
        <v>731</v>
      </c>
      <c r="D457" s="212" t="s">
        <v>161</v>
      </c>
      <c r="E457" s="213" t="s">
        <v>732</v>
      </c>
      <c r="F457" s="214" t="s">
        <v>733</v>
      </c>
      <c r="G457" s="215" t="s">
        <v>209</v>
      </c>
      <c r="H457" s="216">
        <v>759.9</v>
      </c>
      <c r="I457" s="217"/>
      <c r="J457" s="218">
        <f>ROUND(I457*H457,2)</f>
        <v>0</v>
      </c>
      <c r="K457" s="214" t="s">
        <v>165</v>
      </c>
      <c r="L457" s="44"/>
      <c r="M457" s="219" t="s">
        <v>19</v>
      </c>
      <c r="N457" s="220" t="s">
        <v>43</v>
      </c>
      <c r="O457" s="84"/>
      <c r="P457" s="221">
        <f>O457*H457</f>
        <v>0</v>
      </c>
      <c r="Q457" s="221">
        <v>0</v>
      </c>
      <c r="R457" s="221">
        <f>Q457*H457</f>
        <v>0</v>
      </c>
      <c r="S457" s="221">
        <v>0</v>
      </c>
      <c r="T457" s="222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223" t="s">
        <v>166</v>
      </c>
      <c r="AT457" s="223" t="s">
        <v>161</v>
      </c>
      <c r="AU457" s="223" t="s">
        <v>82</v>
      </c>
      <c r="AY457" s="17" t="s">
        <v>159</v>
      </c>
      <c r="BE457" s="224">
        <f>IF(N457="základní",J457,0)</f>
        <v>0</v>
      </c>
      <c r="BF457" s="224">
        <f>IF(N457="snížená",J457,0)</f>
        <v>0</v>
      </c>
      <c r="BG457" s="224">
        <f>IF(N457="zákl. přenesená",J457,0)</f>
        <v>0</v>
      </c>
      <c r="BH457" s="224">
        <f>IF(N457="sníž. přenesená",J457,0)</f>
        <v>0</v>
      </c>
      <c r="BI457" s="224">
        <f>IF(N457="nulová",J457,0)</f>
        <v>0</v>
      </c>
      <c r="BJ457" s="17" t="s">
        <v>80</v>
      </c>
      <c r="BK457" s="224">
        <f>ROUND(I457*H457,2)</f>
        <v>0</v>
      </c>
      <c r="BL457" s="17" t="s">
        <v>166</v>
      </c>
      <c r="BM457" s="223" t="s">
        <v>734</v>
      </c>
    </row>
    <row r="458" spans="1:47" s="2" customFormat="1" ht="12">
      <c r="A458" s="38"/>
      <c r="B458" s="39"/>
      <c r="C458" s="40"/>
      <c r="D458" s="225" t="s">
        <v>168</v>
      </c>
      <c r="E458" s="40"/>
      <c r="F458" s="226" t="s">
        <v>735</v>
      </c>
      <c r="G458" s="40"/>
      <c r="H458" s="40"/>
      <c r="I458" s="227"/>
      <c r="J458" s="40"/>
      <c r="K458" s="40"/>
      <c r="L458" s="44"/>
      <c r="M458" s="228"/>
      <c r="N458" s="229"/>
      <c r="O458" s="84"/>
      <c r="P458" s="84"/>
      <c r="Q458" s="84"/>
      <c r="R458" s="84"/>
      <c r="S458" s="84"/>
      <c r="T458" s="85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T458" s="17" t="s">
        <v>168</v>
      </c>
      <c r="AU458" s="17" t="s">
        <v>82</v>
      </c>
    </row>
    <row r="459" spans="1:47" s="2" customFormat="1" ht="12">
      <c r="A459" s="38"/>
      <c r="B459" s="39"/>
      <c r="C459" s="40"/>
      <c r="D459" s="230" t="s">
        <v>170</v>
      </c>
      <c r="E459" s="40"/>
      <c r="F459" s="231" t="s">
        <v>736</v>
      </c>
      <c r="G459" s="40"/>
      <c r="H459" s="40"/>
      <c r="I459" s="227"/>
      <c r="J459" s="40"/>
      <c r="K459" s="40"/>
      <c r="L459" s="44"/>
      <c r="M459" s="228"/>
      <c r="N459" s="229"/>
      <c r="O459" s="84"/>
      <c r="P459" s="84"/>
      <c r="Q459" s="84"/>
      <c r="R459" s="84"/>
      <c r="S459" s="84"/>
      <c r="T459" s="85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T459" s="17" t="s">
        <v>170</v>
      </c>
      <c r="AU459" s="17" t="s">
        <v>82</v>
      </c>
    </row>
    <row r="460" spans="1:51" s="13" customFormat="1" ht="12">
      <c r="A460" s="13"/>
      <c r="B460" s="232"/>
      <c r="C460" s="233"/>
      <c r="D460" s="225" t="s">
        <v>172</v>
      </c>
      <c r="E460" s="234" t="s">
        <v>19</v>
      </c>
      <c r="F460" s="235" t="s">
        <v>703</v>
      </c>
      <c r="G460" s="233"/>
      <c r="H460" s="234" t="s">
        <v>19</v>
      </c>
      <c r="I460" s="236"/>
      <c r="J460" s="233"/>
      <c r="K460" s="233"/>
      <c r="L460" s="237"/>
      <c r="M460" s="238"/>
      <c r="N460" s="239"/>
      <c r="O460" s="239"/>
      <c r="P460" s="239"/>
      <c r="Q460" s="239"/>
      <c r="R460" s="239"/>
      <c r="S460" s="239"/>
      <c r="T460" s="240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1" t="s">
        <v>172</v>
      </c>
      <c r="AU460" s="241" t="s">
        <v>82</v>
      </c>
      <c r="AV460" s="13" t="s">
        <v>80</v>
      </c>
      <c r="AW460" s="13" t="s">
        <v>33</v>
      </c>
      <c r="AX460" s="13" t="s">
        <v>72</v>
      </c>
      <c r="AY460" s="241" t="s">
        <v>159</v>
      </c>
    </row>
    <row r="461" spans="1:51" s="13" customFormat="1" ht="12">
      <c r="A461" s="13"/>
      <c r="B461" s="232"/>
      <c r="C461" s="233"/>
      <c r="D461" s="225" t="s">
        <v>172</v>
      </c>
      <c r="E461" s="234" t="s">
        <v>19</v>
      </c>
      <c r="F461" s="235" t="s">
        <v>737</v>
      </c>
      <c r="G461" s="233"/>
      <c r="H461" s="234" t="s">
        <v>19</v>
      </c>
      <c r="I461" s="236"/>
      <c r="J461" s="233"/>
      <c r="K461" s="233"/>
      <c r="L461" s="237"/>
      <c r="M461" s="238"/>
      <c r="N461" s="239"/>
      <c r="O461" s="239"/>
      <c r="P461" s="239"/>
      <c r="Q461" s="239"/>
      <c r="R461" s="239"/>
      <c r="S461" s="239"/>
      <c r="T461" s="240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1" t="s">
        <v>172</v>
      </c>
      <c r="AU461" s="241" t="s">
        <v>82</v>
      </c>
      <c r="AV461" s="13" t="s">
        <v>80</v>
      </c>
      <c r="AW461" s="13" t="s">
        <v>33</v>
      </c>
      <c r="AX461" s="13" t="s">
        <v>72</v>
      </c>
      <c r="AY461" s="241" t="s">
        <v>159</v>
      </c>
    </row>
    <row r="462" spans="1:51" s="13" customFormat="1" ht="12">
      <c r="A462" s="13"/>
      <c r="B462" s="232"/>
      <c r="C462" s="233"/>
      <c r="D462" s="225" t="s">
        <v>172</v>
      </c>
      <c r="E462" s="234" t="s">
        <v>19</v>
      </c>
      <c r="F462" s="235" t="s">
        <v>703</v>
      </c>
      <c r="G462" s="233"/>
      <c r="H462" s="234" t="s">
        <v>19</v>
      </c>
      <c r="I462" s="236"/>
      <c r="J462" s="233"/>
      <c r="K462" s="233"/>
      <c r="L462" s="237"/>
      <c r="M462" s="238"/>
      <c r="N462" s="239"/>
      <c r="O462" s="239"/>
      <c r="P462" s="239"/>
      <c r="Q462" s="239"/>
      <c r="R462" s="239"/>
      <c r="S462" s="239"/>
      <c r="T462" s="240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1" t="s">
        <v>172</v>
      </c>
      <c r="AU462" s="241" t="s">
        <v>82</v>
      </c>
      <c r="AV462" s="13" t="s">
        <v>80</v>
      </c>
      <c r="AW462" s="13" t="s">
        <v>33</v>
      </c>
      <c r="AX462" s="13" t="s">
        <v>72</v>
      </c>
      <c r="AY462" s="241" t="s">
        <v>159</v>
      </c>
    </row>
    <row r="463" spans="1:51" s="13" customFormat="1" ht="12">
      <c r="A463" s="13"/>
      <c r="B463" s="232"/>
      <c r="C463" s="233"/>
      <c r="D463" s="225" t="s">
        <v>172</v>
      </c>
      <c r="E463" s="234" t="s">
        <v>19</v>
      </c>
      <c r="F463" s="235" t="s">
        <v>738</v>
      </c>
      <c r="G463" s="233"/>
      <c r="H463" s="234" t="s">
        <v>19</v>
      </c>
      <c r="I463" s="236"/>
      <c r="J463" s="233"/>
      <c r="K463" s="233"/>
      <c r="L463" s="237"/>
      <c r="M463" s="238"/>
      <c r="N463" s="239"/>
      <c r="O463" s="239"/>
      <c r="P463" s="239"/>
      <c r="Q463" s="239"/>
      <c r="R463" s="239"/>
      <c r="S463" s="239"/>
      <c r="T463" s="240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1" t="s">
        <v>172</v>
      </c>
      <c r="AU463" s="241" t="s">
        <v>82</v>
      </c>
      <c r="AV463" s="13" t="s">
        <v>80</v>
      </c>
      <c r="AW463" s="13" t="s">
        <v>33</v>
      </c>
      <c r="AX463" s="13" t="s">
        <v>72</v>
      </c>
      <c r="AY463" s="241" t="s">
        <v>159</v>
      </c>
    </row>
    <row r="464" spans="1:51" s="13" customFormat="1" ht="12">
      <c r="A464" s="13"/>
      <c r="B464" s="232"/>
      <c r="C464" s="233"/>
      <c r="D464" s="225" t="s">
        <v>172</v>
      </c>
      <c r="E464" s="234" t="s">
        <v>19</v>
      </c>
      <c r="F464" s="235" t="s">
        <v>739</v>
      </c>
      <c r="G464" s="233"/>
      <c r="H464" s="234" t="s">
        <v>19</v>
      </c>
      <c r="I464" s="236"/>
      <c r="J464" s="233"/>
      <c r="K464" s="233"/>
      <c r="L464" s="237"/>
      <c r="M464" s="238"/>
      <c r="N464" s="239"/>
      <c r="O464" s="239"/>
      <c r="P464" s="239"/>
      <c r="Q464" s="239"/>
      <c r="R464" s="239"/>
      <c r="S464" s="239"/>
      <c r="T464" s="240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41" t="s">
        <v>172</v>
      </c>
      <c r="AU464" s="241" t="s">
        <v>82</v>
      </c>
      <c r="AV464" s="13" t="s">
        <v>80</v>
      </c>
      <c r="AW464" s="13" t="s">
        <v>33</v>
      </c>
      <c r="AX464" s="13" t="s">
        <v>72</v>
      </c>
      <c r="AY464" s="241" t="s">
        <v>159</v>
      </c>
    </row>
    <row r="465" spans="1:51" s="14" customFormat="1" ht="12">
      <c r="A465" s="14"/>
      <c r="B465" s="242"/>
      <c r="C465" s="243"/>
      <c r="D465" s="225" t="s">
        <v>172</v>
      </c>
      <c r="E465" s="244" t="s">
        <v>19</v>
      </c>
      <c r="F465" s="245" t="s">
        <v>740</v>
      </c>
      <c r="G465" s="243"/>
      <c r="H465" s="246">
        <v>39.3</v>
      </c>
      <c r="I465" s="247"/>
      <c r="J465" s="243"/>
      <c r="K465" s="243"/>
      <c r="L465" s="248"/>
      <c r="M465" s="249"/>
      <c r="N465" s="250"/>
      <c r="O465" s="250"/>
      <c r="P465" s="250"/>
      <c r="Q465" s="250"/>
      <c r="R465" s="250"/>
      <c r="S465" s="250"/>
      <c r="T465" s="251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2" t="s">
        <v>172</v>
      </c>
      <c r="AU465" s="252" t="s">
        <v>82</v>
      </c>
      <c r="AV465" s="14" t="s">
        <v>82</v>
      </c>
      <c r="AW465" s="14" t="s">
        <v>33</v>
      </c>
      <c r="AX465" s="14" t="s">
        <v>72</v>
      </c>
      <c r="AY465" s="252" t="s">
        <v>159</v>
      </c>
    </row>
    <row r="466" spans="1:51" s="14" customFormat="1" ht="12">
      <c r="A466" s="14"/>
      <c r="B466" s="242"/>
      <c r="C466" s="243"/>
      <c r="D466" s="225" t="s">
        <v>172</v>
      </c>
      <c r="E466" s="244" t="s">
        <v>19</v>
      </c>
      <c r="F466" s="245" t="s">
        <v>741</v>
      </c>
      <c r="G466" s="243"/>
      <c r="H466" s="246">
        <v>31.7</v>
      </c>
      <c r="I466" s="247"/>
      <c r="J466" s="243"/>
      <c r="K466" s="243"/>
      <c r="L466" s="248"/>
      <c r="M466" s="249"/>
      <c r="N466" s="250"/>
      <c r="O466" s="250"/>
      <c r="P466" s="250"/>
      <c r="Q466" s="250"/>
      <c r="R466" s="250"/>
      <c r="S466" s="250"/>
      <c r="T466" s="251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2" t="s">
        <v>172</v>
      </c>
      <c r="AU466" s="252" t="s">
        <v>82</v>
      </c>
      <c r="AV466" s="14" t="s">
        <v>82</v>
      </c>
      <c r="AW466" s="14" t="s">
        <v>33</v>
      </c>
      <c r="AX466" s="14" t="s">
        <v>72</v>
      </c>
      <c r="AY466" s="252" t="s">
        <v>159</v>
      </c>
    </row>
    <row r="467" spans="1:51" s="14" customFormat="1" ht="12">
      <c r="A467" s="14"/>
      <c r="B467" s="242"/>
      <c r="C467" s="243"/>
      <c r="D467" s="225" t="s">
        <v>172</v>
      </c>
      <c r="E467" s="244" t="s">
        <v>19</v>
      </c>
      <c r="F467" s="245" t="s">
        <v>742</v>
      </c>
      <c r="G467" s="243"/>
      <c r="H467" s="246">
        <v>48.4</v>
      </c>
      <c r="I467" s="247"/>
      <c r="J467" s="243"/>
      <c r="K467" s="243"/>
      <c r="L467" s="248"/>
      <c r="M467" s="249"/>
      <c r="N467" s="250"/>
      <c r="O467" s="250"/>
      <c r="P467" s="250"/>
      <c r="Q467" s="250"/>
      <c r="R467" s="250"/>
      <c r="S467" s="250"/>
      <c r="T467" s="251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2" t="s">
        <v>172</v>
      </c>
      <c r="AU467" s="252" t="s">
        <v>82</v>
      </c>
      <c r="AV467" s="14" t="s">
        <v>82</v>
      </c>
      <c r="AW467" s="14" t="s">
        <v>33</v>
      </c>
      <c r="AX467" s="14" t="s">
        <v>72</v>
      </c>
      <c r="AY467" s="252" t="s">
        <v>159</v>
      </c>
    </row>
    <row r="468" spans="1:51" s="14" customFormat="1" ht="12">
      <c r="A468" s="14"/>
      <c r="B468" s="242"/>
      <c r="C468" s="243"/>
      <c r="D468" s="225" t="s">
        <v>172</v>
      </c>
      <c r="E468" s="244" t="s">
        <v>19</v>
      </c>
      <c r="F468" s="245" t="s">
        <v>743</v>
      </c>
      <c r="G468" s="243"/>
      <c r="H468" s="246">
        <v>105</v>
      </c>
      <c r="I468" s="247"/>
      <c r="J468" s="243"/>
      <c r="K468" s="243"/>
      <c r="L468" s="248"/>
      <c r="M468" s="249"/>
      <c r="N468" s="250"/>
      <c r="O468" s="250"/>
      <c r="P468" s="250"/>
      <c r="Q468" s="250"/>
      <c r="R468" s="250"/>
      <c r="S468" s="250"/>
      <c r="T468" s="251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2" t="s">
        <v>172</v>
      </c>
      <c r="AU468" s="252" t="s">
        <v>82</v>
      </c>
      <c r="AV468" s="14" t="s">
        <v>82</v>
      </c>
      <c r="AW468" s="14" t="s">
        <v>33</v>
      </c>
      <c r="AX468" s="14" t="s">
        <v>72</v>
      </c>
      <c r="AY468" s="252" t="s">
        <v>159</v>
      </c>
    </row>
    <row r="469" spans="1:51" s="14" customFormat="1" ht="12">
      <c r="A469" s="14"/>
      <c r="B469" s="242"/>
      <c r="C469" s="243"/>
      <c r="D469" s="225" t="s">
        <v>172</v>
      </c>
      <c r="E469" s="244" t="s">
        <v>19</v>
      </c>
      <c r="F469" s="245" t="s">
        <v>744</v>
      </c>
      <c r="G469" s="243"/>
      <c r="H469" s="246">
        <v>119.6</v>
      </c>
      <c r="I469" s="247"/>
      <c r="J469" s="243"/>
      <c r="K469" s="243"/>
      <c r="L469" s="248"/>
      <c r="M469" s="249"/>
      <c r="N469" s="250"/>
      <c r="O469" s="250"/>
      <c r="P469" s="250"/>
      <c r="Q469" s="250"/>
      <c r="R469" s="250"/>
      <c r="S469" s="250"/>
      <c r="T469" s="251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2" t="s">
        <v>172</v>
      </c>
      <c r="AU469" s="252" t="s">
        <v>82</v>
      </c>
      <c r="AV469" s="14" t="s">
        <v>82</v>
      </c>
      <c r="AW469" s="14" t="s">
        <v>33</v>
      </c>
      <c r="AX469" s="14" t="s">
        <v>72</v>
      </c>
      <c r="AY469" s="252" t="s">
        <v>159</v>
      </c>
    </row>
    <row r="470" spans="1:51" s="14" customFormat="1" ht="12">
      <c r="A470" s="14"/>
      <c r="B470" s="242"/>
      <c r="C470" s="243"/>
      <c r="D470" s="225" t="s">
        <v>172</v>
      </c>
      <c r="E470" s="244" t="s">
        <v>19</v>
      </c>
      <c r="F470" s="245" t="s">
        <v>745</v>
      </c>
      <c r="G470" s="243"/>
      <c r="H470" s="246">
        <v>415.9</v>
      </c>
      <c r="I470" s="247"/>
      <c r="J470" s="243"/>
      <c r="K470" s="243"/>
      <c r="L470" s="248"/>
      <c r="M470" s="249"/>
      <c r="N470" s="250"/>
      <c r="O470" s="250"/>
      <c r="P470" s="250"/>
      <c r="Q470" s="250"/>
      <c r="R470" s="250"/>
      <c r="S470" s="250"/>
      <c r="T470" s="251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2" t="s">
        <v>172</v>
      </c>
      <c r="AU470" s="252" t="s">
        <v>82</v>
      </c>
      <c r="AV470" s="14" t="s">
        <v>82</v>
      </c>
      <c r="AW470" s="14" t="s">
        <v>33</v>
      </c>
      <c r="AX470" s="14" t="s">
        <v>72</v>
      </c>
      <c r="AY470" s="252" t="s">
        <v>159</v>
      </c>
    </row>
    <row r="471" spans="1:65" s="2" customFormat="1" ht="37.8" customHeight="1">
      <c r="A471" s="38"/>
      <c r="B471" s="39"/>
      <c r="C471" s="212" t="s">
        <v>746</v>
      </c>
      <c r="D471" s="212" t="s">
        <v>161</v>
      </c>
      <c r="E471" s="213" t="s">
        <v>747</v>
      </c>
      <c r="F471" s="214" t="s">
        <v>748</v>
      </c>
      <c r="G471" s="215" t="s">
        <v>209</v>
      </c>
      <c r="H471" s="216">
        <v>31235.05</v>
      </c>
      <c r="I471" s="217"/>
      <c r="J471" s="218">
        <f>ROUND(I471*H471,2)</f>
        <v>0</v>
      </c>
      <c r="K471" s="214" t="s">
        <v>19</v>
      </c>
      <c r="L471" s="44"/>
      <c r="M471" s="219" t="s">
        <v>19</v>
      </c>
      <c r="N471" s="220" t="s">
        <v>43</v>
      </c>
      <c r="O471" s="84"/>
      <c r="P471" s="221">
        <f>O471*H471</f>
        <v>0</v>
      </c>
      <c r="Q471" s="221">
        <v>0</v>
      </c>
      <c r="R471" s="221">
        <f>Q471*H471</f>
        <v>0</v>
      </c>
      <c r="S471" s="221">
        <v>0</v>
      </c>
      <c r="T471" s="222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223" t="s">
        <v>166</v>
      </c>
      <c r="AT471" s="223" t="s">
        <v>161</v>
      </c>
      <c r="AU471" s="223" t="s">
        <v>82</v>
      </c>
      <c r="AY471" s="17" t="s">
        <v>159</v>
      </c>
      <c r="BE471" s="224">
        <f>IF(N471="základní",J471,0)</f>
        <v>0</v>
      </c>
      <c r="BF471" s="224">
        <f>IF(N471="snížená",J471,0)</f>
        <v>0</v>
      </c>
      <c r="BG471" s="224">
        <f>IF(N471="zákl. přenesená",J471,0)</f>
        <v>0</v>
      </c>
      <c r="BH471" s="224">
        <f>IF(N471="sníž. přenesená",J471,0)</f>
        <v>0</v>
      </c>
      <c r="BI471" s="224">
        <f>IF(N471="nulová",J471,0)</f>
        <v>0</v>
      </c>
      <c r="BJ471" s="17" t="s">
        <v>80</v>
      </c>
      <c r="BK471" s="224">
        <f>ROUND(I471*H471,2)</f>
        <v>0</v>
      </c>
      <c r="BL471" s="17" t="s">
        <v>166</v>
      </c>
      <c r="BM471" s="223" t="s">
        <v>749</v>
      </c>
    </row>
    <row r="472" spans="1:47" s="2" customFormat="1" ht="12">
      <c r="A472" s="38"/>
      <c r="B472" s="39"/>
      <c r="C472" s="40"/>
      <c r="D472" s="225" t="s">
        <v>168</v>
      </c>
      <c r="E472" s="40"/>
      <c r="F472" s="226" t="s">
        <v>750</v>
      </c>
      <c r="G472" s="40"/>
      <c r="H472" s="40"/>
      <c r="I472" s="227"/>
      <c r="J472" s="40"/>
      <c r="K472" s="40"/>
      <c r="L472" s="44"/>
      <c r="M472" s="228"/>
      <c r="N472" s="229"/>
      <c r="O472" s="84"/>
      <c r="P472" s="84"/>
      <c r="Q472" s="84"/>
      <c r="R472" s="84"/>
      <c r="S472" s="84"/>
      <c r="T472" s="85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T472" s="17" t="s">
        <v>168</v>
      </c>
      <c r="AU472" s="17" t="s">
        <v>82</v>
      </c>
    </row>
    <row r="473" spans="1:51" s="13" customFormat="1" ht="12">
      <c r="A473" s="13"/>
      <c r="B473" s="232"/>
      <c r="C473" s="233"/>
      <c r="D473" s="225" t="s">
        <v>172</v>
      </c>
      <c r="E473" s="234" t="s">
        <v>19</v>
      </c>
      <c r="F473" s="235" t="s">
        <v>448</v>
      </c>
      <c r="G473" s="233"/>
      <c r="H473" s="234" t="s">
        <v>19</v>
      </c>
      <c r="I473" s="236"/>
      <c r="J473" s="233"/>
      <c r="K473" s="233"/>
      <c r="L473" s="237"/>
      <c r="M473" s="238"/>
      <c r="N473" s="239"/>
      <c r="O473" s="239"/>
      <c r="P473" s="239"/>
      <c r="Q473" s="239"/>
      <c r="R473" s="239"/>
      <c r="S473" s="239"/>
      <c r="T473" s="240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1" t="s">
        <v>172</v>
      </c>
      <c r="AU473" s="241" t="s">
        <v>82</v>
      </c>
      <c r="AV473" s="13" t="s">
        <v>80</v>
      </c>
      <c r="AW473" s="13" t="s">
        <v>33</v>
      </c>
      <c r="AX473" s="13" t="s">
        <v>72</v>
      </c>
      <c r="AY473" s="241" t="s">
        <v>159</v>
      </c>
    </row>
    <row r="474" spans="1:51" s="13" customFormat="1" ht="12">
      <c r="A474" s="13"/>
      <c r="B474" s="232"/>
      <c r="C474" s="233"/>
      <c r="D474" s="225" t="s">
        <v>172</v>
      </c>
      <c r="E474" s="234" t="s">
        <v>19</v>
      </c>
      <c r="F474" s="235" t="s">
        <v>751</v>
      </c>
      <c r="G474" s="233"/>
      <c r="H474" s="234" t="s">
        <v>19</v>
      </c>
      <c r="I474" s="236"/>
      <c r="J474" s="233"/>
      <c r="K474" s="233"/>
      <c r="L474" s="237"/>
      <c r="M474" s="238"/>
      <c r="N474" s="239"/>
      <c r="O474" s="239"/>
      <c r="P474" s="239"/>
      <c r="Q474" s="239"/>
      <c r="R474" s="239"/>
      <c r="S474" s="239"/>
      <c r="T474" s="240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1" t="s">
        <v>172</v>
      </c>
      <c r="AU474" s="241" t="s">
        <v>82</v>
      </c>
      <c r="AV474" s="13" t="s">
        <v>80</v>
      </c>
      <c r="AW474" s="13" t="s">
        <v>33</v>
      </c>
      <c r="AX474" s="13" t="s">
        <v>72</v>
      </c>
      <c r="AY474" s="241" t="s">
        <v>159</v>
      </c>
    </row>
    <row r="475" spans="1:51" s="14" customFormat="1" ht="12">
      <c r="A475" s="14"/>
      <c r="B475" s="242"/>
      <c r="C475" s="243"/>
      <c r="D475" s="225" t="s">
        <v>172</v>
      </c>
      <c r="E475" s="244" t="s">
        <v>19</v>
      </c>
      <c r="F475" s="245" t="s">
        <v>752</v>
      </c>
      <c r="G475" s="243"/>
      <c r="H475" s="246">
        <v>31235.05</v>
      </c>
      <c r="I475" s="247"/>
      <c r="J475" s="243"/>
      <c r="K475" s="243"/>
      <c r="L475" s="248"/>
      <c r="M475" s="249"/>
      <c r="N475" s="250"/>
      <c r="O475" s="250"/>
      <c r="P475" s="250"/>
      <c r="Q475" s="250"/>
      <c r="R475" s="250"/>
      <c r="S475" s="250"/>
      <c r="T475" s="251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2" t="s">
        <v>172</v>
      </c>
      <c r="AU475" s="252" t="s">
        <v>82</v>
      </c>
      <c r="AV475" s="14" t="s">
        <v>82</v>
      </c>
      <c r="AW475" s="14" t="s">
        <v>33</v>
      </c>
      <c r="AX475" s="14" t="s">
        <v>72</v>
      </c>
      <c r="AY475" s="252" t="s">
        <v>159</v>
      </c>
    </row>
    <row r="476" spans="1:65" s="2" customFormat="1" ht="21.75" customHeight="1">
      <c r="A476" s="38"/>
      <c r="B476" s="39"/>
      <c r="C476" s="212" t="s">
        <v>753</v>
      </c>
      <c r="D476" s="212" t="s">
        <v>161</v>
      </c>
      <c r="E476" s="213" t="s">
        <v>754</v>
      </c>
      <c r="F476" s="214" t="s">
        <v>755</v>
      </c>
      <c r="G476" s="215" t="s">
        <v>209</v>
      </c>
      <c r="H476" s="216">
        <v>5324</v>
      </c>
      <c r="I476" s="217"/>
      <c r="J476" s="218">
        <f>ROUND(I476*H476,2)</f>
        <v>0</v>
      </c>
      <c r="K476" s="214" t="s">
        <v>165</v>
      </c>
      <c r="L476" s="44"/>
      <c r="M476" s="219" t="s">
        <v>19</v>
      </c>
      <c r="N476" s="220" t="s">
        <v>43</v>
      </c>
      <c r="O476" s="84"/>
      <c r="P476" s="221">
        <f>O476*H476</f>
        <v>0</v>
      </c>
      <c r="Q476" s="221">
        <v>0.324</v>
      </c>
      <c r="R476" s="221">
        <f>Q476*H476</f>
        <v>1724.976</v>
      </c>
      <c r="S476" s="221">
        <v>0</v>
      </c>
      <c r="T476" s="222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223" t="s">
        <v>166</v>
      </c>
      <c r="AT476" s="223" t="s">
        <v>161</v>
      </c>
      <c r="AU476" s="223" t="s">
        <v>82</v>
      </c>
      <c r="AY476" s="17" t="s">
        <v>159</v>
      </c>
      <c r="BE476" s="224">
        <f>IF(N476="základní",J476,0)</f>
        <v>0</v>
      </c>
      <c r="BF476" s="224">
        <f>IF(N476="snížená",J476,0)</f>
        <v>0</v>
      </c>
      <c r="BG476" s="224">
        <f>IF(N476="zákl. přenesená",J476,0)</f>
        <v>0</v>
      </c>
      <c r="BH476" s="224">
        <f>IF(N476="sníž. přenesená",J476,0)</f>
        <v>0</v>
      </c>
      <c r="BI476" s="224">
        <f>IF(N476="nulová",J476,0)</f>
        <v>0</v>
      </c>
      <c r="BJ476" s="17" t="s">
        <v>80</v>
      </c>
      <c r="BK476" s="224">
        <f>ROUND(I476*H476,2)</f>
        <v>0</v>
      </c>
      <c r="BL476" s="17" t="s">
        <v>166</v>
      </c>
      <c r="BM476" s="223" t="s">
        <v>756</v>
      </c>
    </row>
    <row r="477" spans="1:47" s="2" customFormat="1" ht="12">
      <c r="A477" s="38"/>
      <c r="B477" s="39"/>
      <c r="C477" s="40"/>
      <c r="D477" s="225" t="s">
        <v>168</v>
      </c>
      <c r="E477" s="40"/>
      <c r="F477" s="226" t="s">
        <v>757</v>
      </c>
      <c r="G477" s="40"/>
      <c r="H477" s="40"/>
      <c r="I477" s="227"/>
      <c r="J477" s="40"/>
      <c r="K477" s="40"/>
      <c r="L477" s="44"/>
      <c r="M477" s="228"/>
      <c r="N477" s="229"/>
      <c r="O477" s="84"/>
      <c r="P477" s="84"/>
      <c r="Q477" s="84"/>
      <c r="R477" s="84"/>
      <c r="S477" s="84"/>
      <c r="T477" s="85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T477" s="17" t="s">
        <v>168</v>
      </c>
      <c r="AU477" s="17" t="s">
        <v>82</v>
      </c>
    </row>
    <row r="478" spans="1:47" s="2" customFormat="1" ht="12">
      <c r="A478" s="38"/>
      <c r="B478" s="39"/>
      <c r="C478" s="40"/>
      <c r="D478" s="230" t="s">
        <v>170</v>
      </c>
      <c r="E478" s="40"/>
      <c r="F478" s="231" t="s">
        <v>758</v>
      </c>
      <c r="G478" s="40"/>
      <c r="H478" s="40"/>
      <c r="I478" s="227"/>
      <c r="J478" s="40"/>
      <c r="K478" s="40"/>
      <c r="L478" s="44"/>
      <c r="M478" s="228"/>
      <c r="N478" s="229"/>
      <c r="O478" s="84"/>
      <c r="P478" s="84"/>
      <c r="Q478" s="84"/>
      <c r="R478" s="84"/>
      <c r="S478" s="84"/>
      <c r="T478" s="85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T478" s="17" t="s">
        <v>170</v>
      </c>
      <c r="AU478" s="17" t="s">
        <v>82</v>
      </c>
    </row>
    <row r="479" spans="1:47" s="2" customFormat="1" ht="12">
      <c r="A479" s="38"/>
      <c r="B479" s="39"/>
      <c r="C479" s="40"/>
      <c r="D479" s="225" t="s">
        <v>187</v>
      </c>
      <c r="E479" s="40"/>
      <c r="F479" s="253" t="s">
        <v>720</v>
      </c>
      <c r="G479" s="40"/>
      <c r="H479" s="40"/>
      <c r="I479" s="227"/>
      <c r="J479" s="40"/>
      <c r="K479" s="40"/>
      <c r="L479" s="44"/>
      <c r="M479" s="228"/>
      <c r="N479" s="229"/>
      <c r="O479" s="84"/>
      <c r="P479" s="84"/>
      <c r="Q479" s="84"/>
      <c r="R479" s="84"/>
      <c r="S479" s="84"/>
      <c r="T479" s="85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T479" s="17" t="s">
        <v>187</v>
      </c>
      <c r="AU479" s="17" t="s">
        <v>82</v>
      </c>
    </row>
    <row r="480" spans="1:51" s="13" customFormat="1" ht="12">
      <c r="A480" s="13"/>
      <c r="B480" s="232"/>
      <c r="C480" s="233"/>
      <c r="D480" s="225" t="s">
        <v>172</v>
      </c>
      <c r="E480" s="234" t="s">
        <v>19</v>
      </c>
      <c r="F480" s="235" t="s">
        <v>759</v>
      </c>
      <c r="G480" s="233"/>
      <c r="H480" s="234" t="s">
        <v>19</v>
      </c>
      <c r="I480" s="236"/>
      <c r="J480" s="233"/>
      <c r="K480" s="233"/>
      <c r="L480" s="237"/>
      <c r="M480" s="238"/>
      <c r="N480" s="239"/>
      <c r="O480" s="239"/>
      <c r="P480" s="239"/>
      <c r="Q480" s="239"/>
      <c r="R480" s="239"/>
      <c r="S480" s="239"/>
      <c r="T480" s="240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1" t="s">
        <v>172</v>
      </c>
      <c r="AU480" s="241" t="s">
        <v>82</v>
      </c>
      <c r="AV480" s="13" t="s">
        <v>80</v>
      </c>
      <c r="AW480" s="13" t="s">
        <v>33</v>
      </c>
      <c r="AX480" s="13" t="s">
        <v>72</v>
      </c>
      <c r="AY480" s="241" t="s">
        <v>159</v>
      </c>
    </row>
    <row r="481" spans="1:51" s="13" customFormat="1" ht="12">
      <c r="A481" s="13"/>
      <c r="B481" s="232"/>
      <c r="C481" s="233"/>
      <c r="D481" s="225" t="s">
        <v>172</v>
      </c>
      <c r="E481" s="234" t="s">
        <v>19</v>
      </c>
      <c r="F481" s="235" t="s">
        <v>760</v>
      </c>
      <c r="G481" s="233"/>
      <c r="H481" s="234" t="s">
        <v>19</v>
      </c>
      <c r="I481" s="236"/>
      <c r="J481" s="233"/>
      <c r="K481" s="233"/>
      <c r="L481" s="237"/>
      <c r="M481" s="238"/>
      <c r="N481" s="239"/>
      <c r="O481" s="239"/>
      <c r="P481" s="239"/>
      <c r="Q481" s="239"/>
      <c r="R481" s="239"/>
      <c r="S481" s="239"/>
      <c r="T481" s="240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1" t="s">
        <v>172</v>
      </c>
      <c r="AU481" s="241" t="s">
        <v>82</v>
      </c>
      <c r="AV481" s="13" t="s">
        <v>80</v>
      </c>
      <c r="AW481" s="13" t="s">
        <v>33</v>
      </c>
      <c r="AX481" s="13" t="s">
        <v>72</v>
      </c>
      <c r="AY481" s="241" t="s">
        <v>159</v>
      </c>
    </row>
    <row r="482" spans="1:51" s="14" customFormat="1" ht="12">
      <c r="A482" s="14"/>
      <c r="B482" s="242"/>
      <c r="C482" s="243"/>
      <c r="D482" s="225" t="s">
        <v>172</v>
      </c>
      <c r="E482" s="244" t="s">
        <v>19</v>
      </c>
      <c r="F482" s="245" t="s">
        <v>761</v>
      </c>
      <c r="G482" s="243"/>
      <c r="H482" s="246">
        <v>5324</v>
      </c>
      <c r="I482" s="247"/>
      <c r="J482" s="243"/>
      <c r="K482" s="243"/>
      <c r="L482" s="248"/>
      <c r="M482" s="249"/>
      <c r="N482" s="250"/>
      <c r="O482" s="250"/>
      <c r="P482" s="250"/>
      <c r="Q482" s="250"/>
      <c r="R482" s="250"/>
      <c r="S482" s="250"/>
      <c r="T482" s="251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2" t="s">
        <v>172</v>
      </c>
      <c r="AU482" s="252" t="s">
        <v>82</v>
      </c>
      <c r="AV482" s="14" t="s">
        <v>82</v>
      </c>
      <c r="AW482" s="14" t="s">
        <v>33</v>
      </c>
      <c r="AX482" s="14" t="s">
        <v>72</v>
      </c>
      <c r="AY482" s="252" t="s">
        <v>159</v>
      </c>
    </row>
    <row r="483" spans="1:65" s="2" customFormat="1" ht="24.15" customHeight="1">
      <c r="A483" s="38"/>
      <c r="B483" s="39"/>
      <c r="C483" s="212" t="s">
        <v>762</v>
      </c>
      <c r="D483" s="212" t="s">
        <v>161</v>
      </c>
      <c r="E483" s="213" t="s">
        <v>763</v>
      </c>
      <c r="F483" s="214" t="s">
        <v>764</v>
      </c>
      <c r="G483" s="215" t="s">
        <v>209</v>
      </c>
      <c r="H483" s="216">
        <v>32764.2</v>
      </c>
      <c r="I483" s="217"/>
      <c r="J483" s="218">
        <f>ROUND(I483*H483,2)</f>
        <v>0</v>
      </c>
      <c r="K483" s="214" t="s">
        <v>165</v>
      </c>
      <c r="L483" s="44"/>
      <c r="M483" s="219" t="s">
        <v>19</v>
      </c>
      <c r="N483" s="220" t="s">
        <v>43</v>
      </c>
      <c r="O483" s="84"/>
      <c r="P483" s="221">
        <f>O483*H483</f>
        <v>0</v>
      </c>
      <c r="Q483" s="221">
        <v>0</v>
      </c>
      <c r="R483" s="221">
        <f>Q483*H483</f>
        <v>0</v>
      </c>
      <c r="S483" s="221">
        <v>0</v>
      </c>
      <c r="T483" s="222">
        <f>S483*H483</f>
        <v>0</v>
      </c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R483" s="223" t="s">
        <v>166</v>
      </c>
      <c r="AT483" s="223" t="s">
        <v>161</v>
      </c>
      <c r="AU483" s="223" t="s">
        <v>82</v>
      </c>
      <c r="AY483" s="17" t="s">
        <v>159</v>
      </c>
      <c r="BE483" s="224">
        <f>IF(N483="základní",J483,0)</f>
        <v>0</v>
      </c>
      <c r="BF483" s="224">
        <f>IF(N483="snížená",J483,0)</f>
        <v>0</v>
      </c>
      <c r="BG483" s="224">
        <f>IF(N483="zákl. přenesená",J483,0)</f>
        <v>0</v>
      </c>
      <c r="BH483" s="224">
        <f>IF(N483="sníž. přenesená",J483,0)</f>
        <v>0</v>
      </c>
      <c r="BI483" s="224">
        <f>IF(N483="nulová",J483,0)</f>
        <v>0</v>
      </c>
      <c r="BJ483" s="17" t="s">
        <v>80</v>
      </c>
      <c r="BK483" s="224">
        <f>ROUND(I483*H483,2)</f>
        <v>0</v>
      </c>
      <c r="BL483" s="17" t="s">
        <v>166</v>
      </c>
      <c r="BM483" s="223" t="s">
        <v>765</v>
      </c>
    </row>
    <row r="484" spans="1:47" s="2" customFormat="1" ht="12">
      <c r="A484" s="38"/>
      <c r="B484" s="39"/>
      <c r="C484" s="40"/>
      <c r="D484" s="225" t="s">
        <v>168</v>
      </c>
      <c r="E484" s="40"/>
      <c r="F484" s="226" t="s">
        <v>766</v>
      </c>
      <c r="G484" s="40"/>
      <c r="H484" s="40"/>
      <c r="I484" s="227"/>
      <c r="J484" s="40"/>
      <c r="K484" s="40"/>
      <c r="L484" s="44"/>
      <c r="M484" s="228"/>
      <c r="N484" s="229"/>
      <c r="O484" s="84"/>
      <c r="P484" s="84"/>
      <c r="Q484" s="84"/>
      <c r="R484" s="84"/>
      <c r="S484" s="84"/>
      <c r="T484" s="85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T484" s="17" t="s">
        <v>168</v>
      </c>
      <c r="AU484" s="17" t="s">
        <v>82</v>
      </c>
    </row>
    <row r="485" spans="1:47" s="2" customFormat="1" ht="12">
      <c r="A485" s="38"/>
      <c r="B485" s="39"/>
      <c r="C485" s="40"/>
      <c r="D485" s="230" t="s">
        <v>170</v>
      </c>
      <c r="E485" s="40"/>
      <c r="F485" s="231" t="s">
        <v>767</v>
      </c>
      <c r="G485" s="40"/>
      <c r="H485" s="40"/>
      <c r="I485" s="227"/>
      <c r="J485" s="40"/>
      <c r="K485" s="40"/>
      <c r="L485" s="44"/>
      <c r="M485" s="228"/>
      <c r="N485" s="229"/>
      <c r="O485" s="84"/>
      <c r="P485" s="84"/>
      <c r="Q485" s="84"/>
      <c r="R485" s="84"/>
      <c r="S485" s="84"/>
      <c r="T485" s="85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T485" s="17" t="s">
        <v>170</v>
      </c>
      <c r="AU485" s="17" t="s">
        <v>82</v>
      </c>
    </row>
    <row r="486" spans="1:47" s="2" customFormat="1" ht="12">
      <c r="A486" s="38"/>
      <c r="B486" s="39"/>
      <c r="C486" s="40"/>
      <c r="D486" s="225" t="s">
        <v>187</v>
      </c>
      <c r="E486" s="40"/>
      <c r="F486" s="253" t="s">
        <v>768</v>
      </c>
      <c r="G486" s="40"/>
      <c r="H486" s="40"/>
      <c r="I486" s="227"/>
      <c r="J486" s="40"/>
      <c r="K486" s="40"/>
      <c r="L486" s="44"/>
      <c r="M486" s="228"/>
      <c r="N486" s="229"/>
      <c r="O486" s="84"/>
      <c r="P486" s="84"/>
      <c r="Q486" s="84"/>
      <c r="R486" s="84"/>
      <c r="S486" s="84"/>
      <c r="T486" s="85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T486" s="17" t="s">
        <v>187</v>
      </c>
      <c r="AU486" s="17" t="s">
        <v>82</v>
      </c>
    </row>
    <row r="487" spans="1:51" s="13" customFormat="1" ht="12">
      <c r="A487" s="13"/>
      <c r="B487" s="232"/>
      <c r="C487" s="233"/>
      <c r="D487" s="225" t="s">
        <v>172</v>
      </c>
      <c r="E487" s="234" t="s">
        <v>19</v>
      </c>
      <c r="F487" s="235" t="s">
        <v>448</v>
      </c>
      <c r="G487" s="233"/>
      <c r="H487" s="234" t="s">
        <v>19</v>
      </c>
      <c r="I487" s="236"/>
      <c r="J487" s="233"/>
      <c r="K487" s="233"/>
      <c r="L487" s="237"/>
      <c r="M487" s="238"/>
      <c r="N487" s="239"/>
      <c r="O487" s="239"/>
      <c r="P487" s="239"/>
      <c r="Q487" s="239"/>
      <c r="R487" s="239"/>
      <c r="S487" s="239"/>
      <c r="T487" s="240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1" t="s">
        <v>172</v>
      </c>
      <c r="AU487" s="241" t="s">
        <v>82</v>
      </c>
      <c r="AV487" s="13" t="s">
        <v>80</v>
      </c>
      <c r="AW487" s="13" t="s">
        <v>33</v>
      </c>
      <c r="AX487" s="13" t="s">
        <v>72</v>
      </c>
      <c r="AY487" s="241" t="s">
        <v>159</v>
      </c>
    </row>
    <row r="488" spans="1:51" s="13" customFormat="1" ht="12">
      <c r="A488" s="13"/>
      <c r="B488" s="232"/>
      <c r="C488" s="233"/>
      <c r="D488" s="225" t="s">
        <v>172</v>
      </c>
      <c r="E488" s="234" t="s">
        <v>19</v>
      </c>
      <c r="F488" s="235" t="s">
        <v>769</v>
      </c>
      <c r="G488" s="233"/>
      <c r="H488" s="234" t="s">
        <v>19</v>
      </c>
      <c r="I488" s="236"/>
      <c r="J488" s="233"/>
      <c r="K488" s="233"/>
      <c r="L488" s="237"/>
      <c r="M488" s="238"/>
      <c r="N488" s="239"/>
      <c r="O488" s="239"/>
      <c r="P488" s="239"/>
      <c r="Q488" s="239"/>
      <c r="R488" s="239"/>
      <c r="S488" s="239"/>
      <c r="T488" s="240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1" t="s">
        <v>172</v>
      </c>
      <c r="AU488" s="241" t="s">
        <v>82</v>
      </c>
      <c r="AV488" s="13" t="s">
        <v>80</v>
      </c>
      <c r="AW488" s="13" t="s">
        <v>33</v>
      </c>
      <c r="AX488" s="13" t="s">
        <v>72</v>
      </c>
      <c r="AY488" s="241" t="s">
        <v>159</v>
      </c>
    </row>
    <row r="489" spans="1:51" s="14" customFormat="1" ht="12">
      <c r="A489" s="14"/>
      <c r="B489" s="242"/>
      <c r="C489" s="243"/>
      <c r="D489" s="225" t="s">
        <v>172</v>
      </c>
      <c r="E489" s="244" t="s">
        <v>19</v>
      </c>
      <c r="F489" s="245" t="s">
        <v>770</v>
      </c>
      <c r="G489" s="243"/>
      <c r="H489" s="246">
        <v>31982.3</v>
      </c>
      <c r="I489" s="247"/>
      <c r="J489" s="243"/>
      <c r="K489" s="243"/>
      <c r="L489" s="248"/>
      <c r="M489" s="249"/>
      <c r="N489" s="250"/>
      <c r="O489" s="250"/>
      <c r="P489" s="250"/>
      <c r="Q489" s="250"/>
      <c r="R489" s="250"/>
      <c r="S489" s="250"/>
      <c r="T489" s="251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2" t="s">
        <v>172</v>
      </c>
      <c r="AU489" s="252" t="s">
        <v>82</v>
      </c>
      <c r="AV489" s="14" t="s">
        <v>82</v>
      </c>
      <c r="AW489" s="14" t="s">
        <v>33</v>
      </c>
      <c r="AX489" s="14" t="s">
        <v>72</v>
      </c>
      <c r="AY489" s="252" t="s">
        <v>159</v>
      </c>
    </row>
    <row r="490" spans="1:51" s="13" customFormat="1" ht="12">
      <c r="A490" s="13"/>
      <c r="B490" s="232"/>
      <c r="C490" s="233"/>
      <c r="D490" s="225" t="s">
        <v>172</v>
      </c>
      <c r="E490" s="234" t="s">
        <v>19</v>
      </c>
      <c r="F490" s="235" t="s">
        <v>703</v>
      </c>
      <c r="G490" s="233"/>
      <c r="H490" s="234" t="s">
        <v>19</v>
      </c>
      <c r="I490" s="236"/>
      <c r="J490" s="233"/>
      <c r="K490" s="233"/>
      <c r="L490" s="237"/>
      <c r="M490" s="238"/>
      <c r="N490" s="239"/>
      <c r="O490" s="239"/>
      <c r="P490" s="239"/>
      <c r="Q490" s="239"/>
      <c r="R490" s="239"/>
      <c r="S490" s="239"/>
      <c r="T490" s="240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1" t="s">
        <v>172</v>
      </c>
      <c r="AU490" s="241" t="s">
        <v>82</v>
      </c>
      <c r="AV490" s="13" t="s">
        <v>80</v>
      </c>
      <c r="AW490" s="13" t="s">
        <v>33</v>
      </c>
      <c r="AX490" s="13" t="s">
        <v>72</v>
      </c>
      <c r="AY490" s="241" t="s">
        <v>159</v>
      </c>
    </row>
    <row r="491" spans="1:51" s="13" customFormat="1" ht="12">
      <c r="A491" s="13"/>
      <c r="B491" s="232"/>
      <c r="C491" s="233"/>
      <c r="D491" s="225" t="s">
        <v>172</v>
      </c>
      <c r="E491" s="234" t="s">
        <v>19</v>
      </c>
      <c r="F491" s="235" t="s">
        <v>769</v>
      </c>
      <c r="G491" s="233"/>
      <c r="H491" s="234" t="s">
        <v>19</v>
      </c>
      <c r="I491" s="236"/>
      <c r="J491" s="233"/>
      <c r="K491" s="233"/>
      <c r="L491" s="237"/>
      <c r="M491" s="238"/>
      <c r="N491" s="239"/>
      <c r="O491" s="239"/>
      <c r="P491" s="239"/>
      <c r="Q491" s="239"/>
      <c r="R491" s="239"/>
      <c r="S491" s="239"/>
      <c r="T491" s="240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T491" s="241" t="s">
        <v>172</v>
      </c>
      <c r="AU491" s="241" t="s">
        <v>82</v>
      </c>
      <c r="AV491" s="13" t="s">
        <v>80</v>
      </c>
      <c r="AW491" s="13" t="s">
        <v>33</v>
      </c>
      <c r="AX491" s="13" t="s">
        <v>72</v>
      </c>
      <c r="AY491" s="241" t="s">
        <v>159</v>
      </c>
    </row>
    <row r="492" spans="1:51" s="13" customFormat="1" ht="12">
      <c r="A492" s="13"/>
      <c r="B492" s="232"/>
      <c r="C492" s="233"/>
      <c r="D492" s="225" t="s">
        <v>172</v>
      </c>
      <c r="E492" s="234" t="s">
        <v>19</v>
      </c>
      <c r="F492" s="235" t="s">
        <v>771</v>
      </c>
      <c r="G492" s="233"/>
      <c r="H492" s="234" t="s">
        <v>19</v>
      </c>
      <c r="I492" s="236"/>
      <c r="J492" s="233"/>
      <c r="K492" s="233"/>
      <c r="L492" s="237"/>
      <c r="M492" s="238"/>
      <c r="N492" s="239"/>
      <c r="O492" s="239"/>
      <c r="P492" s="239"/>
      <c r="Q492" s="239"/>
      <c r="R492" s="239"/>
      <c r="S492" s="239"/>
      <c r="T492" s="240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1" t="s">
        <v>172</v>
      </c>
      <c r="AU492" s="241" t="s">
        <v>82</v>
      </c>
      <c r="AV492" s="13" t="s">
        <v>80</v>
      </c>
      <c r="AW492" s="13" t="s">
        <v>33</v>
      </c>
      <c r="AX492" s="13" t="s">
        <v>72</v>
      </c>
      <c r="AY492" s="241" t="s">
        <v>159</v>
      </c>
    </row>
    <row r="493" spans="1:51" s="14" customFormat="1" ht="12">
      <c r="A493" s="14"/>
      <c r="B493" s="242"/>
      <c r="C493" s="243"/>
      <c r="D493" s="225" t="s">
        <v>172</v>
      </c>
      <c r="E493" s="244" t="s">
        <v>19</v>
      </c>
      <c r="F493" s="245" t="s">
        <v>772</v>
      </c>
      <c r="G493" s="243"/>
      <c r="H493" s="246">
        <v>40.4</v>
      </c>
      <c r="I493" s="247"/>
      <c r="J493" s="243"/>
      <c r="K493" s="243"/>
      <c r="L493" s="248"/>
      <c r="M493" s="249"/>
      <c r="N493" s="250"/>
      <c r="O493" s="250"/>
      <c r="P493" s="250"/>
      <c r="Q493" s="250"/>
      <c r="R493" s="250"/>
      <c r="S493" s="250"/>
      <c r="T493" s="251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2" t="s">
        <v>172</v>
      </c>
      <c r="AU493" s="252" t="s">
        <v>82</v>
      </c>
      <c r="AV493" s="14" t="s">
        <v>82</v>
      </c>
      <c r="AW493" s="14" t="s">
        <v>33</v>
      </c>
      <c r="AX493" s="14" t="s">
        <v>72</v>
      </c>
      <c r="AY493" s="252" t="s">
        <v>159</v>
      </c>
    </row>
    <row r="494" spans="1:51" s="14" customFormat="1" ht="12">
      <c r="A494" s="14"/>
      <c r="B494" s="242"/>
      <c r="C494" s="243"/>
      <c r="D494" s="225" t="s">
        <v>172</v>
      </c>
      <c r="E494" s="244" t="s">
        <v>19</v>
      </c>
      <c r="F494" s="245" t="s">
        <v>773</v>
      </c>
      <c r="G494" s="243"/>
      <c r="H494" s="246">
        <v>32.6</v>
      </c>
      <c r="I494" s="247"/>
      <c r="J494" s="243"/>
      <c r="K494" s="243"/>
      <c r="L494" s="248"/>
      <c r="M494" s="249"/>
      <c r="N494" s="250"/>
      <c r="O494" s="250"/>
      <c r="P494" s="250"/>
      <c r="Q494" s="250"/>
      <c r="R494" s="250"/>
      <c r="S494" s="250"/>
      <c r="T494" s="251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T494" s="252" t="s">
        <v>172</v>
      </c>
      <c r="AU494" s="252" t="s">
        <v>82</v>
      </c>
      <c r="AV494" s="14" t="s">
        <v>82</v>
      </c>
      <c r="AW494" s="14" t="s">
        <v>33</v>
      </c>
      <c r="AX494" s="14" t="s">
        <v>72</v>
      </c>
      <c r="AY494" s="252" t="s">
        <v>159</v>
      </c>
    </row>
    <row r="495" spans="1:51" s="14" customFormat="1" ht="12">
      <c r="A495" s="14"/>
      <c r="B495" s="242"/>
      <c r="C495" s="243"/>
      <c r="D495" s="225" t="s">
        <v>172</v>
      </c>
      <c r="E495" s="244" t="s">
        <v>19</v>
      </c>
      <c r="F495" s="245" t="s">
        <v>774</v>
      </c>
      <c r="G495" s="243"/>
      <c r="H495" s="246">
        <v>49.8</v>
      </c>
      <c r="I495" s="247"/>
      <c r="J495" s="243"/>
      <c r="K495" s="243"/>
      <c r="L495" s="248"/>
      <c r="M495" s="249"/>
      <c r="N495" s="250"/>
      <c r="O495" s="250"/>
      <c r="P495" s="250"/>
      <c r="Q495" s="250"/>
      <c r="R495" s="250"/>
      <c r="S495" s="250"/>
      <c r="T495" s="251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2" t="s">
        <v>172</v>
      </c>
      <c r="AU495" s="252" t="s">
        <v>82</v>
      </c>
      <c r="AV495" s="14" t="s">
        <v>82</v>
      </c>
      <c r="AW495" s="14" t="s">
        <v>33</v>
      </c>
      <c r="AX495" s="14" t="s">
        <v>72</v>
      </c>
      <c r="AY495" s="252" t="s">
        <v>159</v>
      </c>
    </row>
    <row r="496" spans="1:51" s="14" customFormat="1" ht="12">
      <c r="A496" s="14"/>
      <c r="B496" s="242"/>
      <c r="C496" s="243"/>
      <c r="D496" s="225" t="s">
        <v>172</v>
      </c>
      <c r="E496" s="244" t="s">
        <v>19</v>
      </c>
      <c r="F496" s="245" t="s">
        <v>775</v>
      </c>
      <c r="G496" s="243"/>
      <c r="H496" s="246">
        <v>108.1</v>
      </c>
      <c r="I496" s="247"/>
      <c r="J496" s="243"/>
      <c r="K496" s="243"/>
      <c r="L496" s="248"/>
      <c r="M496" s="249"/>
      <c r="N496" s="250"/>
      <c r="O496" s="250"/>
      <c r="P496" s="250"/>
      <c r="Q496" s="250"/>
      <c r="R496" s="250"/>
      <c r="S496" s="250"/>
      <c r="T496" s="251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2" t="s">
        <v>172</v>
      </c>
      <c r="AU496" s="252" t="s">
        <v>82</v>
      </c>
      <c r="AV496" s="14" t="s">
        <v>82</v>
      </c>
      <c r="AW496" s="14" t="s">
        <v>33</v>
      </c>
      <c r="AX496" s="14" t="s">
        <v>72</v>
      </c>
      <c r="AY496" s="252" t="s">
        <v>159</v>
      </c>
    </row>
    <row r="497" spans="1:51" s="14" customFormat="1" ht="12">
      <c r="A497" s="14"/>
      <c r="B497" s="242"/>
      <c r="C497" s="243"/>
      <c r="D497" s="225" t="s">
        <v>172</v>
      </c>
      <c r="E497" s="244" t="s">
        <v>19</v>
      </c>
      <c r="F497" s="245" t="s">
        <v>776</v>
      </c>
      <c r="G497" s="243"/>
      <c r="H497" s="246">
        <v>123.1</v>
      </c>
      <c r="I497" s="247"/>
      <c r="J497" s="243"/>
      <c r="K497" s="243"/>
      <c r="L497" s="248"/>
      <c r="M497" s="249"/>
      <c r="N497" s="250"/>
      <c r="O497" s="250"/>
      <c r="P497" s="250"/>
      <c r="Q497" s="250"/>
      <c r="R497" s="250"/>
      <c r="S497" s="250"/>
      <c r="T497" s="251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2" t="s">
        <v>172</v>
      </c>
      <c r="AU497" s="252" t="s">
        <v>82</v>
      </c>
      <c r="AV497" s="14" t="s">
        <v>82</v>
      </c>
      <c r="AW497" s="14" t="s">
        <v>33</v>
      </c>
      <c r="AX497" s="14" t="s">
        <v>72</v>
      </c>
      <c r="AY497" s="252" t="s">
        <v>159</v>
      </c>
    </row>
    <row r="498" spans="1:51" s="14" customFormat="1" ht="12">
      <c r="A498" s="14"/>
      <c r="B498" s="242"/>
      <c r="C498" s="243"/>
      <c r="D498" s="225" t="s">
        <v>172</v>
      </c>
      <c r="E498" s="244" t="s">
        <v>19</v>
      </c>
      <c r="F498" s="245" t="s">
        <v>777</v>
      </c>
      <c r="G498" s="243"/>
      <c r="H498" s="246">
        <v>427.9</v>
      </c>
      <c r="I498" s="247"/>
      <c r="J498" s="243"/>
      <c r="K498" s="243"/>
      <c r="L498" s="248"/>
      <c r="M498" s="249"/>
      <c r="N498" s="250"/>
      <c r="O498" s="250"/>
      <c r="P498" s="250"/>
      <c r="Q498" s="250"/>
      <c r="R498" s="250"/>
      <c r="S498" s="250"/>
      <c r="T498" s="251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2" t="s">
        <v>172</v>
      </c>
      <c r="AU498" s="252" t="s">
        <v>82</v>
      </c>
      <c r="AV498" s="14" t="s">
        <v>82</v>
      </c>
      <c r="AW498" s="14" t="s">
        <v>33</v>
      </c>
      <c r="AX498" s="14" t="s">
        <v>72</v>
      </c>
      <c r="AY498" s="252" t="s">
        <v>159</v>
      </c>
    </row>
    <row r="499" spans="1:65" s="2" customFormat="1" ht="24.15" customHeight="1">
      <c r="A499" s="38"/>
      <c r="B499" s="39"/>
      <c r="C499" s="212" t="s">
        <v>778</v>
      </c>
      <c r="D499" s="212" t="s">
        <v>161</v>
      </c>
      <c r="E499" s="213" t="s">
        <v>779</v>
      </c>
      <c r="F499" s="214" t="s">
        <v>780</v>
      </c>
      <c r="G499" s="215" t="s">
        <v>209</v>
      </c>
      <c r="H499" s="216">
        <v>62482.75</v>
      </c>
      <c r="I499" s="217"/>
      <c r="J499" s="218">
        <f>ROUND(I499*H499,2)</f>
        <v>0</v>
      </c>
      <c r="K499" s="214" t="s">
        <v>165</v>
      </c>
      <c r="L499" s="44"/>
      <c r="M499" s="219" t="s">
        <v>19</v>
      </c>
      <c r="N499" s="220" t="s">
        <v>43</v>
      </c>
      <c r="O499" s="84"/>
      <c r="P499" s="221">
        <f>O499*H499</f>
        <v>0</v>
      </c>
      <c r="Q499" s="221">
        <v>0</v>
      </c>
      <c r="R499" s="221">
        <f>Q499*H499</f>
        <v>0</v>
      </c>
      <c r="S499" s="221">
        <v>0</v>
      </c>
      <c r="T499" s="222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223" t="s">
        <v>166</v>
      </c>
      <c r="AT499" s="223" t="s">
        <v>161</v>
      </c>
      <c r="AU499" s="223" t="s">
        <v>82</v>
      </c>
      <c r="AY499" s="17" t="s">
        <v>159</v>
      </c>
      <c r="BE499" s="224">
        <f>IF(N499="základní",J499,0)</f>
        <v>0</v>
      </c>
      <c r="BF499" s="224">
        <f>IF(N499="snížená",J499,0)</f>
        <v>0</v>
      </c>
      <c r="BG499" s="224">
        <f>IF(N499="zákl. přenesená",J499,0)</f>
        <v>0</v>
      </c>
      <c r="BH499" s="224">
        <f>IF(N499="sníž. přenesená",J499,0)</f>
        <v>0</v>
      </c>
      <c r="BI499" s="224">
        <f>IF(N499="nulová",J499,0)</f>
        <v>0</v>
      </c>
      <c r="BJ499" s="17" t="s">
        <v>80</v>
      </c>
      <c r="BK499" s="224">
        <f>ROUND(I499*H499,2)</f>
        <v>0</v>
      </c>
      <c r="BL499" s="17" t="s">
        <v>166</v>
      </c>
      <c r="BM499" s="223" t="s">
        <v>781</v>
      </c>
    </row>
    <row r="500" spans="1:47" s="2" customFormat="1" ht="12">
      <c r="A500" s="38"/>
      <c r="B500" s="39"/>
      <c r="C500" s="40"/>
      <c r="D500" s="225" t="s">
        <v>168</v>
      </c>
      <c r="E500" s="40"/>
      <c r="F500" s="226" t="s">
        <v>782</v>
      </c>
      <c r="G500" s="40"/>
      <c r="H500" s="40"/>
      <c r="I500" s="227"/>
      <c r="J500" s="40"/>
      <c r="K500" s="40"/>
      <c r="L500" s="44"/>
      <c r="M500" s="228"/>
      <c r="N500" s="229"/>
      <c r="O500" s="84"/>
      <c r="P500" s="84"/>
      <c r="Q500" s="84"/>
      <c r="R500" s="84"/>
      <c r="S500" s="84"/>
      <c r="T500" s="85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T500" s="17" t="s">
        <v>168</v>
      </c>
      <c r="AU500" s="17" t="s">
        <v>82</v>
      </c>
    </row>
    <row r="501" spans="1:47" s="2" customFormat="1" ht="12">
      <c r="A501" s="38"/>
      <c r="B501" s="39"/>
      <c r="C501" s="40"/>
      <c r="D501" s="230" t="s">
        <v>170</v>
      </c>
      <c r="E501" s="40"/>
      <c r="F501" s="231" t="s">
        <v>783</v>
      </c>
      <c r="G501" s="40"/>
      <c r="H501" s="40"/>
      <c r="I501" s="227"/>
      <c r="J501" s="40"/>
      <c r="K501" s="40"/>
      <c r="L501" s="44"/>
      <c r="M501" s="228"/>
      <c r="N501" s="229"/>
      <c r="O501" s="84"/>
      <c r="P501" s="84"/>
      <c r="Q501" s="84"/>
      <c r="R501" s="84"/>
      <c r="S501" s="84"/>
      <c r="T501" s="85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T501" s="17" t="s">
        <v>170</v>
      </c>
      <c r="AU501" s="17" t="s">
        <v>82</v>
      </c>
    </row>
    <row r="502" spans="1:51" s="13" customFormat="1" ht="12">
      <c r="A502" s="13"/>
      <c r="B502" s="232"/>
      <c r="C502" s="233"/>
      <c r="D502" s="225" t="s">
        <v>172</v>
      </c>
      <c r="E502" s="234" t="s">
        <v>19</v>
      </c>
      <c r="F502" s="235" t="s">
        <v>448</v>
      </c>
      <c r="G502" s="233"/>
      <c r="H502" s="234" t="s">
        <v>19</v>
      </c>
      <c r="I502" s="236"/>
      <c r="J502" s="233"/>
      <c r="K502" s="233"/>
      <c r="L502" s="237"/>
      <c r="M502" s="238"/>
      <c r="N502" s="239"/>
      <c r="O502" s="239"/>
      <c r="P502" s="239"/>
      <c r="Q502" s="239"/>
      <c r="R502" s="239"/>
      <c r="S502" s="239"/>
      <c r="T502" s="240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41" t="s">
        <v>172</v>
      </c>
      <c r="AU502" s="241" t="s">
        <v>82</v>
      </c>
      <c r="AV502" s="13" t="s">
        <v>80</v>
      </c>
      <c r="AW502" s="13" t="s">
        <v>33</v>
      </c>
      <c r="AX502" s="13" t="s">
        <v>72</v>
      </c>
      <c r="AY502" s="241" t="s">
        <v>159</v>
      </c>
    </row>
    <row r="503" spans="1:51" s="13" customFormat="1" ht="12">
      <c r="A503" s="13"/>
      <c r="B503" s="232"/>
      <c r="C503" s="233"/>
      <c r="D503" s="225" t="s">
        <v>172</v>
      </c>
      <c r="E503" s="234" t="s">
        <v>19</v>
      </c>
      <c r="F503" s="235" t="s">
        <v>738</v>
      </c>
      <c r="G503" s="233"/>
      <c r="H503" s="234" t="s">
        <v>19</v>
      </c>
      <c r="I503" s="236"/>
      <c r="J503" s="233"/>
      <c r="K503" s="233"/>
      <c r="L503" s="237"/>
      <c r="M503" s="238"/>
      <c r="N503" s="239"/>
      <c r="O503" s="239"/>
      <c r="P503" s="239"/>
      <c r="Q503" s="239"/>
      <c r="R503" s="239"/>
      <c r="S503" s="239"/>
      <c r="T503" s="240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41" t="s">
        <v>172</v>
      </c>
      <c r="AU503" s="241" t="s">
        <v>82</v>
      </c>
      <c r="AV503" s="13" t="s">
        <v>80</v>
      </c>
      <c r="AW503" s="13" t="s">
        <v>33</v>
      </c>
      <c r="AX503" s="13" t="s">
        <v>72</v>
      </c>
      <c r="AY503" s="241" t="s">
        <v>159</v>
      </c>
    </row>
    <row r="504" spans="1:51" s="14" customFormat="1" ht="12">
      <c r="A504" s="14"/>
      <c r="B504" s="242"/>
      <c r="C504" s="243"/>
      <c r="D504" s="225" t="s">
        <v>172</v>
      </c>
      <c r="E504" s="244" t="s">
        <v>19</v>
      </c>
      <c r="F504" s="245" t="s">
        <v>784</v>
      </c>
      <c r="G504" s="243"/>
      <c r="H504" s="246">
        <v>30487.8</v>
      </c>
      <c r="I504" s="247"/>
      <c r="J504" s="243"/>
      <c r="K504" s="243"/>
      <c r="L504" s="248"/>
      <c r="M504" s="249"/>
      <c r="N504" s="250"/>
      <c r="O504" s="250"/>
      <c r="P504" s="250"/>
      <c r="Q504" s="250"/>
      <c r="R504" s="250"/>
      <c r="S504" s="250"/>
      <c r="T504" s="251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2" t="s">
        <v>172</v>
      </c>
      <c r="AU504" s="252" t="s">
        <v>82</v>
      </c>
      <c r="AV504" s="14" t="s">
        <v>82</v>
      </c>
      <c r="AW504" s="14" t="s">
        <v>33</v>
      </c>
      <c r="AX504" s="14" t="s">
        <v>72</v>
      </c>
      <c r="AY504" s="252" t="s">
        <v>159</v>
      </c>
    </row>
    <row r="505" spans="1:51" s="14" customFormat="1" ht="12">
      <c r="A505" s="14"/>
      <c r="B505" s="242"/>
      <c r="C505" s="243"/>
      <c r="D505" s="225" t="s">
        <v>172</v>
      </c>
      <c r="E505" s="244" t="s">
        <v>19</v>
      </c>
      <c r="F505" s="245" t="s">
        <v>785</v>
      </c>
      <c r="G505" s="243"/>
      <c r="H505" s="246">
        <v>31235.05</v>
      </c>
      <c r="I505" s="247"/>
      <c r="J505" s="243"/>
      <c r="K505" s="243"/>
      <c r="L505" s="248"/>
      <c r="M505" s="249"/>
      <c r="N505" s="250"/>
      <c r="O505" s="250"/>
      <c r="P505" s="250"/>
      <c r="Q505" s="250"/>
      <c r="R505" s="250"/>
      <c r="S505" s="250"/>
      <c r="T505" s="251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2" t="s">
        <v>172</v>
      </c>
      <c r="AU505" s="252" t="s">
        <v>82</v>
      </c>
      <c r="AV505" s="14" t="s">
        <v>82</v>
      </c>
      <c r="AW505" s="14" t="s">
        <v>33</v>
      </c>
      <c r="AX505" s="14" t="s">
        <v>72</v>
      </c>
      <c r="AY505" s="252" t="s">
        <v>159</v>
      </c>
    </row>
    <row r="506" spans="1:51" s="13" customFormat="1" ht="12">
      <c r="A506" s="13"/>
      <c r="B506" s="232"/>
      <c r="C506" s="233"/>
      <c r="D506" s="225" t="s">
        <v>172</v>
      </c>
      <c r="E506" s="234" t="s">
        <v>19</v>
      </c>
      <c r="F506" s="235" t="s">
        <v>703</v>
      </c>
      <c r="G506" s="233"/>
      <c r="H506" s="234" t="s">
        <v>19</v>
      </c>
      <c r="I506" s="236"/>
      <c r="J506" s="233"/>
      <c r="K506" s="233"/>
      <c r="L506" s="237"/>
      <c r="M506" s="238"/>
      <c r="N506" s="239"/>
      <c r="O506" s="239"/>
      <c r="P506" s="239"/>
      <c r="Q506" s="239"/>
      <c r="R506" s="239"/>
      <c r="S506" s="239"/>
      <c r="T506" s="240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41" t="s">
        <v>172</v>
      </c>
      <c r="AU506" s="241" t="s">
        <v>82</v>
      </c>
      <c r="AV506" s="13" t="s">
        <v>80</v>
      </c>
      <c r="AW506" s="13" t="s">
        <v>33</v>
      </c>
      <c r="AX506" s="13" t="s">
        <v>72</v>
      </c>
      <c r="AY506" s="241" t="s">
        <v>159</v>
      </c>
    </row>
    <row r="507" spans="1:51" s="13" customFormat="1" ht="12">
      <c r="A507" s="13"/>
      <c r="B507" s="232"/>
      <c r="C507" s="233"/>
      <c r="D507" s="225" t="s">
        <v>172</v>
      </c>
      <c r="E507" s="234" t="s">
        <v>19</v>
      </c>
      <c r="F507" s="235" t="s">
        <v>738</v>
      </c>
      <c r="G507" s="233"/>
      <c r="H507" s="234" t="s">
        <v>19</v>
      </c>
      <c r="I507" s="236"/>
      <c r="J507" s="233"/>
      <c r="K507" s="233"/>
      <c r="L507" s="237"/>
      <c r="M507" s="238"/>
      <c r="N507" s="239"/>
      <c r="O507" s="239"/>
      <c r="P507" s="239"/>
      <c r="Q507" s="239"/>
      <c r="R507" s="239"/>
      <c r="S507" s="239"/>
      <c r="T507" s="240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1" t="s">
        <v>172</v>
      </c>
      <c r="AU507" s="241" t="s">
        <v>82</v>
      </c>
      <c r="AV507" s="13" t="s">
        <v>80</v>
      </c>
      <c r="AW507" s="13" t="s">
        <v>33</v>
      </c>
      <c r="AX507" s="13" t="s">
        <v>72</v>
      </c>
      <c r="AY507" s="241" t="s">
        <v>159</v>
      </c>
    </row>
    <row r="508" spans="1:51" s="13" customFormat="1" ht="12">
      <c r="A508" s="13"/>
      <c r="B508" s="232"/>
      <c r="C508" s="233"/>
      <c r="D508" s="225" t="s">
        <v>172</v>
      </c>
      <c r="E508" s="234" t="s">
        <v>19</v>
      </c>
      <c r="F508" s="235" t="s">
        <v>739</v>
      </c>
      <c r="G508" s="233"/>
      <c r="H508" s="234" t="s">
        <v>19</v>
      </c>
      <c r="I508" s="236"/>
      <c r="J508" s="233"/>
      <c r="K508" s="233"/>
      <c r="L508" s="237"/>
      <c r="M508" s="238"/>
      <c r="N508" s="239"/>
      <c r="O508" s="239"/>
      <c r="P508" s="239"/>
      <c r="Q508" s="239"/>
      <c r="R508" s="239"/>
      <c r="S508" s="239"/>
      <c r="T508" s="240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T508" s="241" t="s">
        <v>172</v>
      </c>
      <c r="AU508" s="241" t="s">
        <v>82</v>
      </c>
      <c r="AV508" s="13" t="s">
        <v>80</v>
      </c>
      <c r="AW508" s="13" t="s">
        <v>33</v>
      </c>
      <c r="AX508" s="13" t="s">
        <v>72</v>
      </c>
      <c r="AY508" s="241" t="s">
        <v>159</v>
      </c>
    </row>
    <row r="509" spans="1:51" s="14" customFormat="1" ht="12">
      <c r="A509" s="14"/>
      <c r="B509" s="242"/>
      <c r="C509" s="243"/>
      <c r="D509" s="225" t="s">
        <v>172</v>
      </c>
      <c r="E509" s="244" t="s">
        <v>19</v>
      </c>
      <c r="F509" s="245" t="s">
        <v>740</v>
      </c>
      <c r="G509" s="243"/>
      <c r="H509" s="246">
        <v>39.3</v>
      </c>
      <c r="I509" s="247"/>
      <c r="J509" s="243"/>
      <c r="K509" s="243"/>
      <c r="L509" s="248"/>
      <c r="M509" s="249"/>
      <c r="N509" s="250"/>
      <c r="O509" s="250"/>
      <c r="P509" s="250"/>
      <c r="Q509" s="250"/>
      <c r="R509" s="250"/>
      <c r="S509" s="250"/>
      <c r="T509" s="251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2" t="s">
        <v>172</v>
      </c>
      <c r="AU509" s="252" t="s">
        <v>82</v>
      </c>
      <c r="AV509" s="14" t="s">
        <v>82</v>
      </c>
      <c r="AW509" s="14" t="s">
        <v>33</v>
      </c>
      <c r="AX509" s="14" t="s">
        <v>72</v>
      </c>
      <c r="AY509" s="252" t="s">
        <v>159</v>
      </c>
    </row>
    <row r="510" spans="1:51" s="14" customFormat="1" ht="12">
      <c r="A510" s="14"/>
      <c r="B510" s="242"/>
      <c r="C510" s="243"/>
      <c r="D510" s="225" t="s">
        <v>172</v>
      </c>
      <c r="E510" s="244" t="s">
        <v>19</v>
      </c>
      <c r="F510" s="245" t="s">
        <v>741</v>
      </c>
      <c r="G510" s="243"/>
      <c r="H510" s="246">
        <v>31.7</v>
      </c>
      <c r="I510" s="247"/>
      <c r="J510" s="243"/>
      <c r="K510" s="243"/>
      <c r="L510" s="248"/>
      <c r="M510" s="249"/>
      <c r="N510" s="250"/>
      <c r="O510" s="250"/>
      <c r="P510" s="250"/>
      <c r="Q510" s="250"/>
      <c r="R510" s="250"/>
      <c r="S510" s="250"/>
      <c r="T510" s="251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2" t="s">
        <v>172</v>
      </c>
      <c r="AU510" s="252" t="s">
        <v>82</v>
      </c>
      <c r="AV510" s="14" t="s">
        <v>82</v>
      </c>
      <c r="AW510" s="14" t="s">
        <v>33</v>
      </c>
      <c r="AX510" s="14" t="s">
        <v>72</v>
      </c>
      <c r="AY510" s="252" t="s">
        <v>159</v>
      </c>
    </row>
    <row r="511" spans="1:51" s="14" customFormat="1" ht="12">
      <c r="A511" s="14"/>
      <c r="B511" s="242"/>
      <c r="C511" s="243"/>
      <c r="D511" s="225" t="s">
        <v>172</v>
      </c>
      <c r="E511" s="244" t="s">
        <v>19</v>
      </c>
      <c r="F511" s="245" t="s">
        <v>742</v>
      </c>
      <c r="G511" s="243"/>
      <c r="H511" s="246">
        <v>48.4</v>
      </c>
      <c r="I511" s="247"/>
      <c r="J511" s="243"/>
      <c r="K511" s="243"/>
      <c r="L511" s="248"/>
      <c r="M511" s="249"/>
      <c r="N511" s="250"/>
      <c r="O511" s="250"/>
      <c r="P511" s="250"/>
      <c r="Q511" s="250"/>
      <c r="R511" s="250"/>
      <c r="S511" s="250"/>
      <c r="T511" s="251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2" t="s">
        <v>172</v>
      </c>
      <c r="AU511" s="252" t="s">
        <v>82</v>
      </c>
      <c r="AV511" s="14" t="s">
        <v>82</v>
      </c>
      <c r="AW511" s="14" t="s">
        <v>33</v>
      </c>
      <c r="AX511" s="14" t="s">
        <v>72</v>
      </c>
      <c r="AY511" s="252" t="s">
        <v>159</v>
      </c>
    </row>
    <row r="512" spans="1:51" s="14" customFormat="1" ht="12">
      <c r="A512" s="14"/>
      <c r="B512" s="242"/>
      <c r="C512" s="243"/>
      <c r="D512" s="225" t="s">
        <v>172</v>
      </c>
      <c r="E512" s="244" t="s">
        <v>19</v>
      </c>
      <c r="F512" s="245" t="s">
        <v>743</v>
      </c>
      <c r="G512" s="243"/>
      <c r="H512" s="246">
        <v>105</v>
      </c>
      <c r="I512" s="247"/>
      <c r="J512" s="243"/>
      <c r="K512" s="243"/>
      <c r="L512" s="248"/>
      <c r="M512" s="249"/>
      <c r="N512" s="250"/>
      <c r="O512" s="250"/>
      <c r="P512" s="250"/>
      <c r="Q512" s="250"/>
      <c r="R512" s="250"/>
      <c r="S512" s="250"/>
      <c r="T512" s="251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2" t="s">
        <v>172</v>
      </c>
      <c r="AU512" s="252" t="s">
        <v>82</v>
      </c>
      <c r="AV512" s="14" t="s">
        <v>82</v>
      </c>
      <c r="AW512" s="14" t="s">
        <v>33</v>
      </c>
      <c r="AX512" s="14" t="s">
        <v>72</v>
      </c>
      <c r="AY512" s="252" t="s">
        <v>159</v>
      </c>
    </row>
    <row r="513" spans="1:51" s="14" customFormat="1" ht="12">
      <c r="A513" s="14"/>
      <c r="B513" s="242"/>
      <c r="C513" s="243"/>
      <c r="D513" s="225" t="s">
        <v>172</v>
      </c>
      <c r="E513" s="244" t="s">
        <v>19</v>
      </c>
      <c r="F513" s="245" t="s">
        <v>744</v>
      </c>
      <c r="G513" s="243"/>
      <c r="H513" s="246">
        <v>119.6</v>
      </c>
      <c r="I513" s="247"/>
      <c r="J513" s="243"/>
      <c r="K513" s="243"/>
      <c r="L513" s="248"/>
      <c r="M513" s="249"/>
      <c r="N513" s="250"/>
      <c r="O513" s="250"/>
      <c r="P513" s="250"/>
      <c r="Q513" s="250"/>
      <c r="R513" s="250"/>
      <c r="S513" s="250"/>
      <c r="T513" s="251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2" t="s">
        <v>172</v>
      </c>
      <c r="AU513" s="252" t="s">
        <v>82</v>
      </c>
      <c r="AV513" s="14" t="s">
        <v>82</v>
      </c>
      <c r="AW513" s="14" t="s">
        <v>33</v>
      </c>
      <c r="AX513" s="14" t="s">
        <v>72</v>
      </c>
      <c r="AY513" s="252" t="s">
        <v>159</v>
      </c>
    </row>
    <row r="514" spans="1:51" s="14" customFormat="1" ht="12">
      <c r="A514" s="14"/>
      <c r="B514" s="242"/>
      <c r="C514" s="243"/>
      <c r="D514" s="225" t="s">
        <v>172</v>
      </c>
      <c r="E514" s="244" t="s">
        <v>19</v>
      </c>
      <c r="F514" s="245" t="s">
        <v>745</v>
      </c>
      <c r="G514" s="243"/>
      <c r="H514" s="246">
        <v>415.9</v>
      </c>
      <c r="I514" s="247"/>
      <c r="J514" s="243"/>
      <c r="K514" s="243"/>
      <c r="L514" s="248"/>
      <c r="M514" s="249"/>
      <c r="N514" s="250"/>
      <c r="O514" s="250"/>
      <c r="P514" s="250"/>
      <c r="Q514" s="250"/>
      <c r="R514" s="250"/>
      <c r="S514" s="250"/>
      <c r="T514" s="251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2" t="s">
        <v>172</v>
      </c>
      <c r="AU514" s="252" t="s">
        <v>82</v>
      </c>
      <c r="AV514" s="14" t="s">
        <v>82</v>
      </c>
      <c r="AW514" s="14" t="s">
        <v>33</v>
      </c>
      <c r="AX514" s="14" t="s">
        <v>72</v>
      </c>
      <c r="AY514" s="252" t="s">
        <v>159</v>
      </c>
    </row>
    <row r="515" spans="1:65" s="2" customFormat="1" ht="33" customHeight="1">
      <c r="A515" s="38"/>
      <c r="B515" s="39"/>
      <c r="C515" s="212" t="s">
        <v>786</v>
      </c>
      <c r="D515" s="212" t="s">
        <v>161</v>
      </c>
      <c r="E515" s="213" t="s">
        <v>787</v>
      </c>
      <c r="F515" s="214" t="s">
        <v>788</v>
      </c>
      <c r="G515" s="215" t="s">
        <v>209</v>
      </c>
      <c r="H515" s="216">
        <v>30620.7</v>
      </c>
      <c r="I515" s="217"/>
      <c r="J515" s="218">
        <f>ROUND(I515*H515,2)</f>
        <v>0</v>
      </c>
      <c r="K515" s="214" t="s">
        <v>165</v>
      </c>
      <c r="L515" s="44"/>
      <c r="M515" s="219" t="s">
        <v>19</v>
      </c>
      <c r="N515" s="220" t="s">
        <v>43</v>
      </c>
      <c r="O515" s="84"/>
      <c r="P515" s="221">
        <f>O515*H515</f>
        <v>0</v>
      </c>
      <c r="Q515" s="221">
        <v>0</v>
      </c>
      <c r="R515" s="221">
        <f>Q515*H515</f>
        <v>0</v>
      </c>
      <c r="S515" s="221">
        <v>0</v>
      </c>
      <c r="T515" s="222">
        <f>S515*H515</f>
        <v>0</v>
      </c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R515" s="223" t="s">
        <v>166</v>
      </c>
      <c r="AT515" s="223" t="s">
        <v>161</v>
      </c>
      <c r="AU515" s="223" t="s">
        <v>82</v>
      </c>
      <c r="AY515" s="17" t="s">
        <v>159</v>
      </c>
      <c r="BE515" s="224">
        <f>IF(N515="základní",J515,0)</f>
        <v>0</v>
      </c>
      <c r="BF515" s="224">
        <f>IF(N515="snížená",J515,0)</f>
        <v>0</v>
      </c>
      <c r="BG515" s="224">
        <f>IF(N515="zákl. přenesená",J515,0)</f>
        <v>0</v>
      </c>
      <c r="BH515" s="224">
        <f>IF(N515="sníž. přenesená",J515,0)</f>
        <v>0</v>
      </c>
      <c r="BI515" s="224">
        <f>IF(N515="nulová",J515,0)</f>
        <v>0</v>
      </c>
      <c r="BJ515" s="17" t="s">
        <v>80</v>
      </c>
      <c r="BK515" s="224">
        <f>ROUND(I515*H515,2)</f>
        <v>0</v>
      </c>
      <c r="BL515" s="17" t="s">
        <v>166</v>
      </c>
      <c r="BM515" s="223" t="s">
        <v>789</v>
      </c>
    </row>
    <row r="516" spans="1:47" s="2" customFormat="1" ht="12">
      <c r="A516" s="38"/>
      <c r="B516" s="39"/>
      <c r="C516" s="40"/>
      <c r="D516" s="225" t="s">
        <v>168</v>
      </c>
      <c r="E516" s="40"/>
      <c r="F516" s="226" t="s">
        <v>790</v>
      </c>
      <c r="G516" s="40"/>
      <c r="H516" s="40"/>
      <c r="I516" s="227"/>
      <c r="J516" s="40"/>
      <c r="K516" s="40"/>
      <c r="L516" s="44"/>
      <c r="M516" s="228"/>
      <c r="N516" s="229"/>
      <c r="O516" s="84"/>
      <c r="P516" s="84"/>
      <c r="Q516" s="84"/>
      <c r="R516" s="84"/>
      <c r="S516" s="84"/>
      <c r="T516" s="85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T516" s="17" t="s">
        <v>168</v>
      </c>
      <c r="AU516" s="17" t="s">
        <v>82</v>
      </c>
    </row>
    <row r="517" spans="1:47" s="2" customFormat="1" ht="12">
      <c r="A517" s="38"/>
      <c r="B517" s="39"/>
      <c r="C517" s="40"/>
      <c r="D517" s="230" t="s">
        <v>170</v>
      </c>
      <c r="E517" s="40"/>
      <c r="F517" s="231" t="s">
        <v>791</v>
      </c>
      <c r="G517" s="40"/>
      <c r="H517" s="40"/>
      <c r="I517" s="227"/>
      <c r="J517" s="40"/>
      <c r="K517" s="40"/>
      <c r="L517" s="44"/>
      <c r="M517" s="228"/>
      <c r="N517" s="229"/>
      <c r="O517" s="84"/>
      <c r="P517" s="84"/>
      <c r="Q517" s="84"/>
      <c r="R517" s="84"/>
      <c r="S517" s="84"/>
      <c r="T517" s="85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T517" s="17" t="s">
        <v>170</v>
      </c>
      <c r="AU517" s="17" t="s">
        <v>82</v>
      </c>
    </row>
    <row r="518" spans="1:51" s="13" customFormat="1" ht="12">
      <c r="A518" s="13"/>
      <c r="B518" s="232"/>
      <c r="C518" s="233"/>
      <c r="D518" s="225" t="s">
        <v>172</v>
      </c>
      <c r="E518" s="234" t="s">
        <v>19</v>
      </c>
      <c r="F518" s="235" t="s">
        <v>448</v>
      </c>
      <c r="G518" s="233"/>
      <c r="H518" s="234" t="s">
        <v>19</v>
      </c>
      <c r="I518" s="236"/>
      <c r="J518" s="233"/>
      <c r="K518" s="233"/>
      <c r="L518" s="237"/>
      <c r="M518" s="238"/>
      <c r="N518" s="239"/>
      <c r="O518" s="239"/>
      <c r="P518" s="239"/>
      <c r="Q518" s="239"/>
      <c r="R518" s="239"/>
      <c r="S518" s="239"/>
      <c r="T518" s="240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1" t="s">
        <v>172</v>
      </c>
      <c r="AU518" s="241" t="s">
        <v>82</v>
      </c>
      <c r="AV518" s="13" t="s">
        <v>80</v>
      </c>
      <c r="AW518" s="13" t="s">
        <v>33</v>
      </c>
      <c r="AX518" s="13" t="s">
        <v>72</v>
      </c>
      <c r="AY518" s="241" t="s">
        <v>159</v>
      </c>
    </row>
    <row r="519" spans="1:51" s="13" customFormat="1" ht="12">
      <c r="A519" s="13"/>
      <c r="B519" s="232"/>
      <c r="C519" s="233"/>
      <c r="D519" s="225" t="s">
        <v>172</v>
      </c>
      <c r="E519" s="234" t="s">
        <v>19</v>
      </c>
      <c r="F519" s="235" t="s">
        <v>792</v>
      </c>
      <c r="G519" s="233"/>
      <c r="H519" s="234" t="s">
        <v>19</v>
      </c>
      <c r="I519" s="236"/>
      <c r="J519" s="233"/>
      <c r="K519" s="233"/>
      <c r="L519" s="237"/>
      <c r="M519" s="238"/>
      <c r="N519" s="239"/>
      <c r="O519" s="239"/>
      <c r="P519" s="239"/>
      <c r="Q519" s="239"/>
      <c r="R519" s="239"/>
      <c r="S519" s="239"/>
      <c r="T519" s="240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41" t="s">
        <v>172</v>
      </c>
      <c r="AU519" s="241" t="s">
        <v>82</v>
      </c>
      <c r="AV519" s="13" t="s">
        <v>80</v>
      </c>
      <c r="AW519" s="13" t="s">
        <v>33</v>
      </c>
      <c r="AX519" s="13" t="s">
        <v>72</v>
      </c>
      <c r="AY519" s="241" t="s">
        <v>159</v>
      </c>
    </row>
    <row r="520" spans="1:51" s="14" customFormat="1" ht="12">
      <c r="A520" s="14"/>
      <c r="B520" s="242"/>
      <c r="C520" s="243"/>
      <c r="D520" s="225" t="s">
        <v>172</v>
      </c>
      <c r="E520" s="244" t="s">
        <v>19</v>
      </c>
      <c r="F520" s="245" t="s">
        <v>793</v>
      </c>
      <c r="G520" s="243"/>
      <c r="H520" s="246">
        <v>29890</v>
      </c>
      <c r="I520" s="247"/>
      <c r="J520" s="243"/>
      <c r="K520" s="243"/>
      <c r="L520" s="248"/>
      <c r="M520" s="249"/>
      <c r="N520" s="250"/>
      <c r="O520" s="250"/>
      <c r="P520" s="250"/>
      <c r="Q520" s="250"/>
      <c r="R520" s="250"/>
      <c r="S520" s="250"/>
      <c r="T520" s="251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T520" s="252" t="s">
        <v>172</v>
      </c>
      <c r="AU520" s="252" t="s">
        <v>82</v>
      </c>
      <c r="AV520" s="14" t="s">
        <v>82</v>
      </c>
      <c r="AW520" s="14" t="s">
        <v>33</v>
      </c>
      <c r="AX520" s="14" t="s">
        <v>72</v>
      </c>
      <c r="AY520" s="252" t="s">
        <v>159</v>
      </c>
    </row>
    <row r="521" spans="1:51" s="13" customFormat="1" ht="12">
      <c r="A521" s="13"/>
      <c r="B521" s="232"/>
      <c r="C521" s="233"/>
      <c r="D521" s="225" t="s">
        <v>172</v>
      </c>
      <c r="E521" s="234" t="s">
        <v>19</v>
      </c>
      <c r="F521" s="235" t="s">
        <v>703</v>
      </c>
      <c r="G521" s="233"/>
      <c r="H521" s="234" t="s">
        <v>19</v>
      </c>
      <c r="I521" s="236"/>
      <c r="J521" s="233"/>
      <c r="K521" s="233"/>
      <c r="L521" s="237"/>
      <c r="M521" s="238"/>
      <c r="N521" s="239"/>
      <c r="O521" s="239"/>
      <c r="P521" s="239"/>
      <c r="Q521" s="239"/>
      <c r="R521" s="239"/>
      <c r="S521" s="239"/>
      <c r="T521" s="240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41" t="s">
        <v>172</v>
      </c>
      <c r="AU521" s="241" t="s">
        <v>82</v>
      </c>
      <c r="AV521" s="13" t="s">
        <v>80</v>
      </c>
      <c r="AW521" s="13" t="s">
        <v>33</v>
      </c>
      <c r="AX521" s="13" t="s">
        <v>72</v>
      </c>
      <c r="AY521" s="241" t="s">
        <v>159</v>
      </c>
    </row>
    <row r="522" spans="1:51" s="13" customFormat="1" ht="12">
      <c r="A522" s="13"/>
      <c r="B522" s="232"/>
      <c r="C522" s="233"/>
      <c r="D522" s="225" t="s">
        <v>172</v>
      </c>
      <c r="E522" s="234" t="s">
        <v>19</v>
      </c>
      <c r="F522" s="235" t="s">
        <v>792</v>
      </c>
      <c r="G522" s="233"/>
      <c r="H522" s="234" t="s">
        <v>19</v>
      </c>
      <c r="I522" s="236"/>
      <c r="J522" s="233"/>
      <c r="K522" s="233"/>
      <c r="L522" s="237"/>
      <c r="M522" s="238"/>
      <c r="N522" s="239"/>
      <c r="O522" s="239"/>
      <c r="P522" s="239"/>
      <c r="Q522" s="239"/>
      <c r="R522" s="239"/>
      <c r="S522" s="239"/>
      <c r="T522" s="240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1" t="s">
        <v>172</v>
      </c>
      <c r="AU522" s="241" t="s">
        <v>82</v>
      </c>
      <c r="AV522" s="13" t="s">
        <v>80</v>
      </c>
      <c r="AW522" s="13" t="s">
        <v>33</v>
      </c>
      <c r="AX522" s="13" t="s">
        <v>72</v>
      </c>
      <c r="AY522" s="241" t="s">
        <v>159</v>
      </c>
    </row>
    <row r="523" spans="1:51" s="13" customFormat="1" ht="12">
      <c r="A523" s="13"/>
      <c r="B523" s="232"/>
      <c r="C523" s="233"/>
      <c r="D523" s="225" t="s">
        <v>172</v>
      </c>
      <c r="E523" s="234" t="s">
        <v>19</v>
      </c>
      <c r="F523" s="235" t="s">
        <v>794</v>
      </c>
      <c r="G523" s="233"/>
      <c r="H523" s="234" t="s">
        <v>19</v>
      </c>
      <c r="I523" s="236"/>
      <c r="J523" s="233"/>
      <c r="K523" s="233"/>
      <c r="L523" s="237"/>
      <c r="M523" s="238"/>
      <c r="N523" s="239"/>
      <c r="O523" s="239"/>
      <c r="P523" s="239"/>
      <c r="Q523" s="239"/>
      <c r="R523" s="239"/>
      <c r="S523" s="239"/>
      <c r="T523" s="240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1" t="s">
        <v>172</v>
      </c>
      <c r="AU523" s="241" t="s">
        <v>82</v>
      </c>
      <c r="AV523" s="13" t="s">
        <v>80</v>
      </c>
      <c r="AW523" s="13" t="s">
        <v>33</v>
      </c>
      <c r="AX523" s="13" t="s">
        <v>72</v>
      </c>
      <c r="AY523" s="241" t="s">
        <v>159</v>
      </c>
    </row>
    <row r="524" spans="1:51" s="14" customFormat="1" ht="12">
      <c r="A524" s="14"/>
      <c r="B524" s="242"/>
      <c r="C524" s="243"/>
      <c r="D524" s="225" t="s">
        <v>172</v>
      </c>
      <c r="E524" s="244" t="s">
        <v>19</v>
      </c>
      <c r="F524" s="245" t="s">
        <v>795</v>
      </c>
      <c r="G524" s="243"/>
      <c r="H524" s="246">
        <v>37.8</v>
      </c>
      <c r="I524" s="247"/>
      <c r="J524" s="243"/>
      <c r="K524" s="243"/>
      <c r="L524" s="248"/>
      <c r="M524" s="249"/>
      <c r="N524" s="250"/>
      <c r="O524" s="250"/>
      <c r="P524" s="250"/>
      <c r="Q524" s="250"/>
      <c r="R524" s="250"/>
      <c r="S524" s="250"/>
      <c r="T524" s="251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2" t="s">
        <v>172</v>
      </c>
      <c r="AU524" s="252" t="s">
        <v>82</v>
      </c>
      <c r="AV524" s="14" t="s">
        <v>82</v>
      </c>
      <c r="AW524" s="14" t="s">
        <v>33</v>
      </c>
      <c r="AX524" s="14" t="s">
        <v>72</v>
      </c>
      <c r="AY524" s="252" t="s">
        <v>159</v>
      </c>
    </row>
    <row r="525" spans="1:51" s="14" customFormat="1" ht="12">
      <c r="A525" s="14"/>
      <c r="B525" s="242"/>
      <c r="C525" s="243"/>
      <c r="D525" s="225" t="s">
        <v>172</v>
      </c>
      <c r="E525" s="244" t="s">
        <v>19</v>
      </c>
      <c r="F525" s="245" t="s">
        <v>796</v>
      </c>
      <c r="G525" s="243"/>
      <c r="H525" s="246">
        <v>30.5</v>
      </c>
      <c r="I525" s="247"/>
      <c r="J525" s="243"/>
      <c r="K525" s="243"/>
      <c r="L525" s="248"/>
      <c r="M525" s="249"/>
      <c r="N525" s="250"/>
      <c r="O525" s="250"/>
      <c r="P525" s="250"/>
      <c r="Q525" s="250"/>
      <c r="R525" s="250"/>
      <c r="S525" s="250"/>
      <c r="T525" s="251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2" t="s">
        <v>172</v>
      </c>
      <c r="AU525" s="252" t="s">
        <v>82</v>
      </c>
      <c r="AV525" s="14" t="s">
        <v>82</v>
      </c>
      <c r="AW525" s="14" t="s">
        <v>33</v>
      </c>
      <c r="AX525" s="14" t="s">
        <v>72</v>
      </c>
      <c r="AY525" s="252" t="s">
        <v>159</v>
      </c>
    </row>
    <row r="526" spans="1:51" s="14" customFormat="1" ht="12">
      <c r="A526" s="14"/>
      <c r="B526" s="242"/>
      <c r="C526" s="243"/>
      <c r="D526" s="225" t="s">
        <v>172</v>
      </c>
      <c r="E526" s="244" t="s">
        <v>19</v>
      </c>
      <c r="F526" s="245" t="s">
        <v>797</v>
      </c>
      <c r="G526" s="243"/>
      <c r="H526" s="246">
        <v>46.5</v>
      </c>
      <c r="I526" s="247"/>
      <c r="J526" s="243"/>
      <c r="K526" s="243"/>
      <c r="L526" s="248"/>
      <c r="M526" s="249"/>
      <c r="N526" s="250"/>
      <c r="O526" s="250"/>
      <c r="P526" s="250"/>
      <c r="Q526" s="250"/>
      <c r="R526" s="250"/>
      <c r="S526" s="250"/>
      <c r="T526" s="251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2" t="s">
        <v>172</v>
      </c>
      <c r="AU526" s="252" t="s">
        <v>82</v>
      </c>
      <c r="AV526" s="14" t="s">
        <v>82</v>
      </c>
      <c r="AW526" s="14" t="s">
        <v>33</v>
      </c>
      <c r="AX526" s="14" t="s">
        <v>72</v>
      </c>
      <c r="AY526" s="252" t="s">
        <v>159</v>
      </c>
    </row>
    <row r="527" spans="1:51" s="14" customFormat="1" ht="12">
      <c r="A527" s="14"/>
      <c r="B527" s="242"/>
      <c r="C527" s="243"/>
      <c r="D527" s="225" t="s">
        <v>172</v>
      </c>
      <c r="E527" s="244" t="s">
        <v>19</v>
      </c>
      <c r="F527" s="245" t="s">
        <v>798</v>
      </c>
      <c r="G527" s="243"/>
      <c r="H527" s="246">
        <v>101</v>
      </c>
      <c r="I527" s="247"/>
      <c r="J527" s="243"/>
      <c r="K527" s="243"/>
      <c r="L527" s="248"/>
      <c r="M527" s="249"/>
      <c r="N527" s="250"/>
      <c r="O527" s="250"/>
      <c r="P527" s="250"/>
      <c r="Q527" s="250"/>
      <c r="R527" s="250"/>
      <c r="S527" s="250"/>
      <c r="T527" s="251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2" t="s">
        <v>172</v>
      </c>
      <c r="AU527" s="252" t="s">
        <v>82</v>
      </c>
      <c r="AV527" s="14" t="s">
        <v>82</v>
      </c>
      <c r="AW527" s="14" t="s">
        <v>33</v>
      </c>
      <c r="AX527" s="14" t="s">
        <v>72</v>
      </c>
      <c r="AY527" s="252" t="s">
        <v>159</v>
      </c>
    </row>
    <row r="528" spans="1:51" s="14" customFormat="1" ht="12">
      <c r="A528" s="14"/>
      <c r="B528" s="242"/>
      <c r="C528" s="243"/>
      <c r="D528" s="225" t="s">
        <v>172</v>
      </c>
      <c r="E528" s="244" t="s">
        <v>19</v>
      </c>
      <c r="F528" s="245" t="s">
        <v>799</v>
      </c>
      <c r="G528" s="243"/>
      <c r="H528" s="246">
        <v>115</v>
      </c>
      <c r="I528" s="247"/>
      <c r="J528" s="243"/>
      <c r="K528" s="243"/>
      <c r="L528" s="248"/>
      <c r="M528" s="249"/>
      <c r="N528" s="250"/>
      <c r="O528" s="250"/>
      <c r="P528" s="250"/>
      <c r="Q528" s="250"/>
      <c r="R528" s="250"/>
      <c r="S528" s="250"/>
      <c r="T528" s="251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2" t="s">
        <v>172</v>
      </c>
      <c r="AU528" s="252" t="s">
        <v>82</v>
      </c>
      <c r="AV528" s="14" t="s">
        <v>82</v>
      </c>
      <c r="AW528" s="14" t="s">
        <v>33</v>
      </c>
      <c r="AX528" s="14" t="s">
        <v>72</v>
      </c>
      <c r="AY528" s="252" t="s">
        <v>159</v>
      </c>
    </row>
    <row r="529" spans="1:51" s="14" customFormat="1" ht="12">
      <c r="A529" s="14"/>
      <c r="B529" s="242"/>
      <c r="C529" s="243"/>
      <c r="D529" s="225" t="s">
        <v>172</v>
      </c>
      <c r="E529" s="244" t="s">
        <v>19</v>
      </c>
      <c r="F529" s="245" t="s">
        <v>800</v>
      </c>
      <c r="G529" s="243"/>
      <c r="H529" s="246">
        <v>399.9</v>
      </c>
      <c r="I529" s="247"/>
      <c r="J529" s="243"/>
      <c r="K529" s="243"/>
      <c r="L529" s="248"/>
      <c r="M529" s="249"/>
      <c r="N529" s="250"/>
      <c r="O529" s="250"/>
      <c r="P529" s="250"/>
      <c r="Q529" s="250"/>
      <c r="R529" s="250"/>
      <c r="S529" s="250"/>
      <c r="T529" s="251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2" t="s">
        <v>172</v>
      </c>
      <c r="AU529" s="252" t="s">
        <v>82</v>
      </c>
      <c r="AV529" s="14" t="s">
        <v>82</v>
      </c>
      <c r="AW529" s="14" t="s">
        <v>33</v>
      </c>
      <c r="AX529" s="14" t="s">
        <v>72</v>
      </c>
      <c r="AY529" s="252" t="s">
        <v>159</v>
      </c>
    </row>
    <row r="530" spans="1:65" s="2" customFormat="1" ht="24.15" customHeight="1">
      <c r="A530" s="38"/>
      <c r="B530" s="39"/>
      <c r="C530" s="212" t="s">
        <v>801</v>
      </c>
      <c r="D530" s="212" t="s">
        <v>161</v>
      </c>
      <c r="E530" s="213" t="s">
        <v>802</v>
      </c>
      <c r="F530" s="214" t="s">
        <v>803</v>
      </c>
      <c r="G530" s="215" t="s">
        <v>209</v>
      </c>
      <c r="H530" s="216">
        <v>30487.8</v>
      </c>
      <c r="I530" s="217"/>
      <c r="J530" s="218">
        <f>ROUND(I530*H530,2)</f>
        <v>0</v>
      </c>
      <c r="K530" s="214" t="s">
        <v>165</v>
      </c>
      <c r="L530" s="44"/>
      <c r="M530" s="219" t="s">
        <v>19</v>
      </c>
      <c r="N530" s="220" t="s">
        <v>43</v>
      </c>
      <c r="O530" s="84"/>
      <c r="P530" s="221">
        <f>O530*H530</f>
        <v>0</v>
      </c>
      <c r="Q530" s="221">
        <v>0</v>
      </c>
      <c r="R530" s="221">
        <f>Q530*H530</f>
        <v>0</v>
      </c>
      <c r="S530" s="221">
        <v>0</v>
      </c>
      <c r="T530" s="222">
        <f>S530*H530</f>
        <v>0</v>
      </c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R530" s="223" t="s">
        <v>166</v>
      </c>
      <c r="AT530" s="223" t="s">
        <v>161</v>
      </c>
      <c r="AU530" s="223" t="s">
        <v>82</v>
      </c>
      <c r="AY530" s="17" t="s">
        <v>159</v>
      </c>
      <c r="BE530" s="224">
        <f>IF(N530="základní",J530,0)</f>
        <v>0</v>
      </c>
      <c r="BF530" s="224">
        <f>IF(N530="snížená",J530,0)</f>
        <v>0</v>
      </c>
      <c r="BG530" s="224">
        <f>IF(N530="zákl. přenesená",J530,0)</f>
        <v>0</v>
      </c>
      <c r="BH530" s="224">
        <f>IF(N530="sníž. přenesená",J530,0)</f>
        <v>0</v>
      </c>
      <c r="BI530" s="224">
        <f>IF(N530="nulová",J530,0)</f>
        <v>0</v>
      </c>
      <c r="BJ530" s="17" t="s">
        <v>80</v>
      </c>
      <c r="BK530" s="224">
        <f>ROUND(I530*H530,2)</f>
        <v>0</v>
      </c>
      <c r="BL530" s="17" t="s">
        <v>166</v>
      </c>
      <c r="BM530" s="223" t="s">
        <v>804</v>
      </c>
    </row>
    <row r="531" spans="1:47" s="2" customFormat="1" ht="12">
      <c r="A531" s="38"/>
      <c r="B531" s="39"/>
      <c r="C531" s="40"/>
      <c r="D531" s="225" t="s">
        <v>168</v>
      </c>
      <c r="E531" s="40"/>
      <c r="F531" s="226" t="s">
        <v>805</v>
      </c>
      <c r="G531" s="40"/>
      <c r="H531" s="40"/>
      <c r="I531" s="227"/>
      <c r="J531" s="40"/>
      <c r="K531" s="40"/>
      <c r="L531" s="44"/>
      <c r="M531" s="228"/>
      <c r="N531" s="229"/>
      <c r="O531" s="84"/>
      <c r="P531" s="84"/>
      <c r="Q531" s="84"/>
      <c r="R531" s="84"/>
      <c r="S531" s="84"/>
      <c r="T531" s="85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T531" s="17" t="s">
        <v>168</v>
      </c>
      <c r="AU531" s="17" t="s">
        <v>82</v>
      </c>
    </row>
    <row r="532" spans="1:47" s="2" customFormat="1" ht="12">
      <c r="A532" s="38"/>
      <c r="B532" s="39"/>
      <c r="C532" s="40"/>
      <c r="D532" s="230" t="s">
        <v>170</v>
      </c>
      <c r="E532" s="40"/>
      <c r="F532" s="231" t="s">
        <v>806</v>
      </c>
      <c r="G532" s="40"/>
      <c r="H532" s="40"/>
      <c r="I532" s="227"/>
      <c r="J532" s="40"/>
      <c r="K532" s="40"/>
      <c r="L532" s="44"/>
      <c r="M532" s="228"/>
      <c r="N532" s="229"/>
      <c r="O532" s="84"/>
      <c r="P532" s="84"/>
      <c r="Q532" s="84"/>
      <c r="R532" s="84"/>
      <c r="S532" s="84"/>
      <c r="T532" s="85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T532" s="17" t="s">
        <v>170</v>
      </c>
      <c r="AU532" s="17" t="s">
        <v>82</v>
      </c>
    </row>
    <row r="533" spans="1:51" s="13" customFormat="1" ht="12">
      <c r="A533" s="13"/>
      <c r="B533" s="232"/>
      <c r="C533" s="233"/>
      <c r="D533" s="225" t="s">
        <v>172</v>
      </c>
      <c r="E533" s="234" t="s">
        <v>19</v>
      </c>
      <c r="F533" s="235" t="s">
        <v>448</v>
      </c>
      <c r="G533" s="233"/>
      <c r="H533" s="234" t="s">
        <v>19</v>
      </c>
      <c r="I533" s="236"/>
      <c r="J533" s="233"/>
      <c r="K533" s="233"/>
      <c r="L533" s="237"/>
      <c r="M533" s="238"/>
      <c r="N533" s="239"/>
      <c r="O533" s="239"/>
      <c r="P533" s="239"/>
      <c r="Q533" s="239"/>
      <c r="R533" s="239"/>
      <c r="S533" s="239"/>
      <c r="T533" s="240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1" t="s">
        <v>172</v>
      </c>
      <c r="AU533" s="241" t="s">
        <v>82</v>
      </c>
      <c r="AV533" s="13" t="s">
        <v>80</v>
      </c>
      <c r="AW533" s="13" t="s">
        <v>33</v>
      </c>
      <c r="AX533" s="13" t="s">
        <v>72</v>
      </c>
      <c r="AY533" s="241" t="s">
        <v>159</v>
      </c>
    </row>
    <row r="534" spans="1:51" s="13" customFormat="1" ht="12">
      <c r="A534" s="13"/>
      <c r="B534" s="232"/>
      <c r="C534" s="233"/>
      <c r="D534" s="225" t="s">
        <v>172</v>
      </c>
      <c r="E534" s="234" t="s">
        <v>19</v>
      </c>
      <c r="F534" s="235" t="s">
        <v>807</v>
      </c>
      <c r="G534" s="233"/>
      <c r="H534" s="234" t="s">
        <v>19</v>
      </c>
      <c r="I534" s="236"/>
      <c r="J534" s="233"/>
      <c r="K534" s="233"/>
      <c r="L534" s="237"/>
      <c r="M534" s="238"/>
      <c r="N534" s="239"/>
      <c r="O534" s="239"/>
      <c r="P534" s="239"/>
      <c r="Q534" s="239"/>
      <c r="R534" s="239"/>
      <c r="S534" s="239"/>
      <c r="T534" s="240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T534" s="241" t="s">
        <v>172</v>
      </c>
      <c r="AU534" s="241" t="s">
        <v>82</v>
      </c>
      <c r="AV534" s="13" t="s">
        <v>80</v>
      </c>
      <c r="AW534" s="13" t="s">
        <v>33</v>
      </c>
      <c r="AX534" s="13" t="s">
        <v>72</v>
      </c>
      <c r="AY534" s="241" t="s">
        <v>159</v>
      </c>
    </row>
    <row r="535" spans="1:51" s="14" customFormat="1" ht="12">
      <c r="A535" s="14"/>
      <c r="B535" s="242"/>
      <c r="C535" s="243"/>
      <c r="D535" s="225" t="s">
        <v>172</v>
      </c>
      <c r="E535" s="244" t="s">
        <v>19</v>
      </c>
      <c r="F535" s="245" t="s">
        <v>808</v>
      </c>
      <c r="G535" s="243"/>
      <c r="H535" s="246">
        <v>30487.8</v>
      </c>
      <c r="I535" s="247"/>
      <c r="J535" s="243"/>
      <c r="K535" s="243"/>
      <c r="L535" s="248"/>
      <c r="M535" s="249"/>
      <c r="N535" s="250"/>
      <c r="O535" s="250"/>
      <c r="P535" s="250"/>
      <c r="Q535" s="250"/>
      <c r="R535" s="250"/>
      <c r="S535" s="250"/>
      <c r="T535" s="251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2" t="s">
        <v>172</v>
      </c>
      <c r="AU535" s="252" t="s">
        <v>82</v>
      </c>
      <c r="AV535" s="14" t="s">
        <v>82</v>
      </c>
      <c r="AW535" s="14" t="s">
        <v>33</v>
      </c>
      <c r="AX535" s="14" t="s">
        <v>72</v>
      </c>
      <c r="AY535" s="252" t="s">
        <v>159</v>
      </c>
    </row>
    <row r="536" spans="1:63" s="12" customFormat="1" ht="22.8" customHeight="1">
      <c r="A536" s="12"/>
      <c r="B536" s="196"/>
      <c r="C536" s="197"/>
      <c r="D536" s="198" t="s">
        <v>71</v>
      </c>
      <c r="E536" s="210" t="s">
        <v>200</v>
      </c>
      <c r="F536" s="210" t="s">
        <v>809</v>
      </c>
      <c r="G536" s="197"/>
      <c r="H536" s="197"/>
      <c r="I536" s="200"/>
      <c r="J536" s="211">
        <f>BK536</f>
        <v>0</v>
      </c>
      <c r="K536" s="197"/>
      <c r="L536" s="202"/>
      <c r="M536" s="203"/>
      <c r="N536" s="204"/>
      <c r="O536" s="204"/>
      <c r="P536" s="205">
        <f>SUM(P537:P546)</f>
        <v>0</v>
      </c>
      <c r="Q536" s="204"/>
      <c r="R536" s="205">
        <f>SUM(R537:R546)</f>
        <v>0.018957</v>
      </c>
      <c r="S536" s="204"/>
      <c r="T536" s="206">
        <f>SUM(T537:T546)</f>
        <v>0</v>
      </c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R536" s="207" t="s">
        <v>80</v>
      </c>
      <c r="AT536" s="208" t="s">
        <v>71</v>
      </c>
      <c r="AU536" s="208" t="s">
        <v>80</v>
      </c>
      <c r="AY536" s="207" t="s">
        <v>159</v>
      </c>
      <c r="BK536" s="209">
        <f>SUM(BK537:BK546)</f>
        <v>0</v>
      </c>
    </row>
    <row r="537" spans="1:65" s="2" customFormat="1" ht="21.75" customHeight="1">
      <c r="A537" s="38"/>
      <c r="B537" s="39"/>
      <c r="C537" s="212" t="s">
        <v>810</v>
      </c>
      <c r="D537" s="212" t="s">
        <v>161</v>
      </c>
      <c r="E537" s="213" t="s">
        <v>811</v>
      </c>
      <c r="F537" s="214" t="s">
        <v>812</v>
      </c>
      <c r="G537" s="215" t="s">
        <v>209</v>
      </c>
      <c r="H537" s="216">
        <v>31.95</v>
      </c>
      <c r="I537" s="217"/>
      <c r="J537" s="218">
        <f>ROUND(I537*H537,2)</f>
        <v>0</v>
      </c>
      <c r="K537" s="214" t="s">
        <v>165</v>
      </c>
      <c r="L537" s="44"/>
      <c r="M537" s="219" t="s">
        <v>19</v>
      </c>
      <c r="N537" s="220" t="s">
        <v>43</v>
      </c>
      <c r="O537" s="84"/>
      <c r="P537" s="221">
        <f>O537*H537</f>
        <v>0</v>
      </c>
      <c r="Q537" s="221">
        <v>0.00042</v>
      </c>
      <c r="R537" s="221">
        <f>Q537*H537</f>
        <v>0.013419</v>
      </c>
      <c r="S537" s="221">
        <v>0</v>
      </c>
      <c r="T537" s="222">
        <f>S537*H537</f>
        <v>0</v>
      </c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R537" s="223" t="s">
        <v>166</v>
      </c>
      <c r="AT537" s="223" t="s">
        <v>161</v>
      </c>
      <c r="AU537" s="223" t="s">
        <v>82</v>
      </c>
      <c r="AY537" s="17" t="s">
        <v>159</v>
      </c>
      <c r="BE537" s="224">
        <f>IF(N537="základní",J537,0)</f>
        <v>0</v>
      </c>
      <c r="BF537" s="224">
        <f>IF(N537="snížená",J537,0)</f>
        <v>0</v>
      </c>
      <c r="BG537" s="224">
        <f>IF(N537="zákl. přenesená",J537,0)</f>
        <v>0</v>
      </c>
      <c r="BH537" s="224">
        <f>IF(N537="sníž. přenesená",J537,0)</f>
        <v>0</v>
      </c>
      <c r="BI537" s="224">
        <f>IF(N537="nulová",J537,0)</f>
        <v>0</v>
      </c>
      <c r="BJ537" s="17" t="s">
        <v>80</v>
      </c>
      <c r="BK537" s="224">
        <f>ROUND(I537*H537,2)</f>
        <v>0</v>
      </c>
      <c r="BL537" s="17" t="s">
        <v>166</v>
      </c>
      <c r="BM537" s="223" t="s">
        <v>813</v>
      </c>
    </row>
    <row r="538" spans="1:47" s="2" customFormat="1" ht="12">
      <c r="A538" s="38"/>
      <c r="B538" s="39"/>
      <c r="C538" s="40"/>
      <c r="D538" s="225" t="s">
        <v>168</v>
      </c>
      <c r="E538" s="40"/>
      <c r="F538" s="226" t="s">
        <v>814</v>
      </c>
      <c r="G538" s="40"/>
      <c r="H538" s="40"/>
      <c r="I538" s="227"/>
      <c r="J538" s="40"/>
      <c r="K538" s="40"/>
      <c r="L538" s="44"/>
      <c r="M538" s="228"/>
      <c r="N538" s="229"/>
      <c r="O538" s="84"/>
      <c r="P538" s="84"/>
      <c r="Q538" s="84"/>
      <c r="R538" s="84"/>
      <c r="S538" s="84"/>
      <c r="T538" s="85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T538" s="17" t="s">
        <v>168</v>
      </c>
      <c r="AU538" s="17" t="s">
        <v>82</v>
      </c>
    </row>
    <row r="539" spans="1:47" s="2" customFormat="1" ht="12">
      <c r="A539" s="38"/>
      <c r="B539" s="39"/>
      <c r="C539" s="40"/>
      <c r="D539" s="230" t="s">
        <v>170</v>
      </c>
      <c r="E539" s="40"/>
      <c r="F539" s="231" t="s">
        <v>815</v>
      </c>
      <c r="G539" s="40"/>
      <c r="H539" s="40"/>
      <c r="I539" s="227"/>
      <c r="J539" s="40"/>
      <c r="K539" s="40"/>
      <c r="L539" s="44"/>
      <c r="M539" s="228"/>
      <c r="N539" s="229"/>
      <c r="O539" s="84"/>
      <c r="P539" s="84"/>
      <c r="Q539" s="84"/>
      <c r="R539" s="84"/>
      <c r="S539" s="84"/>
      <c r="T539" s="85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T539" s="17" t="s">
        <v>170</v>
      </c>
      <c r="AU539" s="17" t="s">
        <v>82</v>
      </c>
    </row>
    <row r="540" spans="1:51" s="13" customFormat="1" ht="12">
      <c r="A540" s="13"/>
      <c r="B540" s="232"/>
      <c r="C540" s="233"/>
      <c r="D540" s="225" t="s">
        <v>172</v>
      </c>
      <c r="E540" s="234" t="s">
        <v>19</v>
      </c>
      <c r="F540" s="235" t="s">
        <v>452</v>
      </c>
      <c r="G540" s="233"/>
      <c r="H540" s="234" t="s">
        <v>19</v>
      </c>
      <c r="I540" s="236"/>
      <c r="J540" s="233"/>
      <c r="K540" s="233"/>
      <c r="L540" s="237"/>
      <c r="M540" s="238"/>
      <c r="N540" s="239"/>
      <c r="O540" s="239"/>
      <c r="P540" s="239"/>
      <c r="Q540" s="239"/>
      <c r="R540" s="239"/>
      <c r="S540" s="239"/>
      <c r="T540" s="240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1" t="s">
        <v>172</v>
      </c>
      <c r="AU540" s="241" t="s">
        <v>82</v>
      </c>
      <c r="AV540" s="13" t="s">
        <v>80</v>
      </c>
      <c r="AW540" s="13" t="s">
        <v>33</v>
      </c>
      <c r="AX540" s="13" t="s">
        <v>72</v>
      </c>
      <c r="AY540" s="241" t="s">
        <v>159</v>
      </c>
    </row>
    <row r="541" spans="1:51" s="14" customFormat="1" ht="12">
      <c r="A541" s="14"/>
      <c r="B541" s="242"/>
      <c r="C541" s="243"/>
      <c r="D541" s="225" t="s">
        <v>172</v>
      </c>
      <c r="E541" s="244" t="s">
        <v>19</v>
      </c>
      <c r="F541" s="245" t="s">
        <v>816</v>
      </c>
      <c r="G541" s="243"/>
      <c r="H541" s="246">
        <v>31.95</v>
      </c>
      <c r="I541" s="247"/>
      <c r="J541" s="243"/>
      <c r="K541" s="243"/>
      <c r="L541" s="248"/>
      <c r="M541" s="249"/>
      <c r="N541" s="250"/>
      <c r="O541" s="250"/>
      <c r="P541" s="250"/>
      <c r="Q541" s="250"/>
      <c r="R541" s="250"/>
      <c r="S541" s="250"/>
      <c r="T541" s="251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2" t="s">
        <v>172</v>
      </c>
      <c r="AU541" s="252" t="s">
        <v>82</v>
      </c>
      <c r="AV541" s="14" t="s">
        <v>82</v>
      </c>
      <c r="AW541" s="14" t="s">
        <v>33</v>
      </c>
      <c r="AX541" s="14" t="s">
        <v>72</v>
      </c>
      <c r="AY541" s="252" t="s">
        <v>159</v>
      </c>
    </row>
    <row r="542" spans="1:65" s="2" customFormat="1" ht="24.15" customHeight="1">
      <c r="A542" s="38"/>
      <c r="B542" s="39"/>
      <c r="C542" s="212" t="s">
        <v>817</v>
      </c>
      <c r="D542" s="212" t="s">
        <v>161</v>
      </c>
      <c r="E542" s="213" t="s">
        <v>818</v>
      </c>
      <c r="F542" s="214" t="s">
        <v>819</v>
      </c>
      <c r="G542" s="215" t="s">
        <v>209</v>
      </c>
      <c r="H542" s="216">
        <v>10.65</v>
      </c>
      <c r="I542" s="217"/>
      <c r="J542" s="218">
        <f>ROUND(I542*H542,2)</f>
        <v>0</v>
      </c>
      <c r="K542" s="214" t="s">
        <v>165</v>
      </c>
      <c r="L542" s="44"/>
      <c r="M542" s="219" t="s">
        <v>19</v>
      </c>
      <c r="N542" s="220" t="s">
        <v>43</v>
      </c>
      <c r="O542" s="84"/>
      <c r="P542" s="221">
        <f>O542*H542</f>
        <v>0</v>
      </c>
      <c r="Q542" s="221">
        <v>0.00052</v>
      </c>
      <c r="R542" s="221">
        <f>Q542*H542</f>
        <v>0.0055379999999999995</v>
      </c>
      <c r="S542" s="221">
        <v>0</v>
      </c>
      <c r="T542" s="222">
        <f>S542*H542</f>
        <v>0</v>
      </c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R542" s="223" t="s">
        <v>166</v>
      </c>
      <c r="AT542" s="223" t="s">
        <v>161</v>
      </c>
      <c r="AU542" s="223" t="s">
        <v>82</v>
      </c>
      <c r="AY542" s="17" t="s">
        <v>159</v>
      </c>
      <c r="BE542" s="224">
        <f>IF(N542="základní",J542,0)</f>
        <v>0</v>
      </c>
      <c r="BF542" s="224">
        <f>IF(N542="snížená",J542,0)</f>
        <v>0</v>
      </c>
      <c r="BG542" s="224">
        <f>IF(N542="zákl. přenesená",J542,0)</f>
        <v>0</v>
      </c>
      <c r="BH542" s="224">
        <f>IF(N542="sníž. přenesená",J542,0)</f>
        <v>0</v>
      </c>
      <c r="BI542" s="224">
        <f>IF(N542="nulová",J542,0)</f>
        <v>0</v>
      </c>
      <c r="BJ542" s="17" t="s">
        <v>80</v>
      </c>
      <c r="BK542" s="224">
        <f>ROUND(I542*H542,2)</f>
        <v>0</v>
      </c>
      <c r="BL542" s="17" t="s">
        <v>166</v>
      </c>
      <c r="BM542" s="223" t="s">
        <v>820</v>
      </c>
    </row>
    <row r="543" spans="1:47" s="2" customFormat="1" ht="12">
      <c r="A543" s="38"/>
      <c r="B543" s="39"/>
      <c r="C543" s="40"/>
      <c r="D543" s="225" t="s">
        <v>168</v>
      </c>
      <c r="E543" s="40"/>
      <c r="F543" s="226" t="s">
        <v>821</v>
      </c>
      <c r="G543" s="40"/>
      <c r="H543" s="40"/>
      <c r="I543" s="227"/>
      <c r="J543" s="40"/>
      <c r="K543" s="40"/>
      <c r="L543" s="44"/>
      <c r="M543" s="228"/>
      <c r="N543" s="229"/>
      <c r="O543" s="84"/>
      <c r="P543" s="84"/>
      <c r="Q543" s="84"/>
      <c r="R543" s="84"/>
      <c r="S543" s="84"/>
      <c r="T543" s="85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T543" s="17" t="s">
        <v>168</v>
      </c>
      <c r="AU543" s="17" t="s">
        <v>82</v>
      </c>
    </row>
    <row r="544" spans="1:47" s="2" customFormat="1" ht="12">
      <c r="A544" s="38"/>
      <c r="B544" s="39"/>
      <c r="C544" s="40"/>
      <c r="D544" s="230" t="s">
        <v>170</v>
      </c>
      <c r="E544" s="40"/>
      <c r="F544" s="231" t="s">
        <v>822</v>
      </c>
      <c r="G544" s="40"/>
      <c r="H544" s="40"/>
      <c r="I544" s="227"/>
      <c r="J544" s="40"/>
      <c r="K544" s="40"/>
      <c r="L544" s="44"/>
      <c r="M544" s="228"/>
      <c r="N544" s="229"/>
      <c r="O544" s="84"/>
      <c r="P544" s="84"/>
      <c r="Q544" s="84"/>
      <c r="R544" s="84"/>
      <c r="S544" s="84"/>
      <c r="T544" s="85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T544" s="17" t="s">
        <v>170</v>
      </c>
      <c r="AU544" s="17" t="s">
        <v>82</v>
      </c>
    </row>
    <row r="545" spans="1:51" s="13" customFormat="1" ht="12">
      <c r="A545" s="13"/>
      <c r="B545" s="232"/>
      <c r="C545" s="233"/>
      <c r="D545" s="225" t="s">
        <v>172</v>
      </c>
      <c r="E545" s="234" t="s">
        <v>19</v>
      </c>
      <c r="F545" s="235" t="s">
        <v>452</v>
      </c>
      <c r="G545" s="233"/>
      <c r="H545" s="234" t="s">
        <v>19</v>
      </c>
      <c r="I545" s="236"/>
      <c r="J545" s="233"/>
      <c r="K545" s="233"/>
      <c r="L545" s="237"/>
      <c r="M545" s="238"/>
      <c r="N545" s="239"/>
      <c r="O545" s="239"/>
      <c r="P545" s="239"/>
      <c r="Q545" s="239"/>
      <c r="R545" s="239"/>
      <c r="S545" s="239"/>
      <c r="T545" s="240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41" t="s">
        <v>172</v>
      </c>
      <c r="AU545" s="241" t="s">
        <v>82</v>
      </c>
      <c r="AV545" s="13" t="s">
        <v>80</v>
      </c>
      <c r="AW545" s="13" t="s">
        <v>33</v>
      </c>
      <c r="AX545" s="13" t="s">
        <v>72</v>
      </c>
      <c r="AY545" s="241" t="s">
        <v>159</v>
      </c>
    </row>
    <row r="546" spans="1:51" s="14" customFormat="1" ht="12">
      <c r="A546" s="14"/>
      <c r="B546" s="242"/>
      <c r="C546" s="243"/>
      <c r="D546" s="225" t="s">
        <v>172</v>
      </c>
      <c r="E546" s="244" t="s">
        <v>19</v>
      </c>
      <c r="F546" s="245" t="s">
        <v>823</v>
      </c>
      <c r="G546" s="243"/>
      <c r="H546" s="246">
        <v>10.65</v>
      </c>
      <c r="I546" s="247"/>
      <c r="J546" s="243"/>
      <c r="K546" s="243"/>
      <c r="L546" s="248"/>
      <c r="M546" s="249"/>
      <c r="N546" s="250"/>
      <c r="O546" s="250"/>
      <c r="P546" s="250"/>
      <c r="Q546" s="250"/>
      <c r="R546" s="250"/>
      <c r="S546" s="250"/>
      <c r="T546" s="251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2" t="s">
        <v>172</v>
      </c>
      <c r="AU546" s="252" t="s">
        <v>82</v>
      </c>
      <c r="AV546" s="14" t="s">
        <v>82</v>
      </c>
      <c r="AW546" s="14" t="s">
        <v>33</v>
      </c>
      <c r="AX546" s="14" t="s">
        <v>72</v>
      </c>
      <c r="AY546" s="252" t="s">
        <v>159</v>
      </c>
    </row>
    <row r="547" spans="1:63" s="12" customFormat="1" ht="22.8" customHeight="1">
      <c r="A547" s="12"/>
      <c r="B547" s="196"/>
      <c r="C547" s="197"/>
      <c r="D547" s="198" t="s">
        <v>71</v>
      </c>
      <c r="E547" s="210" t="s">
        <v>222</v>
      </c>
      <c r="F547" s="210" t="s">
        <v>824</v>
      </c>
      <c r="G547" s="197"/>
      <c r="H547" s="197"/>
      <c r="I547" s="200"/>
      <c r="J547" s="211">
        <f>BK547</f>
        <v>0</v>
      </c>
      <c r="K547" s="197"/>
      <c r="L547" s="202"/>
      <c r="M547" s="203"/>
      <c r="N547" s="204"/>
      <c r="O547" s="204"/>
      <c r="P547" s="205">
        <f>SUM(P548:P762)</f>
        <v>0</v>
      </c>
      <c r="Q547" s="204"/>
      <c r="R547" s="205">
        <f>SUM(R548:R762)</f>
        <v>552.0381076</v>
      </c>
      <c r="S547" s="204"/>
      <c r="T547" s="206">
        <f>SUM(T548:T762)</f>
        <v>0</v>
      </c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R547" s="207" t="s">
        <v>80</v>
      </c>
      <c r="AT547" s="208" t="s">
        <v>71</v>
      </c>
      <c r="AU547" s="208" t="s">
        <v>80</v>
      </c>
      <c r="AY547" s="207" t="s">
        <v>159</v>
      </c>
      <c r="BK547" s="209">
        <f>SUM(BK548:BK762)</f>
        <v>0</v>
      </c>
    </row>
    <row r="548" spans="1:65" s="2" customFormat="1" ht="24.15" customHeight="1">
      <c r="A548" s="38"/>
      <c r="B548" s="39"/>
      <c r="C548" s="212" t="s">
        <v>825</v>
      </c>
      <c r="D548" s="212" t="s">
        <v>161</v>
      </c>
      <c r="E548" s="213" t="s">
        <v>826</v>
      </c>
      <c r="F548" s="214" t="s">
        <v>827</v>
      </c>
      <c r="G548" s="215" t="s">
        <v>527</v>
      </c>
      <c r="H548" s="216">
        <v>107</v>
      </c>
      <c r="I548" s="217"/>
      <c r="J548" s="218">
        <f>ROUND(I548*H548,2)</f>
        <v>0</v>
      </c>
      <c r="K548" s="214" t="s">
        <v>165</v>
      </c>
      <c r="L548" s="44"/>
      <c r="M548" s="219" t="s">
        <v>19</v>
      </c>
      <c r="N548" s="220" t="s">
        <v>43</v>
      </c>
      <c r="O548" s="84"/>
      <c r="P548" s="221">
        <f>O548*H548</f>
        <v>0</v>
      </c>
      <c r="Q548" s="221">
        <v>0.0283</v>
      </c>
      <c r="R548" s="221">
        <f>Q548*H548</f>
        <v>3.0281</v>
      </c>
      <c r="S548" s="221">
        <v>0</v>
      </c>
      <c r="T548" s="222">
        <f>S548*H548</f>
        <v>0</v>
      </c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R548" s="223" t="s">
        <v>166</v>
      </c>
      <c r="AT548" s="223" t="s">
        <v>161</v>
      </c>
      <c r="AU548" s="223" t="s">
        <v>82</v>
      </c>
      <c r="AY548" s="17" t="s">
        <v>159</v>
      </c>
      <c r="BE548" s="224">
        <f>IF(N548="základní",J548,0)</f>
        <v>0</v>
      </c>
      <c r="BF548" s="224">
        <f>IF(N548="snížená",J548,0)</f>
        <v>0</v>
      </c>
      <c r="BG548" s="224">
        <f>IF(N548="zákl. přenesená",J548,0)</f>
        <v>0</v>
      </c>
      <c r="BH548" s="224">
        <f>IF(N548="sníž. přenesená",J548,0)</f>
        <v>0</v>
      </c>
      <c r="BI548" s="224">
        <f>IF(N548="nulová",J548,0)</f>
        <v>0</v>
      </c>
      <c r="BJ548" s="17" t="s">
        <v>80</v>
      </c>
      <c r="BK548" s="224">
        <f>ROUND(I548*H548,2)</f>
        <v>0</v>
      </c>
      <c r="BL548" s="17" t="s">
        <v>166</v>
      </c>
      <c r="BM548" s="223" t="s">
        <v>828</v>
      </c>
    </row>
    <row r="549" spans="1:47" s="2" customFormat="1" ht="12">
      <c r="A549" s="38"/>
      <c r="B549" s="39"/>
      <c r="C549" s="40"/>
      <c r="D549" s="225" t="s">
        <v>168</v>
      </c>
      <c r="E549" s="40"/>
      <c r="F549" s="226" t="s">
        <v>829</v>
      </c>
      <c r="G549" s="40"/>
      <c r="H549" s="40"/>
      <c r="I549" s="227"/>
      <c r="J549" s="40"/>
      <c r="K549" s="40"/>
      <c r="L549" s="44"/>
      <c r="M549" s="228"/>
      <c r="N549" s="229"/>
      <c r="O549" s="84"/>
      <c r="P549" s="84"/>
      <c r="Q549" s="84"/>
      <c r="R549" s="84"/>
      <c r="S549" s="84"/>
      <c r="T549" s="85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T549" s="17" t="s">
        <v>168</v>
      </c>
      <c r="AU549" s="17" t="s">
        <v>82</v>
      </c>
    </row>
    <row r="550" spans="1:47" s="2" customFormat="1" ht="12">
      <c r="A550" s="38"/>
      <c r="B550" s="39"/>
      <c r="C550" s="40"/>
      <c r="D550" s="230" t="s">
        <v>170</v>
      </c>
      <c r="E550" s="40"/>
      <c r="F550" s="231" t="s">
        <v>830</v>
      </c>
      <c r="G550" s="40"/>
      <c r="H550" s="40"/>
      <c r="I550" s="227"/>
      <c r="J550" s="40"/>
      <c r="K550" s="40"/>
      <c r="L550" s="44"/>
      <c r="M550" s="228"/>
      <c r="N550" s="229"/>
      <c r="O550" s="84"/>
      <c r="P550" s="84"/>
      <c r="Q550" s="84"/>
      <c r="R550" s="84"/>
      <c r="S550" s="84"/>
      <c r="T550" s="85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T550" s="17" t="s">
        <v>170</v>
      </c>
      <c r="AU550" s="17" t="s">
        <v>82</v>
      </c>
    </row>
    <row r="551" spans="1:51" s="13" customFormat="1" ht="12">
      <c r="A551" s="13"/>
      <c r="B551" s="232"/>
      <c r="C551" s="233"/>
      <c r="D551" s="225" t="s">
        <v>172</v>
      </c>
      <c r="E551" s="234" t="s">
        <v>19</v>
      </c>
      <c r="F551" s="235" t="s">
        <v>831</v>
      </c>
      <c r="G551" s="233"/>
      <c r="H551" s="234" t="s">
        <v>19</v>
      </c>
      <c r="I551" s="236"/>
      <c r="J551" s="233"/>
      <c r="K551" s="233"/>
      <c r="L551" s="237"/>
      <c r="M551" s="238"/>
      <c r="N551" s="239"/>
      <c r="O551" s="239"/>
      <c r="P551" s="239"/>
      <c r="Q551" s="239"/>
      <c r="R551" s="239"/>
      <c r="S551" s="239"/>
      <c r="T551" s="240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1" t="s">
        <v>172</v>
      </c>
      <c r="AU551" s="241" t="s">
        <v>82</v>
      </c>
      <c r="AV551" s="13" t="s">
        <v>80</v>
      </c>
      <c r="AW551" s="13" t="s">
        <v>33</v>
      </c>
      <c r="AX551" s="13" t="s">
        <v>72</v>
      </c>
      <c r="AY551" s="241" t="s">
        <v>159</v>
      </c>
    </row>
    <row r="552" spans="1:51" s="14" customFormat="1" ht="12">
      <c r="A552" s="14"/>
      <c r="B552" s="242"/>
      <c r="C552" s="243"/>
      <c r="D552" s="225" t="s">
        <v>172</v>
      </c>
      <c r="E552" s="244" t="s">
        <v>19</v>
      </c>
      <c r="F552" s="245" t="s">
        <v>832</v>
      </c>
      <c r="G552" s="243"/>
      <c r="H552" s="246">
        <v>115</v>
      </c>
      <c r="I552" s="247"/>
      <c r="J552" s="243"/>
      <c r="K552" s="243"/>
      <c r="L552" s="248"/>
      <c r="M552" s="249"/>
      <c r="N552" s="250"/>
      <c r="O552" s="250"/>
      <c r="P552" s="250"/>
      <c r="Q552" s="250"/>
      <c r="R552" s="250"/>
      <c r="S552" s="250"/>
      <c r="T552" s="251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2" t="s">
        <v>172</v>
      </c>
      <c r="AU552" s="252" t="s">
        <v>82</v>
      </c>
      <c r="AV552" s="14" t="s">
        <v>82</v>
      </c>
      <c r="AW552" s="14" t="s">
        <v>33</v>
      </c>
      <c r="AX552" s="14" t="s">
        <v>72</v>
      </c>
      <c r="AY552" s="252" t="s">
        <v>159</v>
      </c>
    </row>
    <row r="553" spans="1:51" s="14" customFormat="1" ht="12">
      <c r="A553" s="14"/>
      <c r="B553" s="242"/>
      <c r="C553" s="243"/>
      <c r="D553" s="225" t="s">
        <v>172</v>
      </c>
      <c r="E553" s="244" t="s">
        <v>19</v>
      </c>
      <c r="F553" s="245" t="s">
        <v>833</v>
      </c>
      <c r="G553" s="243"/>
      <c r="H553" s="246">
        <v>-8</v>
      </c>
      <c r="I553" s="247"/>
      <c r="J553" s="243"/>
      <c r="K553" s="243"/>
      <c r="L553" s="248"/>
      <c r="M553" s="249"/>
      <c r="N553" s="250"/>
      <c r="O553" s="250"/>
      <c r="P553" s="250"/>
      <c r="Q553" s="250"/>
      <c r="R553" s="250"/>
      <c r="S553" s="250"/>
      <c r="T553" s="251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2" t="s">
        <v>172</v>
      </c>
      <c r="AU553" s="252" t="s">
        <v>82</v>
      </c>
      <c r="AV553" s="14" t="s">
        <v>82</v>
      </c>
      <c r="AW553" s="14" t="s">
        <v>33</v>
      </c>
      <c r="AX553" s="14" t="s">
        <v>72</v>
      </c>
      <c r="AY553" s="252" t="s">
        <v>159</v>
      </c>
    </row>
    <row r="554" spans="1:65" s="2" customFormat="1" ht="33" customHeight="1">
      <c r="A554" s="38"/>
      <c r="B554" s="39"/>
      <c r="C554" s="212" t="s">
        <v>834</v>
      </c>
      <c r="D554" s="212" t="s">
        <v>161</v>
      </c>
      <c r="E554" s="213" t="s">
        <v>835</v>
      </c>
      <c r="F554" s="214" t="s">
        <v>836</v>
      </c>
      <c r="G554" s="215" t="s">
        <v>527</v>
      </c>
      <c r="H554" s="216">
        <v>8</v>
      </c>
      <c r="I554" s="217"/>
      <c r="J554" s="218">
        <f>ROUND(I554*H554,2)</f>
        <v>0</v>
      </c>
      <c r="K554" s="214" t="s">
        <v>165</v>
      </c>
      <c r="L554" s="44"/>
      <c r="M554" s="219" t="s">
        <v>19</v>
      </c>
      <c r="N554" s="220" t="s">
        <v>43</v>
      </c>
      <c r="O554" s="84"/>
      <c r="P554" s="221">
        <f>O554*H554</f>
        <v>0</v>
      </c>
      <c r="Q554" s="221">
        <v>0.0396</v>
      </c>
      <c r="R554" s="221">
        <f>Q554*H554</f>
        <v>0.3168</v>
      </c>
      <c r="S554" s="221">
        <v>0</v>
      </c>
      <c r="T554" s="222">
        <f>S554*H554</f>
        <v>0</v>
      </c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R554" s="223" t="s">
        <v>166</v>
      </c>
      <c r="AT554" s="223" t="s">
        <v>161</v>
      </c>
      <c r="AU554" s="223" t="s">
        <v>82</v>
      </c>
      <c r="AY554" s="17" t="s">
        <v>159</v>
      </c>
      <c r="BE554" s="224">
        <f>IF(N554="základní",J554,0)</f>
        <v>0</v>
      </c>
      <c r="BF554" s="224">
        <f>IF(N554="snížená",J554,0)</f>
        <v>0</v>
      </c>
      <c r="BG554" s="224">
        <f>IF(N554="zákl. přenesená",J554,0)</f>
        <v>0</v>
      </c>
      <c r="BH554" s="224">
        <f>IF(N554="sníž. přenesená",J554,0)</f>
        <v>0</v>
      </c>
      <c r="BI554" s="224">
        <f>IF(N554="nulová",J554,0)</f>
        <v>0</v>
      </c>
      <c r="BJ554" s="17" t="s">
        <v>80</v>
      </c>
      <c r="BK554" s="224">
        <f>ROUND(I554*H554,2)</f>
        <v>0</v>
      </c>
      <c r="BL554" s="17" t="s">
        <v>166</v>
      </c>
      <c r="BM554" s="223" t="s">
        <v>837</v>
      </c>
    </row>
    <row r="555" spans="1:47" s="2" customFormat="1" ht="12">
      <c r="A555" s="38"/>
      <c r="B555" s="39"/>
      <c r="C555" s="40"/>
      <c r="D555" s="225" t="s">
        <v>168</v>
      </c>
      <c r="E555" s="40"/>
      <c r="F555" s="226" t="s">
        <v>838</v>
      </c>
      <c r="G555" s="40"/>
      <c r="H555" s="40"/>
      <c r="I555" s="227"/>
      <c r="J555" s="40"/>
      <c r="K555" s="40"/>
      <c r="L555" s="44"/>
      <c r="M555" s="228"/>
      <c r="N555" s="229"/>
      <c r="O555" s="84"/>
      <c r="P555" s="84"/>
      <c r="Q555" s="84"/>
      <c r="R555" s="84"/>
      <c r="S555" s="84"/>
      <c r="T555" s="85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T555" s="17" t="s">
        <v>168</v>
      </c>
      <c r="AU555" s="17" t="s">
        <v>82</v>
      </c>
    </row>
    <row r="556" spans="1:47" s="2" customFormat="1" ht="12">
      <c r="A556" s="38"/>
      <c r="B556" s="39"/>
      <c r="C556" s="40"/>
      <c r="D556" s="230" t="s">
        <v>170</v>
      </c>
      <c r="E556" s="40"/>
      <c r="F556" s="231" t="s">
        <v>839</v>
      </c>
      <c r="G556" s="40"/>
      <c r="H556" s="40"/>
      <c r="I556" s="227"/>
      <c r="J556" s="40"/>
      <c r="K556" s="40"/>
      <c r="L556" s="44"/>
      <c r="M556" s="228"/>
      <c r="N556" s="229"/>
      <c r="O556" s="84"/>
      <c r="P556" s="84"/>
      <c r="Q556" s="84"/>
      <c r="R556" s="84"/>
      <c r="S556" s="84"/>
      <c r="T556" s="85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T556" s="17" t="s">
        <v>170</v>
      </c>
      <c r="AU556" s="17" t="s">
        <v>82</v>
      </c>
    </row>
    <row r="557" spans="1:65" s="2" customFormat="1" ht="24.15" customHeight="1">
      <c r="A557" s="38"/>
      <c r="B557" s="39"/>
      <c r="C557" s="212" t="s">
        <v>840</v>
      </c>
      <c r="D557" s="212" t="s">
        <v>161</v>
      </c>
      <c r="E557" s="213" t="s">
        <v>841</v>
      </c>
      <c r="F557" s="214" t="s">
        <v>842</v>
      </c>
      <c r="G557" s="215" t="s">
        <v>527</v>
      </c>
      <c r="H557" s="216">
        <v>35</v>
      </c>
      <c r="I557" s="217"/>
      <c r="J557" s="218">
        <f>ROUND(I557*H557,2)</f>
        <v>0</v>
      </c>
      <c r="K557" s="214" t="s">
        <v>165</v>
      </c>
      <c r="L557" s="44"/>
      <c r="M557" s="219" t="s">
        <v>19</v>
      </c>
      <c r="N557" s="220" t="s">
        <v>43</v>
      </c>
      <c r="O557" s="84"/>
      <c r="P557" s="221">
        <f>O557*H557</f>
        <v>0</v>
      </c>
      <c r="Q557" s="221">
        <v>0.07057</v>
      </c>
      <c r="R557" s="221">
        <f>Q557*H557</f>
        <v>2.46995</v>
      </c>
      <c r="S557" s="221">
        <v>0</v>
      </c>
      <c r="T557" s="222">
        <f>S557*H557</f>
        <v>0</v>
      </c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R557" s="223" t="s">
        <v>166</v>
      </c>
      <c r="AT557" s="223" t="s">
        <v>161</v>
      </c>
      <c r="AU557" s="223" t="s">
        <v>82</v>
      </c>
      <c r="AY557" s="17" t="s">
        <v>159</v>
      </c>
      <c r="BE557" s="224">
        <f>IF(N557="základní",J557,0)</f>
        <v>0</v>
      </c>
      <c r="BF557" s="224">
        <f>IF(N557="snížená",J557,0)</f>
        <v>0</v>
      </c>
      <c r="BG557" s="224">
        <f>IF(N557="zákl. přenesená",J557,0)</f>
        <v>0</v>
      </c>
      <c r="BH557" s="224">
        <f>IF(N557="sníž. přenesená",J557,0)</f>
        <v>0</v>
      </c>
      <c r="BI557" s="224">
        <f>IF(N557="nulová",J557,0)</f>
        <v>0</v>
      </c>
      <c r="BJ557" s="17" t="s">
        <v>80</v>
      </c>
      <c r="BK557" s="224">
        <f>ROUND(I557*H557,2)</f>
        <v>0</v>
      </c>
      <c r="BL557" s="17" t="s">
        <v>166</v>
      </c>
      <c r="BM557" s="223" t="s">
        <v>843</v>
      </c>
    </row>
    <row r="558" spans="1:47" s="2" customFormat="1" ht="12">
      <c r="A558" s="38"/>
      <c r="B558" s="39"/>
      <c r="C558" s="40"/>
      <c r="D558" s="225" t="s">
        <v>168</v>
      </c>
      <c r="E558" s="40"/>
      <c r="F558" s="226" t="s">
        <v>844</v>
      </c>
      <c r="G558" s="40"/>
      <c r="H558" s="40"/>
      <c r="I558" s="227"/>
      <c r="J558" s="40"/>
      <c r="K558" s="40"/>
      <c r="L558" s="44"/>
      <c r="M558" s="228"/>
      <c r="N558" s="229"/>
      <c r="O558" s="84"/>
      <c r="P558" s="84"/>
      <c r="Q558" s="84"/>
      <c r="R558" s="84"/>
      <c r="S558" s="84"/>
      <c r="T558" s="85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T558" s="17" t="s">
        <v>168</v>
      </c>
      <c r="AU558" s="17" t="s">
        <v>82</v>
      </c>
    </row>
    <row r="559" spans="1:47" s="2" customFormat="1" ht="12">
      <c r="A559" s="38"/>
      <c r="B559" s="39"/>
      <c r="C559" s="40"/>
      <c r="D559" s="230" t="s">
        <v>170</v>
      </c>
      <c r="E559" s="40"/>
      <c r="F559" s="231" t="s">
        <v>845</v>
      </c>
      <c r="G559" s="40"/>
      <c r="H559" s="40"/>
      <c r="I559" s="227"/>
      <c r="J559" s="40"/>
      <c r="K559" s="40"/>
      <c r="L559" s="44"/>
      <c r="M559" s="228"/>
      <c r="N559" s="229"/>
      <c r="O559" s="84"/>
      <c r="P559" s="84"/>
      <c r="Q559" s="84"/>
      <c r="R559" s="84"/>
      <c r="S559" s="84"/>
      <c r="T559" s="85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T559" s="17" t="s">
        <v>170</v>
      </c>
      <c r="AU559" s="17" t="s">
        <v>82</v>
      </c>
    </row>
    <row r="560" spans="1:51" s="13" customFormat="1" ht="12">
      <c r="A560" s="13"/>
      <c r="B560" s="232"/>
      <c r="C560" s="233"/>
      <c r="D560" s="225" t="s">
        <v>172</v>
      </c>
      <c r="E560" s="234" t="s">
        <v>19</v>
      </c>
      <c r="F560" s="235" t="s">
        <v>831</v>
      </c>
      <c r="G560" s="233"/>
      <c r="H560" s="234" t="s">
        <v>19</v>
      </c>
      <c r="I560" s="236"/>
      <c r="J560" s="233"/>
      <c r="K560" s="233"/>
      <c r="L560" s="237"/>
      <c r="M560" s="238"/>
      <c r="N560" s="239"/>
      <c r="O560" s="239"/>
      <c r="P560" s="239"/>
      <c r="Q560" s="239"/>
      <c r="R560" s="239"/>
      <c r="S560" s="239"/>
      <c r="T560" s="240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41" t="s">
        <v>172</v>
      </c>
      <c r="AU560" s="241" t="s">
        <v>82</v>
      </c>
      <c r="AV560" s="13" t="s">
        <v>80</v>
      </c>
      <c r="AW560" s="13" t="s">
        <v>33</v>
      </c>
      <c r="AX560" s="13" t="s">
        <v>72</v>
      </c>
      <c r="AY560" s="241" t="s">
        <v>159</v>
      </c>
    </row>
    <row r="561" spans="1:51" s="14" customFormat="1" ht="12">
      <c r="A561" s="14"/>
      <c r="B561" s="242"/>
      <c r="C561" s="243"/>
      <c r="D561" s="225" t="s">
        <v>172</v>
      </c>
      <c r="E561" s="244" t="s">
        <v>19</v>
      </c>
      <c r="F561" s="245" t="s">
        <v>846</v>
      </c>
      <c r="G561" s="243"/>
      <c r="H561" s="246">
        <v>35</v>
      </c>
      <c r="I561" s="247"/>
      <c r="J561" s="243"/>
      <c r="K561" s="243"/>
      <c r="L561" s="248"/>
      <c r="M561" s="249"/>
      <c r="N561" s="250"/>
      <c r="O561" s="250"/>
      <c r="P561" s="250"/>
      <c r="Q561" s="250"/>
      <c r="R561" s="250"/>
      <c r="S561" s="250"/>
      <c r="T561" s="251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2" t="s">
        <v>172</v>
      </c>
      <c r="AU561" s="252" t="s">
        <v>82</v>
      </c>
      <c r="AV561" s="14" t="s">
        <v>82</v>
      </c>
      <c r="AW561" s="14" t="s">
        <v>33</v>
      </c>
      <c r="AX561" s="14" t="s">
        <v>72</v>
      </c>
      <c r="AY561" s="252" t="s">
        <v>159</v>
      </c>
    </row>
    <row r="562" spans="1:65" s="2" customFormat="1" ht="24.15" customHeight="1">
      <c r="A562" s="38"/>
      <c r="B562" s="39"/>
      <c r="C562" s="212" t="s">
        <v>847</v>
      </c>
      <c r="D562" s="212" t="s">
        <v>161</v>
      </c>
      <c r="E562" s="213" t="s">
        <v>848</v>
      </c>
      <c r="F562" s="214" t="s">
        <v>849</v>
      </c>
      <c r="G562" s="215" t="s">
        <v>164</v>
      </c>
      <c r="H562" s="216">
        <v>177</v>
      </c>
      <c r="I562" s="217"/>
      <c r="J562" s="218">
        <f>ROUND(I562*H562,2)</f>
        <v>0</v>
      </c>
      <c r="K562" s="214" t="s">
        <v>165</v>
      </c>
      <c r="L562" s="44"/>
      <c r="M562" s="219" t="s">
        <v>19</v>
      </c>
      <c r="N562" s="220" t="s">
        <v>43</v>
      </c>
      <c r="O562" s="84"/>
      <c r="P562" s="221">
        <f>O562*H562</f>
        <v>0</v>
      </c>
      <c r="Q562" s="221">
        <v>0</v>
      </c>
      <c r="R562" s="221">
        <f>Q562*H562</f>
        <v>0</v>
      </c>
      <c r="S562" s="221">
        <v>0</v>
      </c>
      <c r="T562" s="222">
        <f>S562*H562</f>
        <v>0</v>
      </c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R562" s="223" t="s">
        <v>166</v>
      </c>
      <c r="AT562" s="223" t="s">
        <v>161</v>
      </c>
      <c r="AU562" s="223" t="s">
        <v>82</v>
      </c>
      <c r="AY562" s="17" t="s">
        <v>159</v>
      </c>
      <c r="BE562" s="224">
        <f>IF(N562="základní",J562,0)</f>
        <v>0</v>
      </c>
      <c r="BF562" s="224">
        <f>IF(N562="snížená",J562,0)</f>
        <v>0</v>
      </c>
      <c r="BG562" s="224">
        <f>IF(N562="zákl. přenesená",J562,0)</f>
        <v>0</v>
      </c>
      <c r="BH562" s="224">
        <f>IF(N562="sníž. přenesená",J562,0)</f>
        <v>0</v>
      </c>
      <c r="BI562" s="224">
        <f>IF(N562="nulová",J562,0)</f>
        <v>0</v>
      </c>
      <c r="BJ562" s="17" t="s">
        <v>80</v>
      </c>
      <c r="BK562" s="224">
        <f>ROUND(I562*H562,2)</f>
        <v>0</v>
      </c>
      <c r="BL562" s="17" t="s">
        <v>166</v>
      </c>
      <c r="BM562" s="223" t="s">
        <v>850</v>
      </c>
    </row>
    <row r="563" spans="1:47" s="2" customFormat="1" ht="12">
      <c r="A563" s="38"/>
      <c r="B563" s="39"/>
      <c r="C563" s="40"/>
      <c r="D563" s="225" t="s">
        <v>168</v>
      </c>
      <c r="E563" s="40"/>
      <c r="F563" s="226" t="s">
        <v>851</v>
      </c>
      <c r="G563" s="40"/>
      <c r="H563" s="40"/>
      <c r="I563" s="227"/>
      <c r="J563" s="40"/>
      <c r="K563" s="40"/>
      <c r="L563" s="44"/>
      <c r="M563" s="228"/>
      <c r="N563" s="229"/>
      <c r="O563" s="84"/>
      <c r="P563" s="84"/>
      <c r="Q563" s="84"/>
      <c r="R563" s="84"/>
      <c r="S563" s="84"/>
      <c r="T563" s="85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T563" s="17" t="s">
        <v>168</v>
      </c>
      <c r="AU563" s="17" t="s">
        <v>82</v>
      </c>
    </row>
    <row r="564" spans="1:47" s="2" customFormat="1" ht="12">
      <c r="A564" s="38"/>
      <c r="B564" s="39"/>
      <c r="C564" s="40"/>
      <c r="D564" s="230" t="s">
        <v>170</v>
      </c>
      <c r="E564" s="40"/>
      <c r="F564" s="231" t="s">
        <v>852</v>
      </c>
      <c r="G564" s="40"/>
      <c r="H564" s="40"/>
      <c r="I564" s="227"/>
      <c r="J564" s="40"/>
      <c r="K564" s="40"/>
      <c r="L564" s="44"/>
      <c r="M564" s="228"/>
      <c r="N564" s="229"/>
      <c r="O564" s="84"/>
      <c r="P564" s="84"/>
      <c r="Q564" s="84"/>
      <c r="R564" s="84"/>
      <c r="S564" s="84"/>
      <c r="T564" s="85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T564" s="17" t="s">
        <v>170</v>
      </c>
      <c r="AU564" s="17" t="s">
        <v>82</v>
      </c>
    </row>
    <row r="565" spans="1:51" s="13" customFormat="1" ht="12">
      <c r="A565" s="13"/>
      <c r="B565" s="232"/>
      <c r="C565" s="233"/>
      <c r="D565" s="225" t="s">
        <v>172</v>
      </c>
      <c r="E565" s="234" t="s">
        <v>19</v>
      </c>
      <c r="F565" s="235" t="s">
        <v>831</v>
      </c>
      <c r="G565" s="233"/>
      <c r="H565" s="234" t="s">
        <v>19</v>
      </c>
      <c r="I565" s="236"/>
      <c r="J565" s="233"/>
      <c r="K565" s="233"/>
      <c r="L565" s="237"/>
      <c r="M565" s="238"/>
      <c r="N565" s="239"/>
      <c r="O565" s="239"/>
      <c r="P565" s="239"/>
      <c r="Q565" s="239"/>
      <c r="R565" s="239"/>
      <c r="S565" s="239"/>
      <c r="T565" s="240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41" t="s">
        <v>172</v>
      </c>
      <c r="AU565" s="241" t="s">
        <v>82</v>
      </c>
      <c r="AV565" s="13" t="s">
        <v>80</v>
      </c>
      <c r="AW565" s="13" t="s">
        <v>33</v>
      </c>
      <c r="AX565" s="13" t="s">
        <v>72</v>
      </c>
      <c r="AY565" s="241" t="s">
        <v>159</v>
      </c>
    </row>
    <row r="566" spans="1:51" s="14" customFormat="1" ht="12">
      <c r="A566" s="14"/>
      <c r="B566" s="242"/>
      <c r="C566" s="243"/>
      <c r="D566" s="225" t="s">
        <v>172</v>
      </c>
      <c r="E566" s="244" t="s">
        <v>19</v>
      </c>
      <c r="F566" s="245" t="s">
        <v>853</v>
      </c>
      <c r="G566" s="243"/>
      <c r="H566" s="246">
        <v>149</v>
      </c>
      <c r="I566" s="247"/>
      <c r="J566" s="243"/>
      <c r="K566" s="243"/>
      <c r="L566" s="248"/>
      <c r="M566" s="249"/>
      <c r="N566" s="250"/>
      <c r="O566" s="250"/>
      <c r="P566" s="250"/>
      <c r="Q566" s="250"/>
      <c r="R566" s="250"/>
      <c r="S566" s="250"/>
      <c r="T566" s="251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52" t="s">
        <v>172</v>
      </c>
      <c r="AU566" s="252" t="s">
        <v>82</v>
      </c>
      <c r="AV566" s="14" t="s">
        <v>82</v>
      </c>
      <c r="AW566" s="14" t="s">
        <v>33</v>
      </c>
      <c r="AX566" s="14" t="s">
        <v>72</v>
      </c>
      <c r="AY566" s="252" t="s">
        <v>159</v>
      </c>
    </row>
    <row r="567" spans="1:51" s="14" customFormat="1" ht="12">
      <c r="A567" s="14"/>
      <c r="B567" s="242"/>
      <c r="C567" s="243"/>
      <c r="D567" s="225" t="s">
        <v>172</v>
      </c>
      <c r="E567" s="244" t="s">
        <v>19</v>
      </c>
      <c r="F567" s="245" t="s">
        <v>854</v>
      </c>
      <c r="G567" s="243"/>
      <c r="H567" s="246">
        <v>28</v>
      </c>
      <c r="I567" s="247"/>
      <c r="J567" s="243"/>
      <c r="K567" s="243"/>
      <c r="L567" s="248"/>
      <c r="M567" s="249"/>
      <c r="N567" s="250"/>
      <c r="O567" s="250"/>
      <c r="P567" s="250"/>
      <c r="Q567" s="250"/>
      <c r="R567" s="250"/>
      <c r="S567" s="250"/>
      <c r="T567" s="251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T567" s="252" t="s">
        <v>172</v>
      </c>
      <c r="AU567" s="252" t="s">
        <v>82</v>
      </c>
      <c r="AV567" s="14" t="s">
        <v>82</v>
      </c>
      <c r="AW567" s="14" t="s">
        <v>33</v>
      </c>
      <c r="AX567" s="14" t="s">
        <v>72</v>
      </c>
      <c r="AY567" s="252" t="s">
        <v>159</v>
      </c>
    </row>
    <row r="568" spans="1:65" s="2" customFormat="1" ht="16.5" customHeight="1">
      <c r="A568" s="38"/>
      <c r="B568" s="39"/>
      <c r="C568" s="258" t="s">
        <v>855</v>
      </c>
      <c r="D568" s="258" t="s">
        <v>376</v>
      </c>
      <c r="E568" s="259" t="s">
        <v>856</v>
      </c>
      <c r="F568" s="260" t="s">
        <v>857</v>
      </c>
      <c r="G568" s="261" t="s">
        <v>164</v>
      </c>
      <c r="H568" s="262">
        <v>149</v>
      </c>
      <c r="I568" s="263"/>
      <c r="J568" s="264">
        <f>ROUND(I568*H568,2)</f>
        <v>0</v>
      </c>
      <c r="K568" s="260" t="s">
        <v>165</v>
      </c>
      <c r="L568" s="265"/>
      <c r="M568" s="266" t="s">
        <v>19</v>
      </c>
      <c r="N568" s="267" t="s">
        <v>43</v>
      </c>
      <c r="O568" s="84"/>
      <c r="P568" s="221">
        <f>O568*H568</f>
        <v>0</v>
      </c>
      <c r="Q568" s="221">
        <v>0.0021</v>
      </c>
      <c r="R568" s="221">
        <f>Q568*H568</f>
        <v>0.31289999999999996</v>
      </c>
      <c r="S568" s="221">
        <v>0</v>
      </c>
      <c r="T568" s="222">
        <f>S568*H568</f>
        <v>0</v>
      </c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R568" s="223" t="s">
        <v>215</v>
      </c>
      <c r="AT568" s="223" t="s">
        <v>376</v>
      </c>
      <c r="AU568" s="223" t="s">
        <v>82</v>
      </c>
      <c r="AY568" s="17" t="s">
        <v>159</v>
      </c>
      <c r="BE568" s="224">
        <f>IF(N568="základní",J568,0)</f>
        <v>0</v>
      </c>
      <c r="BF568" s="224">
        <f>IF(N568="snížená",J568,0)</f>
        <v>0</v>
      </c>
      <c r="BG568" s="224">
        <f>IF(N568="zákl. přenesená",J568,0)</f>
        <v>0</v>
      </c>
      <c r="BH568" s="224">
        <f>IF(N568="sníž. přenesená",J568,0)</f>
        <v>0</v>
      </c>
      <c r="BI568" s="224">
        <f>IF(N568="nulová",J568,0)</f>
        <v>0</v>
      </c>
      <c r="BJ568" s="17" t="s">
        <v>80</v>
      </c>
      <c r="BK568" s="224">
        <f>ROUND(I568*H568,2)</f>
        <v>0</v>
      </c>
      <c r="BL568" s="17" t="s">
        <v>166</v>
      </c>
      <c r="BM568" s="223" t="s">
        <v>858</v>
      </c>
    </row>
    <row r="569" spans="1:47" s="2" customFormat="1" ht="12">
      <c r="A569" s="38"/>
      <c r="B569" s="39"/>
      <c r="C569" s="40"/>
      <c r="D569" s="225" t="s">
        <v>168</v>
      </c>
      <c r="E569" s="40"/>
      <c r="F569" s="226" t="s">
        <v>857</v>
      </c>
      <c r="G569" s="40"/>
      <c r="H569" s="40"/>
      <c r="I569" s="227"/>
      <c r="J569" s="40"/>
      <c r="K569" s="40"/>
      <c r="L569" s="44"/>
      <c r="M569" s="228"/>
      <c r="N569" s="229"/>
      <c r="O569" s="84"/>
      <c r="P569" s="84"/>
      <c r="Q569" s="84"/>
      <c r="R569" s="84"/>
      <c r="S569" s="84"/>
      <c r="T569" s="85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T569" s="17" t="s">
        <v>168</v>
      </c>
      <c r="AU569" s="17" t="s">
        <v>82</v>
      </c>
    </row>
    <row r="570" spans="1:47" s="2" customFormat="1" ht="12">
      <c r="A570" s="38"/>
      <c r="B570" s="39"/>
      <c r="C570" s="40"/>
      <c r="D570" s="230" t="s">
        <v>170</v>
      </c>
      <c r="E570" s="40"/>
      <c r="F570" s="231" t="s">
        <v>859</v>
      </c>
      <c r="G570" s="40"/>
      <c r="H570" s="40"/>
      <c r="I570" s="227"/>
      <c r="J570" s="40"/>
      <c r="K570" s="40"/>
      <c r="L570" s="44"/>
      <c r="M570" s="228"/>
      <c r="N570" s="229"/>
      <c r="O570" s="84"/>
      <c r="P570" s="84"/>
      <c r="Q570" s="84"/>
      <c r="R570" s="84"/>
      <c r="S570" s="84"/>
      <c r="T570" s="85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T570" s="17" t="s">
        <v>170</v>
      </c>
      <c r="AU570" s="17" t="s">
        <v>82</v>
      </c>
    </row>
    <row r="571" spans="1:65" s="2" customFormat="1" ht="16.5" customHeight="1">
      <c r="A571" s="38"/>
      <c r="B571" s="39"/>
      <c r="C571" s="258" t="s">
        <v>860</v>
      </c>
      <c r="D571" s="258" t="s">
        <v>376</v>
      </c>
      <c r="E571" s="259" t="s">
        <v>861</v>
      </c>
      <c r="F571" s="260" t="s">
        <v>862</v>
      </c>
      <c r="G571" s="261" t="s">
        <v>164</v>
      </c>
      <c r="H571" s="262">
        <v>28</v>
      </c>
      <c r="I571" s="263"/>
      <c r="J571" s="264">
        <f>ROUND(I571*H571,2)</f>
        <v>0</v>
      </c>
      <c r="K571" s="260" t="s">
        <v>19</v>
      </c>
      <c r="L571" s="265"/>
      <c r="M571" s="266" t="s">
        <v>19</v>
      </c>
      <c r="N571" s="267" t="s">
        <v>43</v>
      </c>
      <c r="O571" s="84"/>
      <c r="P571" s="221">
        <f>O571*H571</f>
        <v>0</v>
      </c>
      <c r="Q571" s="221">
        <v>0.0021</v>
      </c>
      <c r="R571" s="221">
        <f>Q571*H571</f>
        <v>0.0588</v>
      </c>
      <c r="S571" s="221">
        <v>0</v>
      </c>
      <c r="T571" s="222">
        <f>S571*H571</f>
        <v>0</v>
      </c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R571" s="223" t="s">
        <v>215</v>
      </c>
      <c r="AT571" s="223" t="s">
        <v>376</v>
      </c>
      <c r="AU571" s="223" t="s">
        <v>82</v>
      </c>
      <c r="AY571" s="17" t="s">
        <v>159</v>
      </c>
      <c r="BE571" s="224">
        <f>IF(N571="základní",J571,0)</f>
        <v>0</v>
      </c>
      <c r="BF571" s="224">
        <f>IF(N571="snížená",J571,0)</f>
        <v>0</v>
      </c>
      <c r="BG571" s="224">
        <f>IF(N571="zákl. přenesená",J571,0)</f>
        <v>0</v>
      </c>
      <c r="BH571" s="224">
        <f>IF(N571="sníž. přenesená",J571,0)</f>
        <v>0</v>
      </c>
      <c r="BI571" s="224">
        <f>IF(N571="nulová",J571,0)</f>
        <v>0</v>
      </c>
      <c r="BJ571" s="17" t="s">
        <v>80</v>
      </c>
      <c r="BK571" s="224">
        <f>ROUND(I571*H571,2)</f>
        <v>0</v>
      </c>
      <c r="BL571" s="17" t="s">
        <v>166</v>
      </c>
      <c r="BM571" s="223" t="s">
        <v>863</v>
      </c>
    </row>
    <row r="572" spans="1:47" s="2" customFormat="1" ht="12">
      <c r="A572" s="38"/>
      <c r="B572" s="39"/>
      <c r="C572" s="40"/>
      <c r="D572" s="225" t="s">
        <v>168</v>
      </c>
      <c r="E572" s="40"/>
      <c r="F572" s="226" t="s">
        <v>862</v>
      </c>
      <c r="G572" s="40"/>
      <c r="H572" s="40"/>
      <c r="I572" s="227"/>
      <c r="J572" s="40"/>
      <c r="K572" s="40"/>
      <c r="L572" s="44"/>
      <c r="M572" s="228"/>
      <c r="N572" s="229"/>
      <c r="O572" s="84"/>
      <c r="P572" s="84"/>
      <c r="Q572" s="84"/>
      <c r="R572" s="84"/>
      <c r="S572" s="84"/>
      <c r="T572" s="85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T572" s="17" t="s">
        <v>168</v>
      </c>
      <c r="AU572" s="17" t="s">
        <v>82</v>
      </c>
    </row>
    <row r="573" spans="1:65" s="2" customFormat="1" ht="16.5" customHeight="1">
      <c r="A573" s="38"/>
      <c r="B573" s="39"/>
      <c r="C573" s="212" t="s">
        <v>864</v>
      </c>
      <c r="D573" s="212" t="s">
        <v>161</v>
      </c>
      <c r="E573" s="213" t="s">
        <v>865</v>
      </c>
      <c r="F573" s="214" t="s">
        <v>866</v>
      </c>
      <c r="G573" s="215" t="s">
        <v>164</v>
      </c>
      <c r="H573" s="216">
        <v>3</v>
      </c>
      <c r="I573" s="217"/>
      <c r="J573" s="218">
        <f>ROUND(I573*H573,2)</f>
        <v>0</v>
      </c>
      <c r="K573" s="214" t="s">
        <v>165</v>
      </c>
      <c r="L573" s="44"/>
      <c r="M573" s="219" t="s">
        <v>19</v>
      </c>
      <c r="N573" s="220" t="s">
        <v>43</v>
      </c>
      <c r="O573" s="84"/>
      <c r="P573" s="221">
        <f>O573*H573</f>
        <v>0</v>
      </c>
      <c r="Q573" s="221">
        <v>0.00018</v>
      </c>
      <c r="R573" s="221">
        <f>Q573*H573</f>
        <v>0.00054</v>
      </c>
      <c r="S573" s="221">
        <v>0</v>
      </c>
      <c r="T573" s="222">
        <f>S573*H573</f>
        <v>0</v>
      </c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R573" s="223" t="s">
        <v>166</v>
      </c>
      <c r="AT573" s="223" t="s">
        <v>161</v>
      </c>
      <c r="AU573" s="223" t="s">
        <v>82</v>
      </c>
      <c r="AY573" s="17" t="s">
        <v>159</v>
      </c>
      <c r="BE573" s="224">
        <f>IF(N573="základní",J573,0)</f>
        <v>0</v>
      </c>
      <c r="BF573" s="224">
        <f>IF(N573="snížená",J573,0)</f>
        <v>0</v>
      </c>
      <c r="BG573" s="224">
        <f>IF(N573="zákl. přenesená",J573,0)</f>
        <v>0</v>
      </c>
      <c r="BH573" s="224">
        <f>IF(N573="sníž. přenesená",J573,0)</f>
        <v>0</v>
      </c>
      <c r="BI573" s="224">
        <f>IF(N573="nulová",J573,0)</f>
        <v>0</v>
      </c>
      <c r="BJ573" s="17" t="s">
        <v>80</v>
      </c>
      <c r="BK573" s="224">
        <f>ROUND(I573*H573,2)</f>
        <v>0</v>
      </c>
      <c r="BL573" s="17" t="s">
        <v>166</v>
      </c>
      <c r="BM573" s="223" t="s">
        <v>867</v>
      </c>
    </row>
    <row r="574" spans="1:47" s="2" customFormat="1" ht="12">
      <c r="A574" s="38"/>
      <c r="B574" s="39"/>
      <c r="C574" s="40"/>
      <c r="D574" s="225" t="s">
        <v>168</v>
      </c>
      <c r="E574" s="40"/>
      <c r="F574" s="226" t="s">
        <v>868</v>
      </c>
      <c r="G574" s="40"/>
      <c r="H574" s="40"/>
      <c r="I574" s="227"/>
      <c r="J574" s="40"/>
      <c r="K574" s="40"/>
      <c r="L574" s="44"/>
      <c r="M574" s="228"/>
      <c r="N574" s="229"/>
      <c r="O574" s="84"/>
      <c r="P574" s="84"/>
      <c r="Q574" s="84"/>
      <c r="R574" s="84"/>
      <c r="S574" s="84"/>
      <c r="T574" s="85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T574" s="17" t="s">
        <v>168</v>
      </c>
      <c r="AU574" s="17" t="s">
        <v>82</v>
      </c>
    </row>
    <row r="575" spans="1:47" s="2" customFormat="1" ht="12">
      <c r="A575" s="38"/>
      <c r="B575" s="39"/>
      <c r="C575" s="40"/>
      <c r="D575" s="230" t="s">
        <v>170</v>
      </c>
      <c r="E575" s="40"/>
      <c r="F575" s="231" t="s">
        <v>869</v>
      </c>
      <c r="G575" s="40"/>
      <c r="H575" s="40"/>
      <c r="I575" s="227"/>
      <c r="J575" s="40"/>
      <c r="K575" s="40"/>
      <c r="L575" s="44"/>
      <c r="M575" s="228"/>
      <c r="N575" s="229"/>
      <c r="O575" s="84"/>
      <c r="P575" s="84"/>
      <c r="Q575" s="84"/>
      <c r="R575" s="84"/>
      <c r="S575" s="84"/>
      <c r="T575" s="85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T575" s="17" t="s">
        <v>170</v>
      </c>
      <c r="AU575" s="17" t="s">
        <v>82</v>
      </c>
    </row>
    <row r="576" spans="1:51" s="13" customFormat="1" ht="12">
      <c r="A576" s="13"/>
      <c r="B576" s="232"/>
      <c r="C576" s="233"/>
      <c r="D576" s="225" t="s">
        <v>172</v>
      </c>
      <c r="E576" s="234" t="s">
        <v>19</v>
      </c>
      <c r="F576" s="235" t="s">
        <v>831</v>
      </c>
      <c r="G576" s="233"/>
      <c r="H576" s="234" t="s">
        <v>19</v>
      </c>
      <c r="I576" s="236"/>
      <c r="J576" s="233"/>
      <c r="K576" s="233"/>
      <c r="L576" s="237"/>
      <c r="M576" s="238"/>
      <c r="N576" s="239"/>
      <c r="O576" s="239"/>
      <c r="P576" s="239"/>
      <c r="Q576" s="239"/>
      <c r="R576" s="239"/>
      <c r="S576" s="239"/>
      <c r="T576" s="240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241" t="s">
        <v>172</v>
      </c>
      <c r="AU576" s="241" t="s">
        <v>82</v>
      </c>
      <c r="AV576" s="13" t="s">
        <v>80</v>
      </c>
      <c r="AW576" s="13" t="s">
        <v>33</v>
      </c>
      <c r="AX576" s="13" t="s">
        <v>72</v>
      </c>
      <c r="AY576" s="241" t="s">
        <v>159</v>
      </c>
    </row>
    <row r="577" spans="1:51" s="14" customFormat="1" ht="12">
      <c r="A577" s="14"/>
      <c r="B577" s="242"/>
      <c r="C577" s="243"/>
      <c r="D577" s="225" t="s">
        <v>172</v>
      </c>
      <c r="E577" s="244" t="s">
        <v>19</v>
      </c>
      <c r="F577" s="245" t="s">
        <v>870</v>
      </c>
      <c r="G577" s="243"/>
      <c r="H577" s="246">
        <v>3</v>
      </c>
      <c r="I577" s="247"/>
      <c r="J577" s="243"/>
      <c r="K577" s="243"/>
      <c r="L577" s="248"/>
      <c r="M577" s="249"/>
      <c r="N577" s="250"/>
      <c r="O577" s="250"/>
      <c r="P577" s="250"/>
      <c r="Q577" s="250"/>
      <c r="R577" s="250"/>
      <c r="S577" s="250"/>
      <c r="T577" s="251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2" t="s">
        <v>172</v>
      </c>
      <c r="AU577" s="252" t="s">
        <v>82</v>
      </c>
      <c r="AV577" s="14" t="s">
        <v>82</v>
      </c>
      <c r="AW577" s="14" t="s">
        <v>33</v>
      </c>
      <c r="AX577" s="14" t="s">
        <v>72</v>
      </c>
      <c r="AY577" s="252" t="s">
        <v>159</v>
      </c>
    </row>
    <row r="578" spans="1:65" s="2" customFormat="1" ht="16.5" customHeight="1">
      <c r="A578" s="38"/>
      <c r="B578" s="39"/>
      <c r="C578" s="258" t="s">
        <v>871</v>
      </c>
      <c r="D578" s="258" t="s">
        <v>376</v>
      </c>
      <c r="E578" s="259" t="s">
        <v>872</v>
      </c>
      <c r="F578" s="260" t="s">
        <v>873</v>
      </c>
      <c r="G578" s="261" t="s">
        <v>164</v>
      </c>
      <c r="H578" s="262">
        <v>3</v>
      </c>
      <c r="I578" s="263"/>
      <c r="J578" s="264">
        <f>ROUND(I578*H578,2)</f>
        <v>0</v>
      </c>
      <c r="K578" s="260" t="s">
        <v>165</v>
      </c>
      <c r="L578" s="265"/>
      <c r="M578" s="266" t="s">
        <v>19</v>
      </c>
      <c r="N578" s="267" t="s">
        <v>43</v>
      </c>
      <c r="O578" s="84"/>
      <c r="P578" s="221">
        <f>O578*H578</f>
        <v>0</v>
      </c>
      <c r="Q578" s="221">
        <v>0.0004</v>
      </c>
      <c r="R578" s="221">
        <f>Q578*H578</f>
        <v>0.0012000000000000001</v>
      </c>
      <c r="S578" s="221">
        <v>0</v>
      </c>
      <c r="T578" s="222">
        <f>S578*H578</f>
        <v>0</v>
      </c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R578" s="223" t="s">
        <v>215</v>
      </c>
      <c r="AT578" s="223" t="s">
        <v>376</v>
      </c>
      <c r="AU578" s="223" t="s">
        <v>82</v>
      </c>
      <c r="AY578" s="17" t="s">
        <v>159</v>
      </c>
      <c r="BE578" s="224">
        <f>IF(N578="základní",J578,0)</f>
        <v>0</v>
      </c>
      <c r="BF578" s="224">
        <f>IF(N578="snížená",J578,0)</f>
        <v>0</v>
      </c>
      <c r="BG578" s="224">
        <f>IF(N578="zákl. přenesená",J578,0)</f>
        <v>0</v>
      </c>
      <c r="BH578" s="224">
        <f>IF(N578="sníž. přenesená",J578,0)</f>
        <v>0</v>
      </c>
      <c r="BI578" s="224">
        <f>IF(N578="nulová",J578,0)</f>
        <v>0</v>
      </c>
      <c r="BJ578" s="17" t="s">
        <v>80</v>
      </c>
      <c r="BK578" s="224">
        <f>ROUND(I578*H578,2)</f>
        <v>0</v>
      </c>
      <c r="BL578" s="17" t="s">
        <v>166</v>
      </c>
      <c r="BM578" s="223" t="s">
        <v>874</v>
      </c>
    </row>
    <row r="579" spans="1:47" s="2" customFormat="1" ht="12">
      <c r="A579" s="38"/>
      <c r="B579" s="39"/>
      <c r="C579" s="40"/>
      <c r="D579" s="225" t="s">
        <v>168</v>
      </c>
      <c r="E579" s="40"/>
      <c r="F579" s="226" t="s">
        <v>873</v>
      </c>
      <c r="G579" s="40"/>
      <c r="H579" s="40"/>
      <c r="I579" s="227"/>
      <c r="J579" s="40"/>
      <c r="K579" s="40"/>
      <c r="L579" s="44"/>
      <c r="M579" s="228"/>
      <c r="N579" s="229"/>
      <c r="O579" s="84"/>
      <c r="P579" s="84"/>
      <c r="Q579" s="84"/>
      <c r="R579" s="84"/>
      <c r="S579" s="84"/>
      <c r="T579" s="85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T579" s="17" t="s">
        <v>168</v>
      </c>
      <c r="AU579" s="17" t="s">
        <v>82</v>
      </c>
    </row>
    <row r="580" spans="1:47" s="2" customFormat="1" ht="12">
      <c r="A580" s="38"/>
      <c r="B580" s="39"/>
      <c r="C580" s="40"/>
      <c r="D580" s="230" t="s">
        <v>170</v>
      </c>
      <c r="E580" s="40"/>
      <c r="F580" s="231" t="s">
        <v>875</v>
      </c>
      <c r="G580" s="40"/>
      <c r="H580" s="40"/>
      <c r="I580" s="227"/>
      <c r="J580" s="40"/>
      <c r="K580" s="40"/>
      <c r="L580" s="44"/>
      <c r="M580" s="228"/>
      <c r="N580" s="229"/>
      <c r="O580" s="84"/>
      <c r="P580" s="84"/>
      <c r="Q580" s="84"/>
      <c r="R580" s="84"/>
      <c r="S580" s="84"/>
      <c r="T580" s="85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T580" s="17" t="s">
        <v>170</v>
      </c>
      <c r="AU580" s="17" t="s">
        <v>82</v>
      </c>
    </row>
    <row r="581" spans="1:65" s="2" customFormat="1" ht="24.15" customHeight="1">
      <c r="A581" s="38"/>
      <c r="B581" s="39"/>
      <c r="C581" s="212" t="s">
        <v>876</v>
      </c>
      <c r="D581" s="212" t="s">
        <v>161</v>
      </c>
      <c r="E581" s="213" t="s">
        <v>877</v>
      </c>
      <c r="F581" s="214" t="s">
        <v>878</v>
      </c>
      <c r="G581" s="215" t="s">
        <v>164</v>
      </c>
      <c r="H581" s="216">
        <v>25</v>
      </c>
      <c r="I581" s="217"/>
      <c r="J581" s="218">
        <f>ROUND(I581*H581,2)</f>
        <v>0</v>
      </c>
      <c r="K581" s="214" t="s">
        <v>165</v>
      </c>
      <c r="L581" s="44"/>
      <c r="M581" s="219" t="s">
        <v>19</v>
      </c>
      <c r="N581" s="220" t="s">
        <v>43</v>
      </c>
      <c r="O581" s="84"/>
      <c r="P581" s="221">
        <f>O581*H581</f>
        <v>0</v>
      </c>
      <c r="Q581" s="221">
        <v>0.0007</v>
      </c>
      <c r="R581" s="221">
        <f>Q581*H581</f>
        <v>0.017499999999999998</v>
      </c>
      <c r="S581" s="221">
        <v>0</v>
      </c>
      <c r="T581" s="222">
        <f>S581*H581</f>
        <v>0</v>
      </c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R581" s="223" t="s">
        <v>166</v>
      </c>
      <c r="AT581" s="223" t="s">
        <v>161</v>
      </c>
      <c r="AU581" s="223" t="s">
        <v>82</v>
      </c>
      <c r="AY581" s="17" t="s">
        <v>159</v>
      </c>
      <c r="BE581" s="224">
        <f>IF(N581="základní",J581,0)</f>
        <v>0</v>
      </c>
      <c r="BF581" s="224">
        <f>IF(N581="snížená",J581,0)</f>
        <v>0</v>
      </c>
      <c r="BG581" s="224">
        <f>IF(N581="zákl. přenesená",J581,0)</f>
        <v>0</v>
      </c>
      <c r="BH581" s="224">
        <f>IF(N581="sníž. přenesená",J581,0)</f>
        <v>0</v>
      </c>
      <c r="BI581" s="224">
        <f>IF(N581="nulová",J581,0)</f>
        <v>0</v>
      </c>
      <c r="BJ581" s="17" t="s">
        <v>80</v>
      </c>
      <c r="BK581" s="224">
        <f>ROUND(I581*H581,2)</f>
        <v>0</v>
      </c>
      <c r="BL581" s="17" t="s">
        <v>166</v>
      </c>
      <c r="BM581" s="223" t="s">
        <v>879</v>
      </c>
    </row>
    <row r="582" spans="1:47" s="2" customFormat="1" ht="12">
      <c r="A582" s="38"/>
      <c r="B582" s="39"/>
      <c r="C582" s="40"/>
      <c r="D582" s="225" t="s">
        <v>168</v>
      </c>
      <c r="E582" s="40"/>
      <c r="F582" s="226" t="s">
        <v>880</v>
      </c>
      <c r="G582" s="40"/>
      <c r="H582" s="40"/>
      <c r="I582" s="227"/>
      <c r="J582" s="40"/>
      <c r="K582" s="40"/>
      <c r="L582" s="44"/>
      <c r="M582" s="228"/>
      <c r="N582" s="229"/>
      <c r="O582" s="84"/>
      <c r="P582" s="84"/>
      <c r="Q582" s="84"/>
      <c r="R582" s="84"/>
      <c r="S582" s="84"/>
      <c r="T582" s="85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T582" s="17" t="s">
        <v>168</v>
      </c>
      <c r="AU582" s="17" t="s">
        <v>82</v>
      </c>
    </row>
    <row r="583" spans="1:47" s="2" customFormat="1" ht="12">
      <c r="A583" s="38"/>
      <c r="B583" s="39"/>
      <c r="C583" s="40"/>
      <c r="D583" s="230" t="s">
        <v>170</v>
      </c>
      <c r="E583" s="40"/>
      <c r="F583" s="231" t="s">
        <v>881</v>
      </c>
      <c r="G583" s="40"/>
      <c r="H583" s="40"/>
      <c r="I583" s="227"/>
      <c r="J583" s="40"/>
      <c r="K583" s="40"/>
      <c r="L583" s="44"/>
      <c r="M583" s="228"/>
      <c r="N583" s="229"/>
      <c r="O583" s="84"/>
      <c r="P583" s="84"/>
      <c r="Q583" s="84"/>
      <c r="R583" s="84"/>
      <c r="S583" s="84"/>
      <c r="T583" s="85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T583" s="17" t="s">
        <v>170</v>
      </c>
      <c r="AU583" s="17" t="s">
        <v>82</v>
      </c>
    </row>
    <row r="584" spans="1:51" s="13" customFormat="1" ht="12">
      <c r="A584" s="13"/>
      <c r="B584" s="232"/>
      <c r="C584" s="233"/>
      <c r="D584" s="225" t="s">
        <v>172</v>
      </c>
      <c r="E584" s="234" t="s">
        <v>19</v>
      </c>
      <c r="F584" s="235" t="s">
        <v>882</v>
      </c>
      <c r="G584" s="233"/>
      <c r="H584" s="234" t="s">
        <v>19</v>
      </c>
      <c r="I584" s="236"/>
      <c r="J584" s="233"/>
      <c r="K584" s="233"/>
      <c r="L584" s="237"/>
      <c r="M584" s="238"/>
      <c r="N584" s="239"/>
      <c r="O584" s="239"/>
      <c r="P584" s="239"/>
      <c r="Q584" s="239"/>
      <c r="R584" s="239"/>
      <c r="S584" s="239"/>
      <c r="T584" s="240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1" t="s">
        <v>172</v>
      </c>
      <c r="AU584" s="241" t="s">
        <v>82</v>
      </c>
      <c r="AV584" s="13" t="s">
        <v>80</v>
      </c>
      <c r="AW584" s="13" t="s">
        <v>33</v>
      </c>
      <c r="AX584" s="13" t="s">
        <v>72</v>
      </c>
      <c r="AY584" s="241" t="s">
        <v>159</v>
      </c>
    </row>
    <row r="585" spans="1:51" s="13" customFormat="1" ht="12">
      <c r="A585" s="13"/>
      <c r="B585" s="232"/>
      <c r="C585" s="233"/>
      <c r="D585" s="225" t="s">
        <v>172</v>
      </c>
      <c r="E585" s="234" t="s">
        <v>19</v>
      </c>
      <c r="F585" s="235" t="s">
        <v>883</v>
      </c>
      <c r="G585" s="233"/>
      <c r="H585" s="234" t="s">
        <v>19</v>
      </c>
      <c r="I585" s="236"/>
      <c r="J585" s="233"/>
      <c r="K585" s="233"/>
      <c r="L585" s="237"/>
      <c r="M585" s="238"/>
      <c r="N585" s="239"/>
      <c r="O585" s="239"/>
      <c r="P585" s="239"/>
      <c r="Q585" s="239"/>
      <c r="R585" s="239"/>
      <c r="S585" s="239"/>
      <c r="T585" s="240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241" t="s">
        <v>172</v>
      </c>
      <c r="AU585" s="241" t="s">
        <v>82</v>
      </c>
      <c r="AV585" s="13" t="s">
        <v>80</v>
      </c>
      <c r="AW585" s="13" t="s">
        <v>33</v>
      </c>
      <c r="AX585" s="13" t="s">
        <v>72</v>
      </c>
      <c r="AY585" s="241" t="s">
        <v>159</v>
      </c>
    </row>
    <row r="586" spans="1:51" s="13" customFormat="1" ht="12">
      <c r="A586" s="13"/>
      <c r="B586" s="232"/>
      <c r="C586" s="233"/>
      <c r="D586" s="225" t="s">
        <v>172</v>
      </c>
      <c r="E586" s="234" t="s">
        <v>19</v>
      </c>
      <c r="F586" s="235" t="s">
        <v>884</v>
      </c>
      <c r="G586" s="233"/>
      <c r="H586" s="234" t="s">
        <v>19</v>
      </c>
      <c r="I586" s="236"/>
      <c r="J586" s="233"/>
      <c r="K586" s="233"/>
      <c r="L586" s="237"/>
      <c r="M586" s="238"/>
      <c r="N586" s="239"/>
      <c r="O586" s="239"/>
      <c r="P586" s="239"/>
      <c r="Q586" s="239"/>
      <c r="R586" s="239"/>
      <c r="S586" s="239"/>
      <c r="T586" s="240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1" t="s">
        <v>172</v>
      </c>
      <c r="AU586" s="241" t="s">
        <v>82</v>
      </c>
      <c r="AV586" s="13" t="s">
        <v>80</v>
      </c>
      <c r="AW586" s="13" t="s">
        <v>33</v>
      </c>
      <c r="AX586" s="13" t="s">
        <v>72</v>
      </c>
      <c r="AY586" s="241" t="s">
        <v>159</v>
      </c>
    </row>
    <row r="587" spans="1:51" s="14" customFormat="1" ht="12">
      <c r="A587" s="14"/>
      <c r="B587" s="242"/>
      <c r="C587" s="243"/>
      <c r="D587" s="225" t="s">
        <v>172</v>
      </c>
      <c r="E587" s="244" t="s">
        <v>19</v>
      </c>
      <c r="F587" s="245" t="s">
        <v>885</v>
      </c>
      <c r="G587" s="243"/>
      <c r="H587" s="246">
        <v>3</v>
      </c>
      <c r="I587" s="247"/>
      <c r="J587" s="243"/>
      <c r="K587" s="243"/>
      <c r="L587" s="248"/>
      <c r="M587" s="249"/>
      <c r="N587" s="250"/>
      <c r="O587" s="250"/>
      <c r="P587" s="250"/>
      <c r="Q587" s="250"/>
      <c r="R587" s="250"/>
      <c r="S587" s="250"/>
      <c r="T587" s="251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2" t="s">
        <v>172</v>
      </c>
      <c r="AU587" s="252" t="s">
        <v>82</v>
      </c>
      <c r="AV587" s="14" t="s">
        <v>82</v>
      </c>
      <c r="AW587" s="14" t="s">
        <v>33</v>
      </c>
      <c r="AX587" s="14" t="s">
        <v>72</v>
      </c>
      <c r="AY587" s="252" t="s">
        <v>159</v>
      </c>
    </row>
    <row r="588" spans="1:51" s="14" customFormat="1" ht="12">
      <c r="A588" s="14"/>
      <c r="B588" s="242"/>
      <c r="C588" s="243"/>
      <c r="D588" s="225" t="s">
        <v>172</v>
      </c>
      <c r="E588" s="244" t="s">
        <v>19</v>
      </c>
      <c r="F588" s="245" t="s">
        <v>886</v>
      </c>
      <c r="G588" s="243"/>
      <c r="H588" s="246">
        <v>1</v>
      </c>
      <c r="I588" s="247"/>
      <c r="J588" s="243"/>
      <c r="K588" s="243"/>
      <c r="L588" s="248"/>
      <c r="M588" s="249"/>
      <c r="N588" s="250"/>
      <c r="O588" s="250"/>
      <c r="P588" s="250"/>
      <c r="Q588" s="250"/>
      <c r="R588" s="250"/>
      <c r="S588" s="250"/>
      <c r="T588" s="251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2" t="s">
        <v>172</v>
      </c>
      <c r="AU588" s="252" t="s">
        <v>82</v>
      </c>
      <c r="AV588" s="14" t="s">
        <v>82</v>
      </c>
      <c r="AW588" s="14" t="s">
        <v>33</v>
      </c>
      <c r="AX588" s="14" t="s">
        <v>72</v>
      </c>
      <c r="AY588" s="252" t="s">
        <v>159</v>
      </c>
    </row>
    <row r="589" spans="1:51" s="14" customFormat="1" ht="12">
      <c r="A589" s="14"/>
      <c r="B589" s="242"/>
      <c r="C589" s="243"/>
      <c r="D589" s="225" t="s">
        <v>172</v>
      </c>
      <c r="E589" s="244" t="s">
        <v>19</v>
      </c>
      <c r="F589" s="245" t="s">
        <v>887</v>
      </c>
      <c r="G589" s="243"/>
      <c r="H589" s="246">
        <v>1</v>
      </c>
      <c r="I589" s="247"/>
      <c r="J589" s="243"/>
      <c r="K589" s="243"/>
      <c r="L589" s="248"/>
      <c r="M589" s="249"/>
      <c r="N589" s="250"/>
      <c r="O589" s="250"/>
      <c r="P589" s="250"/>
      <c r="Q589" s="250"/>
      <c r="R589" s="250"/>
      <c r="S589" s="250"/>
      <c r="T589" s="251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2" t="s">
        <v>172</v>
      </c>
      <c r="AU589" s="252" t="s">
        <v>82</v>
      </c>
      <c r="AV589" s="14" t="s">
        <v>82</v>
      </c>
      <c r="AW589" s="14" t="s">
        <v>33</v>
      </c>
      <c r="AX589" s="14" t="s">
        <v>72</v>
      </c>
      <c r="AY589" s="252" t="s">
        <v>159</v>
      </c>
    </row>
    <row r="590" spans="1:51" s="14" customFormat="1" ht="12">
      <c r="A590" s="14"/>
      <c r="B590" s="242"/>
      <c r="C590" s="243"/>
      <c r="D590" s="225" t="s">
        <v>172</v>
      </c>
      <c r="E590" s="244" t="s">
        <v>19</v>
      </c>
      <c r="F590" s="245" t="s">
        <v>888</v>
      </c>
      <c r="G590" s="243"/>
      <c r="H590" s="246">
        <v>1</v>
      </c>
      <c r="I590" s="247"/>
      <c r="J590" s="243"/>
      <c r="K590" s="243"/>
      <c r="L590" s="248"/>
      <c r="M590" s="249"/>
      <c r="N590" s="250"/>
      <c r="O590" s="250"/>
      <c r="P590" s="250"/>
      <c r="Q590" s="250"/>
      <c r="R590" s="250"/>
      <c r="S590" s="250"/>
      <c r="T590" s="251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T590" s="252" t="s">
        <v>172</v>
      </c>
      <c r="AU590" s="252" t="s">
        <v>82</v>
      </c>
      <c r="AV590" s="14" t="s">
        <v>82</v>
      </c>
      <c r="AW590" s="14" t="s">
        <v>33</v>
      </c>
      <c r="AX590" s="14" t="s">
        <v>72</v>
      </c>
      <c r="AY590" s="252" t="s">
        <v>159</v>
      </c>
    </row>
    <row r="591" spans="1:51" s="14" customFormat="1" ht="12">
      <c r="A591" s="14"/>
      <c r="B591" s="242"/>
      <c r="C591" s="243"/>
      <c r="D591" s="225" t="s">
        <v>172</v>
      </c>
      <c r="E591" s="244" t="s">
        <v>19</v>
      </c>
      <c r="F591" s="245" t="s">
        <v>889</v>
      </c>
      <c r="G591" s="243"/>
      <c r="H591" s="246">
        <v>1</v>
      </c>
      <c r="I591" s="247"/>
      <c r="J591" s="243"/>
      <c r="K591" s="243"/>
      <c r="L591" s="248"/>
      <c r="M591" s="249"/>
      <c r="N591" s="250"/>
      <c r="O591" s="250"/>
      <c r="P591" s="250"/>
      <c r="Q591" s="250"/>
      <c r="R591" s="250"/>
      <c r="S591" s="250"/>
      <c r="T591" s="251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2" t="s">
        <v>172</v>
      </c>
      <c r="AU591" s="252" t="s">
        <v>82</v>
      </c>
      <c r="AV591" s="14" t="s">
        <v>82</v>
      </c>
      <c r="AW591" s="14" t="s">
        <v>33</v>
      </c>
      <c r="AX591" s="14" t="s">
        <v>72</v>
      </c>
      <c r="AY591" s="252" t="s">
        <v>159</v>
      </c>
    </row>
    <row r="592" spans="1:51" s="14" customFormat="1" ht="12">
      <c r="A592" s="14"/>
      <c r="B592" s="242"/>
      <c r="C592" s="243"/>
      <c r="D592" s="225" t="s">
        <v>172</v>
      </c>
      <c r="E592" s="244" t="s">
        <v>19</v>
      </c>
      <c r="F592" s="245" t="s">
        <v>890</v>
      </c>
      <c r="G592" s="243"/>
      <c r="H592" s="246">
        <v>2</v>
      </c>
      <c r="I592" s="247"/>
      <c r="J592" s="243"/>
      <c r="K592" s="243"/>
      <c r="L592" s="248"/>
      <c r="M592" s="249"/>
      <c r="N592" s="250"/>
      <c r="O592" s="250"/>
      <c r="P592" s="250"/>
      <c r="Q592" s="250"/>
      <c r="R592" s="250"/>
      <c r="S592" s="250"/>
      <c r="T592" s="251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2" t="s">
        <v>172</v>
      </c>
      <c r="AU592" s="252" t="s">
        <v>82</v>
      </c>
      <c r="AV592" s="14" t="s">
        <v>82</v>
      </c>
      <c r="AW592" s="14" t="s">
        <v>33</v>
      </c>
      <c r="AX592" s="14" t="s">
        <v>72</v>
      </c>
      <c r="AY592" s="252" t="s">
        <v>159</v>
      </c>
    </row>
    <row r="593" spans="1:51" s="14" customFormat="1" ht="12">
      <c r="A593" s="14"/>
      <c r="B593" s="242"/>
      <c r="C593" s="243"/>
      <c r="D593" s="225" t="s">
        <v>172</v>
      </c>
      <c r="E593" s="244" t="s">
        <v>19</v>
      </c>
      <c r="F593" s="245" t="s">
        <v>891</v>
      </c>
      <c r="G593" s="243"/>
      <c r="H593" s="246">
        <v>2</v>
      </c>
      <c r="I593" s="247"/>
      <c r="J593" s="243"/>
      <c r="K593" s="243"/>
      <c r="L593" s="248"/>
      <c r="M593" s="249"/>
      <c r="N593" s="250"/>
      <c r="O593" s="250"/>
      <c r="P593" s="250"/>
      <c r="Q593" s="250"/>
      <c r="R593" s="250"/>
      <c r="S593" s="250"/>
      <c r="T593" s="251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2" t="s">
        <v>172</v>
      </c>
      <c r="AU593" s="252" t="s">
        <v>82</v>
      </c>
      <c r="AV593" s="14" t="s">
        <v>82</v>
      </c>
      <c r="AW593" s="14" t="s">
        <v>33</v>
      </c>
      <c r="AX593" s="14" t="s">
        <v>72</v>
      </c>
      <c r="AY593" s="252" t="s">
        <v>159</v>
      </c>
    </row>
    <row r="594" spans="1:51" s="13" customFormat="1" ht="12">
      <c r="A594" s="13"/>
      <c r="B594" s="232"/>
      <c r="C594" s="233"/>
      <c r="D594" s="225" t="s">
        <v>172</v>
      </c>
      <c r="E594" s="234" t="s">
        <v>19</v>
      </c>
      <c r="F594" s="235" t="s">
        <v>892</v>
      </c>
      <c r="G594" s="233"/>
      <c r="H594" s="234" t="s">
        <v>19</v>
      </c>
      <c r="I594" s="236"/>
      <c r="J594" s="233"/>
      <c r="K594" s="233"/>
      <c r="L594" s="237"/>
      <c r="M594" s="238"/>
      <c r="N594" s="239"/>
      <c r="O594" s="239"/>
      <c r="P594" s="239"/>
      <c r="Q594" s="239"/>
      <c r="R594" s="239"/>
      <c r="S594" s="239"/>
      <c r="T594" s="240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41" t="s">
        <v>172</v>
      </c>
      <c r="AU594" s="241" t="s">
        <v>82</v>
      </c>
      <c r="AV594" s="13" t="s">
        <v>80</v>
      </c>
      <c r="AW594" s="13" t="s">
        <v>33</v>
      </c>
      <c r="AX594" s="13" t="s">
        <v>72</v>
      </c>
      <c r="AY594" s="241" t="s">
        <v>159</v>
      </c>
    </row>
    <row r="595" spans="1:51" s="14" customFormat="1" ht="12">
      <c r="A595" s="14"/>
      <c r="B595" s="242"/>
      <c r="C595" s="243"/>
      <c r="D595" s="225" t="s">
        <v>172</v>
      </c>
      <c r="E595" s="244" t="s">
        <v>19</v>
      </c>
      <c r="F595" s="245" t="s">
        <v>893</v>
      </c>
      <c r="G595" s="243"/>
      <c r="H595" s="246">
        <v>1</v>
      </c>
      <c r="I595" s="247"/>
      <c r="J595" s="243"/>
      <c r="K595" s="243"/>
      <c r="L595" s="248"/>
      <c r="M595" s="249"/>
      <c r="N595" s="250"/>
      <c r="O595" s="250"/>
      <c r="P595" s="250"/>
      <c r="Q595" s="250"/>
      <c r="R595" s="250"/>
      <c r="S595" s="250"/>
      <c r="T595" s="251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T595" s="252" t="s">
        <v>172</v>
      </c>
      <c r="AU595" s="252" t="s">
        <v>82</v>
      </c>
      <c r="AV595" s="14" t="s">
        <v>82</v>
      </c>
      <c r="AW595" s="14" t="s">
        <v>33</v>
      </c>
      <c r="AX595" s="14" t="s">
        <v>72</v>
      </c>
      <c r="AY595" s="252" t="s">
        <v>159</v>
      </c>
    </row>
    <row r="596" spans="1:51" s="14" customFormat="1" ht="12">
      <c r="A596" s="14"/>
      <c r="B596" s="242"/>
      <c r="C596" s="243"/>
      <c r="D596" s="225" t="s">
        <v>172</v>
      </c>
      <c r="E596" s="244" t="s">
        <v>19</v>
      </c>
      <c r="F596" s="245" t="s">
        <v>894</v>
      </c>
      <c r="G596" s="243"/>
      <c r="H596" s="246">
        <v>1</v>
      </c>
      <c r="I596" s="247"/>
      <c r="J596" s="243"/>
      <c r="K596" s="243"/>
      <c r="L596" s="248"/>
      <c r="M596" s="249"/>
      <c r="N596" s="250"/>
      <c r="O596" s="250"/>
      <c r="P596" s="250"/>
      <c r="Q596" s="250"/>
      <c r="R596" s="250"/>
      <c r="S596" s="250"/>
      <c r="T596" s="251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T596" s="252" t="s">
        <v>172</v>
      </c>
      <c r="AU596" s="252" t="s">
        <v>82</v>
      </c>
      <c r="AV596" s="14" t="s">
        <v>82</v>
      </c>
      <c r="AW596" s="14" t="s">
        <v>33</v>
      </c>
      <c r="AX596" s="14" t="s">
        <v>72</v>
      </c>
      <c r="AY596" s="252" t="s">
        <v>159</v>
      </c>
    </row>
    <row r="597" spans="1:51" s="14" customFormat="1" ht="12">
      <c r="A597" s="14"/>
      <c r="B597" s="242"/>
      <c r="C597" s="243"/>
      <c r="D597" s="225" t="s">
        <v>172</v>
      </c>
      <c r="E597" s="244" t="s">
        <v>19</v>
      </c>
      <c r="F597" s="245" t="s">
        <v>895</v>
      </c>
      <c r="G597" s="243"/>
      <c r="H597" s="246">
        <v>2</v>
      </c>
      <c r="I597" s="247"/>
      <c r="J597" s="243"/>
      <c r="K597" s="243"/>
      <c r="L597" s="248"/>
      <c r="M597" s="249"/>
      <c r="N597" s="250"/>
      <c r="O597" s="250"/>
      <c r="P597" s="250"/>
      <c r="Q597" s="250"/>
      <c r="R597" s="250"/>
      <c r="S597" s="250"/>
      <c r="T597" s="251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2" t="s">
        <v>172</v>
      </c>
      <c r="AU597" s="252" t="s">
        <v>82</v>
      </c>
      <c r="AV597" s="14" t="s">
        <v>82</v>
      </c>
      <c r="AW597" s="14" t="s">
        <v>33</v>
      </c>
      <c r="AX597" s="14" t="s">
        <v>72</v>
      </c>
      <c r="AY597" s="252" t="s">
        <v>159</v>
      </c>
    </row>
    <row r="598" spans="1:51" s="14" customFormat="1" ht="12">
      <c r="A598" s="14"/>
      <c r="B598" s="242"/>
      <c r="C598" s="243"/>
      <c r="D598" s="225" t="s">
        <v>172</v>
      </c>
      <c r="E598" s="244" t="s">
        <v>19</v>
      </c>
      <c r="F598" s="245" t="s">
        <v>896</v>
      </c>
      <c r="G598" s="243"/>
      <c r="H598" s="246">
        <v>8</v>
      </c>
      <c r="I598" s="247"/>
      <c r="J598" s="243"/>
      <c r="K598" s="243"/>
      <c r="L598" s="248"/>
      <c r="M598" s="249"/>
      <c r="N598" s="250"/>
      <c r="O598" s="250"/>
      <c r="P598" s="250"/>
      <c r="Q598" s="250"/>
      <c r="R598" s="250"/>
      <c r="S598" s="250"/>
      <c r="T598" s="251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2" t="s">
        <v>172</v>
      </c>
      <c r="AU598" s="252" t="s">
        <v>82</v>
      </c>
      <c r="AV598" s="14" t="s">
        <v>82</v>
      </c>
      <c r="AW598" s="14" t="s">
        <v>33</v>
      </c>
      <c r="AX598" s="14" t="s">
        <v>72</v>
      </c>
      <c r="AY598" s="252" t="s">
        <v>159</v>
      </c>
    </row>
    <row r="599" spans="1:51" s="14" customFormat="1" ht="12">
      <c r="A599" s="14"/>
      <c r="B599" s="242"/>
      <c r="C599" s="243"/>
      <c r="D599" s="225" t="s">
        <v>172</v>
      </c>
      <c r="E599" s="244" t="s">
        <v>19</v>
      </c>
      <c r="F599" s="245" t="s">
        <v>897</v>
      </c>
      <c r="G599" s="243"/>
      <c r="H599" s="246">
        <v>2</v>
      </c>
      <c r="I599" s="247"/>
      <c r="J599" s="243"/>
      <c r="K599" s="243"/>
      <c r="L599" s="248"/>
      <c r="M599" s="249"/>
      <c r="N599" s="250"/>
      <c r="O599" s="250"/>
      <c r="P599" s="250"/>
      <c r="Q599" s="250"/>
      <c r="R599" s="250"/>
      <c r="S599" s="250"/>
      <c r="T599" s="251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2" t="s">
        <v>172</v>
      </c>
      <c r="AU599" s="252" t="s">
        <v>82</v>
      </c>
      <c r="AV599" s="14" t="s">
        <v>82</v>
      </c>
      <c r="AW599" s="14" t="s">
        <v>33</v>
      </c>
      <c r="AX599" s="14" t="s">
        <v>72</v>
      </c>
      <c r="AY599" s="252" t="s">
        <v>159</v>
      </c>
    </row>
    <row r="600" spans="1:65" s="2" customFormat="1" ht="16.5" customHeight="1">
      <c r="A600" s="38"/>
      <c r="B600" s="39"/>
      <c r="C600" s="258" t="s">
        <v>898</v>
      </c>
      <c r="D600" s="258" t="s">
        <v>376</v>
      </c>
      <c r="E600" s="259" t="s">
        <v>899</v>
      </c>
      <c r="F600" s="260" t="s">
        <v>900</v>
      </c>
      <c r="G600" s="261" t="s">
        <v>164</v>
      </c>
      <c r="H600" s="262">
        <v>4</v>
      </c>
      <c r="I600" s="263"/>
      <c r="J600" s="264">
        <f>ROUND(I600*H600,2)</f>
        <v>0</v>
      </c>
      <c r="K600" s="260" t="s">
        <v>165</v>
      </c>
      <c r="L600" s="265"/>
      <c r="M600" s="266" t="s">
        <v>19</v>
      </c>
      <c r="N600" s="267" t="s">
        <v>43</v>
      </c>
      <c r="O600" s="84"/>
      <c r="P600" s="221">
        <f>O600*H600</f>
        <v>0</v>
      </c>
      <c r="Q600" s="221">
        <v>0.005</v>
      </c>
      <c r="R600" s="221">
        <f>Q600*H600</f>
        <v>0.02</v>
      </c>
      <c r="S600" s="221">
        <v>0</v>
      </c>
      <c r="T600" s="222">
        <f>S600*H600</f>
        <v>0</v>
      </c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R600" s="223" t="s">
        <v>215</v>
      </c>
      <c r="AT600" s="223" t="s">
        <v>376</v>
      </c>
      <c r="AU600" s="223" t="s">
        <v>82</v>
      </c>
      <c r="AY600" s="17" t="s">
        <v>159</v>
      </c>
      <c r="BE600" s="224">
        <f>IF(N600="základní",J600,0)</f>
        <v>0</v>
      </c>
      <c r="BF600" s="224">
        <f>IF(N600="snížená",J600,0)</f>
        <v>0</v>
      </c>
      <c r="BG600" s="224">
        <f>IF(N600="zákl. přenesená",J600,0)</f>
        <v>0</v>
      </c>
      <c r="BH600" s="224">
        <f>IF(N600="sníž. přenesená",J600,0)</f>
        <v>0</v>
      </c>
      <c r="BI600" s="224">
        <f>IF(N600="nulová",J600,0)</f>
        <v>0</v>
      </c>
      <c r="BJ600" s="17" t="s">
        <v>80</v>
      </c>
      <c r="BK600" s="224">
        <f>ROUND(I600*H600,2)</f>
        <v>0</v>
      </c>
      <c r="BL600" s="17" t="s">
        <v>166</v>
      </c>
      <c r="BM600" s="223" t="s">
        <v>901</v>
      </c>
    </row>
    <row r="601" spans="1:47" s="2" customFormat="1" ht="12">
      <c r="A601" s="38"/>
      <c r="B601" s="39"/>
      <c r="C601" s="40"/>
      <c r="D601" s="225" t="s">
        <v>168</v>
      </c>
      <c r="E601" s="40"/>
      <c r="F601" s="226" t="s">
        <v>900</v>
      </c>
      <c r="G601" s="40"/>
      <c r="H601" s="40"/>
      <c r="I601" s="227"/>
      <c r="J601" s="40"/>
      <c r="K601" s="40"/>
      <c r="L601" s="44"/>
      <c r="M601" s="228"/>
      <c r="N601" s="229"/>
      <c r="O601" s="84"/>
      <c r="P601" s="84"/>
      <c r="Q601" s="84"/>
      <c r="R601" s="84"/>
      <c r="S601" s="84"/>
      <c r="T601" s="85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T601" s="17" t="s">
        <v>168</v>
      </c>
      <c r="AU601" s="17" t="s">
        <v>82</v>
      </c>
    </row>
    <row r="602" spans="1:47" s="2" customFormat="1" ht="12">
      <c r="A602" s="38"/>
      <c r="B602" s="39"/>
      <c r="C602" s="40"/>
      <c r="D602" s="230" t="s">
        <v>170</v>
      </c>
      <c r="E602" s="40"/>
      <c r="F602" s="231" t="s">
        <v>902</v>
      </c>
      <c r="G602" s="40"/>
      <c r="H602" s="40"/>
      <c r="I602" s="227"/>
      <c r="J602" s="40"/>
      <c r="K602" s="40"/>
      <c r="L602" s="44"/>
      <c r="M602" s="228"/>
      <c r="N602" s="229"/>
      <c r="O602" s="84"/>
      <c r="P602" s="84"/>
      <c r="Q602" s="84"/>
      <c r="R602" s="84"/>
      <c r="S602" s="84"/>
      <c r="T602" s="85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T602" s="17" t="s">
        <v>170</v>
      </c>
      <c r="AU602" s="17" t="s">
        <v>82</v>
      </c>
    </row>
    <row r="603" spans="1:51" s="13" customFormat="1" ht="12">
      <c r="A603" s="13"/>
      <c r="B603" s="232"/>
      <c r="C603" s="233"/>
      <c r="D603" s="225" t="s">
        <v>172</v>
      </c>
      <c r="E603" s="234" t="s">
        <v>19</v>
      </c>
      <c r="F603" s="235" t="s">
        <v>892</v>
      </c>
      <c r="G603" s="233"/>
      <c r="H603" s="234" t="s">
        <v>19</v>
      </c>
      <c r="I603" s="236"/>
      <c r="J603" s="233"/>
      <c r="K603" s="233"/>
      <c r="L603" s="237"/>
      <c r="M603" s="238"/>
      <c r="N603" s="239"/>
      <c r="O603" s="239"/>
      <c r="P603" s="239"/>
      <c r="Q603" s="239"/>
      <c r="R603" s="239"/>
      <c r="S603" s="239"/>
      <c r="T603" s="240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1" t="s">
        <v>172</v>
      </c>
      <c r="AU603" s="241" t="s">
        <v>82</v>
      </c>
      <c r="AV603" s="13" t="s">
        <v>80</v>
      </c>
      <c r="AW603" s="13" t="s">
        <v>33</v>
      </c>
      <c r="AX603" s="13" t="s">
        <v>72</v>
      </c>
      <c r="AY603" s="241" t="s">
        <v>159</v>
      </c>
    </row>
    <row r="604" spans="1:51" s="14" customFormat="1" ht="12">
      <c r="A604" s="14"/>
      <c r="B604" s="242"/>
      <c r="C604" s="243"/>
      <c r="D604" s="225" t="s">
        <v>172</v>
      </c>
      <c r="E604" s="244" t="s">
        <v>19</v>
      </c>
      <c r="F604" s="245" t="s">
        <v>893</v>
      </c>
      <c r="G604" s="243"/>
      <c r="H604" s="246">
        <v>1</v>
      </c>
      <c r="I604" s="247"/>
      <c r="J604" s="243"/>
      <c r="K604" s="243"/>
      <c r="L604" s="248"/>
      <c r="M604" s="249"/>
      <c r="N604" s="250"/>
      <c r="O604" s="250"/>
      <c r="P604" s="250"/>
      <c r="Q604" s="250"/>
      <c r="R604" s="250"/>
      <c r="S604" s="250"/>
      <c r="T604" s="251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T604" s="252" t="s">
        <v>172</v>
      </c>
      <c r="AU604" s="252" t="s">
        <v>82</v>
      </c>
      <c r="AV604" s="14" t="s">
        <v>82</v>
      </c>
      <c r="AW604" s="14" t="s">
        <v>33</v>
      </c>
      <c r="AX604" s="14" t="s">
        <v>72</v>
      </c>
      <c r="AY604" s="252" t="s">
        <v>159</v>
      </c>
    </row>
    <row r="605" spans="1:51" s="14" customFormat="1" ht="12">
      <c r="A605" s="14"/>
      <c r="B605" s="242"/>
      <c r="C605" s="243"/>
      <c r="D605" s="225" t="s">
        <v>172</v>
      </c>
      <c r="E605" s="244" t="s">
        <v>19</v>
      </c>
      <c r="F605" s="245" t="s">
        <v>894</v>
      </c>
      <c r="G605" s="243"/>
      <c r="H605" s="246">
        <v>1</v>
      </c>
      <c r="I605" s="247"/>
      <c r="J605" s="243"/>
      <c r="K605" s="243"/>
      <c r="L605" s="248"/>
      <c r="M605" s="249"/>
      <c r="N605" s="250"/>
      <c r="O605" s="250"/>
      <c r="P605" s="250"/>
      <c r="Q605" s="250"/>
      <c r="R605" s="250"/>
      <c r="S605" s="250"/>
      <c r="T605" s="251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T605" s="252" t="s">
        <v>172</v>
      </c>
      <c r="AU605" s="252" t="s">
        <v>82</v>
      </c>
      <c r="AV605" s="14" t="s">
        <v>82</v>
      </c>
      <c r="AW605" s="14" t="s">
        <v>33</v>
      </c>
      <c r="AX605" s="14" t="s">
        <v>72</v>
      </c>
      <c r="AY605" s="252" t="s">
        <v>159</v>
      </c>
    </row>
    <row r="606" spans="1:51" s="14" customFormat="1" ht="12">
      <c r="A606" s="14"/>
      <c r="B606" s="242"/>
      <c r="C606" s="243"/>
      <c r="D606" s="225" t="s">
        <v>172</v>
      </c>
      <c r="E606" s="244" t="s">
        <v>19</v>
      </c>
      <c r="F606" s="245" t="s">
        <v>895</v>
      </c>
      <c r="G606" s="243"/>
      <c r="H606" s="246">
        <v>2</v>
      </c>
      <c r="I606" s="247"/>
      <c r="J606" s="243"/>
      <c r="K606" s="243"/>
      <c r="L606" s="248"/>
      <c r="M606" s="249"/>
      <c r="N606" s="250"/>
      <c r="O606" s="250"/>
      <c r="P606" s="250"/>
      <c r="Q606" s="250"/>
      <c r="R606" s="250"/>
      <c r="S606" s="250"/>
      <c r="T606" s="251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2" t="s">
        <v>172</v>
      </c>
      <c r="AU606" s="252" t="s">
        <v>82</v>
      </c>
      <c r="AV606" s="14" t="s">
        <v>82</v>
      </c>
      <c r="AW606" s="14" t="s">
        <v>33</v>
      </c>
      <c r="AX606" s="14" t="s">
        <v>72</v>
      </c>
      <c r="AY606" s="252" t="s">
        <v>159</v>
      </c>
    </row>
    <row r="607" spans="1:65" s="2" customFormat="1" ht="16.5" customHeight="1">
      <c r="A607" s="38"/>
      <c r="B607" s="39"/>
      <c r="C607" s="258" t="s">
        <v>903</v>
      </c>
      <c r="D607" s="258" t="s">
        <v>376</v>
      </c>
      <c r="E607" s="259" t="s">
        <v>904</v>
      </c>
      <c r="F607" s="260" t="s">
        <v>905</v>
      </c>
      <c r="G607" s="261" t="s">
        <v>164</v>
      </c>
      <c r="H607" s="262">
        <v>3</v>
      </c>
      <c r="I607" s="263"/>
      <c r="J607" s="264">
        <f>ROUND(I607*H607,2)</f>
        <v>0</v>
      </c>
      <c r="K607" s="260" t="s">
        <v>165</v>
      </c>
      <c r="L607" s="265"/>
      <c r="M607" s="266" t="s">
        <v>19</v>
      </c>
      <c r="N607" s="267" t="s">
        <v>43</v>
      </c>
      <c r="O607" s="84"/>
      <c r="P607" s="221">
        <f>O607*H607</f>
        <v>0</v>
      </c>
      <c r="Q607" s="221">
        <v>0.005</v>
      </c>
      <c r="R607" s="221">
        <f>Q607*H607</f>
        <v>0.015</v>
      </c>
      <c r="S607" s="221">
        <v>0</v>
      </c>
      <c r="T607" s="222">
        <f>S607*H607</f>
        <v>0</v>
      </c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R607" s="223" t="s">
        <v>215</v>
      </c>
      <c r="AT607" s="223" t="s">
        <v>376</v>
      </c>
      <c r="AU607" s="223" t="s">
        <v>82</v>
      </c>
      <c r="AY607" s="17" t="s">
        <v>159</v>
      </c>
      <c r="BE607" s="224">
        <f>IF(N607="základní",J607,0)</f>
        <v>0</v>
      </c>
      <c r="BF607" s="224">
        <f>IF(N607="snížená",J607,0)</f>
        <v>0</v>
      </c>
      <c r="BG607" s="224">
        <f>IF(N607="zákl. přenesená",J607,0)</f>
        <v>0</v>
      </c>
      <c r="BH607" s="224">
        <f>IF(N607="sníž. přenesená",J607,0)</f>
        <v>0</v>
      </c>
      <c r="BI607" s="224">
        <f>IF(N607="nulová",J607,0)</f>
        <v>0</v>
      </c>
      <c r="BJ607" s="17" t="s">
        <v>80</v>
      </c>
      <c r="BK607" s="224">
        <f>ROUND(I607*H607,2)</f>
        <v>0</v>
      </c>
      <c r="BL607" s="17" t="s">
        <v>166</v>
      </c>
      <c r="BM607" s="223" t="s">
        <v>906</v>
      </c>
    </row>
    <row r="608" spans="1:47" s="2" customFormat="1" ht="12">
      <c r="A608" s="38"/>
      <c r="B608" s="39"/>
      <c r="C608" s="40"/>
      <c r="D608" s="225" t="s">
        <v>168</v>
      </c>
      <c r="E608" s="40"/>
      <c r="F608" s="226" t="s">
        <v>905</v>
      </c>
      <c r="G608" s="40"/>
      <c r="H608" s="40"/>
      <c r="I608" s="227"/>
      <c r="J608" s="40"/>
      <c r="K608" s="40"/>
      <c r="L608" s="44"/>
      <c r="M608" s="228"/>
      <c r="N608" s="229"/>
      <c r="O608" s="84"/>
      <c r="P608" s="84"/>
      <c r="Q608" s="84"/>
      <c r="R608" s="84"/>
      <c r="S608" s="84"/>
      <c r="T608" s="85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T608" s="17" t="s">
        <v>168</v>
      </c>
      <c r="AU608" s="17" t="s">
        <v>82</v>
      </c>
    </row>
    <row r="609" spans="1:47" s="2" customFormat="1" ht="12">
      <c r="A609" s="38"/>
      <c r="B609" s="39"/>
      <c r="C609" s="40"/>
      <c r="D609" s="230" t="s">
        <v>170</v>
      </c>
      <c r="E609" s="40"/>
      <c r="F609" s="231" t="s">
        <v>907</v>
      </c>
      <c r="G609" s="40"/>
      <c r="H609" s="40"/>
      <c r="I609" s="227"/>
      <c r="J609" s="40"/>
      <c r="K609" s="40"/>
      <c r="L609" s="44"/>
      <c r="M609" s="228"/>
      <c r="N609" s="229"/>
      <c r="O609" s="84"/>
      <c r="P609" s="84"/>
      <c r="Q609" s="84"/>
      <c r="R609" s="84"/>
      <c r="S609" s="84"/>
      <c r="T609" s="85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T609" s="17" t="s">
        <v>170</v>
      </c>
      <c r="AU609" s="17" t="s">
        <v>82</v>
      </c>
    </row>
    <row r="610" spans="1:51" s="13" customFormat="1" ht="12">
      <c r="A610" s="13"/>
      <c r="B610" s="232"/>
      <c r="C610" s="233"/>
      <c r="D610" s="225" t="s">
        <v>172</v>
      </c>
      <c r="E610" s="234" t="s">
        <v>19</v>
      </c>
      <c r="F610" s="235" t="s">
        <v>884</v>
      </c>
      <c r="G610" s="233"/>
      <c r="H610" s="234" t="s">
        <v>19</v>
      </c>
      <c r="I610" s="236"/>
      <c r="J610" s="233"/>
      <c r="K610" s="233"/>
      <c r="L610" s="237"/>
      <c r="M610" s="238"/>
      <c r="N610" s="239"/>
      <c r="O610" s="239"/>
      <c r="P610" s="239"/>
      <c r="Q610" s="239"/>
      <c r="R610" s="239"/>
      <c r="S610" s="239"/>
      <c r="T610" s="240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T610" s="241" t="s">
        <v>172</v>
      </c>
      <c r="AU610" s="241" t="s">
        <v>82</v>
      </c>
      <c r="AV610" s="13" t="s">
        <v>80</v>
      </c>
      <c r="AW610" s="13" t="s">
        <v>33</v>
      </c>
      <c r="AX610" s="13" t="s">
        <v>72</v>
      </c>
      <c r="AY610" s="241" t="s">
        <v>159</v>
      </c>
    </row>
    <row r="611" spans="1:51" s="14" customFormat="1" ht="12">
      <c r="A611" s="14"/>
      <c r="B611" s="242"/>
      <c r="C611" s="243"/>
      <c r="D611" s="225" t="s">
        <v>172</v>
      </c>
      <c r="E611" s="244" t="s">
        <v>19</v>
      </c>
      <c r="F611" s="245" t="s">
        <v>885</v>
      </c>
      <c r="G611" s="243"/>
      <c r="H611" s="246">
        <v>3</v>
      </c>
      <c r="I611" s="247"/>
      <c r="J611" s="243"/>
      <c r="K611" s="243"/>
      <c r="L611" s="248"/>
      <c r="M611" s="249"/>
      <c r="N611" s="250"/>
      <c r="O611" s="250"/>
      <c r="P611" s="250"/>
      <c r="Q611" s="250"/>
      <c r="R611" s="250"/>
      <c r="S611" s="250"/>
      <c r="T611" s="251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2" t="s">
        <v>172</v>
      </c>
      <c r="AU611" s="252" t="s">
        <v>82</v>
      </c>
      <c r="AV611" s="14" t="s">
        <v>82</v>
      </c>
      <c r="AW611" s="14" t="s">
        <v>33</v>
      </c>
      <c r="AX611" s="14" t="s">
        <v>72</v>
      </c>
      <c r="AY611" s="252" t="s">
        <v>159</v>
      </c>
    </row>
    <row r="612" spans="1:65" s="2" customFormat="1" ht="24.15" customHeight="1">
      <c r="A612" s="38"/>
      <c r="B612" s="39"/>
      <c r="C612" s="258" t="s">
        <v>908</v>
      </c>
      <c r="D612" s="258" t="s">
        <v>376</v>
      </c>
      <c r="E612" s="259" t="s">
        <v>909</v>
      </c>
      <c r="F612" s="260" t="s">
        <v>910</v>
      </c>
      <c r="G612" s="261" t="s">
        <v>164</v>
      </c>
      <c r="H612" s="262">
        <v>2</v>
      </c>
      <c r="I612" s="263"/>
      <c r="J612" s="264">
        <f>ROUND(I612*H612,2)</f>
        <v>0</v>
      </c>
      <c r="K612" s="260" t="s">
        <v>165</v>
      </c>
      <c r="L612" s="265"/>
      <c r="M612" s="266" t="s">
        <v>19</v>
      </c>
      <c r="N612" s="267" t="s">
        <v>43</v>
      </c>
      <c r="O612" s="84"/>
      <c r="P612" s="221">
        <f>O612*H612</f>
        <v>0</v>
      </c>
      <c r="Q612" s="221">
        <v>0.0025</v>
      </c>
      <c r="R612" s="221">
        <f>Q612*H612</f>
        <v>0.005</v>
      </c>
      <c r="S612" s="221">
        <v>0</v>
      </c>
      <c r="T612" s="222">
        <f>S612*H612</f>
        <v>0</v>
      </c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R612" s="223" t="s">
        <v>215</v>
      </c>
      <c r="AT612" s="223" t="s">
        <v>376</v>
      </c>
      <c r="AU612" s="223" t="s">
        <v>82</v>
      </c>
      <c r="AY612" s="17" t="s">
        <v>159</v>
      </c>
      <c r="BE612" s="224">
        <f>IF(N612="základní",J612,0)</f>
        <v>0</v>
      </c>
      <c r="BF612" s="224">
        <f>IF(N612="snížená",J612,0)</f>
        <v>0</v>
      </c>
      <c r="BG612" s="224">
        <f>IF(N612="zákl. přenesená",J612,0)</f>
        <v>0</v>
      </c>
      <c r="BH612" s="224">
        <f>IF(N612="sníž. přenesená",J612,0)</f>
        <v>0</v>
      </c>
      <c r="BI612" s="224">
        <f>IF(N612="nulová",J612,0)</f>
        <v>0</v>
      </c>
      <c r="BJ612" s="17" t="s">
        <v>80</v>
      </c>
      <c r="BK612" s="224">
        <f>ROUND(I612*H612,2)</f>
        <v>0</v>
      </c>
      <c r="BL612" s="17" t="s">
        <v>166</v>
      </c>
      <c r="BM612" s="223" t="s">
        <v>911</v>
      </c>
    </row>
    <row r="613" spans="1:47" s="2" customFormat="1" ht="12">
      <c r="A613" s="38"/>
      <c r="B613" s="39"/>
      <c r="C613" s="40"/>
      <c r="D613" s="225" t="s">
        <v>168</v>
      </c>
      <c r="E613" s="40"/>
      <c r="F613" s="226" t="s">
        <v>910</v>
      </c>
      <c r="G613" s="40"/>
      <c r="H613" s="40"/>
      <c r="I613" s="227"/>
      <c r="J613" s="40"/>
      <c r="K613" s="40"/>
      <c r="L613" s="44"/>
      <c r="M613" s="228"/>
      <c r="N613" s="229"/>
      <c r="O613" s="84"/>
      <c r="P613" s="84"/>
      <c r="Q613" s="84"/>
      <c r="R613" s="84"/>
      <c r="S613" s="84"/>
      <c r="T613" s="85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T613" s="17" t="s">
        <v>168</v>
      </c>
      <c r="AU613" s="17" t="s">
        <v>82</v>
      </c>
    </row>
    <row r="614" spans="1:47" s="2" customFormat="1" ht="12">
      <c r="A614" s="38"/>
      <c r="B614" s="39"/>
      <c r="C614" s="40"/>
      <c r="D614" s="230" t="s">
        <v>170</v>
      </c>
      <c r="E614" s="40"/>
      <c r="F614" s="231" t="s">
        <v>912</v>
      </c>
      <c r="G614" s="40"/>
      <c r="H614" s="40"/>
      <c r="I614" s="227"/>
      <c r="J614" s="40"/>
      <c r="K614" s="40"/>
      <c r="L614" s="44"/>
      <c r="M614" s="228"/>
      <c r="N614" s="229"/>
      <c r="O614" s="84"/>
      <c r="P614" s="84"/>
      <c r="Q614" s="84"/>
      <c r="R614" s="84"/>
      <c r="S614" s="84"/>
      <c r="T614" s="85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T614" s="17" t="s">
        <v>170</v>
      </c>
      <c r="AU614" s="17" t="s">
        <v>82</v>
      </c>
    </row>
    <row r="615" spans="1:51" s="13" customFormat="1" ht="12">
      <c r="A615" s="13"/>
      <c r="B615" s="232"/>
      <c r="C615" s="233"/>
      <c r="D615" s="225" t="s">
        <v>172</v>
      </c>
      <c r="E615" s="234" t="s">
        <v>19</v>
      </c>
      <c r="F615" s="235" t="s">
        <v>884</v>
      </c>
      <c r="G615" s="233"/>
      <c r="H615" s="234" t="s">
        <v>19</v>
      </c>
      <c r="I615" s="236"/>
      <c r="J615" s="233"/>
      <c r="K615" s="233"/>
      <c r="L615" s="237"/>
      <c r="M615" s="238"/>
      <c r="N615" s="239"/>
      <c r="O615" s="239"/>
      <c r="P615" s="239"/>
      <c r="Q615" s="239"/>
      <c r="R615" s="239"/>
      <c r="S615" s="239"/>
      <c r="T615" s="240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1" t="s">
        <v>172</v>
      </c>
      <c r="AU615" s="241" t="s">
        <v>82</v>
      </c>
      <c r="AV615" s="13" t="s">
        <v>80</v>
      </c>
      <c r="AW615" s="13" t="s">
        <v>33</v>
      </c>
      <c r="AX615" s="13" t="s">
        <v>72</v>
      </c>
      <c r="AY615" s="241" t="s">
        <v>159</v>
      </c>
    </row>
    <row r="616" spans="1:51" s="14" customFormat="1" ht="12">
      <c r="A616" s="14"/>
      <c r="B616" s="242"/>
      <c r="C616" s="243"/>
      <c r="D616" s="225" t="s">
        <v>172</v>
      </c>
      <c r="E616" s="244" t="s">
        <v>19</v>
      </c>
      <c r="F616" s="245" t="s">
        <v>890</v>
      </c>
      <c r="G616" s="243"/>
      <c r="H616" s="246">
        <v>2</v>
      </c>
      <c r="I616" s="247"/>
      <c r="J616" s="243"/>
      <c r="K616" s="243"/>
      <c r="L616" s="248"/>
      <c r="M616" s="249"/>
      <c r="N616" s="250"/>
      <c r="O616" s="250"/>
      <c r="P616" s="250"/>
      <c r="Q616" s="250"/>
      <c r="R616" s="250"/>
      <c r="S616" s="250"/>
      <c r="T616" s="251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2" t="s">
        <v>172</v>
      </c>
      <c r="AU616" s="252" t="s">
        <v>82</v>
      </c>
      <c r="AV616" s="14" t="s">
        <v>82</v>
      </c>
      <c r="AW616" s="14" t="s">
        <v>33</v>
      </c>
      <c r="AX616" s="14" t="s">
        <v>72</v>
      </c>
      <c r="AY616" s="252" t="s">
        <v>159</v>
      </c>
    </row>
    <row r="617" spans="1:65" s="2" customFormat="1" ht="24.15" customHeight="1">
      <c r="A617" s="38"/>
      <c r="B617" s="39"/>
      <c r="C617" s="258" t="s">
        <v>913</v>
      </c>
      <c r="D617" s="258" t="s">
        <v>376</v>
      </c>
      <c r="E617" s="259" t="s">
        <v>914</v>
      </c>
      <c r="F617" s="260" t="s">
        <v>915</v>
      </c>
      <c r="G617" s="261" t="s">
        <v>164</v>
      </c>
      <c r="H617" s="262">
        <v>3</v>
      </c>
      <c r="I617" s="263"/>
      <c r="J617" s="264">
        <f>ROUND(I617*H617,2)</f>
        <v>0</v>
      </c>
      <c r="K617" s="260" t="s">
        <v>165</v>
      </c>
      <c r="L617" s="265"/>
      <c r="M617" s="266" t="s">
        <v>19</v>
      </c>
      <c r="N617" s="267" t="s">
        <v>43</v>
      </c>
      <c r="O617" s="84"/>
      <c r="P617" s="221">
        <f>O617*H617</f>
        <v>0</v>
      </c>
      <c r="Q617" s="221">
        <v>0.0025</v>
      </c>
      <c r="R617" s="221">
        <f>Q617*H617</f>
        <v>0.0075</v>
      </c>
      <c r="S617" s="221">
        <v>0</v>
      </c>
      <c r="T617" s="222">
        <f>S617*H617</f>
        <v>0</v>
      </c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R617" s="223" t="s">
        <v>215</v>
      </c>
      <c r="AT617" s="223" t="s">
        <v>376</v>
      </c>
      <c r="AU617" s="223" t="s">
        <v>82</v>
      </c>
      <c r="AY617" s="17" t="s">
        <v>159</v>
      </c>
      <c r="BE617" s="224">
        <f>IF(N617="základní",J617,0)</f>
        <v>0</v>
      </c>
      <c r="BF617" s="224">
        <f>IF(N617="snížená",J617,0)</f>
        <v>0</v>
      </c>
      <c r="BG617" s="224">
        <f>IF(N617="zákl. přenesená",J617,0)</f>
        <v>0</v>
      </c>
      <c r="BH617" s="224">
        <f>IF(N617="sníž. přenesená",J617,0)</f>
        <v>0</v>
      </c>
      <c r="BI617" s="224">
        <f>IF(N617="nulová",J617,0)</f>
        <v>0</v>
      </c>
      <c r="BJ617" s="17" t="s">
        <v>80</v>
      </c>
      <c r="BK617" s="224">
        <f>ROUND(I617*H617,2)</f>
        <v>0</v>
      </c>
      <c r="BL617" s="17" t="s">
        <v>166</v>
      </c>
      <c r="BM617" s="223" t="s">
        <v>916</v>
      </c>
    </row>
    <row r="618" spans="1:47" s="2" customFormat="1" ht="12">
      <c r="A618" s="38"/>
      <c r="B618" s="39"/>
      <c r="C618" s="40"/>
      <c r="D618" s="225" t="s">
        <v>168</v>
      </c>
      <c r="E618" s="40"/>
      <c r="F618" s="226" t="s">
        <v>915</v>
      </c>
      <c r="G618" s="40"/>
      <c r="H618" s="40"/>
      <c r="I618" s="227"/>
      <c r="J618" s="40"/>
      <c r="K618" s="40"/>
      <c r="L618" s="44"/>
      <c r="M618" s="228"/>
      <c r="N618" s="229"/>
      <c r="O618" s="84"/>
      <c r="P618" s="84"/>
      <c r="Q618" s="84"/>
      <c r="R618" s="84"/>
      <c r="S618" s="84"/>
      <c r="T618" s="85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T618" s="17" t="s">
        <v>168</v>
      </c>
      <c r="AU618" s="17" t="s">
        <v>82</v>
      </c>
    </row>
    <row r="619" spans="1:47" s="2" customFormat="1" ht="12">
      <c r="A619" s="38"/>
      <c r="B619" s="39"/>
      <c r="C619" s="40"/>
      <c r="D619" s="230" t="s">
        <v>170</v>
      </c>
      <c r="E619" s="40"/>
      <c r="F619" s="231" t="s">
        <v>917</v>
      </c>
      <c r="G619" s="40"/>
      <c r="H619" s="40"/>
      <c r="I619" s="227"/>
      <c r="J619" s="40"/>
      <c r="K619" s="40"/>
      <c r="L619" s="44"/>
      <c r="M619" s="228"/>
      <c r="N619" s="229"/>
      <c r="O619" s="84"/>
      <c r="P619" s="84"/>
      <c r="Q619" s="84"/>
      <c r="R619" s="84"/>
      <c r="S619" s="84"/>
      <c r="T619" s="85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T619" s="17" t="s">
        <v>170</v>
      </c>
      <c r="AU619" s="17" t="s">
        <v>82</v>
      </c>
    </row>
    <row r="620" spans="1:51" s="13" customFormat="1" ht="12">
      <c r="A620" s="13"/>
      <c r="B620" s="232"/>
      <c r="C620" s="233"/>
      <c r="D620" s="225" t="s">
        <v>172</v>
      </c>
      <c r="E620" s="234" t="s">
        <v>19</v>
      </c>
      <c r="F620" s="235" t="s">
        <v>884</v>
      </c>
      <c r="G620" s="233"/>
      <c r="H620" s="234" t="s">
        <v>19</v>
      </c>
      <c r="I620" s="236"/>
      <c r="J620" s="233"/>
      <c r="K620" s="233"/>
      <c r="L620" s="237"/>
      <c r="M620" s="238"/>
      <c r="N620" s="239"/>
      <c r="O620" s="239"/>
      <c r="P620" s="239"/>
      <c r="Q620" s="239"/>
      <c r="R620" s="239"/>
      <c r="S620" s="239"/>
      <c r="T620" s="240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1" t="s">
        <v>172</v>
      </c>
      <c r="AU620" s="241" t="s">
        <v>82</v>
      </c>
      <c r="AV620" s="13" t="s">
        <v>80</v>
      </c>
      <c r="AW620" s="13" t="s">
        <v>33</v>
      </c>
      <c r="AX620" s="13" t="s">
        <v>72</v>
      </c>
      <c r="AY620" s="241" t="s">
        <v>159</v>
      </c>
    </row>
    <row r="621" spans="1:51" s="14" customFormat="1" ht="12">
      <c r="A621" s="14"/>
      <c r="B621" s="242"/>
      <c r="C621" s="243"/>
      <c r="D621" s="225" t="s">
        <v>172</v>
      </c>
      <c r="E621" s="244" t="s">
        <v>19</v>
      </c>
      <c r="F621" s="245" t="s">
        <v>886</v>
      </c>
      <c r="G621" s="243"/>
      <c r="H621" s="246">
        <v>1</v>
      </c>
      <c r="I621" s="247"/>
      <c r="J621" s="243"/>
      <c r="K621" s="243"/>
      <c r="L621" s="248"/>
      <c r="M621" s="249"/>
      <c r="N621" s="250"/>
      <c r="O621" s="250"/>
      <c r="P621" s="250"/>
      <c r="Q621" s="250"/>
      <c r="R621" s="250"/>
      <c r="S621" s="250"/>
      <c r="T621" s="251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T621" s="252" t="s">
        <v>172</v>
      </c>
      <c r="AU621" s="252" t="s">
        <v>82</v>
      </c>
      <c r="AV621" s="14" t="s">
        <v>82</v>
      </c>
      <c r="AW621" s="14" t="s">
        <v>33</v>
      </c>
      <c r="AX621" s="14" t="s">
        <v>72</v>
      </c>
      <c r="AY621" s="252" t="s">
        <v>159</v>
      </c>
    </row>
    <row r="622" spans="1:51" s="14" customFormat="1" ht="12">
      <c r="A622" s="14"/>
      <c r="B622" s="242"/>
      <c r="C622" s="243"/>
      <c r="D622" s="225" t="s">
        <v>172</v>
      </c>
      <c r="E622" s="244" t="s">
        <v>19</v>
      </c>
      <c r="F622" s="245" t="s">
        <v>891</v>
      </c>
      <c r="G622" s="243"/>
      <c r="H622" s="246">
        <v>2</v>
      </c>
      <c r="I622" s="247"/>
      <c r="J622" s="243"/>
      <c r="K622" s="243"/>
      <c r="L622" s="248"/>
      <c r="M622" s="249"/>
      <c r="N622" s="250"/>
      <c r="O622" s="250"/>
      <c r="P622" s="250"/>
      <c r="Q622" s="250"/>
      <c r="R622" s="250"/>
      <c r="S622" s="250"/>
      <c r="T622" s="251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52" t="s">
        <v>172</v>
      </c>
      <c r="AU622" s="252" t="s">
        <v>82</v>
      </c>
      <c r="AV622" s="14" t="s">
        <v>82</v>
      </c>
      <c r="AW622" s="14" t="s">
        <v>33</v>
      </c>
      <c r="AX622" s="14" t="s">
        <v>72</v>
      </c>
      <c r="AY622" s="252" t="s">
        <v>159</v>
      </c>
    </row>
    <row r="623" spans="1:65" s="2" customFormat="1" ht="16.5" customHeight="1">
      <c r="A623" s="38"/>
      <c r="B623" s="39"/>
      <c r="C623" s="258" t="s">
        <v>918</v>
      </c>
      <c r="D623" s="258" t="s">
        <v>376</v>
      </c>
      <c r="E623" s="259" t="s">
        <v>919</v>
      </c>
      <c r="F623" s="260" t="s">
        <v>920</v>
      </c>
      <c r="G623" s="261" t="s">
        <v>164</v>
      </c>
      <c r="H623" s="262">
        <v>8</v>
      </c>
      <c r="I623" s="263"/>
      <c r="J623" s="264">
        <f>ROUND(I623*H623,2)</f>
        <v>0</v>
      </c>
      <c r="K623" s="260" t="s">
        <v>165</v>
      </c>
      <c r="L623" s="265"/>
      <c r="M623" s="266" t="s">
        <v>19</v>
      </c>
      <c r="N623" s="267" t="s">
        <v>43</v>
      </c>
      <c r="O623" s="84"/>
      <c r="P623" s="221">
        <f>O623*H623</f>
        <v>0</v>
      </c>
      <c r="Q623" s="221">
        <v>0.0025</v>
      </c>
      <c r="R623" s="221">
        <f>Q623*H623</f>
        <v>0.02</v>
      </c>
      <c r="S623" s="221">
        <v>0</v>
      </c>
      <c r="T623" s="222">
        <f>S623*H623</f>
        <v>0</v>
      </c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R623" s="223" t="s">
        <v>215</v>
      </c>
      <c r="AT623" s="223" t="s">
        <v>376</v>
      </c>
      <c r="AU623" s="223" t="s">
        <v>82</v>
      </c>
      <c r="AY623" s="17" t="s">
        <v>159</v>
      </c>
      <c r="BE623" s="224">
        <f>IF(N623="základní",J623,0)</f>
        <v>0</v>
      </c>
      <c r="BF623" s="224">
        <f>IF(N623="snížená",J623,0)</f>
        <v>0</v>
      </c>
      <c r="BG623" s="224">
        <f>IF(N623="zákl. přenesená",J623,0)</f>
        <v>0</v>
      </c>
      <c r="BH623" s="224">
        <f>IF(N623="sníž. přenesená",J623,0)</f>
        <v>0</v>
      </c>
      <c r="BI623" s="224">
        <f>IF(N623="nulová",J623,0)</f>
        <v>0</v>
      </c>
      <c r="BJ623" s="17" t="s">
        <v>80</v>
      </c>
      <c r="BK623" s="224">
        <f>ROUND(I623*H623,2)</f>
        <v>0</v>
      </c>
      <c r="BL623" s="17" t="s">
        <v>166</v>
      </c>
      <c r="BM623" s="223" t="s">
        <v>921</v>
      </c>
    </row>
    <row r="624" spans="1:47" s="2" customFormat="1" ht="12">
      <c r="A624" s="38"/>
      <c r="B624" s="39"/>
      <c r="C624" s="40"/>
      <c r="D624" s="225" t="s">
        <v>168</v>
      </c>
      <c r="E624" s="40"/>
      <c r="F624" s="226" t="s">
        <v>920</v>
      </c>
      <c r="G624" s="40"/>
      <c r="H624" s="40"/>
      <c r="I624" s="227"/>
      <c r="J624" s="40"/>
      <c r="K624" s="40"/>
      <c r="L624" s="44"/>
      <c r="M624" s="228"/>
      <c r="N624" s="229"/>
      <c r="O624" s="84"/>
      <c r="P624" s="84"/>
      <c r="Q624" s="84"/>
      <c r="R624" s="84"/>
      <c r="S624" s="84"/>
      <c r="T624" s="85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T624" s="17" t="s">
        <v>168</v>
      </c>
      <c r="AU624" s="17" t="s">
        <v>82</v>
      </c>
    </row>
    <row r="625" spans="1:47" s="2" customFormat="1" ht="12">
      <c r="A625" s="38"/>
      <c r="B625" s="39"/>
      <c r="C625" s="40"/>
      <c r="D625" s="230" t="s">
        <v>170</v>
      </c>
      <c r="E625" s="40"/>
      <c r="F625" s="231" t="s">
        <v>922</v>
      </c>
      <c r="G625" s="40"/>
      <c r="H625" s="40"/>
      <c r="I625" s="227"/>
      <c r="J625" s="40"/>
      <c r="K625" s="40"/>
      <c r="L625" s="44"/>
      <c r="M625" s="228"/>
      <c r="N625" s="229"/>
      <c r="O625" s="84"/>
      <c r="P625" s="84"/>
      <c r="Q625" s="84"/>
      <c r="R625" s="84"/>
      <c r="S625" s="84"/>
      <c r="T625" s="85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T625" s="17" t="s">
        <v>170</v>
      </c>
      <c r="AU625" s="17" t="s">
        <v>82</v>
      </c>
    </row>
    <row r="626" spans="1:51" s="13" customFormat="1" ht="12">
      <c r="A626" s="13"/>
      <c r="B626" s="232"/>
      <c r="C626" s="233"/>
      <c r="D626" s="225" t="s">
        <v>172</v>
      </c>
      <c r="E626" s="234" t="s">
        <v>19</v>
      </c>
      <c r="F626" s="235" t="s">
        <v>892</v>
      </c>
      <c r="G626" s="233"/>
      <c r="H626" s="234" t="s">
        <v>19</v>
      </c>
      <c r="I626" s="236"/>
      <c r="J626" s="233"/>
      <c r="K626" s="233"/>
      <c r="L626" s="237"/>
      <c r="M626" s="238"/>
      <c r="N626" s="239"/>
      <c r="O626" s="239"/>
      <c r="P626" s="239"/>
      <c r="Q626" s="239"/>
      <c r="R626" s="239"/>
      <c r="S626" s="239"/>
      <c r="T626" s="240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41" t="s">
        <v>172</v>
      </c>
      <c r="AU626" s="241" t="s">
        <v>82</v>
      </c>
      <c r="AV626" s="13" t="s">
        <v>80</v>
      </c>
      <c r="AW626" s="13" t="s">
        <v>33</v>
      </c>
      <c r="AX626" s="13" t="s">
        <v>72</v>
      </c>
      <c r="AY626" s="241" t="s">
        <v>159</v>
      </c>
    </row>
    <row r="627" spans="1:51" s="14" customFormat="1" ht="12">
      <c r="A627" s="14"/>
      <c r="B627" s="242"/>
      <c r="C627" s="243"/>
      <c r="D627" s="225" t="s">
        <v>172</v>
      </c>
      <c r="E627" s="244" t="s">
        <v>19</v>
      </c>
      <c r="F627" s="245" t="s">
        <v>896</v>
      </c>
      <c r="G627" s="243"/>
      <c r="H627" s="246">
        <v>8</v>
      </c>
      <c r="I627" s="247"/>
      <c r="J627" s="243"/>
      <c r="K627" s="243"/>
      <c r="L627" s="248"/>
      <c r="M627" s="249"/>
      <c r="N627" s="250"/>
      <c r="O627" s="250"/>
      <c r="P627" s="250"/>
      <c r="Q627" s="250"/>
      <c r="R627" s="250"/>
      <c r="S627" s="250"/>
      <c r="T627" s="251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T627" s="252" t="s">
        <v>172</v>
      </c>
      <c r="AU627" s="252" t="s">
        <v>82</v>
      </c>
      <c r="AV627" s="14" t="s">
        <v>82</v>
      </c>
      <c r="AW627" s="14" t="s">
        <v>33</v>
      </c>
      <c r="AX627" s="14" t="s">
        <v>72</v>
      </c>
      <c r="AY627" s="252" t="s">
        <v>159</v>
      </c>
    </row>
    <row r="628" spans="1:65" s="2" customFormat="1" ht="24.15" customHeight="1">
      <c r="A628" s="38"/>
      <c r="B628" s="39"/>
      <c r="C628" s="258" t="s">
        <v>923</v>
      </c>
      <c r="D628" s="258" t="s">
        <v>376</v>
      </c>
      <c r="E628" s="259" t="s">
        <v>924</v>
      </c>
      <c r="F628" s="260" t="s">
        <v>925</v>
      </c>
      <c r="G628" s="261" t="s">
        <v>164</v>
      </c>
      <c r="H628" s="262">
        <v>2</v>
      </c>
      <c r="I628" s="263"/>
      <c r="J628" s="264">
        <f>ROUND(I628*H628,2)</f>
        <v>0</v>
      </c>
      <c r="K628" s="260" t="s">
        <v>165</v>
      </c>
      <c r="L628" s="265"/>
      <c r="M628" s="266" t="s">
        <v>19</v>
      </c>
      <c r="N628" s="267" t="s">
        <v>43</v>
      </c>
      <c r="O628" s="84"/>
      <c r="P628" s="221">
        <f>O628*H628</f>
        <v>0</v>
      </c>
      <c r="Q628" s="221">
        <v>0.0045</v>
      </c>
      <c r="R628" s="221">
        <f>Q628*H628</f>
        <v>0.009</v>
      </c>
      <c r="S628" s="221">
        <v>0</v>
      </c>
      <c r="T628" s="222">
        <f>S628*H628</f>
        <v>0</v>
      </c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R628" s="223" t="s">
        <v>215</v>
      </c>
      <c r="AT628" s="223" t="s">
        <v>376</v>
      </c>
      <c r="AU628" s="223" t="s">
        <v>82</v>
      </c>
      <c r="AY628" s="17" t="s">
        <v>159</v>
      </c>
      <c r="BE628" s="224">
        <f>IF(N628="základní",J628,0)</f>
        <v>0</v>
      </c>
      <c r="BF628" s="224">
        <f>IF(N628="snížená",J628,0)</f>
        <v>0</v>
      </c>
      <c r="BG628" s="224">
        <f>IF(N628="zákl. přenesená",J628,0)</f>
        <v>0</v>
      </c>
      <c r="BH628" s="224">
        <f>IF(N628="sníž. přenesená",J628,0)</f>
        <v>0</v>
      </c>
      <c r="BI628" s="224">
        <f>IF(N628="nulová",J628,0)</f>
        <v>0</v>
      </c>
      <c r="BJ628" s="17" t="s">
        <v>80</v>
      </c>
      <c r="BK628" s="224">
        <f>ROUND(I628*H628,2)</f>
        <v>0</v>
      </c>
      <c r="BL628" s="17" t="s">
        <v>166</v>
      </c>
      <c r="BM628" s="223" t="s">
        <v>926</v>
      </c>
    </row>
    <row r="629" spans="1:47" s="2" customFormat="1" ht="12">
      <c r="A629" s="38"/>
      <c r="B629" s="39"/>
      <c r="C629" s="40"/>
      <c r="D629" s="225" t="s">
        <v>168</v>
      </c>
      <c r="E629" s="40"/>
      <c r="F629" s="226" t="s">
        <v>925</v>
      </c>
      <c r="G629" s="40"/>
      <c r="H629" s="40"/>
      <c r="I629" s="227"/>
      <c r="J629" s="40"/>
      <c r="K629" s="40"/>
      <c r="L629" s="44"/>
      <c r="M629" s="228"/>
      <c r="N629" s="229"/>
      <c r="O629" s="84"/>
      <c r="P629" s="84"/>
      <c r="Q629" s="84"/>
      <c r="R629" s="84"/>
      <c r="S629" s="84"/>
      <c r="T629" s="85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T629" s="17" t="s">
        <v>168</v>
      </c>
      <c r="AU629" s="17" t="s">
        <v>82</v>
      </c>
    </row>
    <row r="630" spans="1:47" s="2" customFormat="1" ht="12">
      <c r="A630" s="38"/>
      <c r="B630" s="39"/>
      <c r="C630" s="40"/>
      <c r="D630" s="230" t="s">
        <v>170</v>
      </c>
      <c r="E630" s="40"/>
      <c r="F630" s="231" t="s">
        <v>927</v>
      </c>
      <c r="G630" s="40"/>
      <c r="H630" s="40"/>
      <c r="I630" s="227"/>
      <c r="J630" s="40"/>
      <c r="K630" s="40"/>
      <c r="L630" s="44"/>
      <c r="M630" s="228"/>
      <c r="N630" s="229"/>
      <c r="O630" s="84"/>
      <c r="P630" s="84"/>
      <c r="Q630" s="84"/>
      <c r="R630" s="84"/>
      <c r="S630" s="84"/>
      <c r="T630" s="85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T630" s="17" t="s">
        <v>170</v>
      </c>
      <c r="AU630" s="17" t="s">
        <v>82</v>
      </c>
    </row>
    <row r="631" spans="1:51" s="13" customFormat="1" ht="12">
      <c r="A631" s="13"/>
      <c r="B631" s="232"/>
      <c r="C631" s="233"/>
      <c r="D631" s="225" t="s">
        <v>172</v>
      </c>
      <c r="E631" s="234" t="s">
        <v>19</v>
      </c>
      <c r="F631" s="235" t="s">
        <v>884</v>
      </c>
      <c r="G631" s="233"/>
      <c r="H631" s="234" t="s">
        <v>19</v>
      </c>
      <c r="I631" s="236"/>
      <c r="J631" s="233"/>
      <c r="K631" s="233"/>
      <c r="L631" s="237"/>
      <c r="M631" s="238"/>
      <c r="N631" s="239"/>
      <c r="O631" s="239"/>
      <c r="P631" s="239"/>
      <c r="Q631" s="239"/>
      <c r="R631" s="239"/>
      <c r="S631" s="239"/>
      <c r="T631" s="240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1" t="s">
        <v>172</v>
      </c>
      <c r="AU631" s="241" t="s">
        <v>82</v>
      </c>
      <c r="AV631" s="13" t="s">
        <v>80</v>
      </c>
      <c r="AW631" s="13" t="s">
        <v>33</v>
      </c>
      <c r="AX631" s="13" t="s">
        <v>72</v>
      </c>
      <c r="AY631" s="241" t="s">
        <v>159</v>
      </c>
    </row>
    <row r="632" spans="1:51" s="14" customFormat="1" ht="12">
      <c r="A632" s="14"/>
      <c r="B632" s="242"/>
      <c r="C632" s="243"/>
      <c r="D632" s="225" t="s">
        <v>172</v>
      </c>
      <c r="E632" s="244" t="s">
        <v>19</v>
      </c>
      <c r="F632" s="245" t="s">
        <v>887</v>
      </c>
      <c r="G632" s="243"/>
      <c r="H632" s="246">
        <v>1</v>
      </c>
      <c r="I632" s="247"/>
      <c r="J632" s="243"/>
      <c r="K632" s="243"/>
      <c r="L632" s="248"/>
      <c r="M632" s="249"/>
      <c r="N632" s="250"/>
      <c r="O632" s="250"/>
      <c r="P632" s="250"/>
      <c r="Q632" s="250"/>
      <c r="R632" s="250"/>
      <c r="S632" s="250"/>
      <c r="T632" s="251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2" t="s">
        <v>172</v>
      </c>
      <c r="AU632" s="252" t="s">
        <v>82</v>
      </c>
      <c r="AV632" s="14" t="s">
        <v>82</v>
      </c>
      <c r="AW632" s="14" t="s">
        <v>33</v>
      </c>
      <c r="AX632" s="14" t="s">
        <v>72</v>
      </c>
      <c r="AY632" s="252" t="s">
        <v>159</v>
      </c>
    </row>
    <row r="633" spans="1:51" s="14" customFormat="1" ht="12">
      <c r="A633" s="14"/>
      <c r="B633" s="242"/>
      <c r="C633" s="243"/>
      <c r="D633" s="225" t="s">
        <v>172</v>
      </c>
      <c r="E633" s="244" t="s">
        <v>19</v>
      </c>
      <c r="F633" s="245" t="s">
        <v>888</v>
      </c>
      <c r="G633" s="243"/>
      <c r="H633" s="246">
        <v>1</v>
      </c>
      <c r="I633" s="247"/>
      <c r="J633" s="243"/>
      <c r="K633" s="243"/>
      <c r="L633" s="248"/>
      <c r="M633" s="249"/>
      <c r="N633" s="250"/>
      <c r="O633" s="250"/>
      <c r="P633" s="250"/>
      <c r="Q633" s="250"/>
      <c r="R633" s="250"/>
      <c r="S633" s="250"/>
      <c r="T633" s="251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T633" s="252" t="s">
        <v>172</v>
      </c>
      <c r="AU633" s="252" t="s">
        <v>82</v>
      </c>
      <c r="AV633" s="14" t="s">
        <v>82</v>
      </c>
      <c r="AW633" s="14" t="s">
        <v>33</v>
      </c>
      <c r="AX633" s="14" t="s">
        <v>72</v>
      </c>
      <c r="AY633" s="252" t="s">
        <v>159</v>
      </c>
    </row>
    <row r="634" spans="1:65" s="2" customFormat="1" ht="24.15" customHeight="1">
      <c r="A634" s="38"/>
      <c r="B634" s="39"/>
      <c r="C634" s="258" t="s">
        <v>928</v>
      </c>
      <c r="D634" s="258" t="s">
        <v>376</v>
      </c>
      <c r="E634" s="259" t="s">
        <v>929</v>
      </c>
      <c r="F634" s="260" t="s">
        <v>930</v>
      </c>
      <c r="G634" s="261" t="s">
        <v>164</v>
      </c>
      <c r="H634" s="262">
        <v>1</v>
      </c>
      <c r="I634" s="263"/>
      <c r="J634" s="264">
        <f>ROUND(I634*H634,2)</f>
        <v>0</v>
      </c>
      <c r="K634" s="260" t="s">
        <v>165</v>
      </c>
      <c r="L634" s="265"/>
      <c r="M634" s="266" t="s">
        <v>19</v>
      </c>
      <c r="N634" s="267" t="s">
        <v>43</v>
      </c>
      <c r="O634" s="84"/>
      <c r="P634" s="221">
        <f>O634*H634</f>
        <v>0</v>
      </c>
      <c r="Q634" s="221">
        <v>0.0056</v>
      </c>
      <c r="R634" s="221">
        <f>Q634*H634</f>
        <v>0.0056</v>
      </c>
      <c r="S634" s="221">
        <v>0</v>
      </c>
      <c r="T634" s="222">
        <f>S634*H634</f>
        <v>0</v>
      </c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R634" s="223" t="s">
        <v>215</v>
      </c>
      <c r="AT634" s="223" t="s">
        <v>376</v>
      </c>
      <c r="AU634" s="223" t="s">
        <v>82</v>
      </c>
      <c r="AY634" s="17" t="s">
        <v>159</v>
      </c>
      <c r="BE634" s="224">
        <f>IF(N634="základní",J634,0)</f>
        <v>0</v>
      </c>
      <c r="BF634" s="224">
        <f>IF(N634="snížená",J634,0)</f>
        <v>0</v>
      </c>
      <c r="BG634" s="224">
        <f>IF(N634="zákl. přenesená",J634,0)</f>
        <v>0</v>
      </c>
      <c r="BH634" s="224">
        <f>IF(N634="sníž. přenesená",J634,0)</f>
        <v>0</v>
      </c>
      <c r="BI634" s="224">
        <f>IF(N634="nulová",J634,0)</f>
        <v>0</v>
      </c>
      <c r="BJ634" s="17" t="s">
        <v>80</v>
      </c>
      <c r="BK634" s="224">
        <f>ROUND(I634*H634,2)</f>
        <v>0</v>
      </c>
      <c r="BL634" s="17" t="s">
        <v>166</v>
      </c>
      <c r="BM634" s="223" t="s">
        <v>931</v>
      </c>
    </row>
    <row r="635" spans="1:47" s="2" customFormat="1" ht="12">
      <c r="A635" s="38"/>
      <c r="B635" s="39"/>
      <c r="C635" s="40"/>
      <c r="D635" s="225" t="s">
        <v>168</v>
      </c>
      <c r="E635" s="40"/>
      <c r="F635" s="226" t="s">
        <v>930</v>
      </c>
      <c r="G635" s="40"/>
      <c r="H635" s="40"/>
      <c r="I635" s="227"/>
      <c r="J635" s="40"/>
      <c r="K635" s="40"/>
      <c r="L635" s="44"/>
      <c r="M635" s="228"/>
      <c r="N635" s="229"/>
      <c r="O635" s="84"/>
      <c r="P635" s="84"/>
      <c r="Q635" s="84"/>
      <c r="R635" s="84"/>
      <c r="S635" s="84"/>
      <c r="T635" s="85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T635" s="17" t="s">
        <v>168</v>
      </c>
      <c r="AU635" s="17" t="s">
        <v>82</v>
      </c>
    </row>
    <row r="636" spans="1:47" s="2" customFormat="1" ht="12">
      <c r="A636" s="38"/>
      <c r="B636" s="39"/>
      <c r="C636" s="40"/>
      <c r="D636" s="230" t="s">
        <v>170</v>
      </c>
      <c r="E636" s="40"/>
      <c r="F636" s="231" t="s">
        <v>932</v>
      </c>
      <c r="G636" s="40"/>
      <c r="H636" s="40"/>
      <c r="I636" s="227"/>
      <c r="J636" s="40"/>
      <c r="K636" s="40"/>
      <c r="L636" s="44"/>
      <c r="M636" s="228"/>
      <c r="N636" s="229"/>
      <c r="O636" s="84"/>
      <c r="P636" s="84"/>
      <c r="Q636" s="84"/>
      <c r="R636" s="84"/>
      <c r="S636" s="84"/>
      <c r="T636" s="85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T636" s="17" t="s">
        <v>170</v>
      </c>
      <c r="AU636" s="17" t="s">
        <v>82</v>
      </c>
    </row>
    <row r="637" spans="1:51" s="13" customFormat="1" ht="12">
      <c r="A637" s="13"/>
      <c r="B637" s="232"/>
      <c r="C637" s="233"/>
      <c r="D637" s="225" t="s">
        <v>172</v>
      </c>
      <c r="E637" s="234" t="s">
        <v>19</v>
      </c>
      <c r="F637" s="235" t="s">
        <v>884</v>
      </c>
      <c r="G637" s="233"/>
      <c r="H637" s="234" t="s">
        <v>19</v>
      </c>
      <c r="I637" s="236"/>
      <c r="J637" s="233"/>
      <c r="K637" s="233"/>
      <c r="L637" s="237"/>
      <c r="M637" s="238"/>
      <c r="N637" s="239"/>
      <c r="O637" s="239"/>
      <c r="P637" s="239"/>
      <c r="Q637" s="239"/>
      <c r="R637" s="239"/>
      <c r="S637" s="239"/>
      <c r="T637" s="240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1" t="s">
        <v>172</v>
      </c>
      <c r="AU637" s="241" t="s">
        <v>82</v>
      </c>
      <c r="AV637" s="13" t="s">
        <v>80</v>
      </c>
      <c r="AW637" s="13" t="s">
        <v>33</v>
      </c>
      <c r="AX637" s="13" t="s">
        <v>72</v>
      </c>
      <c r="AY637" s="241" t="s">
        <v>159</v>
      </c>
    </row>
    <row r="638" spans="1:51" s="14" customFormat="1" ht="12">
      <c r="A638" s="14"/>
      <c r="B638" s="242"/>
      <c r="C638" s="243"/>
      <c r="D638" s="225" t="s">
        <v>172</v>
      </c>
      <c r="E638" s="244" t="s">
        <v>19</v>
      </c>
      <c r="F638" s="245" t="s">
        <v>889</v>
      </c>
      <c r="G638" s="243"/>
      <c r="H638" s="246">
        <v>1</v>
      </c>
      <c r="I638" s="247"/>
      <c r="J638" s="243"/>
      <c r="K638" s="243"/>
      <c r="L638" s="248"/>
      <c r="M638" s="249"/>
      <c r="N638" s="250"/>
      <c r="O638" s="250"/>
      <c r="P638" s="250"/>
      <c r="Q638" s="250"/>
      <c r="R638" s="250"/>
      <c r="S638" s="250"/>
      <c r="T638" s="251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2" t="s">
        <v>172</v>
      </c>
      <c r="AU638" s="252" t="s">
        <v>82</v>
      </c>
      <c r="AV638" s="14" t="s">
        <v>82</v>
      </c>
      <c r="AW638" s="14" t="s">
        <v>33</v>
      </c>
      <c r="AX638" s="14" t="s">
        <v>72</v>
      </c>
      <c r="AY638" s="252" t="s">
        <v>159</v>
      </c>
    </row>
    <row r="639" spans="1:65" s="2" customFormat="1" ht="21.75" customHeight="1">
      <c r="A639" s="38"/>
      <c r="B639" s="39"/>
      <c r="C639" s="258" t="s">
        <v>933</v>
      </c>
      <c r="D639" s="258" t="s">
        <v>376</v>
      </c>
      <c r="E639" s="259" t="s">
        <v>934</v>
      </c>
      <c r="F639" s="260" t="s">
        <v>935</v>
      </c>
      <c r="G639" s="261" t="s">
        <v>164</v>
      </c>
      <c r="H639" s="262">
        <v>2</v>
      </c>
      <c r="I639" s="263"/>
      <c r="J639" s="264">
        <f>ROUND(I639*H639,2)</f>
        <v>0</v>
      </c>
      <c r="K639" s="260" t="s">
        <v>165</v>
      </c>
      <c r="L639" s="265"/>
      <c r="M639" s="266" t="s">
        <v>19</v>
      </c>
      <c r="N639" s="267" t="s">
        <v>43</v>
      </c>
      <c r="O639" s="84"/>
      <c r="P639" s="221">
        <f>O639*H639</f>
        <v>0</v>
      </c>
      <c r="Q639" s="221">
        <v>0.0009</v>
      </c>
      <c r="R639" s="221">
        <f>Q639*H639</f>
        <v>0.0018</v>
      </c>
      <c r="S639" s="221">
        <v>0</v>
      </c>
      <c r="T639" s="222">
        <f>S639*H639</f>
        <v>0</v>
      </c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R639" s="223" t="s">
        <v>215</v>
      </c>
      <c r="AT639" s="223" t="s">
        <v>376</v>
      </c>
      <c r="AU639" s="223" t="s">
        <v>82</v>
      </c>
      <c r="AY639" s="17" t="s">
        <v>159</v>
      </c>
      <c r="BE639" s="224">
        <f>IF(N639="základní",J639,0)</f>
        <v>0</v>
      </c>
      <c r="BF639" s="224">
        <f>IF(N639="snížená",J639,0)</f>
        <v>0</v>
      </c>
      <c r="BG639" s="224">
        <f>IF(N639="zákl. přenesená",J639,0)</f>
        <v>0</v>
      </c>
      <c r="BH639" s="224">
        <f>IF(N639="sníž. přenesená",J639,0)</f>
        <v>0</v>
      </c>
      <c r="BI639" s="224">
        <f>IF(N639="nulová",J639,0)</f>
        <v>0</v>
      </c>
      <c r="BJ639" s="17" t="s">
        <v>80</v>
      </c>
      <c r="BK639" s="224">
        <f>ROUND(I639*H639,2)</f>
        <v>0</v>
      </c>
      <c r="BL639" s="17" t="s">
        <v>166</v>
      </c>
      <c r="BM639" s="223" t="s">
        <v>936</v>
      </c>
    </row>
    <row r="640" spans="1:47" s="2" customFormat="1" ht="12">
      <c r="A640" s="38"/>
      <c r="B640" s="39"/>
      <c r="C640" s="40"/>
      <c r="D640" s="225" t="s">
        <v>168</v>
      </c>
      <c r="E640" s="40"/>
      <c r="F640" s="226" t="s">
        <v>935</v>
      </c>
      <c r="G640" s="40"/>
      <c r="H640" s="40"/>
      <c r="I640" s="227"/>
      <c r="J640" s="40"/>
      <c r="K640" s="40"/>
      <c r="L640" s="44"/>
      <c r="M640" s="228"/>
      <c r="N640" s="229"/>
      <c r="O640" s="84"/>
      <c r="P640" s="84"/>
      <c r="Q640" s="84"/>
      <c r="R640" s="84"/>
      <c r="S640" s="84"/>
      <c r="T640" s="85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T640" s="17" t="s">
        <v>168</v>
      </c>
      <c r="AU640" s="17" t="s">
        <v>82</v>
      </c>
    </row>
    <row r="641" spans="1:47" s="2" customFormat="1" ht="12">
      <c r="A641" s="38"/>
      <c r="B641" s="39"/>
      <c r="C641" s="40"/>
      <c r="D641" s="230" t="s">
        <v>170</v>
      </c>
      <c r="E641" s="40"/>
      <c r="F641" s="231" t="s">
        <v>937</v>
      </c>
      <c r="G641" s="40"/>
      <c r="H641" s="40"/>
      <c r="I641" s="227"/>
      <c r="J641" s="40"/>
      <c r="K641" s="40"/>
      <c r="L641" s="44"/>
      <c r="M641" s="228"/>
      <c r="N641" s="229"/>
      <c r="O641" s="84"/>
      <c r="P641" s="84"/>
      <c r="Q641" s="84"/>
      <c r="R641" s="84"/>
      <c r="S641" s="84"/>
      <c r="T641" s="85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T641" s="17" t="s">
        <v>170</v>
      </c>
      <c r="AU641" s="17" t="s">
        <v>82</v>
      </c>
    </row>
    <row r="642" spans="1:51" s="13" customFormat="1" ht="12">
      <c r="A642" s="13"/>
      <c r="B642" s="232"/>
      <c r="C642" s="233"/>
      <c r="D642" s="225" t="s">
        <v>172</v>
      </c>
      <c r="E642" s="234" t="s">
        <v>19</v>
      </c>
      <c r="F642" s="235" t="s">
        <v>892</v>
      </c>
      <c r="G642" s="233"/>
      <c r="H642" s="234" t="s">
        <v>19</v>
      </c>
      <c r="I642" s="236"/>
      <c r="J642" s="233"/>
      <c r="K642" s="233"/>
      <c r="L642" s="237"/>
      <c r="M642" s="238"/>
      <c r="N642" s="239"/>
      <c r="O642" s="239"/>
      <c r="P642" s="239"/>
      <c r="Q642" s="239"/>
      <c r="R642" s="239"/>
      <c r="S642" s="239"/>
      <c r="T642" s="240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1" t="s">
        <v>172</v>
      </c>
      <c r="AU642" s="241" t="s">
        <v>82</v>
      </c>
      <c r="AV642" s="13" t="s">
        <v>80</v>
      </c>
      <c r="AW642" s="13" t="s">
        <v>33</v>
      </c>
      <c r="AX642" s="13" t="s">
        <v>72</v>
      </c>
      <c r="AY642" s="241" t="s">
        <v>159</v>
      </c>
    </row>
    <row r="643" spans="1:51" s="14" customFormat="1" ht="12">
      <c r="A643" s="14"/>
      <c r="B643" s="242"/>
      <c r="C643" s="243"/>
      <c r="D643" s="225" t="s">
        <v>172</v>
      </c>
      <c r="E643" s="244" t="s">
        <v>19</v>
      </c>
      <c r="F643" s="245" t="s">
        <v>897</v>
      </c>
      <c r="G643" s="243"/>
      <c r="H643" s="246">
        <v>2</v>
      </c>
      <c r="I643" s="247"/>
      <c r="J643" s="243"/>
      <c r="K643" s="243"/>
      <c r="L643" s="248"/>
      <c r="M643" s="249"/>
      <c r="N643" s="250"/>
      <c r="O643" s="250"/>
      <c r="P643" s="250"/>
      <c r="Q643" s="250"/>
      <c r="R643" s="250"/>
      <c r="S643" s="250"/>
      <c r="T643" s="251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2" t="s">
        <v>172</v>
      </c>
      <c r="AU643" s="252" t="s">
        <v>82</v>
      </c>
      <c r="AV643" s="14" t="s">
        <v>82</v>
      </c>
      <c r="AW643" s="14" t="s">
        <v>33</v>
      </c>
      <c r="AX643" s="14" t="s">
        <v>72</v>
      </c>
      <c r="AY643" s="252" t="s">
        <v>159</v>
      </c>
    </row>
    <row r="644" spans="1:65" s="2" customFormat="1" ht="24.15" customHeight="1">
      <c r="A644" s="38"/>
      <c r="B644" s="39"/>
      <c r="C644" s="212" t="s">
        <v>938</v>
      </c>
      <c r="D644" s="212" t="s">
        <v>161</v>
      </c>
      <c r="E644" s="213" t="s">
        <v>939</v>
      </c>
      <c r="F644" s="214" t="s">
        <v>940</v>
      </c>
      <c r="G644" s="215" t="s">
        <v>164</v>
      </c>
      <c r="H644" s="216">
        <v>16</v>
      </c>
      <c r="I644" s="217"/>
      <c r="J644" s="218">
        <f>ROUND(I644*H644,2)</f>
        <v>0</v>
      </c>
      <c r="K644" s="214" t="s">
        <v>165</v>
      </c>
      <c r="L644" s="44"/>
      <c r="M644" s="219" t="s">
        <v>19</v>
      </c>
      <c r="N644" s="220" t="s">
        <v>43</v>
      </c>
      <c r="O644" s="84"/>
      <c r="P644" s="221">
        <f>O644*H644</f>
        <v>0</v>
      </c>
      <c r="Q644" s="221">
        <v>0.11241</v>
      </c>
      <c r="R644" s="221">
        <f>Q644*H644</f>
        <v>1.79856</v>
      </c>
      <c r="S644" s="221">
        <v>0</v>
      </c>
      <c r="T644" s="222">
        <f>S644*H644</f>
        <v>0</v>
      </c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R644" s="223" t="s">
        <v>166</v>
      </c>
      <c r="AT644" s="223" t="s">
        <v>161</v>
      </c>
      <c r="AU644" s="223" t="s">
        <v>82</v>
      </c>
      <c r="AY644" s="17" t="s">
        <v>159</v>
      </c>
      <c r="BE644" s="224">
        <f>IF(N644="základní",J644,0)</f>
        <v>0</v>
      </c>
      <c r="BF644" s="224">
        <f>IF(N644="snížená",J644,0)</f>
        <v>0</v>
      </c>
      <c r="BG644" s="224">
        <f>IF(N644="zákl. přenesená",J644,0)</f>
        <v>0</v>
      </c>
      <c r="BH644" s="224">
        <f>IF(N644="sníž. přenesená",J644,0)</f>
        <v>0</v>
      </c>
      <c r="BI644" s="224">
        <f>IF(N644="nulová",J644,0)</f>
        <v>0</v>
      </c>
      <c r="BJ644" s="17" t="s">
        <v>80</v>
      </c>
      <c r="BK644" s="224">
        <f>ROUND(I644*H644,2)</f>
        <v>0</v>
      </c>
      <c r="BL644" s="17" t="s">
        <v>166</v>
      </c>
      <c r="BM644" s="223" t="s">
        <v>941</v>
      </c>
    </row>
    <row r="645" spans="1:47" s="2" customFormat="1" ht="12">
      <c r="A645" s="38"/>
      <c r="B645" s="39"/>
      <c r="C645" s="40"/>
      <c r="D645" s="225" t="s">
        <v>168</v>
      </c>
      <c r="E645" s="40"/>
      <c r="F645" s="226" t="s">
        <v>942</v>
      </c>
      <c r="G645" s="40"/>
      <c r="H645" s="40"/>
      <c r="I645" s="227"/>
      <c r="J645" s="40"/>
      <c r="K645" s="40"/>
      <c r="L645" s="44"/>
      <c r="M645" s="228"/>
      <c r="N645" s="229"/>
      <c r="O645" s="84"/>
      <c r="P645" s="84"/>
      <c r="Q645" s="84"/>
      <c r="R645" s="84"/>
      <c r="S645" s="84"/>
      <c r="T645" s="85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T645" s="17" t="s">
        <v>168</v>
      </c>
      <c r="AU645" s="17" t="s">
        <v>82</v>
      </c>
    </row>
    <row r="646" spans="1:47" s="2" customFormat="1" ht="12">
      <c r="A646" s="38"/>
      <c r="B646" s="39"/>
      <c r="C646" s="40"/>
      <c r="D646" s="230" t="s">
        <v>170</v>
      </c>
      <c r="E646" s="40"/>
      <c r="F646" s="231" t="s">
        <v>943</v>
      </c>
      <c r="G646" s="40"/>
      <c r="H646" s="40"/>
      <c r="I646" s="227"/>
      <c r="J646" s="40"/>
      <c r="K646" s="40"/>
      <c r="L646" s="44"/>
      <c r="M646" s="228"/>
      <c r="N646" s="229"/>
      <c r="O646" s="84"/>
      <c r="P646" s="84"/>
      <c r="Q646" s="84"/>
      <c r="R646" s="84"/>
      <c r="S646" s="84"/>
      <c r="T646" s="85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T646" s="17" t="s">
        <v>170</v>
      </c>
      <c r="AU646" s="17" t="s">
        <v>82</v>
      </c>
    </row>
    <row r="647" spans="1:51" s="13" customFormat="1" ht="12">
      <c r="A647" s="13"/>
      <c r="B647" s="232"/>
      <c r="C647" s="233"/>
      <c r="D647" s="225" t="s">
        <v>172</v>
      </c>
      <c r="E647" s="234" t="s">
        <v>19</v>
      </c>
      <c r="F647" s="235" t="s">
        <v>882</v>
      </c>
      <c r="G647" s="233"/>
      <c r="H647" s="234" t="s">
        <v>19</v>
      </c>
      <c r="I647" s="236"/>
      <c r="J647" s="233"/>
      <c r="K647" s="233"/>
      <c r="L647" s="237"/>
      <c r="M647" s="238"/>
      <c r="N647" s="239"/>
      <c r="O647" s="239"/>
      <c r="P647" s="239"/>
      <c r="Q647" s="239"/>
      <c r="R647" s="239"/>
      <c r="S647" s="239"/>
      <c r="T647" s="240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T647" s="241" t="s">
        <v>172</v>
      </c>
      <c r="AU647" s="241" t="s">
        <v>82</v>
      </c>
      <c r="AV647" s="13" t="s">
        <v>80</v>
      </c>
      <c r="AW647" s="13" t="s">
        <v>33</v>
      </c>
      <c r="AX647" s="13" t="s">
        <v>72</v>
      </c>
      <c r="AY647" s="241" t="s">
        <v>159</v>
      </c>
    </row>
    <row r="648" spans="1:51" s="13" customFormat="1" ht="12">
      <c r="A648" s="13"/>
      <c r="B648" s="232"/>
      <c r="C648" s="233"/>
      <c r="D648" s="225" t="s">
        <v>172</v>
      </c>
      <c r="E648" s="234" t="s">
        <v>19</v>
      </c>
      <c r="F648" s="235" t="s">
        <v>883</v>
      </c>
      <c r="G648" s="233"/>
      <c r="H648" s="234" t="s">
        <v>19</v>
      </c>
      <c r="I648" s="236"/>
      <c r="J648" s="233"/>
      <c r="K648" s="233"/>
      <c r="L648" s="237"/>
      <c r="M648" s="238"/>
      <c r="N648" s="239"/>
      <c r="O648" s="239"/>
      <c r="P648" s="239"/>
      <c r="Q648" s="239"/>
      <c r="R648" s="239"/>
      <c r="S648" s="239"/>
      <c r="T648" s="240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T648" s="241" t="s">
        <v>172</v>
      </c>
      <c r="AU648" s="241" t="s">
        <v>82</v>
      </c>
      <c r="AV648" s="13" t="s">
        <v>80</v>
      </c>
      <c r="AW648" s="13" t="s">
        <v>33</v>
      </c>
      <c r="AX648" s="13" t="s">
        <v>72</v>
      </c>
      <c r="AY648" s="241" t="s">
        <v>159</v>
      </c>
    </row>
    <row r="649" spans="1:51" s="13" customFormat="1" ht="12">
      <c r="A649" s="13"/>
      <c r="B649" s="232"/>
      <c r="C649" s="233"/>
      <c r="D649" s="225" t="s">
        <v>172</v>
      </c>
      <c r="E649" s="234" t="s">
        <v>19</v>
      </c>
      <c r="F649" s="235" t="s">
        <v>884</v>
      </c>
      <c r="G649" s="233"/>
      <c r="H649" s="234" t="s">
        <v>19</v>
      </c>
      <c r="I649" s="236"/>
      <c r="J649" s="233"/>
      <c r="K649" s="233"/>
      <c r="L649" s="237"/>
      <c r="M649" s="238"/>
      <c r="N649" s="239"/>
      <c r="O649" s="239"/>
      <c r="P649" s="239"/>
      <c r="Q649" s="239"/>
      <c r="R649" s="239"/>
      <c r="S649" s="239"/>
      <c r="T649" s="240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T649" s="241" t="s">
        <v>172</v>
      </c>
      <c r="AU649" s="241" t="s">
        <v>82</v>
      </c>
      <c r="AV649" s="13" t="s">
        <v>80</v>
      </c>
      <c r="AW649" s="13" t="s">
        <v>33</v>
      </c>
      <c r="AX649" s="13" t="s">
        <v>72</v>
      </c>
      <c r="AY649" s="241" t="s">
        <v>159</v>
      </c>
    </row>
    <row r="650" spans="1:51" s="14" customFormat="1" ht="12">
      <c r="A650" s="14"/>
      <c r="B650" s="242"/>
      <c r="C650" s="243"/>
      <c r="D650" s="225" t="s">
        <v>172</v>
      </c>
      <c r="E650" s="244" t="s">
        <v>19</v>
      </c>
      <c r="F650" s="245" t="s">
        <v>885</v>
      </c>
      <c r="G650" s="243"/>
      <c r="H650" s="246">
        <v>3</v>
      </c>
      <c r="I650" s="247"/>
      <c r="J650" s="243"/>
      <c r="K650" s="243"/>
      <c r="L650" s="248"/>
      <c r="M650" s="249"/>
      <c r="N650" s="250"/>
      <c r="O650" s="250"/>
      <c r="P650" s="250"/>
      <c r="Q650" s="250"/>
      <c r="R650" s="250"/>
      <c r="S650" s="250"/>
      <c r="T650" s="251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2" t="s">
        <v>172</v>
      </c>
      <c r="AU650" s="252" t="s">
        <v>82</v>
      </c>
      <c r="AV650" s="14" t="s">
        <v>82</v>
      </c>
      <c r="AW650" s="14" t="s">
        <v>33</v>
      </c>
      <c r="AX650" s="14" t="s">
        <v>72</v>
      </c>
      <c r="AY650" s="252" t="s">
        <v>159</v>
      </c>
    </row>
    <row r="651" spans="1:51" s="14" customFormat="1" ht="12">
      <c r="A651" s="14"/>
      <c r="B651" s="242"/>
      <c r="C651" s="243"/>
      <c r="D651" s="225" t="s">
        <v>172</v>
      </c>
      <c r="E651" s="244" t="s">
        <v>19</v>
      </c>
      <c r="F651" s="245" t="s">
        <v>887</v>
      </c>
      <c r="G651" s="243"/>
      <c r="H651" s="246">
        <v>1</v>
      </c>
      <c r="I651" s="247"/>
      <c r="J651" s="243"/>
      <c r="K651" s="243"/>
      <c r="L651" s="248"/>
      <c r="M651" s="249"/>
      <c r="N651" s="250"/>
      <c r="O651" s="250"/>
      <c r="P651" s="250"/>
      <c r="Q651" s="250"/>
      <c r="R651" s="250"/>
      <c r="S651" s="250"/>
      <c r="T651" s="251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T651" s="252" t="s">
        <v>172</v>
      </c>
      <c r="AU651" s="252" t="s">
        <v>82</v>
      </c>
      <c r="AV651" s="14" t="s">
        <v>82</v>
      </c>
      <c r="AW651" s="14" t="s">
        <v>33</v>
      </c>
      <c r="AX651" s="14" t="s">
        <v>72</v>
      </c>
      <c r="AY651" s="252" t="s">
        <v>159</v>
      </c>
    </row>
    <row r="652" spans="1:51" s="14" customFormat="1" ht="12">
      <c r="A652" s="14"/>
      <c r="B652" s="242"/>
      <c r="C652" s="243"/>
      <c r="D652" s="225" t="s">
        <v>172</v>
      </c>
      <c r="E652" s="244" t="s">
        <v>19</v>
      </c>
      <c r="F652" s="245" t="s">
        <v>888</v>
      </c>
      <c r="G652" s="243"/>
      <c r="H652" s="246">
        <v>1</v>
      </c>
      <c r="I652" s="247"/>
      <c r="J652" s="243"/>
      <c r="K652" s="243"/>
      <c r="L652" s="248"/>
      <c r="M652" s="249"/>
      <c r="N652" s="250"/>
      <c r="O652" s="250"/>
      <c r="P652" s="250"/>
      <c r="Q652" s="250"/>
      <c r="R652" s="250"/>
      <c r="S652" s="250"/>
      <c r="T652" s="251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2" t="s">
        <v>172</v>
      </c>
      <c r="AU652" s="252" t="s">
        <v>82</v>
      </c>
      <c r="AV652" s="14" t="s">
        <v>82</v>
      </c>
      <c r="AW652" s="14" t="s">
        <v>33</v>
      </c>
      <c r="AX652" s="14" t="s">
        <v>72</v>
      </c>
      <c r="AY652" s="252" t="s">
        <v>159</v>
      </c>
    </row>
    <row r="653" spans="1:51" s="14" customFormat="1" ht="12">
      <c r="A653" s="14"/>
      <c r="B653" s="242"/>
      <c r="C653" s="243"/>
      <c r="D653" s="225" t="s">
        <v>172</v>
      </c>
      <c r="E653" s="244" t="s">
        <v>19</v>
      </c>
      <c r="F653" s="245" t="s">
        <v>889</v>
      </c>
      <c r="G653" s="243"/>
      <c r="H653" s="246">
        <v>1</v>
      </c>
      <c r="I653" s="247"/>
      <c r="J653" s="243"/>
      <c r="K653" s="243"/>
      <c r="L653" s="248"/>
      <c r="M653" s="249"/>
      <c r="N653" s="250"/>
      <c r="O653" s="250"/>
      <c r="P653" s="250"/>
      <c r="Q653" s="250"/>
      <c r="R653" s="250"/>
      <c r="S653" s="250"/>
      <c r="T653" s="251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52" t="s">
        <v>172</v>
      </c>
      <c r="AU653" s="252" t="s">
        <v>82</v>
      </c>
      <c r="AV653" s="14" t="s">
        <v>82</v>
      </c>
      <c r="AW653" s="14" t="s">
        <v>33</v>
      </c>
      <c r="AX653" s="14" t="s">
        <v>72</v>
      </c>
      <c r="AY653" s="252" t="s">
        <v>159</v>
      </c>
    </row>
    <row r="654" spans="1:51" s="14" customFormat="1" ht="12">
      <c r="A654" s="14"/>
      <c r="B654" s="242"/>
      <c r="C654" s="243"/>
      <c r="D654" s="225" t="s">
        <v>172</v>
      </c>
      <c r="E654" s="244" t="s">
        <v>19</v>
      </c>
      <c r="F654" s="245" t="s">
        <v>890</v>
      </c>
      <c r="G654" s="243"/>
      <c r="H654" s="246">
        <v>2</v>
      </c>
      <c r="I654" s="247"/>
      <c r="J654" s="243"/>
      <c r="K654" s="243"/>
      <c r="L654" s="248"/>
      <c r="M654" s="249"/>
      <c r="N654" s="250"/>
      <c r="O654" s="250"/>
      <c r="P654" s="250"/>
      <c r="Q654" s="250"/>
      <c r="R654" s="250"/>
      <c r="S654" s="250"/>
      <c r="T654" s="251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2" t="s">
        <v>172</v>
      </c>
      <c r="AU654" s="252" t="s">
        <v>82</v>
      </c>
      <c r="AV654" s="14" t="s">
        <v>82</v>
      </c>
      <c r="AW654" s="14" t="s">
        <v>33</v>
      </c>
      <c r="AX654" s="14" t="s">
        <v>72</v>
      </c>
      <c r="AY654" s="252" t="s">
        <v>159</v>
      </c>
    </row>
    <row r="655" spans="1:51" s="13" customFormat="1" ht="12">
      <c r="A655" s="13"/>
      <c r="B655" s="232"/>
      <c r="C655" s="233"/>
      <c r="D655" s="225" t="s">
        <v>172</v>
      </c>
      <c r="E655" s="234" t="s">
        <v>19</v>
      </c>
      <c r="F655" s="235" t="s">
        <v>892</v>
      </c>
      <c r="G655" s="233"/>
      <c r="H655" s="234" t="s">
        <v>19</v>
      </c>
      <c r="I655" s="236"/>
      <c r="J655" s="233"/>
      <c r="K655" s="233"/>
      <c r="L655" s="237"/>
      <c r="M655" s="238"/>
      <c r="N655" s="239"/>
      <c r="O655" s="239"/>
      <c r="P655" s="239"/>
      <c r="Q655" s="239"/>
      <c r="R655" s="239"/>
      <c r="S655" s="239"/>
      <c r="T655" s="240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T655" s="241" t="s">
        <v>172</v>
      </c>
      <c r="AU655" s="241" t="s">
        <v>82</v>
      </c>
      <c r="AV655" s="13" t="s">
        <v>80</v>
      </c>
      <c r="AW655" s="13" t="s">
        <v>33</v>
      </c>
      <c r="AX655" s="13" t="s">
        <v>72</v>
      </c>
      <c r="AY655" s="241" t="s">
        <v>159</v>
      </c>
    </row>
    <row r="656" spans="1:51" s="14" customFormat="1" ht="12">
      <c r="A656" s="14"/>
      <c r="B656" s="242"/>
      <c r="C656" s="243"/>
      <c r="D656" s="225" t="s">
        <v>172</v>
      </c>
      <c r="E656" s="244" t="s">
        <v>19</v>
      </c>
      <c r="F656" s="245" t="s">
        <v>893</v>
      </c>
      <c r="G656" s="243"/>
      <c r="H656" s="246">
        <v>1</v>
      </c>
      <c r="I656" s="247"/>
      <c r="J656" s="243"/>
      <c r="K656" s="243"/>
      <c r="L656" s="248"/>
      <c r="M656" s="249"/>
      <c r="N656" s="250"/>
      <c r="O656" s="250"/>
      <c r="P656" s="250"/>
      <c r="Q656" s="250"/>
      <c r="R656" s="250"/>
      <c r="S656" s="250"/>
      <c r="T656" s="251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2" t="s">
        <v>172</v>
      </c>
      <c r="AU656" s="252" t="s">
        <v>82</v>
      </c>
      <c r="AV656" s="14" t="s">
        <v>82</v>
      </c>
      <c r="AW656" s="14" t="s">
        <v>33</v>
      </c>
      <c r="AX656" s="14" t="s">
        <v>72</v>
      </c>
      <c r="AY656" s="252" t="s">
        <v>159</v>
      </c>
    </row>
    <row r="657" spans="1:51" s="14" customFormat="1" ht="12">
      <c r="A657" s="14"/>
      <c r="B657" s="242"/>
      <c r="C657" s="243"/>
      <c r="D657" s="225" t="s">
        <v>172</v>
      </c>
      <c r="E657" s="244" t="s">
        <v>19</v>
      </c>
      <c r="F657" s="245" t="s">
        <v>894</v>
      </c>
      <c r="G657" s="243"/>
      <c r="H657" s="246">
        <v>1</v>
      </c>
      <c r="I657" s="247"/>
      <c r="J657" s="243"/>
      <c r="K657" s="243"/>
      <c r="L657" s="248"/>
      <c r="M657" s="249"/>
      <c r="N657" s="250"/>
      <c r="O657" s="250"/>
      <c r="P657" s="250"/>
      <c r="Q657" s="250"/>
      <c r="R657" s="250"/>
      <c r="S657" s="250"/>
      <c r="T657" s="251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2" t="s">
        <v>172</v>
      </c>
      <c r="AU657" s="252" t="s">
        <v>82</v>
      </c>
      <c r="AV657" s="14" t="s">
        <v>82</v>
      </c>
      <c r="AW657" s="14" t="s">
        <v>33</v>
      </c>
      <c r="AX657" s="14" t="s">
        <v>72</v>
      </c>
      <c r="AY657" s="252" t="s">
        <v>159</v>
      </c>
    </row>
    <row r="658" spans="1:51" s="14" customFormat="1" ht="12">
      <c r="A658" s="14"/>
      <c r="B658" s="242"/>
      <c r="C658" s="243"/>
      <c r="D658" s="225" t="s">
        <v>172</v>
      </c>
      <c r="E658" s="244" t="s">
        <v>19</v>
      </c>
      <c r="F658" s="245" t="s">
        <v>895</v>
      </c>
      <c r="G658" s="243"/>
      <c r="H658" s="246">
        <v>2</v>
      </c>
      <c r="I658" s="247"/>
      <c r="J658" s="243"/>
      <c r="K658" s="243"/>
      <c r="L658" s="248"/>
      <c r="M658" s="249"/>
      <c r="N658" s="250"/>
      <c r="O658" s="250"/>
      <c r="P658" s="250"/>
      <c r="Q658" s="250"/>
      <c r="R658" s="250"/>
      <c r="S658" s="250"/>
      <c r="T658" s="251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T658" s="252" t="s">
        <v>172</v>
      </c>
      <c r="AU658" s="252" t="s">
        <v>82</v>
      </c>
      <c r="AV658" s="14" t="s">
        <v>82</v>
      </c>
      <c r="AW658" s="14" t="s">
        <v>33</v>
      </c>
      <c r="AX658" s="14" t="s">
        <v>72</v>
      </c>
      <c r="AY658" s="252" t="s">
        <v>159</v>
      </c>
    </row>
    <row r="659" spans="1:51" s="14" customFormat="1" ht="12">
      <c r="A659" s="14"/>
      <c r="B659" s="242"/>
      <c r="C659" s="243"/>
      <c r="D659" s="225" t="s">
        <v>172</v>
      </c>
      <c r="E659" s="244" t="s">
        <v>19</v>
      </c>
      <c r="F659" s="245" t="s">
        <v>944</v>
      </c>
      <c r="G659" s="243"/>
      <c r="H659" s="246">
        <v>4</v>
      </c>
      <c r="I659" s="247"/>
      <c r="J659" s="243"/>
      <c r="K659" s="243"/>
      <c r="L659" s="248"/>
      <c r="M659" s="249"/>
      <c r="N659" s="250"/>
      <c r="O659" s="250"/>
      <c r="P659" s="250"/>
      <c r="Q659" s="250"/>
      <c r="R659" s="250"/>
      <c r="S659" s="250"/>
      <c r="T659" s="251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T659" s="252" t="s">
        <v>172</v>
      </c>
      <c r="AU659" s="252" t="s">
        <v>82</v>
      </c>
      <c r="AV659" s="14" t="s">
        <v>82</v>
      </c>
      <c r="AW659" s="14" t="s">
        <v>33</v>
      </c>
      <c r="AX659" s="14" t="s">
        <v>72</v>
      </c>
      <c r="AY659" s="252" t="s">
        <v>159</v>
      </c>
    </row>
    <row r="660" spans="1:65" s="2" customFormat="1" ht="21.75" customHeight="1">
      <c r="A660" s="38"/>
      <c r="B660" s="39"/>
      <c r="C660" s="258" t="s">
        <v>945</v>
      </c>
      <c r="D660" s="258" t="s">
        <v>376</v>
      </c>
      <c r="E660" s="259" t="s">
        <v>946</v>
      </c>
      <c r="F660" s="260" t="s">
        <v>947</v>
      </c>
      <c r="G660" s="261" t="s">
        <v>164</v>
      </c>
      <c r="H660" s="262">
        <v>16</v>
      </c>
      <c r="I660" s="263"/>
      <c r="J660" s="264">
        <f>ROUND(I660*H660,2)</f>
        <v>0</v>
      </c>
      <c r="K660" s="260" t="s">
        <v>165</v>
      </c>
      <c r="L660" s="265"/>
      <c r="M660" s="266" t="s">
        <v>19</v>
      </c>
      <c r="N660" s="267" t="s">
        <v>43</v>
      </c>
      <c r="O660" s="84"/>
      <c r="P660" s="221">
        <f>O660*H660</f>
        <v>0</v>
      </c>
      <c r="Q660" s="221">
        <v>0.0061</v>
      </c>
      <c r="R660" s="221">
        <f>Q660*H660</f>
        <v>0.0976</v>
      </c>
      <c r="S660" s="221">
        <v>0</v>
      </c>
      <c r="T660" s="222">
        <f>S660*H660</f>
        <v>0</v>
      </c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R660" s="223" t="s">
        <v>215</v>
      </c>
      <c r="AT660" s="223" t="s">
        <v>376</v>
      </c>
      <c r="AU660" s="223" t="s">
        <v>82</v>
      </c>
      <c r="AY660" s="17" t="s">
        <v>159</v>
      </c>
      <c r="BE660" s="224">
        <f>IF(N660="základní",J660,0)</f>
        <v>0</v>
      </c>
      <c r="BF660" s="224">
        <f>IF(N660="snížená",J660,0)</f>
        <v>0</v>
      </c>
      <c r="BG660" s="224">
        <f>IF(N660="zákl. přenesená",J660,0)</f>
        <v>0</v>
      </c>
      <c r="BH660" s="224">
        <f>IF(N660="sníž. přenesená",J660,0)</f>
        <v>0</v>
      </c>
      <c r="BI660" s="224">
        <f>IF(N660="nulová",J660,0)</f>
        <v>0</v>
      </c>
      <c r="BJ660" s="17" t="s">
        <v>80</v>
      </c>
      <c r="BK660" s="224">
        <f>ROUND(I660*H660,2)</f>
        <v>0</v>
      </c>
      <c r="BL660" s="17" t="s">
        <v>166</v>
      </c>
      <c r="BM660" s="223" t="s">
        <v>948</v>
      </c>
    </row>
    <row r="661" spans="1:47" s="2" customFormat="1" ht="12">
      <c r="A661" s="38"/>
      <c r="B661" s="39"/>
      <c r="C661" s="40"/>
      <c r="D661" s="225" t="s">
        <v>168</v>
      </c>
      <c r="E661" s="40"/>
      <c r="F661" s="226" t="s">
        <v>947</v>
      </c>
      <c r="G661" s="40"/>
      <c r="H661" s="40"/>
      <c r="I661" s="227"/>
      <c r="J661" s="40"/>
      <c r="K661" s="40"/>
      <c r="L661" s="44"/>
      <c r="M661" s="228"/>
      <c r="N661" s="229"/>
      <c r="O661" s="84"/>
      <c r="P661" s="84"/>
      <c r="Q661" s="84"/>
      <c r="R661" s="84"/>
      <c r="S661" s="84"/>
      <c r="T661" s="85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T661" s="17" t="s">
        <v>168</v>
      </c>
      <c r="AU661" s="17" t="s">
        <v>82</v>
      </c>
    </row>
    <row r="662" spans="1:47" s="2" customFormat="1" ht="12">
      <c r="A662" s="38"/>
      <c r="B662" s="39"/>
      <c r="C662" s="40"/>
      <c r="D662" s="230" t="s">
        <v>170</v>
      </c>
      <c r="E662" s="40"/>
      <c r="F662" s="231" t="s">
        <v>949</v>
      </c>
      <c r="G662" s="40"/>
      <c r="H662" s="40"/>
      <c r="I662" s="227"/>
      <c r="J662" s="40"/>
      <c r="K662" s="40"/>
      <c r="L662" s="44"/>
      <c r="M662" s="228"/>
      <c r="N662" s="229"/>
      <c r="O662" s="84"/>
      <c r="P662" s="84"/>
      <c r="Q662" s="84"/>
      <c r="R662" s="84"/>
      <c r="S662" s="84"/>
      <c r="T662" s="85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T662" s="17" t="s">
        <v>170</v>
      </c>
      <c r="AU662" s="17" t="s">
        <v>82</v>
      </c>
    </row>
    <row r="663" spans="1:65" s="2" customFormat="1" ht="24.15" customHeight="1">
      <c r="A663" s="38"/>
      <c r="B663" s="39"/>
      <c r="C663" s="212" t="s">
        <v>950</v>
      </c>
      <c r="D663" s="212" t="s">
        <v>161</v>
      </c>
      <c r="E663" s="213" t="s">
        <v>951</v>
      </c>
      <c r="F663" s="214" t="s">
        <v>952</v>
      </c>
      <c r="G663" s="215" t="s">
        <v>527</v>
      </c>
      <c r="H663" s="216">
        <v>948</v>
      </c>
      <c r="I663" s="217"/>
      <c r="J663" s="218">
        <f>ROUND(I663*H663,2)</f>
        <v>0</v>
      </c>
      <c r="K663" s="214" t="s">
        <v>165</v>
      </c>
      <c r="L663" s="44"/>
      <c r="M663" s="219" t="s">
        <v>19</v>
      </c>
      <c r="N663" s="220" t="s">
        <v>43</v>
      </c>
      <c r="O663" s="84"/>
      <c r="P663" s="221">
        <f>O663*H663</f>
        <v>0</v>
      </c>
      <c r="Q663" s="221">
        <v>0.00011</v>
      </c>
      <c r="R663" s="221">
        <f>Q663*H663</f>
        <v>0.10428</v>
      </c>
      <c r="S663" s="221">
        <v>0</v>
      </c>
      <c r="T663" s="222">
        <f>S663*H663</f>
        <v>0</v>
      </c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R663" s="223" t="s">
        <v>166</v>
      </c>
      <c r="AT663" s="223" t="s">
        <v>161</v>
      </c>
      <c r="AU663" s="223" t="s">
        <v>82</v>
      </c>
      <c r="AY663" s="17" t="s">
        <v>159</v>
      </c>
      <c r="BE663" s="224">
        <f>IF(N663="základní",J663,0)</f>
        <v>0</v>
      </c>
      <c r="BF663" s="224">
        <f>IF(N663="snížená",J663,0)</f>
        <v>0</v>
      </c>
      <c r="BG663" s="224">
        <f>IF(N663="zákl. přenesená",J663,0)</f>
        <v>0</v>
      </c>
      <c r="BH663" s="224">
        <f>IF(N663="sníž. přenesená",J663,0)</f>
        <v>0</v>
      </c>
      <c r="BI663" s="224">
        <f>IF(N663="nulová",J663,0)</f>
        <v>0</v>
      </c>
      <c r="BJ663" s="17" t="s">
        <v>80</v>
      </c>
      <c r="BK663" s="224">
        <f>ROUND(I663*H663,2)</f>
        <v>0</v>
      </c>
      <c r="BL663" s="17" t="s">
        <v>166</v>
      </c>
      <c r="BM663" s="223" t="s">
        <v>953</v>
      </c>
    </row>
    <row r="664" spans="1:47" s="2" customFormat="1" ht="12">
      <c r="A664" s="38"/>
      <c r="B664" s="39"/>
      <c r="C664" s="40"/>
      <c r="D664" s="225" t="s">
        <v>168</v>
      </c>
      <c r="E664" s="40"/>
      <c r="F664" s="226" t="s">
        <v>954</v>
      </c>
      <c r="G664" s="40"/>
      <c r="H664" s="40"/>
      <c r="I664" s="227"/>
      <c r="J664" s="40"/>
      <c r="K664" s="40"/>
      <c r="L664" s="44"/>
      <c r="M664" s="228"/>
      <c r="N664" s="229"/>
      <c r="O664" s="84"/>
      <c r="P664" s="84"/>
      <c r="Q664" s="84"/>
      <c r="R664" s="84"/>
      <c r="S664" s="84"/>
      <c r="T664" s="85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T664" s="17" t="s">
        <v>168</v>
      </c>
      <c r="AU664" s="17" t="s">
        <v>82</v>
      </c>
    </row>
    <row r="665" spans="1:47" s="2" customFormat="1" ht="12">
      <c r="A665" s="38"/>
      <c r="B665" s="39"/>
      <c r="C665" s="40"/>
      <c r="D665" s="230" t="s">
        <v>170</v>
      </c>
      <c r="E665" s="40"/>
      <c r="F665" s="231" t="s">
        <v>955</v>
      </c>
      <c r="G665" s="40"/>
      <c r="H665" s="40"/>
      <c r="I665" s="227"/>
      <c r="J665" s="40"/>
      <c r="K665" s="40"/>
      <c r="L665" s="44"/>
      <c r="M665" s="228"/>
      <c r="N665" s="229"/>
      <c r="O665" s="84"/>
      <c r="P665" s="84"/>
      <c r="Q665" s="84"/>
      <c r="R665" s="84"/>
      <c r="S665" s="84"/>
      <c r="T665" s="85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T665" s="17" t="s">
        <v>170</v>
      </c>
      <c r="AU665" s="17" t="s">
        <v>82</v>
      </c>
    </row>
    <row r="666" spans="1:51" s="13" customFormat="1" ht="12">
      <c r="A666" s="13"/>
      <c r="B666" s="232"/>
      <c r="C666" s="233"/>
      <c r="D666" s="225" t="s">
        <v>172</v>
      </c>
      <c r="E666" s="234" t="s">
        <v>19</v>
      </c>
      <c r="F666" s="235" t="s">
        <v>882</v>
      </c>
      <c r="G666" s="233"/>
      <c r="H666" s="234" t="s">
        <v>19</v>
      </c>
      <c r="I666" s="236"/>
      <c r="J666" s="233"/>
      <c r="K666" s="233"/>
      <c r="L666" s="237"/>
      <c r="M666" s="238"/>
      <c r="N666" s="239"/>
      <c r="O666" s="239"/>
      <c r="P666" s="239"/>
      <c r="Q666" s="239"/>
      <c r="R666" s="239"/>
      <c r="S666" s="239"/>
      <c r="T666" s="240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1" t="s">
        <v>172</v>
      </c>
      <c r="AU666" s="241" t="s">
        <v>82</v>
      </c>
      <c r="AV666" s="13" t="s">
        <v>80</v>
      </c>
      <c r="AW666" s="13" t="s">
        <v>33</v>
      </c>
      <c r="AX666" s="13" t="s">
        <v>72</v>
      </c>
      <c r="AY666" s="241" t="s">
        <v>159</v>
      </c>
    </row>
    <row r="667" spans="1:51" s="13" customFormat="1" ht="12">
      <c r="A667" s="13"/>
      <c r="B667" s="232"/>
      <c r="C667" s="233"/>
      <c r="D667" s="225" t="s">
        <v>172</v>
      </c>
      <c r="E667" s="234" t="s">
        <v>19</v>
      </c>
      <c r="F667" s="235" t="s">
        <v>956</v>
      </c>
      <c r="G667" s="233"/>
      <c r="H667" s="234" t="s">
        <v>19</v>
      </c>
      <c r="I667" s="236"/>
      <c r="J667" s="233"/>
      <c r="K667" s="233"/>
      <c r="L667" s="237"/>
      <c r="M667" s="238"/>
      <c r="N667" s="239"/>
      <c r="O667" s="239"/>
      <c r="P667" s="239"/>
      <c r="Q667" s="239"/>
      <c r="R667" s="239"/>
      <c r="S667" s="239"/>
      <c r="T667" s="240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T667" s="241" t="s">
        <v>172</v>
      </c>
      <c r="AU667" s="241" t="s">
        <v>82</v>
      </c>
      <c r="AV667" s="13" t="s">
        <v>80</v>
      </c>
      <c r="AW667" s="13" t="s">
        <v>33</v>
      </c>
      <c r="AX667" s="13" t="s">
        <v>72</v>
      </c>
      <c r="AY667" s="241" t="s">
        <v>159</v>
      </c>
    </row>
    <row r="668" spans="1:51" s="14" customFormat="1" ht="12">
      <c r="A668" s="14"/>
      <c r="B668" s="242"/>
      <c r="C668" s="243"/>
      <c r="D668" s="225" t="s">
        <v>172</v>
      </c>
      <c r="E668" s="244" t="s">
        <v>19</v>
      </c>
      <c r="F668" s="245" t="s">
        <v>957</v>
      </c>
      <c r="G668" s="243"/>
      <c r="H668" s="246">
        <v>948</v>
      </c>
      <c r="I668" s="247"/>
      <c r="J668" s="243"/>
      <c r="K668" s="243"/>
      <c r="L668" s="248"/>
      <c r="M668" s="249"/>
      <c r="N668" s="250"/>
      <c r="O668" s="250"/>
      <c r="P668" s="250"/>
      <c r="Q668" s="250"/>
      <c r="R668" s="250"/>
      <c r="S668" s="250"/>
      <c r="T668" s="251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52" t="s">
        <v>172</v>
      </c>
      <c r="AU668" s="252" t="s">
        <v>82</v>
      </c>
      <c r="AV668" s="14" t="s">
        <v>82</v>
      </c>
      <c r="AW668" s="14" t="s">
        <v>33</v>
      </c>
      <c r="AX668" s="14" t="s">
        <v>72</v>
      </c>
      <c r="AY668" s="252" t="s">
        <v>159</v>
      </c>
    </row>
    <row r="669" spans="1:65" s="2" customFormat="1" ht="24.15" customHeight="1">
      <c r="A669" s="38"/>
      <c r="B669" s="39"/>
      <c r="C669" s="212" t="s">
        <v>958</v>
      </c>
      <c r="D669" s="212" t="s">
        <v>161</v>
      </c>
      <c r="E669" s="213" t="s">
        <v>959</v>
      </c>
      <c r="F669" s="214" t="s">
        <v>960</v>
      </c>
      <c r="G669" s="215" t="s">
        <v>527</v>
      </c>
      <c r="H669" s="216">
        <v>3625.5</v>
      </c>
      <c r="I669" s="217"/>
      <c r="J669" s="218">
        <f>ROUND(I669*H669,2)</f>
        <v>0</v>
      </c>
      <c r="K669" s="214" t="s">
        <v>165</v>
      </c>
      <c r="L669" s="44"/>
      <c r="M669" s="219" t="s">
        <v>19</v>
      </c>
      <c r="N669" s="220" t="s">
        <v>43</v>
      </c>
      <c r="O669" s="84"/>
      <c r="P669" s="221">
        <f>O669*H669</f>
        <v>0</v>
      </c>
      <c r="Q669" s="221">
        <v>4E-05</v>
      </c>
      <c r="R669" s="221">
        <f>Q669*H669</f>
        <v>0.14502</v>
      </c>
      <c r="S669" s="221">
        <v>0</v>
      </c>
      <c r="T669" s="222">
        <f>S669*H669</f>
        <v>0</v>
      </c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R669" s="223" t="s">
        <v>166</v>
      </c>
      <c r="AT669" s="223" t="s">
        <v>161</v>
      </c>
      <c r="AU669" s="223" t="s">
        <v>82</v>
      </c>
      <c r="AY669" s="17" t="s">
        <v>159</v>
      </c>
      <c r="BE669" s="224">
        <f>IF(N669="základní",J669,0)</f>
        <v>0</v>
      </c>
      <c r="BF669" s="224">
        <f>IF(N669="snížená",J669,0)</f>
        <v>0</v>
      </c>
      <c r="BG669" s="224">
        <f>IF(N669="zákl. přenesená",J669,0)</f>
        <v>0</v>
      </c>
      <c r="BH669" s="224">
        <f>IF(N669="sníž. přenesená",J669,0)</f>
        <v>0</v>
      </c>
      <c r="BI669" s="224">
        <f>IF(N669="nulová",J669,0)</f>
        <v>0</v>
      </c>
      <c r="BJ669" s="17" t="s">
        <v>80</v>
      </c>
      <c r="BK669" s="224">
        <f>ROUND(I669*H669,2)</f>
        <v>0</v>
      </c>
      <c r="BL669" s="17" t="s">
        <v>166</v>
      </c>
      <c r="BM669" s="223" t="s">
        <v>961</v>
      </c>
    </row>
    <row r="670" spans="1:47" s="2" customFormat="1" ht="12">
      <c r="A670" s="38"/>
      <c r="B670" s="39"/>
      <c r="C670" s="40"/>
      <c r="D670" s="225" t="s">
        <v>168</v>
      </c>
      <c r="E670" s="40"/>
      <c r="F670" s="226" t="s">
        <v>962</v>
      </c>
      <c r="G670" s="40"/>
      <c r="H670" s="40"/>
      <c r="I670" s="227"/>
      <c r="J670" s="40"/>
      <c r="K670" s="40"/>
      <c r="L670" s="44"/>
      <c r="M670" s="228"/>
      <c r="N670" s="229"/>
      <c r="O670" s="84"/>
      <c r="P670" s="84"/>
      <c r="Q670" s="84"/>
      <c r="R670" s="84"/>
      <c r="S670" s="84"/>
      <c r="T670" s="85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T670" s="17" t="s">
        <v>168</v>
      </c>
      <c r="AU670" s="17" t="s">
        <v>82</v>
      </c>
    </row>
    <row r="671" spans="1:47" s="2" customFormat="1" ht="12">
      <c r="A671" s="38"/>
      <c r="B671" s="39"/>
      <c r="C671" s="40"/>
      <c r="D671" s="230" t="s">
        <v>170</v>
      </c>
      <c r="E671" s="40"/>
      <c r="F671" s="231" t="s">
        <v>963</v>
      </c>
      <c r="G671" s="40"/>
      <c r="H671" s="40"/>
      <c r="I671" s="227"/>
      <c r="J671" s="40"/>
      <c r="K671" s="40"/>
      <c r="L671" s="44"/>
      <c r="M671" s="228"/>
      <c r="N671" s="229"/>
      <c r="O671" s="84"/>
      <c r="P671" s="84"/>
      <c r="Q671" s="84"/>
      <c r="R671" s="84"/>
      <c r="S671" s="84"/>
      <c r="T671" s="85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T671" s="17" t="s">
        <v>170</v>
      </c>
      <c r="AU671" s="17" t="s">
        <v>82</v>
      </c>
    </row>
    <row r="672" spans="1:51" s="13" customFormat="1" ht="12">
      <c r="A672" s="13"/>
      <c r="B672" s="232"/>
      <c r="C672" s="233"/>
      <c r="D672" s="225" t="s">
        <v>172</v>
      </c>
      <c r="E672" s="234" t="s">
        <v>19</v>
      </c>
      <c r="F672" s="235" t="s">
        <v>882</v>
      </c>
      <c r="G672" s="233"/>
      <c r="H672" s="234" t="s">
        <v>19</v>
      </c>
      <c r="I672" s="236"/>
      <c r="J672" s="233"/>
      <c r="K672" s="233"/>
      <c r="L672" s="237"/>
      <c r="M672" s="238"/>
      <c r="N672" s="239"/>
      <c r="O672" s="239"/>
      <c r="P672" s="239"/>
      <c r="Q672" s="239"/>
      <c r="R672" s="239"/>
      <c r="S672" s="239"/>
      <c r="T672" s="240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T672" s="241" t="s">
        <v>172</v>
      </c>
      <c r="AU672" s="241" t="s">
        <v>82</v>
      </c>
      <c r="AV672" s="13" t="s">
        <v>80</v>
      </c>
      <c r="AW672" s="13" t="s">
        <v>33</v>
      </c>
      <c r="AX672" s="13" t="s">
        <v>72</v>
      </c>
      <c r="AY672" s="241" t="s">
        <v>159</v>
      </c>
    </row>
    <row r="673" spans="1:51" s="13" customFormat="1" ht="12">
      <c r="A673" s="13"/>
      <c r="B673" s="232"/>
      <c r="C673" s="233"/>
      <c r="D673" s="225" t="s">
        <v>172</v>
      </c>
      <c r="E673" s="234" t="s">
        <v>19</v>
      </c>
      <c r="F673" s="235" t="s">
        <v>956</v>
      </c>
      <c r="G673" s="233"/>
      <c r="H673" s="234" t="s">
        <v>19</v>
      </c>
      <c r="I673" s="236"/>
      <c r="J673" s="233"/>
      <c r="K673" s="233"/>
      <c r="L673" s="237"/>
      <c r="M673" s="238"/>
      <c r="N673" s="239"/>
      <c r="O673" s="239"/>
      <c r="P673" s="239"/>
      <c r="Q673" s="239"/>
      <c r="R673" s="239"/>
      <c r="S673" s="239"/>
      <c r="T673" s="240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T673" s="241" t="s">
        <v>172</v>
      </c>
      <c r="AU673" s="241" t="s">
        <v>82</v>
      </c>
      <c r="AV673" s="13" t="s">
        <v>80</v>
      </c>
      <c r="AW673" s="13" t="s">
        <v>33</v>
      </c>
      <c r="AX673" s="13" t="s">
        <v>72</v>
      </c>
      <c r="AY673" s="241" t="s">
        <v>159</v>
      </c>
    </row>
    <row r="674" spans="1:51" s="14" customFormat="1" ht="12">
      <c r="A674" s="14"/>
      <c r="B674" s="242"/>
      <c r="C674" s="243"/>
      <c r="D674" s="225" t="s">
        <v>172</v>
      </c>
      <c r="E674" s="244" t="s">
        <v>19</v>
      </c>
      <c r="F674" s="245" t="s">
        <v>964</v>
      </c>
      <c r="G674" s="243"/>
      <c r="H674" s="246">
        <v>998.5</v>
      </c>
      <c r="I674" s="247"/>
      <c r="J674" s="243"/>
      <c r="K674" s="243"/>
      <c r="L674" s="248"/>
      <c r="M674" s="249"/>
      <c r="N674" s="250"/>
      <c r="O674" s="250"/>
      <c r="P674" s="250"/>
      <c r="Q674" s="250"/>
      <c r="R674" s="250"/>
      <c r="S674" s="250"/>
      <c r="T674" s="251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2" t="s">
        <v>172</v>
      </c>
      <c r="AU674" s="252" t="s">
        <v>82</v>
      </c>
      <c r="AV674" s="14" t="s">
        <v>82</v>
      </c>
      <c r="AW674" s="14" t="s">
        <v>33</v>
      </c>
      <c r="AX674" s="14" t="s">
        <v>72</v>
      </c>
      <c r="AY674" s="252" t="s">
        <v>159</v>
      </c>
    </row>
    <row r="675" spans="1:51" s="14" customFormat="1" ht="12">
      <c r="A675" s="14"/>
      <c r="B675" s="242"/>
      <c r="C675" s="243"/>
      <c r="D675" s="225" t="s">
        <v>172</v>
      </c>
      <c r="E675" s="244" t="s">
        <v>19</v>
      </c>
      <c r="F675" s="245" t="s">
        <v>965</v>
      </c>
      <c r="G675" s="243"/>
      <c r="H675" s="246">
        <v>1069</v>
      </c>
      <c r="I675" s="247"/>
      <c r="J675" s="243"/>
      <c r="K675" s="243"/>
      <c r="L675" s="248"/>
      <c r="M675" s="249"/>
      <c r="N675" s="250"/>
      <c r="O675" s="250"/>
      <c r="P675" s="250"/>
      <c r="Q675" s="250"/>
      <c r="R675" s="250"/>
      <c r="S675" s="250"/>
      <c r="T675" s="251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2" t="s">
        <v>172</v>
      </c>
      <c r="AU675" s="252" t="s">
        <v>82</v>
      </c>
      <c r="AV675" s="14" t="s">
        <v>82</v>
      </c>
      <c r="AW675" s="14" t="s">
        <v>33</v>
      </c>
      <c r="AX675" s="14" t="s">
        <v>72</v>
      </c>
      <c r="AY675" s="252" t="s">
        <v>159</v>
      </c>
    </row>
    <row r="676" spans="1:51" s="14" customFormat="1" ht="12">
      <c r="A676" s="14"/>
      <c r="B676" s="242"/>
      <c r="C676" s="243"/>
      <c r="D676" s="225" t="s">
        <v>172</v>
      </c>
      <c r="E676" s="244" t="s">
        <v>19</v>
      </c>
      <c r="F676" s="245" t="s">
        <v>966</v>
      </c>
      <c r="G676" s="243"/>
      <c r="H676" s="246">
        <v>1558</v>
      </c>
      <c r="I676" s="247"/>
      <c r="J676" s="243"/>
      <c r="K676" s="243"/>
      <c r="L676" s="248"/>
      <c r="M676" s="249"/>
      <c r="N676" s="250"/>
      <c r="O676" s="250"/>
      <c r="P676" s="250"/>
      <c r="Q676" s="250"/>
      <c r="R676" s="250"/>
      <c r="S676" s="250"/>
      <c r="T676" s="251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T676" s="252" t="s">
        <v>172</v>
      </c>
      <c r="AU676" s="252" t="s">
        <v>82</v>
      </c>
      <c r="AV676" s="14" t="s">
        <v>82</v>
      </c>
      <c r="AW676" s="14" t="s">
        <v>33</v>
      </c>
      <c r="AX676" s="14" t="s">
        <v>72</v>
      </c>
      <c r="AY676" s="252" t="s">
        <v>159</v>
      </c>
    </row>
    <row r="677" spans="1:65" s="2" customFormat="1" ht="24.15" customHeight="1">
      <c r="A677" s="38"/>
      <c r="B677" s="39"/>
      <c r="C677" s="212" t="s">
        <v>967</v>
      </c>
      <c r="D677" s="212" t="s">
        <v>161</v>
      </c>
      <c r="E677" s="213" t="s">
        <v>968</v>
      </c>
      <c r="F677" s="214" t="s">
        <v>969</v>
      </c>
      <c r="G677" s="215" t="s">
        <v>527</v>
      </c>
      <c r="H677" s="216">
        <v>6909</v>
      </c>
      <c r="I677" s="217"/>
      <c r="J677" s="218">
        <f>ROUND(I677*H677,2)</f>
        <v>0</v>
      </c>
      <c r="K677" s="214" t="s">
        <v>165</v>
      </c>
      <c r="L677" s="44"/>
      <c r="M677" s="219" t="s">
        <v>19</v>
      </c>
      <c r="N677" s="220" t="s">
        <v>43</v>
      </c>
      <c r="O677" s="84"/>
      <c r="P677" s="221">
        <f>O677*H677</f>
        <v>0</v>
      </c>
      <c r="Q677" s="221">
        <v>0.00021</v>
      </c>
      <c r="R677" s="221">
        <f>Q677*H677</f>
        <v>1.45089</v>
      </c>
      <c r="S677" s="221">
        <v>0</v>
      </c>
      <c r="T677" s="222">
        <f>S677*H677</f>
        <v>0</v>
      </c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R677" s="223" t="s">
        <v>166</v>
      </c>
      <c r="AT677" s="223" t="s">
        <v>161</v>
      </c>
      <c r="AU677" s="223" t="s">
        <v>82</v>
      </c>
      <c r="AY677" s="17" t="s">
        <v>159</v>
      </c>
      <c r="BE677" s="224">
        <f>IF(N677="základní",J677,0)</f>
        <v>0</v>
      </c>
      <c r="BF677" s="224">
        <f>IF(N677="snížená",J677,0)</f>
        <v>0</v>
      </c>
      <c r="BG677" s="224">
        <f>IF(N677="zákl. přenesená",J677,0)</f>
        <v>0</v>
      </c>
      <c r="BH677" s="224">
        <f>IF(N677="sníž. přenesená",J677,0)</f>
        <v>0</v>
      </c>
      <c r="BI677" s="224">
        <f>IF(N677="nulová",J677,0)</f>
        <v>0</v>
      </c>
      <c r="BJ677" s="17" t="s">
        <v>80</v>
      </c>
      <c r="BK677" s="224">
        <f>ROUND(I677*H677,2)</f>
        <v>0</v>
      </c>
      <c r="BL677" s="17" t="s">
        <v>166</v>
      </c>
      <c r="BM677" s="223" t="s">
        <v>970</v>
      </c>
    </row>
    <row r="678" spans="1:47" s="2" customFormat="1" ht="12">
      <c r="A678" s="38"/>
      <c r="B678" s="39"/>
      <c r="C678" s="40"/>
      <c r="D678" s="225" t="s">
        <v>168</v>
      </c>
      <c r="E678" s="40"/>
      <c r="F678" s="226" t="s">
        <v>971</v>
      </c>
      <c r="G678" s="40"/>
      <c r="H678" s="40"/>
      <c r="I678" s="227"/>
      <c r="J678" s="40"/>
      <c r="K678" s="40"/>
      <c r="L678" s="44"/>
      <c r="M678" s="228"/>
      <c r="N678" s="229"/>
      <c r="O678" s="84"/>
      <c r="P678" s="84"/>
      <c r="Q678" s="84"/>
      <c r="R678" s="84"/>
      <c r="S678" s="84"/>
      <c r="T678" s="85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T678" s="17" t="s">
        <v>168</v>
      </c>
      <c r="AU678" s="17" t="s">
        <v>82</v>
      </c>
    </row>
    <row r="679" spans="1:47" s="2" customFormat="1" ht="12">
      <c r="A679" s="38"/>
      <c r="B679" s="39"/>
      <c r="C679" s="40"/>
      <c r="D679" s="230" t="s">
        <v>170</v>
      </c>
      <c r="E679" s="40"/>
      <c r="F679" s="231" t="s">
        <v>972</v>
      </c>
      <c r="G679" s="40"/>
      <c r="H679" s="40"/>
      <c r="I679" s="227"/>
      <c r="J679" s="40"/>
      <c r="K679" s="40"/>
      <c r="L679" s="44"/>
      <c r="M679" s="228"/>
      <c r="N679" s="229"/>
      <c r="O679" s="84"/>
      <c r="P679" s="84"/>
      <c r="Q679" s="84"/>
      <c r="R679" s="84"/>
      <c r="S679" s="84"/>
      <c r="T679" s="85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T679" s="17" t="s">
        <v>170</v>
      </c>
      <c r="AU679" s="17" t="s">
        <v>82</v>
      </c>
    </row>
    <row r="680" spans="1:51" s="13" customFormat="1" ht="12">
      <c r="A680" s="13"/>
      <c r="B680" s="232"/>
      <c r="C680" s="233"/>
      <c r="D680" s="225" t="s">
        <v>172</v>
      </c>
      <c r="E680" s="234" t="s">
        <v>19</v>
      </c>
      <c r="F680" s="235" t="s">
        <v>882</v>
      </c>
      <c r="G680" s="233"/>
      <c r="H680" s="234" t="s">
        <v>19</v>
      </c>
      <c r="I680" s="236"/>
      <c r="J680" s="233"/>
      <c r="K680" s="233"/>
      <c r="L680" s="237"/>
      <c r="M680" s="238"/>
      <c r="N680" s="239"/>
      <c r="O680" s="239"/>
      <c r="P680" s="239"/>
      <c r="Q680" s="239"/>
      <c r="R680" s="239"/>
      <c r="S680" s="239"/>
      <c r="T680" s="240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T680" s="241" t="s">
        <v>172</v>
      </c>
      <c r="AU680" s="241" t="s">
        <v>82</v>
      </c>
      <c r="AV680" s="13" t="s">
        <v>80</v>
      </c>
      <c r="AW680" s="13" t="s">
        <v>33</v>
      </c>
      <c r="AX680" s="13" t="s">
        <v>72</v>
      </c>
      <c r="AY680" s="241" t="s">
        <v>159</v>
      </c>
    </row>
    <row r="681" spans="1:51" s="13" customFormat="1" ht="12">
      <c r="A681" s="13"/>
      <c r="B681" s="232"/>
      <c r="C681" s="233"/>
      <c r="D681" s="225" t="s">
        <v>172</v>
      </c>
      <c r="E681" s="234" t="s">
        <v>19</v>
      </c>
      <c r="F681" s="235" t="s">
        <v>956</v>
      </c>
      <c r="G681" s="233"/>
      <c r="H681" s="234" t="s">
        <v>19</v>
      </c>
      <c r="I681" s="236"/>
      <c r="J681" s="233"/>
      <c r="K681" s="233"/>
      <c r="L681" s="237"/>
      <c r="M681" s="238"/>
      <c r="N681" s="239"/>
      <c r="O681" s="239"/>
      <c r="P681" s="239"/>
      <c r="Q681" s="239"/>
      <c r="R681" s="239"/>
      <c r="S681" s="239"/>
      <c r="T681" s="240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T681" s="241" t="s">
        <v>172</v>
      </c>
      <c r="AU681" s="241" t="s">
        <v>82</v>
      </c>
      <c r="AV681" s="13" t="s">
        <v>80</v>
      </c>
      <c r="AW681" s="13" t="s">
        <v>33</v>
      </c>
      <c r="AX681" s="13" t="s">
        <v>72</v>
      </c>
      <c r="AY681" s="241" t="s">
        <v>159</v>
      </c>
    </row>
    <row r="682" spans="1:51" s="14" customFormat="1" ht="12">
      <c r="A682" s="14"/>
      <c r="B682" s="242"/>
      <c r="C682" s="243"/>
      <c r="D682" s="225" t="s">
        <v>172</v>
      </c>
      <c r="E682" s="244" t="s">
        <v>19</v>
      </c>
      <c r="F682" s="245" t="s">
        <v>973</v>
      </c>
      <c r="G682" s="243"/>
      <c r="H682" s="246">
        <v>6909</v>
      </c>
      <c r="I682" s="247"/>
      <c r="J682" s="243"/>
      <c r="K682" s="243"/>
      <c r="L682" s="248"/>
      <c r="M682" s="249"/>
      <c r="N682" s="250"/>
      <c r="O682" s="250"/>
      <c r="P682" s="250"/>
      <c r="Q682" s="250"/>
      <c r="R682" s="250"/>
      <c r="S682" s="250"/>
      <c r="T682" s="251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52" t="s">
        <v>172</v>
      </c>
      <c r="AU682" s="252" t="s">
        <v>82</v>
      </c>
      <c r="AV682" s="14" t="s">
        <v>82</v>
      </c>
      <c r="AW682" s="14" t="s">
        <v>33</v>
      </c>
      <c r="AX682" s="14" t="s">
        <v>72</v>
      </c>
      <c r="AY682" s="252" t="s">
        <v>159</v>
      </c>
    </row>
    <row r="683" spans="1:65" s="2" customFormat="1" ht="24.15" customHeight="1">
      <c r="A683" s="38"/>
      <c r="B683" s="39"/>
      <c r="C683" s="212" t="s">
        <v>974</v>
      </c>
      <c r="D683" s="212" t="s">
        <v>161</v>
      </c>
      <c r="E683" s="213" t="s">
        <v>975</v>
      </c>
      <c r="F683" s="214" t="s">
        <v>976</v>
      </c>
      <c r="G683" s="215" t="s">
        <v>527</v>
      </c>
      <c r="H683" s="216">
        <v>119.5</v>
      </c>
      <c r="I683" s="217"/>
      <c r="J683" s="218">
        <f>ROUND(I683*H683,2)</f>
        <v>0</v>
      </c>
      <c r="K683" s="214" t="s">
        <v>165</v>
      </c>
      <c r="L683" s="44"/>
      <c r="M683" s="219" t="s">
        <v>19</v>
      </c>
      <c r="N683" s="220" t="s">
        <v>43</v>
      </c>
      <c r="O683" s="84"/>
      <c r="P683" s="221">
        <f>O683*H683</f>
        <v>0</v>
      </c>
      <c r="Q683" s="221">
        <v>0.00011</v>
      </c>
      <c r="R683" s="221">
        <f>Q683*H683</f>
        <v>0.013145</v>
      </c>
      <c r="S683" s="221">
        <v>0</v>
      </c>
      <c r="T683" s="222">
        <f>S683*H683</f>
        <v>0</v>
      </c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R683" s="223" t="s">
        <v>166</v>
      </c>
      <c r="AT683" s="223" t="s">
        <v>161</v>
      </c>
      <c r="AU683" s="223" t="s">
        <v>82</v>
      </c>
      <c r="AY683" s="17" t="s">
        <v>159</v>
      </c>
      <c r="BE683" s="224">
        <f>IF(N683="základní",J683,0)</f>
        <v>0</v>
      </c>
      <c r="BF683" s="224">
        <f>IF(N683="snížená",J683,0)</f>
        <v>0</v>
      </c>
      <c r="BG683" s="224">
        <f>IF(N683="zákl. přenesená",J683,0)</f>
        <v>0</v>
      </c>
      <c r="BH683" s="224">
        <f>IF(N683="sníž. přenesená",J683,0)</f>
        <v>0</v>
      </c>
      <c r="BI683" s="224">
        <f>IF(N683="nulová",J683,0)</f>
        <v>0</v>
      </c>
      <c r="BJ683" s="17" t="s">
        <v>80</v>
      </c>
      <c r="BK683" s="224">
        <f>ROUND(I683*H683,2)</f>
        <v>0</v>
      </c>
      <c r="BL683" s="17" t="s">
        <v>166</v>
      </c>
      <c r="BM683" s="223" t="s">
        <v>977</v>
      </c>
    </row>
    <row r="684" spans="1:47" s="2" customFormat="1" ht="12">
      <c r="A684" s="38"/>
      <c r="B684" s="39"/>
      <c r="C684" s="40"/>
      <c r="D684" s="225" t="s">
        <v>168</v>
      </c>
      <c r="E684" s="40"/>
      <c r="F684" s="226" t="s">
        <v>978</v>
      </c>
      <c r="G684" s="40"/>
      <c r="H684" s="40"/>
      <c r="I684" s="227"/>
      <c r="J684" s="40"/>
      <c r="K684" s="40"/>
      <c r="L684" s="44"/>
      <c r="M684" s="228"/>
      <c r="N684" s="229"/>
      <c r="O684" s="84"/>
      <c r="P684" s="84"/>
      <c r="Q684" s="84"/>
      <c r="R684" s="84"/>
      <c r="S684" s="84"/>
      <c r="T684" s="85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T684" s="17" t="s">
        <v>168</v>
      </c>
      <c r="AU684" s="17" t="s">
        <v>82</v>
      </c>
    </row>
    <row r="685" spans="1:47" s="2" customFormat="1" ht="12">
      <c r="A685" s="38"/>
      <c r="B685" s="39"/>
      <c r="C685" s="40"/>
      <c r="D685" s="230" t="s">
        <v>170</v>
      </c>
      <c r="E685" s="40"/>
      <c r="F685" s="231" t="s">
        <v>979</v>
      </c>
      <c r="G685" s="40"/>
      <c r="H685" s="40"/>
      <c r="I685" s="227"/>
      <c r="J685" s="40"/>
      <c r="K685" s="40"/>
      <c r="L685" s="44"/>
      <c r="M685" s="228"/>
      <c r="N685" s="229"/>
      <c r="O685" s="84"/>
      <c r="P685" s="84"/>
      <c r="Q685" s="84"/>
      <c r="R685" s="84"/>
      <c r="S685" s="84"/>
      <c r="T685" s="85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T685" s="17" t="s">
        <v>170</v>
      </c>
      <c r="AU685" s="17" t="s">
        <v>82</v>
      </c>
    </row>
    <row r="686" spans="1:51" s="13" customFormat="1" ht="12">
      <c r="A686" s="13"/>
      <c r="B686" s="232"/>
      <c r="C686" s="233"/>
      <c r="D686" s="225" t="s">
        <v>172</v>
      </c>
      <c r="E686" s="234" t="s">
        <v>19</v>
      </c>
      <c r="F686" s="235" t="s">
        <v>882</v>
      </c>
      <c r="G686" s="233"/>
      <c r="H686" s="234" t="s">
        <v>19</v>
      </c>
      <c r="I686" s="236"/>
      <c r="J686" s="233"/>
      <c r="K686" s="233"/>
      <c r="L686" s="237"/>
      <c r="M686" s="238"/>
      <c r="N686" s="239"/>
      <c r="O686" s="239"/>
      <c r="P686" s="239"/>
      <c r="Q686" s="239"/>
      <c r="R686" s="239"/>
      <c r="S686" s="239"/>
      <c r="T686" s="240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1" t="s">
        <v>172</v>
      </c>
      <c r="AU686" s="241" t="s">
        <v>82</v>
      </c>
      <c r="AV686" s="13" t="s">
        <v>80</v>
      </c>
      <c r="AW686" s="13" t="s">
        <v>33</v>
      </c>
      <c r="AX686" s="13" t="s">
        <v>72</v>
      </c>
      <c r="AY686" s="241" t="s">
        <v>159</v>
      </c>
    </row>
    <row r="687" spans="1:51" s="13" customFormat="1" ht="12">
      <c r="A687" s="13"/>
      <c r="B687" s="232"/>
      <c r="C687" s="233"/>
      <c r="D687" s="225" t="s">
        <v>172</v>
      </c>
      <c r="E687" s="234" t="s">
        <v>19</v>
      </c>
      <c r="F687" s="235" t="s">
        <v>956</v>
      </c>
      <c r="G687" s="233"/>
      <c r="H687" s="234" t="s">
        <v>19</v>
      </c>
      <c r="I687" s="236"/>
      <c r="J687" s="233"/>
      <c r="K687" s="233"/>
      <c r="L687" s="237"/>
      <c r="M687" s="238"/>
      <c r="N687" s="239"/>
      <c r="O687" s="239"/>
      <c r="P687" s="239"/>
      <c r="Q687" s="239"/>
      <c r="R687" s="239"/>
      <c r="S687" s="239"/>
      <c r="T687" s="240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1" t="s">
        <v>172</v>
      </c>
      <c r="AU687" s="241" t="s">
        <v>82</v>
      </c>
      <c r="AV687" s="13" t="s">
        <v>80</v>
      </c>
      <c r="AW687" s="13" t="s">
        <v>33</v>
      </c>
      <c r="AX687" s="13" t="s">
        <v>72</v>
      </c>
      <c r="AY687" s="241" t="s">
        <v>159</v>
      </c>
    </row>
    <row r="688" spans="1:51" s="14" customFormat="1" ht="12">
      <c r="A688" s="14"/>
      <c r="B688" s="242"/>
      <c r="C688" s="243"/>
      <c r="D688" s="225" t="s">
        <v>172</v>
      </c>
      <c r="E688" s="244" t="s">
        <v>19</v>
      </c>
      <c r="F688" s="245" t="s">
        <v>980</v>
      </c>
      <c r="G688" s="243"/>
      <c r="H688" s="246">
        <v>119.5</v>
      </c>
      <c r="I688" s="247"/>
      <c r="J688" s="243"/>
      <c r="K688" s="243"/>
      <c r="L688" s="248"/>
      <c r="M688" s="249"/>
      <c r="N688" s="250"/>
      <c r="O688" s="250"/>
      <c r="P688" s="250"/>
      <c r="Q688" s="250"/>
      <c r="R688" s="250"/>
      <c r="S688" s="250"/>
      <c r="T688" s="251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2" t="s">
        <v>172</v>
      </c>
      <c r="AU688" s="252" t="s">
        <v>82</v>
      </c>
      <c r="AV688" s="14" t="s">
        <v>82</v>
      </c>
      <c r="AW688" s="14" t="s">
        <v>33</v>
      </c>
      <c r="AX688" s="14" t="s">
        <v>72</v>
      </c>
      <c r="AY688" s="252" t="s">
        <v>159</v>
      </c>
    </row>
    <row r="689" spans="1:65" s="2" customFormat="1" ht="24.15" customHeight="1">
      <c r="A689" s="38"/>
      <c r="B689" s="39"/>
      <c r="C689" s="212" t="s">
        <v>981</v>
      </c>
      <c r="D689" s="212" t="s">
        <v>161</v>
      </c>
      <c r="E689" s="213" t="s">
        <v>982</v>
      </c>
      <c r="F689" s="214" t="s">
        <v>983</v>
      </c>
      <c r="G689" s="215" t="s">
        <v>527</v>
      </c>
      <c r="H689" s="216">
        <v>948</v>
      </c>
      <c r="I689" s="217"/>
      <c r="J689" s="218">
        <f>ROUND(I689*H689,2)</f>
        <v>0</v>
      </c>
      <c r="K689" s="214" t="s">
        <v>165</v>
      </c>
      <c r="L689" s="44"/>
      <c r="M689" s="219" t="s">
        <v>19</v>
      </c>
      <c r="N689" s="220" t="s">
        <v>43</v>
      </c>
      <c r="O689" s="84"/>
      <c r="P689" s="221">
        <f>O689*H689</f>
        <v>0</v>
      </c>
      <c r="Q689" s="221">
        <v>0.00033</v>
      </c>
      <c r="R689" s="221">
        <f>Q689*H689</f>
        <v>0.31284</v>
      </c>
      <c r="S689" s="221">
        <v>0</v>
      </c>
      <c r="T689" s="222">
        <f>S689*H689</f>
        <v>0</v>
      </c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R689" s="223" t="s">
        <v>166</v>
      </c>
      <c r="AT689" s="223" t="s">
        <v>161</v>
      </c>
      <c r="AU689" s="223" t="s">
        <v>82</v>
      </c>
      <c r="AY689" s="17" t="s">
        <v>159</v>
      </c>
      <c r="BE689" s="224">
        <f>IF(N689="základní",J689,0)</f>
        <v>0</v>
      </c>
      <c r="BF689" s="224">
        <f>IF(N689="snížená",J689,0)</f>
        <v>0</v>
      </c>
      <c r="BG689" s="224">
        <f>IF(N689="zákl. přenesená",J689,0)</f>
        <v>0</v>
      </c>
      <c r="BH689" s="224">
        <f>IF(N689="sníž. přenesená",J689,0)</f>
        <v>0</v>
      </c>
      <c r="BI689" s="224">
        <f>IF(N689="nulová",J689,0)</f>
        <v>0</v>
      </c>
      <c r="BJ689" s="17" t="s">
        <v>80</v>
      </c>
      <c r="BK689" s="224">
        <f>ROUND(I689*H689,2)</f>
        <v>0</v>
      </c>
      <c r="BL689" s="17" t="s">
        <v>166</v>
      </c>
      <c r="BM689" s="223" t="s">
        <v>984</v>
      </c>
    </row>
    <row r="690" spans="1:47" s="2" customFormat="1" ht="12">
      <c r="A690" s="38"/>
      <c r="B690" s="39"/>
      <c r="C690" s="40"/>
      <c r="D690" s="225" t="s">
        <v>168</v>
      </c>
      <c r="E690" s="40"/>
      <c r="F690" s="226" t="s">
        <v>985</v>
      </c>
      <c r="G690" s="40"/>
      <c r="H690" s="40"/>
      <c r="I690" s="227"/>
      <c r="J690" s="40"/>
      <c r="K690" s="40"/>
      <c r="L690" s="44"/>
      <c r="M690" s="228"/>
      <c r="N690" s="229"/>
      <c r="O690" s="84"/>
      <c r="P690" s="84"/>
      <c r="Q690" s="84"/>
      <c r="R690" s="84"/>
      <c r="S690" s="84"/>
      <c r="T690" s="85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T690" s="17" t="s">
        <v>168</v>
      </c>
      <c r="AU690" s="17" t="s">
        <v>82</v>
      </c>
    </row>
    <row r="691" spans="1:47" s="2" customFormat="1" ht="12">
      <c r="A691" s="38"/>
      <c r="B691" s="39"/>
      <c r="C691" s="40"/>
      <c r="D691" s="230" t="s">
        <v>170</v>
      </c>
      <c r="E691" s="40"/>
      <c r="F691" s="231" t="s">
        <v>986</v>
      </c>
      <c r="G691" s="40"/>
      <c r="H691" s="40"/>
      <c r="I691" s="227"/>
      <c r="J691" s="40"/>
      <c r="K691" s="40"/>
      <c r="L691" s="44"/>
      <c r="M691" s="228"/>
      <c r="N691" s="229"/>
      <c r="O691" s="84"/>
      <c r="P691" s="84"/>
      <c r="Q691" s="84"/>
      <c r="R691" s="84"/>
      <c r="S691" s="84"/>
      <c r="T691" s="85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T691" s="17" t="s">
        <v>170</v>
      </c>
      <c r="AU691" s="17" t="s">
        <v>82</v>
      </c>
    </row>
    <row r="692" spans="1:51" s="13" customFormat="1" ht="12">
      <c r="A692" s="13"/>
      <c r="B692" s="232"/>
      <c r="C692" s="233"/>
      <c r="D692" s="225" t="s">
        <v>172</v>
      </c>
      <c r="E692" s="234" t="s">
        <v>19</v>
      </c>
      <c r="F692" s="235" t="s">
        <v>882</v>
      </c>
      <c r="G692" s="233"/>
      <c r="H692" s="234" t="s">
        <v>19</v>
      </c>
      <c r="I692" s="236"/>
      <c r="J692" s="233"/>
      <c r="K692" s="233"/>
      <c r="L692" s="237"/>
      <c r="M692" s="238"/>
      <c r="N692" s="239"/>
      <c r="O692" s="239"/>
      <c r="P692" s="239"/>
      <c r="Q692" s="239"/>
      <c r="R692" s="239"/>
      <c r="S692" s="239"/>
      <c r="T692" s="240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1" t="s">
        <v>172</v>
      </c>
      <c r="AU692" s="241" t="s">
        <v>82</v>
      </c>
      <c r="AV692" s="13" t="s">
        <v>80</v>
      </c>
      <c r="AW692" s="13" t="s">
        <v>33</v>
      </c>
      <c r="AX692" s="13" t="s">
        <v>72</v>
      </c>
      <c r="AY692" s="241" t="s">
        <v>159</v>
      </c>
    </row>
    <row r="693" spans="1:51" s="13" customFormat="1" ht="12">
      <c r="A693" s="13"/>
      <c r="B693" s="232"/>
      <c r="C693" s="233"/>
      <c r="D693" s="225" t="s">
        <v>172</v>
      </c>
      <c r="E693" s="234" t="s">
        <v>19</v>
      </c>
      <c r="F693" s="235" t="s">
        <v>987</v>
      </c>
      <c r="G693" s="233"/>
      <c r="H693" s="234" t="s">
        <v>19</v>
      </c>
      <c r="I693" s="236"/>
      <c r="J693" s="233"/>
      <c r="K693" s="233"/>
      <c r="L693" s="237"/>
      <c r="M693" s="238"/>
      <c r="N693" s="239"/>
      <c r="O693" s="239"/>
      <c r="P693" s="239"/>
      <c r="Q693" s="239"/>
      <c r="R693" s="239"/>
      <c r="S693" s="239"/>
      <c r="T693" s="240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1" t="s">
        <v>172</v>
      </c>
      <c r="AU693" s="241" t="s">
        <v>82</v>
      </c>
      <c r="AV693" s="13" t="s">
        <v>80</v>
      </c>
      <c r="AW693" s="13" t="s">
        <v>33</v>
      </c>
      <c r="AX693" s="13" t="s">
        <v>72</v>
      </c>
      <c r="AY693" s="241" t="s">
        <v>159</v>
      </c>
    </row>
    <row r="694" spans="1:51" s="14" customFormat="1" ht="12">
      <c r="A694" s="14"/>
      <c r="B694" s="242"/>
      <c r="C694" s="243"/>
      <c r="D694" s="225" t="s">
        <v>172</v>
      </c>
      <c r="E694" s="244" t="s">
        <v>19</v>
      </c>
      <c r="F694" s="245" t="s">
        <v>957</v>
      </c>
      <c r="G694" s="243"/>
      <c r="H694" s="246">
        <v>948</v>
      </c>
      <c r="I694" s="247"/>
      <c r="J694" s="243"/>
      <c r="K694" s="243"/>
      <c r="L694" s="248"/>
      <c r="M694" s="249"/>
      <c r="N694" s="250"/>
      <c r="O694" s="250"/>
      <c r="P694" s="250"/>
      <c r="Q694" s="250"/>
      <c r="R694" s="250"/>
      <c r="S694" s="250"/>
      <c r="T694" s="251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52" t="s">
        <v>172</v>
      </c>
      <c r="AU694" s="252" t="s">
        <v>82</v>
      </c>
      <c r="AV694" s="14" t="s">
        <v>82</v>
      </c>
      <c r="AW694" s="14" t="s">
        <v>33</v>
      </c>
      <c r="AX694" s="14" t="s">
        <v>72</v>
      </c>
      <c r="AY694" s="252" t="s">
        <v>159</v>
      </c>
    </row>
    <row r="695" spans="1:65" s="2" customFormat="1" ht="24.15" customHeight="1">
      <c r="A695" s="38"/>
      <c r="B695" s="39"/>
      <c r="C695" s="212" t="s">
        <v>988</v>
      </c>
      <c r="D695" s="212" t="s">
        <v>161</v>
      </c>
      <c r="E695" s="213" t="s">
        <v>989</v>
      </c>
      <c r="F695" s="214" t="s">
        <v>990</v>
      </c>
      <c r="G695" s="215" t="s">
        <v>527</v>
      </c>
      <c r="H695" s="216">
        <v>3625.5</v>
      </c>
      <c r="I695" s="217"/>
      <c r="J695" s="218">
        <f>ROUND(I695*H695,2)</f>
        <v>0</v>
      </c>
      <c r="K695" s="214" t="s">
        <v>165</v>
      </c>
      <c r="L695" s="44"/>
      <c r="M695" s="219" t="s">
        <v>19</v>
      </c>
      <c r="N695" s="220" t="s">
        <v>43</v>
      </c>
      <c r="O695" s="84"/>
      <c r="P695" s="221">
        <f>O695*H695</f>
        <v>0</v>
      </c>
      <c r="Q695" s="221">
        <v>0.00011</v>
      </c>
      <c r="R695" s="221">
        <f>Q695*H695</f>
        <v>0.398805</v>
      </c>
      <c r="S695" s="221">
        <v>0</v>
      </c>
      <c r="T695" s="222">
        <f>S695*H695</f>
        <v>0</v>
      </c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R695" s="223" t="s">
        <v>166</v>
      </c>
      <c r="AT695" s="223" t="s">
        <v>161</v>
      </c>
      <c r="AU695" s="223" t="s">
        <v>82</v>
      </c>
      <c r="AY695" s="17" t="s">
        <v>159</v>
      </c>
      <c r="BE695" s="224">
        <f>IF(N695="základní",J695,0)</f>
        <v>0</v>
      </c>
      <c r="BF695" s="224">
        <f>IF(N695="snížená",J695,0)</f>
        <v>0</v>
      </c>
      <c r="BG695" s="224">
        <f>IF(N695="zákl. přenesená",J695,0)</f>
        <v>0</v>
      </c>
      <c r="BH695" s="224">
        <f>IF(N695="sníž. přenesená",J695,0)</f>
        <v>0</v>
      </c>
      <c r="BI695" s="224">
        <f>IF(N695="nulová",J695,0)</f>
        <v>0</v>
      </c>
      <c r="BJ695" s="17" t="s">
        <v>80</v>
      </c>
      <c r="BK695" s="224">
        <f>ROUND(I695*H695,2)</f>
        <v>0</v>
      </c>
      <c r="BL695" s="17" t="s">
        <v>166</v>
      </c>
      <c r="BM695" s="223" t="s">
        <v>991</v>
      </c>
    </row>
    <row r="696" spans="1:47" s="2" customFormat="1" ht="12">
      <c r="A696" s="38"/>
      <c r="B696" s="39"/>
      <c r="C696" s="40"/>
      <c r="D696" s="225" t="s">
        <v>168</v>
      </c>
      <c r="E696" s="40"/>
      <c r="F696" s="226" t="s">
        <v>992</v>
      </c>
      <c r="G696" s="40"/>
      <c r="H696" s="40"/>
      <c r="I696" s="227"/>
      <c r="J696" s="40"/>
      <c r="K696" s="40"/>
      <c r="L696" s="44"/>
      <c r="M696" s="228"/>
      <c r="N696" s="229"/>
      <c r="O696" s="84"/>
      <c r="P696" s="84"/>
      <c r="Q696" s="84"/>
      <c r="R696" s="84"/>
      <c r="S696" s="84"/>
      <c r="T696" s="85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T696" s="17" t="s">
        <v>168</v>
      </c>
      <c r="AU696" s="17" t="s">
        <v>82</v>
      </c>
    </row>
    <row r="697" spans="1:47" s="2" customFormat="1" ht="12">
      <c r="A697" s="38"/>
      <c r="B697" s="39"/>
      <c r="C697" s="40"/>
      <c r="D697" s="230" t="s">
        <v>170</v>
      </c>
      <c r="E697" s="40"/>
      <c r="F697" s="231" t="s">
        <v>993</v>
      </c>
      <c r="G697" s="40"/>
      <c r="H697" s="40"/>
      <c r="I697" s="227"/>
      <c r="J697" s="40"/>
      <c r="K697" s="40"/>
      <c r="L697" s="44"/>
      <c r="M697" s="228"/>
      <c r="N697" s="229"/>
      <c r="O697" s="84"/>
      <c r="P697" s="84"/>
      <c r="Q697" s="84"/>
      <c r="R697" s="84"/>
      <c r="S697" s="84"/>
      <c r="T697" s="85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T697" s="17" t="s">
        <v>170</v>
      </c>
      <c r="AU697" s="17" t="s">
        <v>82</v>
      </c>
    </row>
    <row r="698" spans="1:51" s="13" customFormat="1" ht="12">
      <c r="A698" s="13"/>
      <c r="B698" s="232"/>
      <c r="C698" s="233"/>
      <c r="D698" s="225" t="s">
        <v>172</v>
      </c>
      <c r="E698" s="234" t="s">
        <v>19</v>
      </c>
      <c r="F698" s="235" t="s">
        <v>882</v>
      </c>
      <c r="G698" s="233"/>
      <c r="H698" s="234" t="s">
        <v>19</v>
      </c>
      <c r="I698" s="236"/>
      <c r="J698" s="233"/>
      <c r="K698" s="233"/>
      <c r="L698" s="237"/>
      <c r="M698" s="238"/>
      <c r="N698" s="239"/>
      <c r="O698" s="239"/>
      <c r="P698" s="239"/>
      <c r="Q698" s="239"/>
      <c r="R698" s="239"/>
      <c r="S698" s="239"/>
      <c r="T698" s="240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1" t="s">
        <v>172</v>
      </c>
      <c r="AU698" s="241" t="s">
        <v>82</v>
      </c>
      <c r="AV698" s="13" t="s">
        <v>80</v>
      </c>
      <c r="AW698" s="13" t="s">
        <v>33</v>
      </c>
      <c r="AX698" s="13" t="s">
        <v>72</v>
      </c>
      <c r="AY698" s="241" t="s">
        <v>159</v>
      </c>
    </row>
    <row r="699" spans="1:51" s="13" customFormat="1" ht="12">
      <c r="A699" s="13"/>
      <c r="B699" s="232"/>
      <c r="C699" s="233"/>
      <c r="D699" s="225" t="s">
        <v>172</v>
      </c>
      <c r="E699" s="234" t="s">
        <v>19</v>
      </c>
      <c r="F699" s="235" t="s">
        <v>987</v>
      </c>
      <c r="G699" s="233"/>
      <c r="H699" s="234" t="s">
        <v>19</v>
      </c>
      <c r="I699" s="236"/>
      <c r="J699" s="233"/>
      <c r="K699" s="233"/>
      <c r="L699" s="237"/>
      <c r="M699" s="238"/>
      <c r="N699" s="239"/>
      <c r="O699" s="239"/>
      <c r="P699" s="239"/>
      <c r="Q699" s="239"/>
      <c r="R699" s="239"/>
      <c r="S699" s="239"/>
      <c r="T699" s="240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1" t="s">
        <v>172</v>
      </c>
      <c r="AU699" s="241" t="s">
        <v>82</v>
      </c>
      <c r="AV699" s="13" t="s">
        <v>80</v>
      </c>
      <c r="AW699" s="13" t="s">
        <v>33</v>
      </c>
      <c r="AX699" s="13" t="s">
        <v>72</v>
      </c>
      <c r="AY699" s="241" t="s">
        <v>159</v>
      </c>
    </row>
    <row r="700" spans="1:51" s="14" customFormat="1" ht="12">
      <c r="A700" s="14"/>
      <c r="B700" s="242"/>
      <c r="C700" s="243"/>
      <c r="D700" s="225" t="s">
        <v>172</v>
      </c>
      <c r="E700" s="244" t="s">
        <v>19</v>
      </c>
      <c r="F700" s="245" t="s">
        <v>964</v>
      </c>
      <c r="G700" s="243"/>
      <c r="H700" s="246">
        <v>998.5</v>
      </c>
      <c r="I700" s="247"/>
      <c r="J700" s="243"/>
      <c r="K700" s="243"/>
      <c r="L700" s="248"/>
      <c r="M700" s="249"/>
      <c r="N700" s="250"/>
      <c r="O700" s="250"/>
      <c r="P700" s="250"/>
      <c r="Q700" s="250"/>
      <c r="R700" s="250"/>
      <c r="S700" s="250"/>
      <c r="T700" s="251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2" t="s">
        <v>172</v>
      </c>
      <c r="AU700" s="252" t="s">
        <v>82</v>
      </c>
      <c r="AV700" s="14" t="s">
        <v>82</v>
      </c>
      <c r="AW700" s="14" t="s">
        <v>33</v>
      </c>
      <c r="AX700" s="14" t="s">
        <v>72</v>
      </c>
      <c r="AY700" s="252" t="s">
        <v>159</v>
      </c>
    </row>
    <row r="701" spans="1:51" s="14" customFormat="1" ht="12">
      <c r="A701" s="14"/>
      <c r="B701" s="242"/>
      <c r="C701" s="243"/>
      <c r="D701" s="225" t="s">
        <v>172</v>
      </c>
      <c r="E701" s="244" t="s">
        <v>19</v>
      </c>
      <c r="F701" s="245" t="s">
        <v>965</v>
      </c>
      <c r="G701" s="243"/>
      <c r="H701" s="246">
        <v>1069</v>
      </c>
      <c r="I701" s="247"/>
      <c r="J701" s="243"/>
      <c r="K701" s="243"/>
      <c r="L701" s="248"/>
      <c r="M701" s="249"/>
      <c r="N701" s="250"/>
      <c r="O701" s="250"/>
      <c r="P701" s="250"/>
      <c r="Q701" s="250"/>
      <c r="R701" s="250"/>
      <c r="S701" s="250"/>
      <c r="T701" s="251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2" t="s">
        <v>172</v>
      </c>
      <c r="AU701" s="252" t="s">
        <v>82</v>
      </c>
      <c r="AV701" s="14" t="s">
        <v>82</v>
      </c>
      <c r="AW701" s="14" t="s">
        <v>33</v>
      </c>
      <c r="AX701" s="14" t="s">
        <v>72</v>
      </c>
      <c r="AY701" s="252" t="s">
        <v>159</v>
      </c>
    </row>
    <row r="702" spans="1:51" s="14" customFormat="1" ht="12">
      <c r="A702" s="14"/>
      <c r="B702" s="242"/>
      <c r="C702" s="243"/>
      <c r="D702" s="225" t="s">
        <v>172</v>
      </c>
      <c r="E702" s="244" t="s">
        <v>19</v>
      </c>
      <c r="F702" s="245" t="s">
        <v>966</v>
      </c>
      <c r="G702" s="243"/>
      <c r="H702" s="246">
        <v>1558</v>
      </c>
      <c r="I702" s="247"/>
      <c r="J702" s="243"/>
      <c r="K702" s="243"/>
      <c r="L702" s="248"/>
      <c r="M702" s="249"/>
      <c r="N702" s="250"/>
      <c r="O702" s="250"/>
      <c r="P702" s="250"/>
      <c r="Q702" s="250"/>
      <c r="R702" s="250"/>
      <c r="S702" s="250"/>
      <c r="T702" s="251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52" t="s">
        <v>172</v>
      </c>
      <c r="AU702" s="252" t="s">
        <v>82</v>
      </c>
      <c r="AV702" s="14" t="s">
        <v>82</v>
      </c>
      <c r="AW702" s="14" t="s">
        <v>33</v>
      </c>
      <c r="AX702" s="14" t="s">
        <v>72</v>
      </c>
      <c r="AY702" s="252" t="s">
        <v>159</v>
      </c>
    </row>
    <row r="703" spans="1:65" s="2" customFormat="1" ht="24.15" customHeight="1">
      <c r="A703" s="38"/>
      <c r="B703" s="39"/>
      <c r="C703" s="212" t="s">
        <v>994</v>
      </c>
      <c r="D703" s="212" t="s">
        <v>161</v>
      </c>
      <c r="E703" s="213" t="s">
        <v>995</v>
      </c>
      <c r="F703" s="214" t="s">
        <v>996</v>
      </c>
      <c r="G703" s="215" t="s">
        <v>527</v>
      </c>
      <c r="H703" s="216">
        <v>6909</v>
      </c>
      <c r="I703" s="217"/>
      <c r="J703" s="218">
        <f>ROUND(I703*H703,2)</f>
        <v>0</v>
      </c>
      <c r="K703" s="214" t="s">
        <v>165</v>
      </c>
      <c r="L703" s="44"/>
      <c r="M703" s="219" t="s">
        <v>19</v>
      </c>
      <c r="N703" s="220" t="s">
        <v>43</v>
      </c>
      <c r="O703" s="84"/>
      <c r="P703" s="221">
        <f>O703*H703</f>
        <v>0</v>
      </c>
      <c r="Q703" s="221">
        <v>0.00065</v>
      </c>
      <c r="R703" s="221">
        <f>Q703*H703</f>
        <v>4.49085</v>
      </c>
      <c r="S703" s="221">
        <v>0</v>
      </c>
      <c r="T703" s="222">
        <f>S703*H703</f>
        <v>0</v>
      </c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R703" s="223" t="s">
        <v>166</v>
      </c>
      <c r="AT703" s="223" t="s">
        <v>161</v>
      </c>
      <c r="AU703" s="223" t="s">
        <v>82</v>
      </c>
      <c r="AY703" s="17" t="s">
        <v>159</v>
      </c>
      <c r="BE703" s="224">
        <f>IF(N703="základní",J703,0)</f>
        <v>0</v>
      </c>
      <c r="BF703" s="224">
        <f>IF(N703="snížená",J703,0)</f>
        <v>0</v>
      </c>
      <c r="BG703" s="224">
        <f>IF(N703="zákl. přenesená",J703,0)</f>
        <v>0</v>
      </c>
      <c r="BH703" s="224">
        <f>IF(N703="sníž. přenesená",J703,0)</f>
        <v>0</v>
      </c>
      <c r="BI703" s="224">
        <f>IF(N703="nulová",J703,0)</f>
        <v>0</v>
      </c>
      <c r="BJ703" s="17" t="s">
        <v>80</v>
      </c>
      <c r="BK703" s="224">
        <f>ROUND(I703*H703,2)</f>
        <v>0</v>
      </c>
      <c r="BL703" s="17" t="s">
        <v>166</v>
      </c>
      <c r="BM703" s="223" t="s">
        <v>997</v>
      </c>
    </row>
    <row r="704" spans="1:47" s="2" customFormat="1" ht="12">
      <c r="A704" s="38"/>
      <c r="B704" s="39"/>
      <c r="C704" s="40"/>
      <c r="D704" s="225" t="s">
        <v>168</v>
      </c>
      <c r="E704" s="40"/>
      <c r="F704" s="226" t="s">
        <v>998</v>
      </c>
      <c r="G704" s="40"/>
      <c r="H704" s="40"/>
      <c r="I704" s="227"/>
      <c r="J704" s="40"/>
      <c r="K704" s="40"/>
      <c r="L704" s="44"/>
      <c r="M704" s="228"/>
      <c r="N704" s="229"/>
      <c r="O704" s="84"/>
      <c r="P704" s="84"/>
      <c r="Q704" s="84"/>
      <c r="R704" s="84"/>
      <c r="S704" s="84"/>
      <c r="T704" s="85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T704" s="17" t="s">
        <v>168</v>
      </c>
      <c r="AU704" s="17" t="s">
        <v>82</v>
      </c>
    </row>
    <row r="705" spans="1:47" s="2" customFormat="1" ht="12">
      <c r="A705" s="38"/>
      <c r="B705" s="39"/>
      <c r="C705" s="40"/>
      <c r="D705" s="230" t="s">
        <v>170</v>
      </c>
      <c r="E705" s="40"/>
      <c r="F705" s="231" t="s">
        <v>999</v>
      </c>
      <c r="G705" s="40"/>
      <c r="H705" s="40"/>
      <c r="I705" s="227"/>
      <c r="J705" s="40"/>
      <c r="K705" s="40"/>
      <c r="L705" s="44"/>
      <c r="M705" s="228"/>
      <c r="N705" s="229"/>
      <c r="O705" s="84"/>
      <c r="P705" s="84"/>
      <c r="Q705" s="84"/>
      <c r="R705" s="84"/>
      <c r="S705" s="84"/>
      <c r="T705" s="85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T705" s="17" t="s">
        <v>170</v>
      </c>
      <c r="AU705" s="17" t="s">
        <v>82</v>
      </c>
    </row>
    <row r="706" spans="1:47" s="2" customFormat="1" ht="12">
      <c r="A706" s="38"/>
      <c r="B706" s="39"/>
      <c r="C706" s="40"/>
      <c r="D706" s="225" t="s">
        <v>187</v>
      </c>
      <c r="E706" s="40"/>
      <c r="F706" s="253" t="s">
        <v>1000</v>
      </c>
      <c r="G706" s="40"/>
      <c r="H706" s="40"/>
      <c r="I706" s="227"/>
      <c r="J706" s="40"/>
      <c r="K706" s="40"/>
      <c r="L706" s="44"/>
      <c r="M706" s="228"/>
      <c r="N706" s="229"/>
      <c r="O706" s="84"/>
      <c r="P706" s="84"/>
      <c r="Q706" s="84"/>
      <c r="R706" s="84"/>
      <c r="S706" s="84"/>
      <c r="T706" s="85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T706" s="17" t="s">
        <v>187</v>
      </c>
      <c r="AU706" s="17" t="s">
        <v>82</v>
      </c>
    </row>
    <row r="707" spans="1:51" s="13" customFormat="1" ht="12">
      <c r="A707" s="13"/>
      <c r="B707" s="232"/>
      <c r="C707" s="233"/>
      <c r="D707" s="225" t="s">
        <v>172</v>
      </c>
      <c r="E707" s="234" t="s">
        <v>19</v>
      </c>
      <c r="F707" s="235" t="s">
        <v>882</v>
      </c>
      <c r="G707" s="233"/>
      <c r="H707" s="234" t="s">
        <v>19</v>
      </c>
      <c r="I707" s="236"/>
      <c r="J707" s="233"/>
      <c r="K707" s="233"/>
      <c r="L707" s="237"/>
      <c r="M707" s="238"/>
      <c r="N707" s="239"/>
      <c r="O707" s="239"/>
      <c r="P707" s="239"/>
      <c r="Q707" s="239"/>
      <c r="R707" s="239"/>
      <c r="S707" s="239"/>
      <c r="T707" s="240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T707" s="241" t="s">
        <v>172</v>
      </c>
      <c r="AU707" s="241" t="s">
        <v>82</v>
      </c>
      <c r="AV707" s="13" t="s">
        <v>80</v>
      </c>
      <c r="AW707" s="13" t="s">
        <v>33</v>
      </c>
      <c r="AX707" s="13" t="s">
        <v>72</v>
      </c>
      <c r="AY707" s="241" t="s">
        <v>159</v>
      </c>
    </row>
    <row r="708" spans="1:51" s="13" customFormat="1" ht="12">
      <c r="A708" s="13"/>
      <c r="B708" s="232"/>
      <c r="C708" s="233"/>
      <c r="D708" s="225" t="s">
        <v>172</v>
      </c>
      <c r="E708" s="234" t="s">
        <v>19</v>
      </c>
      <c r="F708" s="235" t="s">
        <v>987</v>
      </c>
      <c r="G708" s="233"/>
      <c r="H708" s="234" t="s">
        <v>19</v>
      </c>
      <c r="I708" s="236"/>
      <c r="J708" s="233"/>
      <c r="K708" s="233"/>
      <c r="L708" s="237"/>
      <c r="M708" s="238"/>
      <c r="N708" s="239"/>
      <c r="O708" s="239"/>
      <c r="P708" s="239"/>
      <c r="Q708" s="239"/>
      <c r="R708" s="239"/>
      <c r="S708" s="239"/>
      <c r="T708" s="240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T708" s="241" t="s">
        <v>172</v>
      </c>
      <c r="AU708" s="241" t="s">
        <v>82</v>
      </c>
      <c r="AV708" s="13" t="s">
        <v>80</v>
      </c>
      <c r="AW708" s="13" t="s">
        <v>33</v>
      </c>
      <c r="AX708" s="13" t="s">
        <v>72</v>
      </c>
      <c r="AY708" s="241" t="s">
        <v>159</v>
      </c>
    </row>
    <row r="709" spans="1:51" s="14" customFormat="1" ht="12">
      <c r="A709" s="14"/>
      <c r="B709" s="242"/>
      <c r="C709" s="243"/>
      <c r="D709" s="225" t="s">
        <v>172</v>
      </c>
      <c r="E709" s="244" t="s">
        <v>19</v>
      </c>
      <c r="F709" s="245" t="s">
        <v>973</v>
      </c>
      <c r="G709" s="243"/>
      <c r="H709" s="246">
        <v>6909</v>
      </c>
      <c r="I709" s="247"/>
      <c r="J709" s="243"/>
      <c r="K709" s="243"/>
      <c r="L709" s="248"/>
      <c r="M709" s="249"/>
      <c r="N709" s="250"/>
      <c r="O709" s="250"/>
      <c r="P709" s="250"/>
      <c r="Q709" s="250"/>
      <c r="R709" s="250"/>
      <c r="S709" s="250"/>
      <c r="T709" s="251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52" t="s">
        <v>172</v>
      </c>
      <c r="AU709" s="252" t="s">
        <v>82</v>
      </c>
      <c r="AV709" s="14" t="s">
        <v>82</v>
      </c>
      <c r="AW709" s="14" t="s">
        <v>33</v>
      </c>
      <c r="AX709" s="14" t="s">
        <v>72</v>
      </c>
      <c r="AY709" s="252" t="s">
        <v>159</v>
      </c>
    </row>
    <row r="710" spans="1:65" s="2" customFormat="1" ht="24.15" customHeight="1">
      <c r="A710" s="38"/>
      <c r="B710" s="39"/>
      <c r="C710" s="212" t="s">
        <v>1001</v>
      </c>
      <c r="D710" s="212" t="s">
        <v>161</v>
      </c>
      <c r="E710" s="213" t="s">
        <v>1002</v>
      </c>
      <c r="F710" s="214" t="s">
        <v>1003</v>
      </c>
      <c r="G710" s="215" t="s">
        <v>527</v>
      </c>
      <c r="H710" s="216">
        <v>119.5</v>
      </c>
      <c r="I710" s="217"/>
      <c r="J710" s="218">
        <f>ROUND(I710*H710,2)</f>
        <v>0</v>
      </c>
      <c r="K710" s="214" t="s">
        <v>165</v>
      </c>
      <c r="L710" s="44"/>
      <c r="M710" s="219" t="s">
        <v>19</v>
      </c>
      <c r="N710" s="220" t="s">
        <v>43</v>
      </c>
      <c r="O710" s="84"/>
      <c r="P710" s="221">
        <f>O710*H710</f>
        <v>0</v>
      </c>
      <c r="Q710" s="221">
        <v>0.00038</v>
      </c>
      <c r="R710" s="221">
        <f>Q710*H710</f>
        <v>0.045410000000000006</v>
      </c>
      <c r="S710" s="221">
        <v>0</v>
      </c>
      <c r="T710" s="222">
        <f>S710*H710</f>
        <v>0</v>
      </c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R710" s="223" t="s">
        <v>166</v>
      </c>
      <c r="AT710" s="223" t="s">
        <v>161</v>
      </c>
      <c r="AU710" s="223" t="s">
        <v>82</v>
      </c>
      <c r="AY710" s="17" t="s">
        <v>159</v>
      </c>
      <c r="BE710" s="224">
        <f>IF(N710="základní",J710,0)</f>
        <v>0</v>
      </c>
      <c r="BF710" s="224">
        <f>IF(N710="snížená",J710,0)</f>
        <v>0</v>
      </c>
      <c r="BG710" s="224">
        <f>IF(N710="zákl. přenesená",J710,0)</f>
        <v>0</v>
      </c>
      <c r="BH710" s="224">
        <f>IF(N710="sníž. přenesená",J710,0)</f>
        <v>0</v>
      </c>
      <c r="BI710" s="224">
        <f>IF(N710="nulová",J710,0)</f>
        <v>0</v>
      </c>
      <c r="BJ710" s="17" t="s">
        <v>80</v>
      </c>
      <c r="BK710" s="224">
        <f>ROUND(I710*H710,2)</f>
        <v>0</v>
      </c>
      <c r="BL710" s="17" t="s">
        <v>166</v>
      </c>
      <c r="BM710" s="223" t="s">
        <v>1004</v>
      </c>
    </row>
    <row r="711" spans="1:47" s="2" customFormat="1" ht="12">
      <c r="A711" s="38"/>
      <c r="B711" s="39"/>
      <c r="C711" s="40"/>
      <c r="D711" s="225" t="s">
        <v>168</v>
      </c>
      <c r="E711" s="40"/>
      <c r="F711" s="226" t="s">
        <v>1005</v>
      </c>
      <c r="G711" s="40"/>
      <c r="H711" s="40"/>
      <c r="I711" s="227"/>
      <c r="J711" s="40"/>
      <c r="K711" s="40"/>
      <c r="L711" s="44"/>
      <c r="M711" s="228"/>
      <c r="N711" s="229"/>
      <c r="O711" s="84"/>
      <c r="P711" s="84"/>
      <c r="Q711" s="84"/>
      <c r="R711" s="84"/>
      <c r="S711" s="84"/>
      <c r="T711" s="85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T711" s="17" t="s">
        <v>168</v>
      </c>
      <c r="AU711" s="17" t="s">
        <v>82</v>
      </c>
    </row>
    <row r="712" spans="1:47" s="2" customFormat="1" ht="12">
      <c r="A712" s="38"/>
      <c r="B712" s="39"/>
      <c r="C712" s="40"/>
      <c r="D712" s="230" t="s">
        <v>170</v>
      </c>
      <c r="E712" s="40"/>
      <c r="F712" s="231" t="s">
        <v>1006</v>
      </c>
      <c r="G712" s="40"/>
      <c r="H712" s="40"/>
      <c r="I712" s="227"/>
      <c r="J712" s="40"/>
      <c r="K712" s="40"/>
      <c r="L712" s="44"/>
      <c r="M712" s="228"/>
      <c r="N712" s="229"/>
      <c r="O712" s="84"/>
      <c r="P712" s="84"/>
      <c r="Q712" s="84"/>
      <c r="R712" s="84"/>
      <c r="S712" s="84"/>
      <c r="T712" s="85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T712" s="17" t="s">
        <v>170</v>
      </c>
      <c r="AU712" s="17" t="s">
        <v>82</v>
      </c>
    </row>
    <row r="713" spans="1:51" s="13" customFormat="1" ht="12">
      <c r="A713" s="13"/>
      <c r="B713" s="232"/>
      <c r="C713" s="233"/>
      <c r="D713" s="225" t="s">
        <v>172</v>
      </c>
      <c r="E713" s="234" t="s">
        <v>19</v>
      </c>
      <c r="F713" s="235" t="s">
        <v>882</v>
      </c>
      <c r="G713" s="233"/>
      <c r="H713" s="234" t="s">
        <v>19</v>
      </c>
      <c r="I713" s="236"/>
      <c r="J713" s="233"/>
      <c r="K713" s="233"/>
      <c r="L713" s="237"/>
      <c r="M713" s="238"/>
      <c r="N713" s="239"/>
      <c r="O713" s="239"/>
      <c r="P713" s="239"/>
      <c r="Q713" s="239"/>
      <c r="R713" s="239"/>
      <c r="S713" s="239"/>
      <c r="T713" s="240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1" t="s">
        <v>172</v>
      </c>
      <c r="AU713" s="241" t="s">
        <v>82</v>
      </c>
      <c r="AV713" s="13" t="s">
        <v>80</v>
      </c>
      <c r="AW713" s="13" t="s">
        <v>33</v>
      </c>
      <c r="AX713" s="13" t="s">
        <v>72</v>
      </c>
      <c r="AY713" s="241" t="s">
        <v>159</v>
      </c>
    </row>
    <row r="714" spans="1:51" s="13" customFormat="1" ht="12">
      <c r="A714" s="13"/>
      <c r="B714" s="232"/>
      <c r="C714" s="233"/>
      <c r="D714" s="225" t="s">
        <v>172</v>
      </c>
      <c r="E714" s="234" t="s">
        <v>19</v>
      </c>
      <c r="F714" s="235" t="s">
        <v>987</v>
      </c>
      <c r="G714" s="233"/>
      <c r="H714" s="234" t="s">
        <v>19</v>
      </c>
      <c r="I714" s="236"/>
      <c r="J714" s="233"/>
      <c r="K714" s="233"/>
      <c r="L714" s="237"/>
      <c r="M714" s="238"/>
      <c r="N714" s="239"/>
      <c r="O714" s="239"/>
      <c r="P714" s="239"/>
      <c r="Q714" s="239"/>
      <c r="R714" s="239"/>
      <c r="S714" s="239"/>
      <c r="T714" s="240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T714" s="241" t="s">
        <v>172</v>
      </c>
      <c r="AU714" s="241" t="s">
        <v>82</v>
      </c>
      <c r="AV714" s="13" t="s">
        <v>80</v>
      </c>
      <c r="AW714" s="13" t="s">
        <v>33</v>
      </c>
      <c r="AX714" s="13" t="s">
        <v>72</v>
      </c>
      <c r="AY714" s="241" t="s">
        <v>159</v>
      </c>
    </row>
    <row r="715" spans="1:51" s="14" customFormat="1" ht="12">
      <c r="A715" s="14"/>
      <c r="B715" s="242"/>
      <c r="C715" s="243"/>
      <c r="D715" s="225" t="s">
        <v>172</v>
      </c>
      <c r="E715" s="244" t="s">
        <v>19</v>
      </c>
      <c r="F715" s="245" t="s">
        <v>980</v>
      </c>
      <c r="G715" s="243"/>
      <c r="H715" s="246">
        <v>119.5</v>
      </c>
      <c r="I715" s="247"/>
      <c r="J715" s="243"/>
      <c r="K715" s="243"/>
      <c r="L715" s="248"/>
      <c r="M715" s="249"/>
      <c r="N715" s="250"/>
      <c r="O715" s="250"/>
      <c r="P715" s="250"/>
      <c r="Q715" s="250"/>
      <c r="R715" s="250"/>
      <c r="S715" s="250"/>
      <c r="T715" s="251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T715" s="252" t="s">
        <v>172</v>
      </c>
      <c r="AU715" s="252" t="s">
        <v>82</v>
      </c>
      <c r="AV715" s="14" t="s">
        <v>82</v>
      </c>
      <c r="AW715" s="14" t="s">
        <v>33</v>
      </c>
      <c r="AX715" s="14" t="s">
        <v>72</v>
      </c>
      <c r="AY715" s="252" t="s">
        <v>159</v>
      </c>
    </row>
    <row r="716" spans="1:65" s="2" customFormat="1" ht="16.5" customHeight="1">
      <c r="A716" s="38"/>
      <c r="B716" s="39"/>
      <c r="C716" s="212" t="s">
        <v>1007</v>
      </c>
      <c r="D716" s="212" t="s">
        <v>161</v>
      </c>
      <c r="E716" s="213" t="s">
        <v>1008</v>
      </c>
      <c r="F716" s="214" t="s">
        <v>1009</v>
      </c>
      <c r="G716" s="215" t="s">
        <v>527</v>
      </c>
      <c r="H716" s="216">
        <v>11602</v>
      </c>
      <c r="I716" s="217"/>
      <c r="J716" s="218">
        <f>ROUND(I716*H716,2)</f>
        <v>0</v>
      </c>
      <c r="K716" s="214" t="s">
        <v>165</v>
      </c>
      <c r="L716" s="44"/>
      <c r="M716" s="219" t="s">
        <v>19</v>
      </c>
      <c r="N716" s="220" t="s">
        <v>43</v>
      </c>
      <c r="O716" s="84"/>
      <c r="P716" s="221">
        <f>O716*H716</f>
        <v>0</v>
      </c>
      <c r="Q716" s="221">
        <v>0</v>
      </c>
      <c r="R716" s="221">
        <f>Q716*H716</f>
        <v>0</v>
      </c>
      <c r="S716" s="221">
        <v>0</v>
      </c>
      <c r="T716" s="222">
        <f>S716*H716</f>
        <v>0</v>
      </c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R716" s="223" t="s">
        <v>166</v>
      </c>
      <c r="AT716" s="223" t="s">
        <v>161</v>
      </c>
      <c r="AU716" s="223" t="s">
        <v>82</v>
      </c>
      <c r="AY716" s="17" t="s">
        <v>159</v>
      </c>
      <c r="BE716" s="224">
        <f>IF(N716="základní",J716,0)</f>
        <v>0</v>
      </c>
      <c r="BF716" s="224">
        <f>IF(N716="snížená",J716,0)</f>
        <v>0</v>
      </c>
      <c r="BG716" s="224">
        <f>IF(N716="zákl. přenesená",J716,0)</f>
        <v>0</v>
      </c>
      <c r="BH716" s="224">
        <f>IF(N716="sníž. přenesená",J716,0)</f>
        <v>0</v>
      </c>
      <c r="BI716" s="224">
        <f>IF(N716="nulová",J716,0)</f>
        <v>0</v>
      </c>
      <c r="BJ716" s="17" t="s">
        <v>80</v>
      </c>
      <c r="BK716" s="224">
        <f>ROUND(I716*H716,2)</f>
        <v>0</v>
      </c>
      <c r="BL716" s="17" t="s">
        <v>166</v>
      </c>
      <c r="BM716" s="223" t="s">
        <v>1010</v>
      </c>
    </row>
    <row r="717" spans="1:47" s="2" customFormat="1" ht="12">
      <c r="A717" s="38"/>
      <c r="B717" s="39"/>
      <c r="C717" s="40"/>
      <c r="D717" s="225" t="s">
        <v>168</v>
      </c>
      <c r="E717" s="40"/>
      <c r="F717" s="226" t="s">
        <v>1011</v>
      </c>
      <c r="G717" s="40"/>
      <c r="H717" s="40"/>
      <c r="I717" s="227"/>
      <c r="J717" s="40"/>
      <c r="K717" s="40"/>
      <c r="L717" s="44"/>
      <c r="M717" s="228"/>
      <c r="N717" s="229"/>
      <c r="O717" s="84"/>
      <c r="P717" s="84"/>
      <c r="Q717" s="84"/>
      <c r="R717" s="84"/>
      <c r="S717" s="84"/>
      <c r="T717" s="85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T717" s="17" t="s">
        <v>168</v>
      </c>
      <c r="AU717" s="17" t="s">
        <v>82</v>
      </c>
    </row>
    <row r="718" spans="1:47" s="2" customFormat="1" ht="12">
      <c r="A718" s="38"/>
      <c r="B718" s="39"/>
      <c r="C718" s="40"/>
      <c r="D718" s="230" t="s">
        <v>170</v>
      </c>
      <c r="E718" s="40"/>
      <c r="F718" s="231" t="s">
        <v>1012</v>
      </c>
      <c r="G718" s="40"/>
      <c r="H718" s="40"/>
      <c r="I718" s="227"/>
      <c r="J718" s="40"/>
      <c r="K718" s="40"/>
      <c r="L718" s="44"/>
      <c r="M718" s="228"/>
      <c r="N718" s="229"/>
      <c r="O718" s="84"/>
      <c r="P718" s="84"/>
      <c r="Q718" s="84"/>
      <c r="R718" s="84"/>
      <c r="S718" s="84"/>
      <c r="T718" s="85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T718" s="17" t="s">
        <v>170</v>
      </c>
      <c r="AU718" s="17" t="s">
        <v>82</v>
      </c>
    </row>
    <row r="719" spans="1:51" s="13" customFormat="1" ht="12">
      <c r="A719" s="13"/>
      <c r="B719" s="232"/>
      <c r="C719" s="233"/>
      <c r="D719" s="225" t="s">
        <v>172</v>
      </c>
      <c r="E719" s="234" t="s">
        <v>19</v>
      </c>
      <c r="F719" s="235" t="s">
        <v>882</v>
      </c>
      <c r="G719" s="233"/>
      <c r="H719" s="234" t="s">
        <v>19</v>
      </c>
      <c r="I719" s="236"/>
      <c r="J719" s="233"/>
      <c r="K719" s="233"/>
      <c r="L719" s="237"/>
      <c r="M719" s="238"/>
      <c r="N719" s="239"/>
      <c r="O719" s="239"/>
      <c r="P719" s="239"/>
      <c r="Q719" s="239"/>
      <c r="R719" s="239"/>
      <c r="S719" s="239"/>
      <c r="T719" s="240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T719" s="241" t="s">
        <v>172</v>
      </c>
      <c r="AU719" s="241" t="s">
        <v>82</v>
      </c>
      <c r="AV719" s="13" t="s">
        <v>80</v>
      </c>
      <c r="AW719" s="13" t="s">
        <v>33</v>
      </c>
      <c r="AX719" s="13" t="s">
        <v>72</v>
      </c>
      <c r="AY719" s="241" t="s">
        <v>159</v>
      </c>
    </row>
    <row r="720" spans="1:51" s="13" customFormat="1" ht="12">
      <c r="A720" s="13"/>
      <c r="B720" s="232"/>
      <c r="C720" s="233"/>
      <c r="D720" s="225" t="s">
        <v>172</v>
      </c>
      <c r="E720" s="234" t="s">
        <v>19</v>
      </c>
      <c r="F720" s="235" t="s">
        <v>956</v>
      </c>
      <c r="G720" s="233"/>
      <c r="H720" s="234" t="s">
        <v>19</v>
      </c>
      <c r="I720" s="236"/>
      <c r="J720" s="233"/>
      <c r="K720" s="233"/>
      <c r="L720" s="237"/>
      <c r="M720" s="238"/>
      <c r="N720" s="239"/>
      <c r="O720" s="239"/>
      <c r="P720" s="239"/>
      <c r="Q720" s="239"/>
      <c r="R720" s="239"/>
      <c r="S720" s="239"/>
      <c r="T720" s="240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T720" s="241" t="s">
        <v>172</v>
      </c>
      <c r="AU720" s="241" t="s">
        <v>82</v>
      </c>
      <c r="AV720" s="13" t="s">
        <v>80</v>
      </c>
      <c r="AW720" s="13" t="s">
        <v>33</v>
      </c>
      <c r="AX720" s="13" t="s">
        <v>72</v>
      </c>
      <c r="AY720" s="241" t="s">
        <v>159</v>
      </c>
    </row>
    <row r="721" spans="1:51" s="14" customFormat="1" ht="12">
      <c r="A721" s="14"/>
      <c r="B721" s="242"/>
      <c r="C721" s="243"/>
      <c r="D721" s="225" t="s">
        <v>172</v>
      </c>
      <c r="E721" s="244" t="s">
        <v>19</v>
      </c>
      <c r="F721" s="245" t="s">
        <v>957</v>
      </c>
      <c r="G721" s="243"/>
      <c r="H721" s="246">
        <v>948</v>
      </c>
      <c r="I721" s="247"/>
      <c r="J721" s="243"/>
      <c r="K721" s="243"/>
      <c r="L721" s="248"/>
      <c r="M721" s="249"/>
      <c r="N721" s="250"/>
      <c r="O721" s="250"/>
      <c r="P721" s="250"/>
      <c r="Q721" s="250"/>
      <c r="R721" s="250"/>
      <c r="S721" s="250"/>
      <c r="T721" s="251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2" t="s">
        <v>172</v>
      </c>
      <c r="AU721" s="252" t="s">
        <v>82</v>
      </c>
      <c r="AV721" s="14" t="s">
        <v>82</v>
      </c>
      <c r="AW721" s="14" t="s">
        <v>33</v>
      </c>
      <c r="AX721" s="14" t="s">
        <v>72</v>
      </c>
      <c r="AY721" s="252" t="s">
        <v>159</v>
      </c>
    </row>
    <row r="722" spans="1:51" s="14" customFormat="1" ht="12">
      <c r="A722" s="14"/>
      <c r="B722" s="242"/>
      <c r="C722" s="243"/>
      <c r="D722" s="225" t="s">
        <v>172</v>
      </c>
      <c r="E722" s="244" t="s">
        <v>19</v>
      </c>
      <c r="F722" s="245" t="s">
        <v>964</v>
      </c>
      <c r="G722" s="243"/>
      <c r="H722" s="246">
        <v>998.5</v>
      </c>
      <c r="I722" s="247"/>
      <c r="J722" s="243"/>
      <c r="K722" s="243"/>
      <c r="L722" s="248"/>
      <c r="M722" s="249"/>
      <c r="N722" s="250"/>
      <c r="O722" s="250"/>
      <c r="P722" s="250"/>
      <c r="Q722" s="250"/>
      <c r="R722" s="250"/>
      <c r="S722" s="250"/>
      <c r="T722" s="251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52" t="s">
        <v>172</v>
      </c>
      <c r="AU722" s="252" t="s">
        <v>82</v>
      </c>
      <c r="AV722" s="14" t="s">
        <v>82</v>
      </c>
      <c r="AW722" s="14" t="s">
        <v>33</v>
      </c>
      <c r="AX722" s="14" t="s">
        <v>72</v>
      </c>
      <c r="AY722" s="252" t="s">
        <v>159</v>
      </c>
    </row>
    <row r="723" spans="1:51" s="14" customFormat="1" ht="12">
      <c r="A723" s="14"/>
      <c r="B723" s="242"/>
      <c r="C723" s="243"/>
      <c r="D723" s="225" t="s">
        <v>172</v>
      </c>
      <c r="E723" s="244" t="s">
        <v>19</v>
      </c>
      <c r="F723" s="245" t="s">
        <v>965</v>
      </c>
      <c r="G723" s="243"/>
      <c r="H723" s="246">
        <v>1069</v>
      </c>
      <c r="I723" s="247"/>
      <c r="J723" s="243"/>
      <c r="K723" s="243"/>
      <c r="L723" s="248"/>
      <c r="M723" s="249"/>
      <c r="N723" s="250"/>
      <c r="O723" s="250"/>
      <c r="P723" s="250"/>
      <c r="Q723" s="250"/>
      <c r="R723" s="250"/>
      <c r="S723" s="250"/>
      <c r="T723" s="251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52" t="s">
        <v>172</v>
      </c>
      <c r="AU723" s="252" t="s">
        <v>82</v>
      </c>
      <c r="AV723" s="14" t="s">
        <v>82</v>
      </c>
      <c r="AW723" s="14" t="s">
        <v>33</v>
      </c>
      <c r="AX723" s="14" t="s">
        <v>72</v>
      </c>
      <c r="AY723" s="252" t="s">
        <v>159</v>
      </c>
    </row>
    <row r="724" spans="1:51" s="14" customFormat="1" ht="12">
      <c r="A724" s="14"/>
      <c r="B724" s="242"/>
      <c r="C724" s="243"/>
      <c r="D724" s="225" t="s">
        <v>172</v>
      </c>
      <c r="E724" s="244" t="s">
        <v>19</v>
      </c>
      <c r="F724" s="245" t="s">
        <v>966</v>
      </c>
      <c r="G724" s="243"/>
      <c r="H724" s="246">
        <v>1558</v>
      </c>
      <c r="I724" s="247"/>
      <c r="J724" s="243"/>
      <c r="K724" s="243"/>
      <c r="L724" s="248"/>
      <c r="M724" s="249"/>
      <c r="N724" s="250"/>
      <c r="O724" s="250"/>
      <c r="P724" s="250"/>
      <c r="Q724" s="250"/>
      <c r="R724" s="250"/>
      <c r="S724" s="250"/>
      <c r="T724" s="251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52" t="s">
        <v>172</v>
      </c>
      <c r="AU724" s="252" t="s">
        <v>82</v>
      </c>
      <c r="AV724" s="14" t="s">
        <v>82</v>
      </c>
      <c r="AW724" s="14" t="s">
        <v>33</v>
      </c>
      <c r="AX724" s="14" t="s">
        <v>72</v>
      </c>
      <c r="AY724" s="252" t="s">
        <v>159</v>
      </c>
    </row>
    <row r="725" spans="1:51" s="14" customFormat="1" ht="12">
      <c r="A725" s="14"/>
      <c r="B725" s="242"/>
      <c r="C725" s="243"/>
      <c r="D725" s="225" t="s">
        <v>172</v>
      </c>
      <c r="E725" s="244" t="s">
        <v>19</v>
      </c>
      <c r="F725" s="245" t="s">
        <v>973</v>
      </c>
      <c r="G725" s="243"/>
      <c r="H725" s="246">
        <v>6909</v>
      </c>
      <c r="I725" s="247"/>
      <c r="J725" s="243"/>
      <c r="K725" s="243"/>
      <c r="L725" s="248"/>
      <c r="M725" s="249"/>
      <c r="N725" s="250"/>
      <c r="O725" s="250"/>
      <c r="P725" s="250"/>
      <c r="Q725" s="250"/>
      <c r="R725" s="250"/>
      <c r="S725" s="250"/>
      <c r="T725" s="251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2" t="s">
        <v>172</v>
      </c>
      <c r="AU725" s="252" t="s">
        <v>82</v>
      </c>
      <c r="AV725" s="14" t="s">
        <v>82</v>
      </c>
      <c r="AW725" s="14" t="s">
        <v>33</v>
      </c>
      <c r="AX725" s="14" t="s">
        <v>72</v>
      </c>
      <c r="AY725" s="252" t="s">
        <v>159</v>
      </c>
    </row>
    <row r="726" spans="1:51" s="14" customFormat="1" ht="12">
      <c r="A726" s="14"/>
      <c r="B726" s="242"/>
      <c r="C726" s="243"/>
      <c r="D726" s="225" t="s">
        <v>172</v>
      </c>
      <c r="E726" s="244" t="s">
        <v>19</v>
      </c>
      <c r="F726" s="245" t="s">
        <v>980</v>
      </c>
      <c r="G726" s="243"/>
      <c r="H726" s="246">
        <v>119.5</v>
      </c>
      <c r="I726" s="247"/>
      <c r="J726" s="243"/>
      <c r="K726" s="243"/>
      <c r="L726" s="248"/>
      <c r="M726" s="249"/>
      <c r="N726" s="250"/>
      <c r="O726" s="250"/>
      <c r="P726" s="250"/>
      <c r="Q726" s="250"/>
      <c r="R726" s="250"/>
      <c r="S726" s="250"/>
      <c r="T726" s="251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52" t="s">
        <v>172</v>
      </c>
      <c r="AU726" s="252" t="s">
        <v>82</v>
      </c>
      <c r="AV726" s="14" t="s">
        <v>82</v>
      </c>
      <c r="AW726" s="14" t="s">
        <v>33</v>
      </c>
      <c r="AX726" s="14" t="s">
        <v>72</v>
      </c>
      <c r="AY726" s="252" t="s">
        <v>159</v>
      </c>
    </row>
    <row r="727" spans="1:65" s="2" customFormat="1" ht="24.15" customHeight="1">
      <c r="A727" s="38"/>
      <c r="B727" s="39"/>
      <c r="C727" s="212" t="s">
        <v>1013</v>
      </c>
      <c r="D727" s="212" t="s">
        <v>161</v>
      </c>
      <c r="E727" s="213" t="s">
        <v>1014</v>
      </c>
      <c r="F727" s="214" t="s">
        <v>1015</v>
      </c>
      <c r="G727" s="215" t="s">
        <v>209</v>
      </c>
      <c r="H727" s="216">
        <v>94.38</v>
      </c>
      <c r="I727" s="217"/>
      <c r="J727" s="218">
        <f>ROUND(I727*H727,2)</f>
        <v>0</v>
      </c>
      <c r="K727" s="214" t="s">
        <v>165</v>
      </c>
      <c r="L727" s="44"/>
      <c r="M727" s="219" t="s">
        <v>19</v>
      </c>
      <c r="N727" s="220" t="s">
        <v>43</v>
      </c>
      <c r="O727" s="84"/>
      <c r="P727" s="221">
        <f>O727*H727</f>
        <v>0</v>
      </c>
      <c r="Q727" s="221">
        <v>0.00102</v>
      </c>
      <c r="R727" s="221">
        <f>Q727*H727</f>
        <v>0.09626760000000001</v>
      </c>
      <c r="S727" s="221">
        <v>0</v>
      </c>
      <c r="T727" s="222">
        <f>S727*H727</f>
        <v>0</v>
      </c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R727" s="223" t="s">
        <v>166</v>
      </c>
      <c r="AT727" s="223" t="s">
        <v>161</v>
      </c>
      <c r="AU727" s="223" t="s">
        <v>82</v>
      </c>
      <c r="AY727" s="17" t="s">
        <v>159</v>
      </c>
      <c r="BE727" s="224">
        <f>IF(N727="základní",J727,0)</f>
        <v>0</v>
      </c>
      <c r="BF727" s="224">
        <f>IF(N727="snížená",J727,0)</f>
        <v>0</v>
      </c>
      <c r="BG727" s="224">
        <f>IF(N727="zákl. přenesená",J727,0)</f>
        <v>0</v>
      </c>
      <c r="BH727" s="224">
        <f>IF(N727="sníž. přenesená",J727,0)</f>
        <v>0</v>
      </c>
      <c r="BI727" s="224">
        <f>IF(N727="nulová",J727,0)</f>
        <v>0</v>
      </c>
      <c r="BJ727" s="17" t="s">
        <v>80</v>
      </c>
      <c r="BK727" s="224">
        <f>ROUND(I727*H727,2)</f>
        <v>0</v>
      </c>
      <c r="BL727" s="17" t="s">
        <v>166</v>
      </c>
      <c r="BM727" s="223" t="s">
        <v>1016</v>
      </c>
    </row>
    <row r="728" spans="1:47" s="2" customFormat="1" ht="12">
      <c r="A728" s="38"/>
      <c r="B728" s="39"/>
      <c r="C728" s="40"/>
      <c r="D728" s="225" t="s">
        <v>168</v>
      </c>
      <c r="E728" s="40"/>
      <c r="F728" s="226" t="s">
        <v>1017</v>
      </c>
      <c r="G728" s="40"/>
      <c r="H728" s="40"/>
      <c r="I728" s="227"/>
      <c r="J728" s="40"/>
      <c r="K728" s="40"/>
      <c r="L728" s="44"/>
      <c r="M728" s="228"/>
      <c r="N728" s="229"/>
      <c r="O728" s="84"/>
      <c r="P728" s="84"/>
      <c r="Q728" s="84"/>
      <c r="R728" s="84"/>
      <c r="S728" s="84"/>
      <c r="T728" s="85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T728" s="17" t="s">
        <v>168</v>
      </c>
      <c r="AU728" s="17" t="s">
        <v>82</v>
      </c>
    </row>
    <row r="729" spans="1:47" s="2" customFormat="1" ht="12">
      <c r="A729" s="38"/>
      <c r="B729" s="39"/>
      <c r="C729" s="40"/>
      <c r="D729" s="230" t="s">
        <v>170</v>
      </c>
      <c r="E729" s="40"/>
      <c r="F729" s="231" t="s">
        <v>1018</v>
      </c>
      <c r="G729" s="40"/>
      <c r="H729" s="40"/>
      <c r="I729" s="227"/>
      <c r="J729" s="40"/>
      <c r="K729" s="40"/>
      <c r="L729" s="44"/>
      <c r="M729" s="228"/>
      <c r="N729" s="229"/>
      <c r="O729" s="84"/>
      <c r="P729" s="84"/>
      <c r="Q729" s="84"/>
      <c r="R729" s="84"/>
      <c r="S729" s="84"/>
      <c r="T729" s="85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T729" s="17" t="s">
        <v>170</v>
      </c>
      <c r="AU729" s="17" t="s">
        <v>82</v>
      </c>
    </row>
    <row r="730" spans="1:51" s="13" customFormat="1" ht="12">
      <c r="A730" s="13"/>
      <c r="B730" s="232"/>
      <c r="C730" s="233"/>
      <c r="D730" s="225" t="s">
        <v>172</v>
      </c>
      <c r="E730" s="234" t="s">
        <v>19</v>
      </c>
      <c r="F730" s="235" t="s">
        <v>452</v>
      </c>
      <c r="G730" s="233"/>
      <c r="H730" s="234" t="s">
        <v>19</v>
      </c>
      <c r="I730" s="236"/>
      <c r="J730" s="233"/>
      <c r="K730" s="233"/>
      <c r="L730" s="237"/>
      <c r="M730" s="238"/>
      <c r="N730" s="239"/>
      <c r="O730" s="239"/>
      <c r="P730" s="239"/>
      <c r="Q730" s="239"/>
      <c r="R730" s="239"/>
      <c r="S730" s="239"/>
      <c r="T730" s="240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1" t="s">
        <v>172</v>
      </c>
      <c r="AU730" s="241" t="s">
        <v>82</v>
      </c>
      <c r="AV730" s="13" t="s">
        <v>80</v>
      </c>
      <c r="AW730" s="13" t="s">
        <v>33</v>
      </c>
      <c r="AX730" s="13" t="s">
        <v>72</v>
      </c>
      <c r="AY730" s="241" t="s">
        <v>159</v>
      </c>
    </row>
    <row r="731" spans="1:51" s="14" customFormat="1" ht="12">
      <c r="A731" s="14"/>
      <c r="B731" s="242"/>
      <c r="C731" s="243"/>
      <c r="D731" s="225" t="s">
        <v>172</v>
      </c>
      <c r="E731" s="244" t="s">
        <v>19</v>
      </c>
      <c r="F731" s="245" t="s">
        <v>1019</v>
      </c>
      <c r="G731" s="243"/>
      <c r="H731" s="246">
        <v>94.38</v>
      </c>
      <c r="I731" s="247"/>
      <c r="J731" s="243"/>
      <c r="K731" s="243"/>
      <c r="L731" s="248"/>
      <c r="M731" s="249"/>
      <c r="N731" s="250"/>
      <c r="O731" s="250"/>
      <c r="P731" s="250"/>
      <c r="Q731" s="250"/>
      <c r="R731" s="250"/>
      <c r="S731" s="250"/>
      <c r="T731" s="251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2" t="s">
        <v>172</v>
      </c>
      <c r="AU731" s="252" t="s">
        <v>82</v>
      </c>
      <c r="AV731" s="14" t="s">
        <v>82</v>
      </c>
      <c r="AW731" s="14" t="s">
        <v>33</v>
      </c>
      <c r="AX731" s="14" t="s">
        <v>72</v>
      </c>
      <c r="AY731" s="252" t="s">
        <v>159</v>
      </c>
    </row>
    <row r="732" spans="1:65" s="2" customFormat="1" ht="24.15" customHeight="1">
      <c r="A732" s="38"/>
      <c r="B732" s="39"/>
      <c r="C732" s="212" t="s">
        <v>1020</v>
      </c>
      <c r="D732" s="212" t="s">
        <v>161</v>
      </c>
      <c r="E732" s="213" t="s">
        <v>1021</v>
      </c>
      <c r="F732" s="214" t="s">
        <v>1022</v>
      </c>
      <c r="G732" s="215" t="s">
        <v>527</v>
      </c>
      <c r="H732" s="216">
        <v>1795</v>
      </c>
      <c r="I732" s="217"/>
      <c r="J732" s="218">
        <f>ROUND(I732*H732,2)</f>
        <v>0</v>
      </c>
      <c r="K732" s="214" t="s">
        <v>165</v>
      </c>
      <c r="L732" s="44"/>
      <c r="M732" s="219" t="s">
        <v>19</v>
      </c>
      <c r="N732" s="220" t="s">
        <v>43</v>
      </c>
      <c r="O732" s="84"/>
      <c r="P732" s="221">
        <f>O732*H732</f>
        <v>0</v>
      </c>
      <c r="Q732" s="221">
        <v>0.16371</v>
      </c>
      <c r="R732" s="221">
        <f>Q732*H732</f>
        <v>293.85945</v>
      </c>
      <c r="S732" s="221">
        <v>0</v>
      </c>
      <c r="T732" s="222">
        <f>S732*H732</f>
        <v>0</v>
      </c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R732" s="223" t="s">
        <v>166</v>
      </c>
      <c r="AT732" s="223" t="s">
        <v>161</v>
      </c>
      <c r="AU732" s="223" t="s">
        <v>82</v>
      </c>
      <c r="AY732" s="17" t="s">
        <v>159</v>
      </c>
      <c r="BE732" s="224">
        <f>IF(N732="základní",J732,0)</f>
        <v>0</v>
      </c>
      <c r="BF732" s="224">
        <f>IF(N732="snížená",J732,0)</f>
        <v>0</v>
      </c>
      <c r="BG732" s="224">
        <f>IF(N732="zákl. přenesená",J732,0)</f>
        <v>0</v>
      </c>
      <c r="BH732" s="224">
        <f>IF(N732="sníž. přenesená",J732,0)</f>
        <v>0</v>
      </c>
      <c r="BI732" s="224">
        <f>IF(N732="nulová",J732,0)</f>
        <v>0</v>
      </c>
      <c r="BJ732" s="17" t="s">
        <v>80</v>
      </c>
      <c r="BK732" s="224">
        <f>ROUND(I732*H732,2)</f>
        <v>0</v>
      </c>
      <c r="BL732" s="17" t="s">
        <v>166</v>
      </c>
      <c r="BM732" s="223" t="s">
        <v>1023</v>
      </c>
    </row>
    <row r="733" spans="1:47" s="2" customFormat="1" ht="12">
      <c r="A733" s="38"/>
      <c r="B733" s="39"/>
      <c r="C733" s="40"/>
      <c r="D733" s="225" t="s">
        <v>168</v>
      </c>
      <c r="E733" s="40"/>
      <c r="F733" s="226" t="s">
        <v>1024</v>
      </c>
      <c r="G733" s="40"/>
      <c r="H733" s="40"/>
      <c r="I733" s="227"/>
      <c r="J733" s="40"/>
      <c r="K733" s="40"/>
      <c r="L733" s="44"/>
      <c r="M733" s="228"/>
      <c r="N733" s="229"/>
      <c r="O733" s="84"/>
      <c r="P733" s="84"/>
      <c r="Q733" s="84"/>
      <c r="R733" s="84"/>
      <c r="S733" s="84"/>
      <c r="T733" s="85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T733" s="17" t="s">
        <v>168</v>
      </c>
      <c r="AU733" s="17" t="s">
        <v>82</v>
      </c>
    </row>
    <row r="734" spans="1:47" s="2" customFormat="1" ht="12">
      <c r="A734" s="38"/>
      <c r="B734" s="39"/>
      <c r="C734" s="40"/>
      <c r="D734" s="230" t="s">
        <v>170</v>
      </c>
      <c r="E734" s="40"/>
      <c r="F734" s="231" t="s">
        <v>1025</v>
      </c>
      <c r="G734" s="40"/>
      <c r="H734" s="40"/>
      <c r="I734" s="227"/>
      <c r="J734" s="40"/>
      <c r="K734" s="40"/>
      <c r="L734" s="44"/>
      <c r="M734" s="228"/>
      <c r="N734" s="229"/>
      <c r="O734" s="84"/>
      <c r="P734" s="84"/>
      <c r="Q734" s="84"/>
      <c r="R734" s="84"/>
      <c r="S734" s="84"/>
      <c r="T734" s="85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T734" s="17" t="s">
        <v>170</v>
      </c>
      <c r="AU734" s="17" t="s">
        <v>82</v>
      </c>
    </row>
    <row r="735" spans="1:51" s="13" customFormat="1" ht="12">
      <c r="A735" s="13"/>
      <c r="B735" s="232"/>
      <c r="C735" s="233"/>
      <c r="D735" s="225" t="s">
        <v>172</v>
      </c>
      <c r="E735" s="234" t="s">
        <v>19</v>
      </c>
      <c r="F735" s="235" t="s">
        <v>539</v>
      </c>
      <c r="G735" s="233"/>
      <c r="H735" s="234" t="s">
        <v>19</v>
      </c>
      <c r="I735" s="236"/>
      <c r="J735" s="233"/>
      <c r="K735" s="233"/>
      <c r="L735" s="237"/>
      <c r="M735" s="238"/>
      <c r="N735" s="239"/>
      <c r="O735" s="239"/>
      <c r="P735" s="239"/>
      <c r="Q735" s="239"/>
      <c r="R735" s="239"/>
      <c r="S735" s="239"/>
      <c r="T735" s="240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1" t="s">
        <v>172</v>
      </c>
      <c r="AU735" s="241" t="s">
        <v>82</v>
      </c>
      <c r="AV735" s="13" t="s">
        <v>80</v>
      </c>
      <c r="AW735" s="13" t="s">
        <v>33</v>
      </c>
      <c r="AX735" s="13" t="s">
        <v>72</v>
      </c>
      <c r="AY735" s="241" t="s">
        <v>159</v>
      </c>
    </row>
    <row r="736" spans="1:51" s="14" customFormat="1" ht="12">
      <c r="A736" s="14"/>
      <c r="B736" s="242"/>
      <c r="C736" s="243"/>
      <c r="D736" s="225" t="s">
        <v>172</v>
      </c>
      <c r="E736" s="244" t="s">
        <v>19</v>
      </c>
      <c r="F736" s="245" t="s">
        <v>1026</v>
      </c>
      <c r="G736" s="243"/>
      <c r="H736" s="246">
        <v>1795</v>
      </c>
      <c r="I736" s="247"/>
      <c r="J736" s="243"/>
      <c r="K736" s="243"/>
      <c r="L736" s="248"/>
      <c r="M736" s="249"/>
      <c r="N736" s="250"/>
      <c r="O736" s="250"/>
      <c r="P736" s="250"/>
      <c r="Q736" s="250"/>
      <c r="R736" s="250"/>
      <c r="S736" s="250"/>
      <c r="T736" s="251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T736" s="252" t="s">
        <v>172</v>
      </c>
      <c r="AU736" s="252" t="s">
        <v>82</v>
      </c>
      <c r="AV736" s="14" t="s">
        <v>82</v>
      </c>
      <c r="AW736" s="14" t="s">
        <v>33</v>
      </c>
      <c r="AX736" s="14" t="s">
        <v>72</v>
      </c>
      <c r="AY736" s="252" t="s">
        <v>159</v>
      </c>
    </row>
    <row r="737" spans="1:65" s="2" customFormat="1" ht="16.5" customHeight="1">
      <c r="A737" s="38"/>
      <c r="B737" s="39"/>
      <c r="C737" s="258" t="s">
        <v>1027</v>
      </c>
      <c r="D737" s="258" t="s">
        <v>376</v>
      </c>
      <c r="E737" s="259" t="s">
        <v>1028</v>
      </c>
      <c r="F737" s="260" t="s">
        <v>1029</v>
      </c>
      <c r="G737" s="261" t="s">
        <v>527</v>
      </c>
      <c r="H737" s="262">
        <v>1812.95</v>
      </c>
      <c r="I737" s="263"/>
      <c r="J737" s="264">
        <f>ROUND(I737*H737,2)</f>
        <v>0</v>
      </c>
      <c r="K737" s="260" t="s">
        <v>165</v>
      </c>
      <c r="L737" s="265"/>
      <c r="M737" s="266" t="s">
        <v>19</v>
      </c>
      <c r="N737" s="267" t="s">
        <v>43</v>
      </c>
      <c r="O737" s="84"/>
      <c r="P737" s="221">
        <f>O737*H737</f>
        <v>0</v>
      </c>
      <c r="Q737" s="221">
        <v>0.134</v>
      </c>
      <c r="R737" s="221">
        <f>Q737*H737</f>
        <v>242.9353</v>
      </c>
      <c r="S737" s="221">
        <v>0</v>
      </c>
      <c r="T737" s="222">
        <f>S737*H737</f>
        <v>0</v>
      </c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R737" s="223" t="s">
        <v>215</v>
      </c>
      <c r="AT737" s="223" t="s">
        <v>376</v>
      </c>
      <c r="AU737" s="223" t="s">
        <v>82</v>
      </c>
      <c r="AY737" s="17" t="s">
        <v>159</v>
      </c>
      <c r="BE737" s="224">
        <f>IF(N737="základní",J737,0)</f>
        <v>0</v>
      </c>
      <c r="BF737" s="224">
        <f>IF(N737="snížená",J737,0)</f>
        <v>0</v>
      </c>
      <c r="BG737" s="224">
        <f>IF(N737="zákl. přenesená",J737,0)</f>
        <v>0</v>
      </c>
      <c r="BH737" s="224">
        <f>IF(N737="sníž. přenesená",J737,0)</f>
        <v>0</v>
      </c>
      <c r="BI737" s="224">
        <f>IF(N737="nulová",J737,0)</f>
        <v>0</v>
      </c>
      <c r="BJ737" s="17" t="s">
        <v>80</v>
      </c>
      <c r="BK737" s="224">
        <f>ROUND(I737*H737,2)</f>
        <v>0</v>
      </c>
      <c r="BL737" s="17" t="s">
        <v>166</v>
      </c>
      <c r="BM737" s="223" t="s">
        <v>1030</v>
      </c>
    </row>
    <row r="738" spans="1:47" s="2" customFormat="1" ht="12">
      <c r="A738" s="38"/>
      <c r="B738" s="39"/>
      <c r="C738" s="40"/>
      <c r="D738" s="225" t="s">
        <v>168</v>
      </c>
      <c r="E738" s="40"/>
      <c r="F738" s="226" t="s">
        <v>1029</v>
      </c>
      <c r="G738" s="40"/>
      <c r="H738" s="40"/>
      <c r="I738" s="227"/>
      <c r="J738" s="40"/>
      <c r="K738" s="40"/>
      <c r="L738" s="44"/>
      <c r="M738" s="228"/>
      <c r="N738" s="229"/>
      <c r="O738" s="84"/>
      <c r="P738" s="84"/>
      <c r="Q738" s="84"/>
      <c r="R738" s="84"/>
      <c r="S738" s="84"/>
      <c r="T738" s="85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T738" s="17" t="s">
        <v>168</v>
      </c>
      <c r="AU738" s="17" t="s">
        <v>82</v>
      </c>
    </row>
    <row r="739" spans="1:47" s="2" customFormat="1" ht="12">
      <c r="A739" s="38"/>
      <c r="B739" s="39"/>
      <c r="C739" s="40"/>
      <c r="D739" s="230" t="s">
        <v>170</v>
      </c>
      <c r="E739" s="40"/>
      <c r="F739" s="231" t="s">
        <v>1031</v>
      </c>
      <c r="G739" s="40"/>
      <c r="H739" s="40"/>
      <c r="I739" s="227"/>
      <c r="J739" s="40"/>
      <c r="K739" s="40"/>
      <c r="L739" s="44"/>
      <c r="M739" s="228"/>
      <c r="N739" s="229"/>
      <c r="O739" s="84"/>
      <c r="P739" s="84"/>
      <c r="Q739" s="84"/>
      <c r="R739" s="84"/>
      <c r="S739" s="84"/>
      <c r="T739" s="85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T739" s="17" t="s">
        <v>170</v>
      </c>
      <c r="AU739" s="17" t="s">
        <v>82</v>
      </c>
    </row>
    <row r="740" spans="1:51" s="14" customFormat="1" ht="12">
      <c r="A740" s="14"/>
      <c r="B740" s="242"/>
      <c r="C740" s="243"/>
      <c r="D740" s="225" t="s">
        <v>172</v>
      </c>
      <c r="E740" s="243"/>
      <c r="F740" s="245" t="s">
        <v>1032</v>
      </c>
      <c r="G740" s="243"/>
      <c r="H740" s="246">
        <v>1812.95</v>
      </c>
      <c r="I740" s="247"/>
      <c r="J740" s="243"/>
      <c r="K740" s="243"/>
      <c r="L740" s="248"/>
      <c r="M740" s="249"/>
      <c r="N740" s="250"/>
      <c r="O740" s="250"/>
      <c r="P740" s="250"/>
      <c r="Q740" s="250"/>
      <c r="R740" s="250"/>
      <c r="S740" s="250"/>
      <c r="T740" s="251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2" t="s">
        <v>172</v>
      </c>
      <c r="AU740" s="252" t="s">
        <v>82</v>
      </c>
      <c r="AV740" s="14" t="s">
        <v>82</v>
      </c>
      <c r="AW740" s="14" t="s">
        <v>4</v>
      </c>
      <c r="AX740" s="14" t="s">
        <v>80</v>
      </c>
      <c r="AY740" s="252" t="s">
        <v>159</v>
      </c>
    </row>
    <row r="741" spans="1:65" s="2" customFormat="1" ht="24.15" customHeight="1">
      <c r="A741" s="38"/>
      <c r="B741" s="39"/>
      <c r="C741" s="212" t="s">
        <v>1033</v>
      </c>
      <c r="D741" s="212" t="s">
        <v>161</v>
      </c>
      <c r="E741" s="213" t="s">
        <v>1034</v>
      </c>
      <c r="F741" s="214" t="s">
        <v>1035</v>
      </c>
      <c r="G741" s="215" t="s">
        <v>209</v>
      </c>
      <c r="H741" s="216">
        <v>30700</v>
      </c>
      <c r="I741" s="217"/>
      <c r="J741" s="218">
        <f>ROUND(I741*H741,2)</f>
        <v>0</v>
      </c>
      <c r="K741" s="214" t="s">
        <v>165</v>
      </c>
      <c r="L741" s="44"/>
      <c r="M741" s="219" t="s">
        <v>19</v>
      </c>
      <c r="N741" s="220" t="s">
        <v>43</v>
      </c>
      <c r="O741" s="84"/>
      <c r="P741" s="221">
        <f>O741*H741</f>
        <v>0</v>
      </c>
      <c r="Q741" s="221">
        <v>0</v>
      </c>
      <c r="R741" s="221">
        <f>Q741*H741</f>
        <v>0</v>
      </c>
      <c r="S741" s="221">
        <v>0</v>
      </c>
      <c r="T741" s="222">
        <f>S741*H741</f>
        <v>0</v>
      </c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R741" s="223" t="s">
        <v>166</v>
      </c>
      <c r="AT741" s="223" t="s">
        <v>161</v>
      </c>
      <c r="AU741" s="223" t="s">
        <v>82</v>
      </c>
      <c r="AY741" s="17" t="s">
        <v>159</v>
      </c>
      <c r="BE741" s="224">
        <f>IF(N741="základní",J741,0)</f>
        <v>0</v>
      </c>
      <c r="BF741" s="224">
        <f>IF(N741="snížená",J741,0)</f>
        <v>0</v>
      </c>
      <c r="BG741" s="224">
        <f>IF(N741="zákl. přenesená",J741,0)</f>
        <v>0</v>
      </c>
      <c r="BH741" s="224">
        <f>IF(N741="sníž. přenesená",J741,0)</f>
        <v>0</v>
      </c>
      <c r="BI741" s="224">
        <f>IF(N741="nulová",J741,0)</f>
        <v>0</v>
      </c>
      <c r="BJ741" s="17" t="s">
        <v>80</v>
      </c>
      <c r="BK741" s="224">
        <f>ROUND(I741*H741,2)</f>
        <v>0</v>
      </c>
      <c r="BL741" s="17" t="s">
        <v>166</v>
      </c>
      <c r="BM741" s="223" t="s">
        <v>1036</v>
      </c>
    </row>
    <row r="742" spans="1:47" s="2" customFormat="1" ht="12">
      <c r="A742" s="38"/>
      <c r="B742" s="39"/>
      <c r="C742" s="40"/>
      <c r="D742" s="225" t="s">
        <v>168</v>
      </c>
      <c r="E742" s="40"/>
      <c r="F742" s="226" t="s">
        <v>1037</v>
      </c>
      <c r="G742" s="40"/>
      <c r="H742" s="40"/>
      <c r="I742" s="227"/>
      <c r="J742" s="40"/>
      <c r="K742" s="40"/>
      <c r="L742" s="44"/>
      <c r="M742" s="228"/>
      <c r="N742" s="229"/>
      <c r="O742" s="84"/>
      <c r="P742" s="84"/>
      <c r="Q742" s="84"/>
      <c r="R742" s="84"/>
      <c r="S742" s="84"/>
      <c r="T742" s="85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T742" s="17" t="s">
        <v>168</v>
      </c>
      <c r="AU742" s="17" t="s">
        <v>82</v>
      </c>
    </row>
    <row r="743" spans="1:47" s="2" customFormat="1" ht="12">
      <c r="A743" s="38"/>
      <c r="B743" s="39"/>
      <c r="C743" s="40"/>
      <c r="D743" s="230" t="s">
        <v>170</v>
      </c>
      <c r="E743" s="40"/>
      <c r="F743" s="231" t="s">
        <v>1038</v>
      </c>
      <c r="G743" s="40"/>
      <c r="H743" s="40"/>
      <c r="I743" s="227"/>
      <c r="J743" s="40"/>
      <c r="K743" s="40"/>
      <c r="L743" s="44"/>
      <c r="M743" s="228"/>
      <c r="N743" s="229"/>
      <c r="O743" s="84"/>
      <c r="P743" s="84"/>
      <c r="Q743" s="84"/>
      <c r="R743" s="84"/>
      <c r="S743" s="84"/>
      <c r="T743" s="85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T743" s="17" t="s">
        <v>170</v>
      </c>
      <c r="AU743" s="17" t="s">
        <v>82</v>
      </c>
    </row>
    <row r="744" spans="1:47" s="2" customFormat="1" ht="12">
      <c r="A744" s="38"/>
      <c r="B744" s="39"/>
      <c r="C744" s="40"/>
      <c r="D744" s="225" t="s">
        <v>187</v>
      </c>
      <c r="E744" s="40"/>
      <c r="F744" s="253" t="s">
        <v>1039</v>
      </c>
      <c r="G744" s="40"/>
      <c r="H744" s="40"/>
      <c r="I744" s="227"/>
      <c r="J744" s="40"/>
      <c r="K744" s="40"/>
      <c r="L744" s="44"/>
      <c r="M744" s="228"/>
      <c r="N744" s="229"/>
      <c r="O744" s="84"/>
      <c r="P744" s="84"/>
      <c r="Q744" s="84"/>
      <c r="R744" s="84"/>
      <c r="S744" s="84"/>
      <c r="T744" s="85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T744" s="17" t="s">
        <v>187</v>
      </c>
      <c r="AU744" s="17" t="s">
        <v>82</v>
      </c>
    </row>
    <row r="745" spans="1:51" s="13" customFormat="1" ht="12">
      <c r="A745" s="13"/>
      <c r="B745" s="232"/>
      <c r="C745" s="233"/>
      <c r="D745" s="225" t="s">
        <v>172</v>
      </c>
      <c r="E745" s="234" t="s">
        <v>19</v>
      </c>
      <c r="F745" s="235" t="s">
        <v>1040</v>
      </c>
      <c r="G745" s="233"/>
      <c r="H745" s="234" t="s">
        <v>19</v>
      </c>
      <c r="I745" s="236"/>
      <c r="J745" s="233"/>
      <c r="K745" s="233"/>
      <c r="L745" s="237"/>
      <c r="M745" s="238"/>
      <c r="N745" s="239"/>
      <c r="O745" s="239"/>
      <c r="P745" s="239"/>
      <c r="Q745" s="239"/>
      <c r="R745" s="239"/>
      <c r="S745" s="239"/>
      <c r="T745" s="240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T745" s="241" t="s">
        <v>172</v>
      </c>
      <c r="AU745" s="241" t="s">
        <v>82</v>
      </c>
      <c r="AV745" s="13" t="s">
        <v>80</v>
      </c>
      <c r="AW745" s="13" t="s">
        <v>33</v>
      </c>
      <c r="AX745" s="13" t="s">
        <v>72</v>
      </c>
      <c r="AY745" s="241" t="s">
        <v>159</v>
      </c>
    </row>
    <row r="746" spans="1:51" s="13" customFormat="1" ht="12">
      <c r="A746" s="13"/>
      <c r="B746" s="232"/>
      <c r="C746" s="233"/>
      <c r="D746" s="225" t="s">
        <v>172</v>
      </c>
      <c r="E746" s="234" t="s">
        <v>19</v>
      </c>
      <c r="F746" s="235" t="s">
        <v>1041</v>
      </c>
      <c r="G746" s="233"/>
      <c r="H746" s="234" t="s">
        <v>19</v>
      </c>
      <c r="I746" s="236"/>
      <c r="J746" s="233"/>
      <c r="K746" s="233"/>
      <c r="L746" s="237"/>
      <c r="M746" s="238"/>
      <c r="N746" s="239"/>
      <c r="O746" s="239"/>
      <c r="P746" s="239"/>
      <c r="Q746" s="239"/>
      <c r="R746" s="239"/>
      <c r="S746" s="239"/>
      <c r="T746" s="240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1" t="s">
        <v>172</v>
      </c>
      <c r="AU746" s="241" t="s">
        <v>82</v>
      </c>
      <c r="AV746" s="13" t="s">
        <v>80</v>
      </c>
      <c r="AW746" s="13" t="s">
        <v>33</v>
      </c>
      <c r="AX746" s="13" t="s">
        <v>72</v>
      </c>
      <c r="AY746" s="241" t="s">
        <v>159</v>
      </c>
    </row>
    <row r="747" spans="1:51" s="14" customFormat="1" ht="12">
      <c r="A747" s="14"/>
      <c r="B747" s="242"/>
      <c r="C747" s="243"/>
      <c r="D747" s="225" t="s">
        <v>172</v>
      </c>
      <c r="E747" s="244" t="s">
        <v>19</v>
      </c>
      <c r="F747" s="245" t="s">
        <v>1042</v>
      </c>
      <c r="G747" s="243"/>
      <c r="H747" s="246">
        <v>30700</v>
      </c>
      <c r="I747" s="247"/>
      <c r="J747" s="243"/>
      <c r="K747" s="243"/>
      <c r="L747" s="248"/>
      <c r="M747" s="249"/>
      <c r="N747" s="250"/>
      <c r="O747" s="250"/>
      <c r="P747" s="250"/>
      <c r="Q747" s="250"/>
      <c r="R747" s="250"/>
      <c r="S747" s="250"/>
      <c r="T747" s="251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52" t="s">
        <v>172</v>
      </c>
      <c r="AU747" s="252" t="s">
        <v>82</v>
      </c>
      <c r="AV747" s="14" t="s">
        <v>82</v>
      </c>
      <c r="AW747" s="14" t="s">
        <v>33</v>
      </c>
      <c r="AX747" s="14" t="s">
        <v>72</v>
      </c>
      <c r="AY747" s="252" t="s">
        <v>159</v>
      </c>
    </row>
    <row r="748" spans="1:65" s="2" customFormat="1" ht="24.15" customHeight="1">
      <c r="A748" s="38"/>
      <c r="B748" s="39"/>
      <c r="C748" s="212" t="s">
        <v>1043</v>
      </c>
      <c r="D748" s="212" t="s">
        <v>161</v>
      </c>
      <c r="E748" s="213" t="s">
        <v>1044</v>
      </c>
      <c r="F748" s="214" t="s">
        <v>1045</v>
      </c>
      <c r="G748" s="215" t="s">
        <v>164</v>
      </c>
      <c r="H748" s="216">
        <v>10</v>
      </c>
      <c r="I748" s="217"/>
      <c r="J748" s="218">
        <f>ROUND(I748*H748,2)</f>
        <v>0</v>
      </c>
      <c r="K748" s="214" t="s">
        <v>165</v>
      </c>
      <c r="L748" s="44"/>
      <c r="M748" s="219" t="s">
        <v>19</v>
      </c>
      <c r="N748" s="220" t="s">
        <v>43</v>
      </c>
      <c r="O748" s="84"/>
      <c r="P748" s="221">
        <f>O748*H748</f>
        <v>0</v>
      </c>
      <c r="Q748" s="221">
        <v>0</v>
      </c>
      <c r="R748" s="221">
        <f>Q748*H748</f>
        <v>0</v>
      </c>
      <c r="S748" s="221">
        <v>0</v>
      </c>
      <c r="T748" s="222">
        <f>S748*H748</f>
        <v>0</v>
      </c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R748" s="223" t="s">
        <v>166</v>
      </c>
      <c r="AT748" s="223" t="s">
        <v>161</v>
      </c>
      <c r="AU748" s="223" t="s">
        <v>82</v>
      </c>
      <c r="AY748" s="17" t="s">
        <v>159</v>
      </c>
      <c r="BE748" s="224">
        <f>IF(N748="základní",J748,0)</f>
        <v>0</v>
      </c>
      <c r="BF748" s="224">
        <f>IF(N748="snížená",J748,0)</f>
        <v>0</v>
      </c>
      <c r="BG748" s="224">
        <f>IF(N748="zákl. přenesená",J748,0)</f>
        <v>0</v>
      </c>
      <c r="BH748" s="224">
        <f>IF(N748="sníž. přenesená",J748,0)</f>
        <v>0</v>
      </c>
      <c r="BI748" s="224">
        <f>IF(N748="nulová",J748,0)</f>
        <v>0</v>
      </c>
      <c r="BJ748" s="17" t="s">
        <v>80</v>
      </c>
      <c r="BK748" s="224">
        <f>ROUND(I748*H748,2)</f>
        <v>0</v>
      </c>
      <c r="BL748" s="17" t="s">
        <v>166</v>
      </c>
      <c r="BM748" s="223" t="s">
        <v>1046</v>
      </c>
    </row>
    <row r="749" spans="1:47" s="2" customFormat="1" ht="12">
      <c r="A749" s="38"/>
      <c r="B749" s="39"/>
      <c r="C749" s="40"/>
      <c r="D749" s="225" t="s">
        <v>168</v>
      </c>
      <c r="E749" s="40"/>
      <c r="F749" s="226" t="s">
        <v>1047</v>
      </c>
      <c r="G749" s="40"/>
      <c r="H749" s="40"/>
      <c r="I749" s="227"/>
      <c r="J749" s="40"/>
      <c r="K749" s="40"/>
      <c r="L749" s="44"/>
      <c r="M749" s="228"/>
      <c r="N749" s="229"/>
      <c r="O749" s="84"/>
      <c r="P749" s="84"/>
      <c r="Q749" s="84"/>
      <c r="R749" s="84"/>
      <c r="S749" s="84"/>
      <c r="T749" s="85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T749" s="17" t="s">
        <v>168</v>
      </c>
      <c r="AU749" s="17" t="s">
        <v>82</v>
      </c>
    </row>
    <row r="750" spans="1:47" s="2" customFormat="1" ht="12">
      <c r="A750" s="38"/>
      <c r="B750" s="39"/>
      <c r="C750" s="40"/>
      <c r="D750" s="230" t="s">
        <v>170</v>
      </c>
      <c r="E750" s="40"/>
      <c r="F750" s="231" t="s">
        <v>1048</v>
      </c>
      <c r="G750" s="40"/>
      <c r="H750" s="40"/>
      <c r="I750" s="227"/>
      <c r="J750" s="40"/>
      <c r="K750" s="40"/>
      <c r="L750" s="44"/>
      <c r="M750" s="228"/>
      <c r="N750" s="229"/>
      <c r="O750" s="84"/>
      <c r="P750" s="84"/>
      <c r="Q750" s="84"/>
      <c r="R750" s="84"/>
      <c r="S750" s="84"/>
      <c r="T750" s="85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T750" s="17" t="s">
        <v>170</v>
      </c>
      <c r="AU750" s="17" t="s">
        <v>82</v>
      </c>
    </row>
    <row r="751" spans="1:47" s="2" customFormat="1" ht="12">
      <c r="A751" s="38"/>
      <c r="B751" s="39"/>
      <c r="C751" s="40"/>
      <c r="D751" s="225" t="s">
        <v>187</v>
      </c>
      <c r="E751" s="40"/>
      <c r="F751" s="253" t="s">
        <v>1049</v>
      </c>
      <c r="G751" s="40"/>
      <c r="H751" s="40"/>
      <c r="I751" s="227"/>
      <c r="J751" s="40"/>
      <c r="K751" s="40"/>
      <c r="L751" s="44"/>
      <c r="M751" s="228"/>
      <c r="N751" s="229"/>
      <c r="O751" s="84"/>
      <c r="P751" s="84"/>
      <c r="Q751" s="84"/>
      <c r="R751" s="84"/>
      <c r="S751" s="84"/>
      <c r="T751" s="85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T751" s="17" t="s">
        <v>187</v>
      </c>
      <c r="AU751" s="17" t="s">
        <v>82</v>
      </c>
    </row>
    <row r="752" spans="1:51" s="13" customFormat="1" ht="12">
      <c r="A752" s="13"/>
      <c r="B752" s="232"/>
      <c r="C752" s="233"/>
      <c r="D752" s="225" t="s">
        <v>172</v>
      </c>
      <c r="E752" s="234" t="s">
        <v>19</v>
      </c>
      <c r="F752" s="235" t="s">
        <v>882</v>
      </c>
      <c r="G752" s="233"/>
      <c r="H752" s="234" t="s">
        <v>19</v>
      </c>
      <c r="I752" s="236"/>
      <c r="J752" s="233"/>
      <c r="K752" s="233"/>
      <c r="L752" s="237"/>
      <c r="M752" s="238"/>
      <c r="N752" s="239"/>
      <c r="O752" s="239"/>
      <c r="P752" s="239"/>
      <c r="Q752" s="239"/>
      <c r="R752" s="239"/>
      <c r="S752" s="239"/>
      <c r="T752" s="240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1" t="s">
        <v>172</v>
      </c>
      <c r="AU752" s="241" t="s">
        <v>82</v>
      </c>
      <c r="AV752" s="13" t="s">
        <v>80</v>
      </c>
      <c r="AW752" s="13" t="s">
        <v>33</v>
      </c>
      <c r="AX752" s="13" t="s">
        <v>72</v>
      </c>
      <c r="AY752" s="241" t="s">
        <v>159</v>
      </c>
    </row>
    <row r="753" spans="1:51" s="13" customFormat="1" ht="12">
      <c r="A753" s="13"/>
      <c r="B753" s="232"/>
      <c r="C753" s="233"/>
      <c r="D753" s="225" t="s">
        <v>172</v>
      </c>
      <c r="E753" s="234" t="s">
        <v>19</v>
      </c>
      <c r="F753" s="235" t="s">
        <v>1050</v>
      </c>
      <c r="G753" s="233"/>
      <c r="H753" s="234" t="s">
        <v>19</v>
      </c>
      <c r="I753" s="236"/>
      <c r="J753" s="233"/>
      <c r="K753" s="233"/>
      <c r="L753" s="237"/>
      <c r="M753" s="238"/>
      <c r="N753" s="239"/>
      <c r="O753" s="239"/>
      <c r="P753" s="239"/>
      <c r="Q753" s="239"/>
      <c r="R753" s="239"/>
      <c r="S753" s="239"/>
      <c r="T753" s="240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T753" s="241" t="s">
        <v>172</v>
      </c>
      <c r="AU753" s="241" t="s">
        <v>82</v>
      </c>
      <c r="AV753" s="13" t="s">
        <v>80</v>
      </c>
      <c r="AW753" s="13" t="s">
        <v>33</v>
      </c>
      <c r="AX753" s="13" t="s">
        <v>72</v>
      </c>
      <c r="AY753" s="241" t="s">
        <v>159</v>
      </c>
    </row>
    <row r="754" spans="1:51" s="13" customFormat="1" ht="12">
      <c r="A754" s="13"/>
      <c r="B754" s="232"/>
      <c r="C754" s="233"/>
      <c r="D754" s="225" t="s">
        <v>172</v>
      </c>
      <c r="E754" s="234" t="s">
        <v>19</v>
      </c>
      <c r="F754" s="235" t="s">
        <v>884</v>
      </c>
      <c r="G754" s="233"/>
      <c r="H754" s="234" t="s">
        <v>19</v>
      </c>
      <c r="I754" s="236"/>
      <c r="J754" s="233"/>
      <c r="K754" s="233"/>
      <c r="L754" s="237"/>
      <c r="M754" s="238"/>
      <c r="N754" s="239"/>
      <c r="O754" s="239"/>
      <c r="P754" s="239"/>
      <c r="Q754" s="239"/>
      <c r="R754" s="239"/>
      <c r="S754" s="239"/>
      <c r="T754" s="240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T754" s="241" t="s">
        <v>172</v>
      </c>
      <c r="AU754" s="241" t="s">
        <v>82</v>
      </c>
      <c r="AV754" s="13" t="s">
        <v>80</v>
      </c>
      <c r="AW754" s="13" t="s">
        <v>33</v>
      </c>
      <c r="AX754" s="13" t="s">
        <v>72</v>
      </c>
      <c r="AY754" s="241" t="s">
        <v>159</v>
      </c>
    </row>
    <row r="755" spans="1:51" s="14" customFormat="1" ht="12">
      <c r="A755" s="14"/>
      <c r="B755" s="242"/>
      <c r="C755" s="243"/>
      <c r="D755" s="225" t="s">
        <v>172</v>
      </c>
      <c r="E755" s="244" t="s">
        <v>19</v>
      </c>
      <c r="F755" s="245" t="s">
        <v>885</v>
      </c>
      <c r="G755" s="243"/>
      <c r="H755" s="246">
        <v>3</v>
      </c>
      <c r="I755" s="247"/>
      <c r="J755" s="243"/>
      <c r="K755" s="243"/>
      <c r="L755" s="248"/>
      <c r="M755" s="249"/>
      <c r="N755" s="250"/>
      <c r="O755" s="250"/>
      <c r="P755" s="250"/>
      <c r="Q755" s="250"/>
      <c r="R755" s="250"/>
      <c r="S755" s="250"/>
      <c r="T755" s="251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52" t="s">
        <v>172</v>
      </c>
      <c r="AU755" s="252" t="s">
        <v>82</v>
      </c>
      <c r="AV755" s="14" t="s">
        <v>82</v>
      </c>
      <c r="AW755" s="14" t="s">
        <v>33</v>
      </c>
      <c r="AX755" s="14" t="s">
        <v>72</v>
      </c>
      <c r="AY755" s="252" t="s">
        <v>159</v>
      </c>
    </row>
    <row r="756" spans="1:51" s="14" customFormat="1" ht="12">
      <c r="A756" s="14"/>
      <c r="B756" s="242"/>
      <c r="C756" s="243"/>
      <c r="D756" s="225" t="s">
        <v>172</v>
      </c>
      <c r="E756" s="244" t="s">
        <v>19</v>
      </c>
      <c r="F756" s="245" t="s">
        <v>887</v>
      </c>
      <c r="G756" s="243"/>
      <c r="H756" s="246">
        <v>1</v>
      </c>
      <c r="I756" s="247"/>
      <c r="J756" s="243"/>
      <c r="K756" s="243"/>
      <c r="L756" s="248"/>
      <c r="M756" s="249"/>
      <c r="N756" s="250"/>
      <c r="O756" s="250"/>
      <c r="P756" s="250"/>
      <c r="Q756" s="250"/>
      <c r="R756" s="250"/>
      <c r="S756" s="250"/>
      <c r="T756" s="251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T756" s="252" t="s">
        <v>172</v>
      </c>
      <c r="AU756" s="252" t="s">
        <v>82</v>
      </c>
      <c r="AV756" s="14" t="s">
        <v>82</v>
      </c>
      <c r="AW756" s="14" t="s">
        <v>33</v>
      </c>
      <c r="AX756" s="14" t="s">
        <v>72</v>
      </c>
      <c r="AY756" s="252" t="s">
        <v>159</v>
      </c>
    </row>
    <row r="757" spans="1:51" s="14" customFormat="1" ht="12">
      <c r="A757" s="14"/>
      <c r="B757" s="242"/>
      <c r="C757" s="243"/>
      <c r="D757" s="225" t="s">
        <v>172</v>
      </c>
      <c r="E757" s="244" t="s">
        <v>19</v>
      </c>
      <c r="F757" s="245" t="s">
        <v>888</v>
      </c>
      <c r="G757" s="243"/>
      <c r="H757" s="246">
        <v>1</v>
      </c>
      <c r="I757" s="247"/>
      <c r="J757" s="243"/>
      <c r="K757" s="243"/>
      <c r="L757" s="248"/>
      <c r="M757" s="249"/>
      <c r="N757" s="250"/>
      <c r="O757" s="250"/>
      <c r="P757" s="250"/>
      <c r="Q757" s="250"/>
      <c r="R757" s="250"/>
      <c r="S757" s="250"/>
      <c r="T757" s="251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T757" s="252" t="s">
        <v>172</v>
      </c>
      <c r="AU757" s="252" t="s">
        <v>82</v>
      </c>
      <c r="AV757" s="14" t="s">
        <v>82</v>
      </c>
      <c r="AW757" s="14" t="s">
        <v>33</v>
      </c>
      <c r="AX757" s="14" t="s">
        <v>72</v>
      </c>
      <c r="AY757" s="252" t="s">
        <v>159</v>
      </c>
    </row>
    <row r="758" spans="1:51" s="14" customFormat="1" ht="12">
      <c r="A758" s="14"/>
      <c r="B758" s="242"/>
      <c r="C758" s="243"/>
      <c r="D758" s="225" t="s">
        <v>172</v>
      </c>
      <c r="E758" s="244" t="s">
        <v>19</v>
      </c>
      <c r="F758" s="245" t="s">
        <v>889</v>
      </c>
      <c r="G758" s="243"/>
      <c r="H758" s="246">
        <v>1</v>
      </c>
      <c r="I758" s="247"/>
      <c r="J758" s="243"/>
      <c r="K758" s="243"/>
      <c r="L758" s="248"/>
      <c r="M758" s="249"/>
      <c r="N758" s="250"/>
      <c r="O758" s="250"/>
      <c r="P758" s="250"/>
      <c r="Q758" s="250"/>
      <c r="R758" s="250"/>
      <c r="S758" s="250"/>
      <c r="T758" s="251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52" t="s">
        <v>172</v>
      </c>
      <c r="AU758" s="252" t="s">
        <v>82</v>
      </c>
      <c r="AV758" s="14" t="s">
        <v>82</v>
      </c>
      <c r="AW758" s="14" t="s">
        <v>33</v>
      </c>
      <c r="AX758" s="14" t="s">
        <v>72</v>
      </c>
      <c r="AY758" s="252" t="s">
        <v>159</v>
      </c>
    </row>
    <row r="759" spans="1:51" s="14" customFormat="1" ht="12">
      <c r="A759" s="14"/>
      <c r="B759" s="242"/>
      <c r="C759" s="243"/>
      <c r="D759" s="225" t="s">
        <v>172</v>
      </c>
      <c r="E759" s="244" t="s">
        <v>19</v>
      </c>
      <c r="F759" s="245" t="s">
        <v>890</v>
      </c>
      <c r="G759" s="243"/>
      <c r="H759" s="246">
        <v>2</v>
      </c>
      <c r="I759" s="247"/>
      <c r="J759" s="243"/>
      <c r="K759" s="243"/>
      <c r="L759" s="248"/>
      <c r="M759" s="249"/>
      <c r="N759" s="250"/>
      <c r="O759" s="250"/>
      <c r="P759" s="250"/>
      <c r="Q759" s="250"/>
      <c r="R759" s="250"/>
      <c r="S759" s="250"/>
      <c r="T759" s="251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2" t="s">
        <v>172</v>
      </c>
      <c r="AU759" s="252" t="s">
        <v>82</v>
      </c>
      <c r="AV759" s="14" t="s">
        <v>82</v>
      </c>
      <c r="AW759" s="14" t="s">
        <v>33</v>
      </c>
      <c r="AX759" s="14" t="s">
        <v>72</v>
      </c>
      <c r="AY759" s="252" t="s">
        <v>159</v>
      </c>
    </row>
    <row r="760" spans="1:51" s="13" customFormat="1" ht="12">
      <c r="A760" s="13"/>
      <c r="B760" s="232"/>
      <c r="C760" s="233"/>
      <c r="D760" s="225" t="s">
        <v>172</v>
      </c>
      <c r="E760" s="234" t="s">
        <v>19</v>
      </c>
      <c r="F760" s="235" t="s">
        <v>1051</v>
      </c>
      <c r="G760" s="233"/>
      <c r="H760" s="234" t="s">
        <v>19</v>
      </c>
      <c r="I760" s="236"/>
      <c r="J760" s="233"/>
      <c r="K760" s="233"/>
      <c r="L760" s="237"/>
      <c r="M760" s="238"/>
      <c r="N760" s="239"/>
      <c r="O760" s="239"/>
      <c r="P760" s="239"/>
      <c r="Q760" s="239"/>
      <c r="R760" s="239"/>
      <c r="S760" s="239"/>
      <c r="T760" s="240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T760" s="241" t="s">
        <v>172</v>
      </c>
      <c r="AU760" s="241" t="s">
        <v>82</v>
      </c>
      <c r="AV760" s="13" t="s">
        <v>80</v>
      </c>
      <c r="AW760" s="13" t="s">
        <v>33</v>
      </c>
      <c r="AX760" s="13" t="s">
        <v>72</v>
      </c>
      <c r="AY760" s="241" t="s">
        <v>159</v>
      </c>
    </row>
    <row r="761" spans="1:51" s="14" customFormat="1" ht="12">
      <c r="A761" s="14"/>
      <c r="B761" s="242"/>
      <c r="C761" s="243"/>
      <c r="D761" s="225" t="s">
        <v>172</v>
      </c>
      <c r="E761" s="244" t="s">
        <v>19</v>
      </c>
      <c r="F761" s="245" t="s">
        <v>1052</v>
      </c>
      <c r="G761" s="243"/>
      <c r="H761" s="246">
        <v>1</v>
      </c>
      <c r="I761" s="247"/>
      <c r="J761" s="243"/>
      <c r="K761" s="243"/>
      <c r="L761" s="248"/>
      <c r="M761" s="249"/>
      <c r="N761" s="250"/>
      <c r="O761" s="250"/>
      <c r="P761" s="250"/>
      <c r="Q761" s="250"/>
      <c r="R761" s="250"/>
      <c r="S761" s="250"/>
      <c r="T761" s="251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52" t="s">
        <v>172</v>
      </c>
      <c r="AU761" s="252" t="s">
        <v>82</v>
      </c>
      <c r="AV761" s="14" t="s">
        <v>82</v>
      </c>
      <c r="AW761" s="14" t="s">
        <v>33</v>
      </c>
      <c r="AX761" s="14" t="s">
        <v>72</v>
      </c>
      <c r="AY761" s="252" t="s">
        <v>159</v>
      </c>
    </row>
    <row r="762" spans="1:51" s="14" customFormat="1" ht="12">
      <c r="A762" s="14"/>
      <c r="B762" s="242"/>
      <c r="C762" s="243"/>
      <c r="D762" s="225" t="s">
        <v>172</v>
      </c>
      <c r="E762" s="244" t="s">
        <v>19</v>
      </c>
      <c r="F762" s="245" t="s">
        <v>1053</v>
      </c>
      <c r="G762" s="243"/>
      <c r="H762" s="246">
        <v>1</v>
      </c>
      <c r="I762" s="247"/>
      <c r="J762" s="243"/>
      <c r="K762" s="243"/>
      <c r="L762" s="248"/>
      <c r="M762" s="249"/>
      <c r="N762" s="250"/>
      <c r="O762" s="250"/>
      <c r="P762" s="250"/>
      <c r="Q762" s="250"/>
      <c r="R762" s="250"/>
      <c r="S762" s="250"/>
      <c r="T762" s="251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52" t="s">
        <v>172</v>
      </c>
      <c r="AU762" s="252" t="s">
        <v>82</v>
      </c>
      <c r="AV762" s="14" t="s">
        <v>82</v>
      </c>
      <c r="AW762" s="14" t="s">
        <v>33</v>
      </c>
      <c r="AX762" s="14" t="s">
        <v>72</v>
      </c>
      <c r="AY762" s="252" t="s">
        <v>159</v>
      </c>
    </row>
    <row r="763" spans="1:63" s="12" customFormat="1" ht="22.8" customHeight="1">
      <c r="A763" s="12"/>
      <c r="B763" s="196"/>
      <c r="C763" s="197"/>
      <c r="D763" s="198" t="s">
        <v>71</v>
      </c>
      <c r="E763" s="210" t="s">
        <v>1054</v>
      </c>
      <c r="F763" s="210" t="s">
        <v>1055</v>
      </c>
      <c r="G763" s="197"/>
      <c r="H763" s="197"/>
      <c r="I763" s="200"/>
      <c r="J763" s="211">
        <f>BK763</f>
        <v>0</v>
      </c>
      <c r="K763" s="197"/>
      <c r="L763" s="202"/>
      <c r="M763" s="203"/>
      <c r="N763" s="204"/>
      <c r="O763" s="204"/>
      <c r="P763" s="205">
        <f>SUM(P764:P793)</f>
        <v>0</v>
      </c>
      <c r="Q763" s="204"/>
      <c r="R763" s="205">
        <f>SUM(R764:R793)</f>
        <v>0</v>
      </c>
      <c r="S763" s="204"/>
      <c r="T763" s="206">
        <f>SUM(T764:T793)</f>
        <v>0</v>
      </c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R763" s="207" t="s">
        <v>80</v>
      </c>
      <c r="AT763" s="208" t="s">
        <v>71</v>
      </c>
      <c r="AU763" s="208" t="s">
        <v>80</v>
      </c>
      <c r="AY763" s="207" t="s">
        <v>159</v>
      </c>
      <c r="BK763" s="209">
        <f>SUM(BK764:BK793)</f>
        <v>0</v>
      </c>
    </row>
    <row r="764" spans="1:65" s="2" customFormat="1" ht="37.8" customHeight="1">
      <c r="A764" s="38"/>
      <c r="B764" s="39"/>
      <c r="C764" s="212" t="s">
        <v>1056</v>
      </c>
      <c r="D764" s="212" t="s">
        <v>161</v>
      </c>
      <c r="E764" s="213" t="s">
        <v>1057</v>
      </c>
      <c r="F764" s="214" t="s">
        <v>1058</v>
      </c>
      <c r="G764" s="215" t="s">
        <v>263</v>
      </c>
      <c r="H764" s="216">
        <v>40904.356</v>
      </c>
      <c r="I764" s="217"/>
      <c r="J764" s="218">
        <f>ROUND(I764*H764,2)</f>
        <v>0</v>
      </c>
      <c r="K764" s="214" t="s">
        <v>19</v>
      </c>
      <c r="L764" s="44"/>
      <c r="M764" s="219" t="s">
        <v>19</v>
      </c>
      <c r="N764" s="220" t="s">
        <v>43</v>
      </c>
      <c r="O764" s="84"/>
      <c r="P764" s="221">
        <f>O764*H764</f>
        <v>0</v>
      </c>
      <c r="Q764" s="221">
        <v>0</v>
      </c>
      <c r="R764" s="221">
        <f>Q764*H764</f>
        <v>0</v>
      </c>
      <c r="S764" s="221">
        <v>0</v>
      </c>
      <c r="T764" s="222">
        <f>S764*H764</f>
        <v>0</v>
      </c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R764" s="223" t="s">
        <v>166</v>
      </c>
      <c r="AT764" s="223" t="s">
        <v>161</v>
      </c>
      <c r="AU764" s="223" t="s">
        <v>82</v>
      </c>
      <c r="AY764" s="17" t="s">
        <v>159</v>
      </c>
      <c r="BE764" s="224">
        <f>IF(N764="základní",J764,0)</f>
        <v>0</v>
      </c>
      <c r="BF764" s="224">
        <f>IF(N764="snížená",J764,0)</f>
        <v>0</v>
      </c>
      <c r="BG764" s="224">
        <f>IF(N764="zákl. přenesená",J764,0)</f>
        <v>0</v>
      </c>
      <c r="BH764" s="224">
        <f>IF(N764="sníž. přenesená",J764,0)</f>
        <v>0</v>
      </c>
      <c r="BI764" s="224">
        <f>IF(N764="nulová",J764,0)</f>
        <v>0</v>
      </c>
      <c r="BJ764" s="17" t="s">
        <v>80</v>
      </c>
      <c r="BK764" s="224">
        <f>ROUND(I764*H764,2)</f>
        <v>0</v>
      </c>
      <c r="BL764" s="17" t="s">
        <v>166</v>
      </c>
      <c r="BM764" s="223" t="s">
        <v>1059</v>
      </c>
    </row>
    <row r="765" spans="1:47" s="2" customFormat="1" ht="12">
      <c r="A765" s="38"/>
      <c r="B765" s="39"/>
      <c r="C765" s="40"/>
      <c r="D765" s="225" t="s">
        <v>168</v>
      </c>
      <c r="E765" s="40"/>
      <c r="F765" s="226" t="s">
        <v>1060</v>
      </c>
      <c r="G765" s="40"/>
      <c r="H765" s="40"/>
      <c r="I765" s="227"/>
      <c r="J765" s="40"/>
      <c r="K765" s="40"/>
      <c r="L765" s="44"/>
      <c r="M765" s="228"/>
      <c r="N765" s="229"/>
      <c r="O765" s="84"/>
      <c r="P765" s="84"/>
      <c r="Q765" s="84"/>
      <c r="R765" s="84"/>
      <c r="S765" s="84"/>
      <c r="T765" s="85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T765" s="17" t="s">
        <v>168</v>
      </c>
      <c r="AU765" s="17" t="s">
        <v>82</v>
      </c>
    </row>
    <row r="766" spans="1:47" s="2" customFormat="1" ht="12">
      <c r="A766" s="38"/>
      <c r="B766" s="39"/>
      <c r="C766" s="40"/>
      <c r="D766" s="225" t="s">
        <v>187</v>
      </c>
      <c r="E766" s="40"/>
      <c r="F766" s="253" t="s">
        <v>1061</v>
      </c>
      <c r="G766" s="40"/>
      <c r="H766" s="40"/>
      <c r="I766" s="227"/>
      <c r="J766" s="40"/>
      <c r="K766" s="40"/>
      <c r="L766" s="44"/>
      <c r="M766" s="228"/>
      <c r="N766" s="229"/>
      <c r="O766" s="84"/>
      <c r="P766" s="84"/>
      <c r="Q766" s="84"/>
      <c r="R766" s="84"/>
      <c r="S766" s="84"/>
      <c r="T766" s="85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T766" s="17" t="s">
        <v>187</v>
      </c>
      <c r="AU766" s="17" t="s">
        <v>82</v>
      </c>
    </row>
    <row r="767" spans="1:51" s="13" customFormat="1" ht="12">
      <c r="A767" s="13"/>
      <c r="B767" s="232"/>
      <c r="C767" s="233"/>
      <c r="D767" s="225" t="s">
        <v>172</v>
      </c>
      <c r="E767" s="234" t="s">
        <v>19</v>
      </c>
      <c r="F767" s="235" t="s">
        <v>252</v>
      </c>
      <c r="G767" s="233"/>
      <c r="H767" s="234" t="s">
        <v>19</v>
      </c>
      <c r="I767" s="236"/>
      <c r="J767" s="233"/>
      <c r="K767" s="233"/>
      <c r="L767" s="237"/>
      <c r="M767" s="238"/>
      <c r="N767" s="239"/>
      <c r="O767" s="239"/>
      <c r="P767" s="239"/>
      <c r="Q767" s="239"/>
      <c r="R767" s="239"/>
      <c r="S767" s="239"/>
      <c r="T767" s="240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1" t="s">
        <v>172</v>
      </c>
      <c r="AU767" s="241" t="s">
        <v>82</v>
      </c>
      <c r="AV767" s="13" t="s">
        <v>80</v>
      </c>
      <c r="AW767" s="13" t="s">
        <v>33</v>
      </c>
      <c r="AX767" s="13" t="s">
        <v>72</v>
      </c>
      <c r="AY767" s="241" t="s">
        <v>159</v>
      </c>
    </row>
    <row r="768" spans="1:51" s="13" customFormat="1" ht="12">
      <c r="A768" s="13"/>
      <c r="B768" s="232"/>
      <c r="C768" s="233"/>
      <c r="D768" s="225" t="s">
        <v>172</v>
      </c>
      <c r="E768" s="234" t="s">
        <v>19</v>
      </c>
      <c r="F768" s="235" t="s">
        <v>1062</v>
      </c>
      <c r="G768" s="233"/>
      <c r="H768" s="234" t="s">
        <v>19</v>
      </c>
      <c r="I768" s="236"/>
      <c r="J768" s="233"/>
      <c r="K768" s="233"/>
      <c r="L768" s="237"/>
      <c r="M768" s="238"/>
      <c r="N768" s="239"/>
      <c r="O768" s="239"/>
      <c r="P768" s="239"/>
      <c r="Q768" s="239"/>
      <c r="R768" s="239"/>
      <c r="S768" s="239"/>
      <c r="T768" s="240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T768" s="241" t="s">
        <v>172</v>
      </c>
      <c r="AU768" s="241" t="s">
        <v>82</v>
      </c>
      <c r="AV768" s="13" t="s">
        <v>80</v>
      </c>
      <c r="AW768" s="13" t="s">
        <v>33</v>
      </c>
      <c r="AX768" s="13" t="s">
        <v>72</v>
      </c>
      <c r="AY768" s="241" t="s">
        <v>159</v>
      </c>
    </row>
    <row r="769" spans="1:51" s="14" customFormat="1" ht="12">
      <c r="A769" s="14"/>
      <c r="B769" s="242"/>
      <c r="C769" s="243"/>
      <c r="D769" s="225" t="s">
        <v>172</v>
      </c>
      <c r="E769" s="244" t="s">
        <v>19</v>
      </c>
      <c r="F769" s="245" t="s">
        <v>1063</v>
      </c>
      <c r="G769" s="243"/>
      <c r="H769" s="246">
        <v>3489.956</v>
      </c>
      <c r="I769" s="247"/>
      <c r="J769" s="243"/>
      <c r="K769" s="243"/>
      <c r="L769" s="248"/>
      <c r="M769" s="249"/>
      <c r="N769" s="250"/>
      <c r="O769" s="250"/>
      <c r="P769" s="250"/>
      <c r="Q769" s="250"/>
      <c r="R769" s="250"/>
      <c r="S769" s="250"/>
      <c r="T769" s="251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T769" s="252" t="s">
        <v>172</v>
      </c>
      <c r="AU769" s="252" t="s">
        <v>82</v>
      </c>
      <c r="AV769" s="14" t="s">
        <v>82</v>
      </c>
      <c r="AW769" s="14" t="s">
        <v>33</v>
      </c>
      <c r="AX769" s="14" t="s">
        <v>72</v>
      </c>
      <c r="AY769" s="252" t="s">
        <v>159</v>
      </c>
    </row>
    <row r="770" spans="1:51" s="14" customFormat="1" ht="12">
      <c r="A770" s="14"/>
      <c r="B770" s="242"/>
      <c r="C770" s="243"/>
      <c r="D770" s="225" t="s">
        <v>172</v>
      </c>
      <c r="E770" s="244" t="s">
        <v>19</v>
      </c>
      <c r="F770" s="245" t="s">
        <v>1064</v>
      </c>
      <c r="G770" s="243"/>
      <c r="H770" s="246">
        <v>13955.672</v>
      </c>
      <c r="I770" s="247"/>
      <c r="J770" s="243"/>
      <c r="K770" s="243"/>
      <c r="L770" s="248"/>
      <c r="M770" s="249"/>
      <c r="N770" s="250"/>
      <c r="O770" s="250"/>
      <c r="P770" s="250"/>
      <c r="Q770" s="250"/>
      <c r="R770" s="250"/>
      <c r="S770" s="250"/>
      <c r="T770" s="251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T770" s="252" t="s">
        <v>172</v>
      </c>
      <c r="AU770" s="252" t="s">
        <v>82</v>
      </c>
      <c r="AV770" s="14" t="s">
        <v>82</v>
      </c>
      <c r="AW770" s="14" t="s">
        <v>33</v>
      </c>
      <c r="AX770" s="14" t="s">
        <v>72</v>
      </c>
      <c r="AY770" s="252" t="s">
        <v>159</v>
      </c>
    </row>
    <row r="771" spans="1:51" s="13" customFormat="1" ht="12">
      <c r="A771" s="13"/>
      <c r="B771" s="232"/>
      <c r="C771" s="233"/>
      <c r="D771" s="225" t="s">
        <v>172</v>
      </c>
      <c r="E771" s="234" t="s">
        <v>19</v>
      </c>
      <c r="F771" s="235" t="s">
        <v>1065</v>
      </c>
      <c r="G771" s="233"/>
      <c r="H771" s="234" t="s">
        <v>19</v>
      </c>
      <c r="I771" s="236"/>
      <c r="J771" s="233"/>
      <c r="K771" s="233"/>
      <c r="L771" s="237"/>
      <c r="M771" s="238"/>
      <c r="N771" s="239"/>
      <c r="O771" s="239"/>
      <c r="P771" s="239"/>
      <c r="Q771" s="239"/>
      <c r="R771" s="239"/>
      <c r="S771" s="239"/>
      <c r="T771" s="240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1" t="s">
        <v>172</v>
      </c>
      <c r="AU771" s="241" t="s">
        <v>82</v>
      </c>
      <c r="AV771" s="13" t="s">
        <v>80</v>
      </c>
      <c r="AW771" s="13" t="s">
        <v>33</v>
      </c>
      <c r="AX771" s="13" t="s">
        <v>72</v>
      </c>
      <c r="AY771" s="241" t="s">
        <v>159</v>
      </c>
    </row>
    <row r="772" spans="1:51" s="14" customFormat="1" ht="12">
      <c r="A772" s="14"/>
      <c r="B772" s="242"/>
      <c r="C772" s="243"/>
      <c r="D772" s="225" t="s">
        <v>172</v>
      </c>
      <c r="E772" s="244" t="s">
        <v>19</v>
      </c>
      <c r="F772" s="245" t="s">
        <v>1066</v>
      </c>
      <c r="G772" s="243"/>
      <c r="H772" s="246">
        <v>1952.647</v>
      </c>
      <c r="I772" s="247"/>
      <c r="J772" s="243"/>
      <c r="K772" s="243"/>
      <c r="L772" s="248"/>
      <c r="M772" s="249"/>
      <c r="N772" s="250"/>
      <c r="O772" s="250"/>
      <c r="P772" s="250"/>
      <c r="Q772" s="250"/>
      <c r="R772" s="250"/>
      <c r="S772" s="250"/>
      <c r="T772" s="251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52" t="s">
        <v>172</v>
      </c>
      <c r="AU772" s="252" t="s">
        <v>82</v>
      </c>
      <c r="AV772" s="14" t="s">
        <v>82</v>
      </c>
      <c r="AW772" s="14" t="s">
        <v>33</v>
      </c>
      <c r="AX772" s="14" t="s">
        <v>72</v>
      </c>
      <c r="AY772" s="252" t="s">
        <v>159</v>
      </c>
    </row>
    <row r="773" spans="1:51" s="13" customFormat="1" ht="12">
      <c r="A773" s="13"/>
      <c r="B773" s="232"/>
      <c r="C773" s="233"/>
      <c r="D773" s="225" t="s">
        <v>172</v>
      </c>
      <c r="E773" s="234" t="s">
        <v>19</v>
      </c>
      <c r="F773" s="235" t="s">
        <v>358</v>
      </c>
      <c r="G773" s="233"/>
      <c r="H773" s="234" t="s">
        <v>19</v>
      </c>
      <c r="I773" s="236"/>
      <c r="J773" s="233"/>
      <c r="K773" s="233"/>
      <c r="L773" s="237"/>
      <c r="M773" s="238"/>
      <c r="N773" s="239"/>
      <c r="O773" s="239"/>
      <c r="P773" s="239"/>
      <c r="Q773" s="239"/>
      <c r="R773" s="239"/>
      <c r="S773" s="239"/>
      <c r="T773" s="240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1" t="s">
        <v>172</v>
      </c>
      <c r="AU773" s="241" t="s">
        <v>82</v>
      </c>
      <c r="AV773" s="13" t="s">
        <v>80</v>
      </c>
      <c r="AW773" s="13" t="s">
        <v>33</v>
      </c>
      <c r="AX773" s="13" t="s">
        <v>72</v>
      </c>
      <c r="AY773" s="241" t="s">
        <v>159</v>
      </c>
    </row>
    <row r="774" spans="1:51" s="13" customFormat="1" ht="12">
      <c r="A774" s="13"/>
      <c r="B774" s="232"/>
      <c r="C774" s="233"/>
      <c r="D774" s="225" t="s">
        <v>172</v>
      </c>
      <c r="E774" s="234" t="s">
        <v>19</v>
      </c>
      <c r="F774" s="235" t="s">
        <v>1062</v>
      </c>
      <c r="G774" s="233"/>
      <c r="H774" s="234" t="s">
        <v>19</v>
      </c>
      <c r="I774" s="236"/>
      <c r="J774" s="233"/>
      <c r="K774" s="233"/>
      <c r="L774" s="237"/>
      <c r="M774" s="238"/>
      <c r="N774" s="239"/>
      <c r="O774" s="239"/>
      <c r="P774" s="239"/>
      <c r="Q774" s="239"/>
      <c r="R774" s="239"/>
      <c r="S774" s="239"/>
      <c r="T774" s="240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T774" s="241" t="s">
        <v>172</v>
      </c>
      <c r="AU774" s="241" t="s">
        <v>82</v>
      </c>
      <c r="AV774" s="13" t="s">
        <v>80</v>
      </c>
      <c r="AW774" s="13" t="s">
        <v>33</v>
      </c>
      <c r="AX774" s="13" t="s">
        <v>72</v>
      </c>
      <c r="AY774" s="241" t="s">
        <v>159</v>
      </c>
    </row>
    <row r="775" spans="1:51" s="13" customFormat="1" ht="12">
      <c r="A775" s="13"/>
      <c r="B775" s="232"/>
      <c r="C775" s="233"/>
      <c r="D775" s="225" t="s">
        <v>172</v>
      </c>
      <c r="E775" s="234" t="s">
        <v>19</v>
      </c>
      <c r="F775" s="235" t="s">
        <v>1067</v>
      </c>
      <c r="G775" s="233"/>
      <c r="H775" s="234" t="s">
        <v>19</v>
      </c>
      <c r="I775" s="236"/>
      <c r="J775" s="233"/>
      <c r="K775" s="233"/>
      <c r="L775" s="237"/>
      <c r="M775" s="238"/>
      <c r="N775" s="239"/>
      <c r="O775" s="239"/>
      <c r="P775" s="239"/>
      <c r="Q775" s="239"/>
      <c r="R775" s="239"/>
      <c r="S775" s="239"/>
      <c r="T775" s="240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T775" s="241" t="s">
        <v>172</v>
      </c>
      <c r="AU775" s="241" t="s">
        <v>82</v>
      </c>
      <c r="AV775" s="13" t="s">
        <v>80</v>
      </c>
      <c r="AW775" s="13" t="s">
        <v>33</v>
      </c>
      <c r="AX775" s="13" t="s">
        <v>72</v>
      </c>
      <c r="AY775" s="241" t="s">
        <v>159</v>
      </c>
    </row>
    <row r="776" spans="1:51" s="14" customFormat="1" ht="12">
      <c r="A776" s="14"/>
      <c r="B776" s="242"/>
      <c r="C776" s="243"/>
      <c r="D776" s="225" t="s">
        <v>172</v>
      </c>
      <c r="E776" s="244" t="s">
        <v>19</v>
      </c>
      <c r="F776" s="245" t="s">
        <v>1063</v>
      </c>
      <c r="G776" s="243"/>
      <c r="H776" s="246">
        <v>3489.956</v>
      </c>
      <c r="I776" s="247"/>
      <c r="J776" s="243"/>
      <c r="K776" s="243"/>
      <c r="L776" s="248"/>
      <c r="M776" s="249"/>
      <c r="N776" s="250"/>
      <c r="O776" s="250"/>
      <c r="P776" s="250"/>
      <c r="Q776" s="250"/>
      <c r="R776" s="250"/>
      <c r="S776" s="250"/>
      <c r="T776" s="251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52" t="s">
        <v>172</v>
      </c>
      <c r="AU776" s="252" t="s">
        <v>82</v>
      </c>
      <c r="AV776" s="14" t="s">
        <v>82</v>
      </c>
      <c r="AW776" s="14" t="s">
        <v>33</v>
      </c>
      <c r="AX776" s="14" t="s">
        <v>72</v>
      </c>
      <c r="AY776" s="252" t="s">
        <v>159</v>
      </c>
    </row>
    <row r="777" spans="1:51" s="14" customFormat="1" ht="12">
      <c r="A777" s="14"/>
      <c r="B777" s="242"/>
      <c r="C777" s="243"/>
      <c r="D777" s="225" t="s">
        <v>172</v>
      </c>
      <c r="E777" s="244" t="s">
        <v>19</v>
      </c>
      <c r="F777" s="245" t="s">
        <v>1064</v>
      </c>
      <c r="G777" s="243"/>
      <c r="H777" s="246">
        <v>13955.672</v>
      </c>
      <c r="I777" s="247"/>
      <c r="J777" s="243"/>
      <c r="K777" s="243"/>
      <c r="L777" s="248"/>
      <c r="M777" s="249"/>
      <c r="N777" s="250"/>
      <c r="O777" s="250"/>
      <c r="P777" s="250"/>
      <c r="Q777" s="250"/>
      <c r="R777" s="250"/>
      <c r="S777" s="250"/>
      <c r="T777" s="251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52" t="s">
        <v>172</v>
      </c>
      <c r="AU777" s="252" t="s">
        <v>82</v>
      </c>
      <c r="AV777" s="14" t="s">
        <v>82</v>
      </c>
      <c r="AW777" s="14" t="s">
        <v>33</v>
      </c>
      <c r="AX777" s="14" t="s">
        <v>72</v>
      </c>
      <c r="AY777" s="252" t="s">
        <v>159</v>
      </c>
    </row>
    <row r="778" spans="1:51" s="13" customFormat="1" ht="12">
      <c r="A778" s="13"/>
      <c r="B778" s="232"/>
      <c r="C778" s="233"/>
      <c r="D778" s="225" t="s">
        <v>172</v>
      </c>
      <c r="E778" s="234" t="s">
        <v>19</v>
      </c>
      <c r="F778" s="235" t="s">
        <v>1068</v>
      </c>
      <c r="G778" s="233"/>
      <c r="H778" s="234" t="s">
        <v>19</v>
      </c>
      <c r="I778" s="236"/>
      <c r="J778" s="233"/>
      <c r="K778" s="233"/>
      <c r="L778" s="237"/>
      <c r="M778" s="238"/>
      <c r="N778" s="239"/>
      <c r="O778" s="239"/>
      <c r="P778" s="239"/>
      <c r="Q778" s="239"/>
      <c r="R778" s="239"/>
      <c r="S778" s="239"/>
      <c r="T778" s="240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1" t="s">
        <v>172</v>
      </c>
      <c r="AU778" s="241" t="s">
        <v>82</v>
      </c>
      <c r="AV778" s="13" t="s">
        <v>80</v>
      </c>
      <c r="AW778" s="13" t="s">
        <v>33</v>
      </c>
      <c r="AX778" s="13" t="s">
        <v>72</v>
      </c>
      <c r="AY778" s="241" t="s">
        <v>159</v>
      </c>
    </row>
    <row r="779" spans="1:51" s="14" customFormat="1" ht="12">
      <c r="A779" s="14"/>
      <c r="B779" s="242"/>
      <c r="C779" s="243"/>
      <c r="D779" s="225" t="s">
        <v>172</v>
      </c>
      <c r="E779" s="244" t="s">
        <v>19</v>
      </c>
      <c r="F779" s="245" t="s">
        <v>1069</v>
      </c>
      <c r="G779" s="243"/>
      <c r="H779" s="246">
        <v>785.298</v>
      </c>
      <c r="I779" s="247"/>
      <c r="J779" s="243"/>
      <c r="K779" s="243"/>
      <c r="L779" s="248"/>
      <c r="M779" s="249"/>
      <c r="N779" s="250"/>
      <c r="O779" s="250"/>
      <c r="P779" s="250"/>
      <c r="Q779" s="250"/>
      <c r="R779" s="250"/>
      <c r="S779" s="250"/>
      <c r="T779" s="251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52" t="s">
        <v>172</v>
      </c>
      <c r="AU779" s="252" t="s">
        <v>82</v>
      </c>
      <c r="AV779" s="14" t="s">
        <v>82</v>
      </c>
      <c r="AW779" s="14" t="s">
        <v>33</v>
      </c>
      <c r="AX779" s="14" t="s">
        <v>72</v>
      </c>
      <c r="AY779" s="252" t="s">
        <v>159</v>
      </c>
    </row>
    <row r="780" spans="1:51" s="14" customFormat="1" ht="12">
      <c r="A780" s="14"/>
      <c r="B780" s="242"/>
      <c r="C780" s="243"/>
      <c r="D780" s="225" t="s">
        <v>172</v>
      </c>
      <c r="E780" s="244" t="s">
        <v>19</v>
      </c>
      <c r="F780" s="245" t="s">
        <v>1070</v>
      </c>
      <c r="G780" s="243"/>
      <c r="H780" s="246">
        <v>3275.155</v>
      </c>
      <c r="I780" s="247"/>
      <c r="J780" s="243"/>
      <c r="K780" s="243"/>
      <c r="L780" s="248"/>
      <c r="M780" s="249"/>
      <c r="N780" s="250"/>
      <c r="O780" s="250"/>
      <c r="P780" s="250"/>
      <c r="Q780" s="250"/>
      <c r="R780" s="250"/>
      <c r="S780" s="250"/>
      <c r="T780" s="251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T780" s="252" t="s">
        <v>172</v>
      </c>
      <c r="AU780" s="252" t="s">
        <v>82</v>
      </c>
      <c r="AV780" s="14" t="s">
        <v>82</v>
      </c>
      <c r="AW780" s="14" t="s">
        <v>33</v>
      </c>
      <c r="AX780" s="14" t="s">
        <v>72</v>
      </c>
      <c r="AY780" s="252" t="s">
        <v>159</v>
      </c>
    </row>
    <row r="781" spans="1:65" s="2" customFormat="1" ht="24.15" customHeight="1">
      <c r="A781" s="38"/>
      <c r="B781" s="39"/>
      <c r="C781" s="212" t="s">
        <v>1071</v>
      </c>
      <c r="D781" s="212" t="s">
        <v>161</v>
      </c>
      <c r="E781" s="213" t="s">
        <v>1072</v>
      </c>
      <c r="F781" s="214" t="s">
        <v>1073</v>
      </c>
      <c r="G781" s="215" t="s">
        <v>263</v>
      </c>
      <c r="H781" s="216">
        <v>763.69</v>
      </c>
      <c r="I781" s="217"/>
      <c r="J781" s="218">
        <f>ROUND(I781*H781,2)</f>
        <v>0</v>
      </c>
      <c r="K781" s="214" t="s">
        <v>19</v>
      </c>
      <c r="L781" s="44"/>
      <c r="M781" s="219" t="s">
        <v>19</v>
      </c>
      <c r="N781" s="220" t="s">
        <v>43</v>
      </c>
      <c r="O781" s="84"/>
      <c r="P781" s="221">
        <f>O781*H781</f>
        <v>0</v>
      </c>
      <c r="Q781" s="221">
        <v>0</v>
      </c>
      <c r="R781" s="221">
        <f>Q781*H781</f>
        <v>0</v>
      </c>
      <c r="S781" s="221">
        <v>0</v>
      </c>
      <c r="T781" s="222">
        <f>S781*H781</f>
        <v>0</v>
      </c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R781" s="223" t="s">
        <v>166</v>
      </c>
      <c r="AT781" s="223" t="s">
        <v>161</v>
      </c>
      <c r="AU781" s="223" t="s">
        <v>82</v>
      </c>
      <c r="AY781" s="17" t="s">
        <v>159</v>
      </c>
      <c r="BE781" s="224">
        <f>IF(N781="základní",J781,0)</f>
        <v>0</v>
      </c>
      <c r="BF781" s="224">
        <f>IF(N781="snížená",J781,0)</f>
        <v>0</v>
      </c>
      <c r="BG781" s="224">
        <f>IF(N781="zákl. přenesená",J781,0)</f>
        <v>0</v>
      </c>
      <c r="BH781" s="224">
        <f>IF(N781="sníž. přenesená",J781,0)</f>
        <v>0</v>
      </c>
      <c r="BI781" s="224">
        <f>IF(N781="nulová",J781,0)</f>
        <v>0</v>
      </c>
      <c r="BJ781" s="17" t="s">
        <v>80</v>
      </c>
      <c r="BK781" s="224">
        <f>ROUND(I781*H781,2)</f>
        <v>0</v>
      </c>
      <c r="BL781" s="17" t="s">
        <v>166</v>
      </c>
      <c r="BM781" s="223" t="s">
        <v>1074</v>
      </c>
    </row>
    <row r="782" spans="1:47" s="2" customFormat="1" ht="12">
      <c r="A782" s="38"/>
      <c r="B782" s="39"/>
      <c r="C782" s="40"/>
      <c r="D782" s="225" t="s">
        <v>168</v>
      </c>
      <c r="E782" s="40"/>
      <c r="F782" s="226" t="s">
        <v>1075</v>
      </c>
      <c r="G782" s="40"/>
      <c r="H782" s="40"/>
      <c r="I782" s="227"/>
      <c r="J782" s="40"/>
      <c r="K782" s="40"/>
      <c r="L782" s="44"/>
      <c r="M782" s="228"/>
      <c r="N782" s="229"/>
      <c r="O782" s="84"/>
      <c r="P782" s="84"/>
      <c r="Q782" s="84"/>
      <c r="R782" s="84"/>
      <c r="S782" s="84"/>
      <c r="T782" s="85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T782" s="17" t="s">
        <v>168</v>
      </c>
      <c r="AU782" s="17" t="s">
        <v>82</v>
      </c>
    </row>
    <row r="783" spans="1:51" s="13" customFormat="1" ht="12">
      <c r="A783" s="13"/>
      <c r="B783" s="232"/>
      <c r="C783" s="233"/>
      <c r="D783" s="225" t="s">
        <v>172</v>
      </c>
      <c r="E783" s="234" t="s">
        <v>19</v>
      </c>
      <c r="F783" s="235" t="s">
        <v>1076</v>
      </c>
      <c r="G783" s="233"/>
      <c r="H783" s="234" t="s">
        <v>19</v>
      </c>
      <c r="I783" s="236"/>
      <c r="J783" s="233"/>
      <c r="K783" s="233"/>
      <c r="L783" s="237"/>
      <c r="M783" s="238"/>
      <c r="N783" s="239"/>
      <c r="O783" s="239"/>
      <c r="P783" s="239"/>
      <c r="Q783" s="239"/>
      <c r="R783" s="239"/>
      <c r="S783" s="239"/>
      <c r="T783" s="240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T783" s="241" t="s">
        <v>172</v>
      </c>
      <c r="AU783" s="241" t="s">
        <v>82</v>
      </c>
      <c r="AV783" s="13" t="s">
        <v>80</v>
      </c>
      <c r="AW783" s="13" t="s">
        <v>33</v>
      </c>
      <c r="AX783" s="13" t="s">
        <v>72</v>
      </c>
      <c r="AY783" s="241" t="s">
        <v>159</v>
      </c>
    </row>
    <row r="784" spans="1:51" s="14" customFormat="1" ht="12">
      <c r="A784" s="14"/>
      <c r="B784" s="242"/>
      <c r="C784" s="243"/>
      <c r="D784" s="225" t="s">
        <v>172</v>
      </c>
      <c r="E784" s="244" t="s">
        <v>19</v>
      </c>
      <c r="F784" s="245" t="s">
        <v>1077</v>
      </c>
      <c r="G784" s="243"/>
      <c r="H784" s="246">
        <v>2716.337</v>
      </c>
      <c r="I784" s="247"/>
      <c r="J784" s="243"/>
      <c r="K784" s="243"/>
      <c r="L784" s="248"/>
      <c r="M784" s="249"/>
      <c r="N784" s="250"/>
      <c r="O784" s="250"/>
      <c r="P784" s="250"/>
      <c r="Q784" s="250"/>
      <c r="R784" s="250"/>
      <c r="S784" s="250"/>
      <c r="T784" s="251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52" t="s">
        <v>172</v>
      </c>
      <c r="AU784" s="252" t="s">
        <v>82</v>
      </c>
      <c r="AV784" s="14" t="s">
        <v>82</v>
      </c>
      <c r="AW784" s="14" t="s">
        <v>33</v>
      </c>
      <c r="AX784" s="14" t="s">
        <v>72</v>
      </c>
      <c r="AY784" s="252" t="s">
        <v>159</v>
      </c>
    </row>
    <row r="785" spans="1:51" s="13" customFormat="1" ht="12">
      <c r="A785" s="13"/>
      <c r="B785" s="232"/>
      <c r="C785" s="233"/>
      <c r="D785" s="225" t="s">
        <v>172</v>
      </c>
      <c r="E785" s="234" t="s">
        <v>19</v>
      </c>
      <c r="F785" s="235" t="s">
        <v>1078</v>
      </c>
      <c r="G785" s="233"/>
      <c r="H785" s="234" t="s">
        <v>19</v>
      </c>
      <c r="I785" s="236"/>
      <c r="J785" s="233"/>
      <c r="K785" s="233"/>
      <c r="L785" s="237"/>
      <c r="M785" s="238"/>
      <c r="N785" s="239"/>
      <c r="O785" s="239"/>
      <c r="P785" s="239"/>
      <c r="Q785" s="239"/>
      <c r="R785" s="239"/>
      <c r="S785" s="239"/>
      <c r="T785" s="240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T785" s="241" t="s">
        <v>172</v>
      </c>
      <c r="AU785" s="241" t="s">
        <v>82</v>
      </c>
      <c r="AV785" s="13" t="s">
        <v>80</v>
      </c>
      <c r="AW785" s="13" t="s">
        <v>33</v>
      </c>
      <c r="AX785" s="13" t="s">
        <v>72</v>
      </c>
      <c r="AY785" s="241" t="s">
        <v>159</v>
      </c>
    </row>
    <row r="786" spans="1:51" s="14" customFormat="1" ht="12">
      <c r="A786" s="14"/>
      <c r="B786" s="242"/>
      <c r="C786" s="243"/>
      <c r="D786" s="225" t="s">
        <v>172</v>
      </c>
      <c r="E786" s="244" t="s">
        <v>19</v>
      </c>
      <c r="F786" s="245" t="s">
        <v>1079</v>
      </c>
      <c r="G786" s="243"/>
      <c r="H786" s="246">
        <v>-1952.647</v>
      </c>
      <c r="I786" s="247"/>
      <c r="J786" s="243"/>
      <c r="K786" s="243"/>
      <c r="L786" s="248"/>
      <c r="M786" s="249"/>
      <c r="N786" s="250"/>
      <c r="O786" s="250"/>
      <c r="P786" s="250"/>
      <c r="Q786" s="250"/>
      <c r="R786" s="250"/>
      <c r="S786" s="250"/>
      <c r="T786" s="251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52" t="s">
        <v>172</v>
      </c>
      <c r="AU786" s="252" t="s">
        <v>82</v>
      </c>
      <c r="AV786" s="14" t="s">
        <v>82</v>
      </c>
      <c r="AW786" s="14" t="s">
        <v>33</v>
      </c>
      <c r="AX786" s="14" t="s">
        <v>72</v>
      </c>
      <c r="AY786" s="252" t="s">
        <v>159</v>
      </c>
    </row>
    <row r="787" spans="1:65" s="2" customFormat="1" ht="24.15" customHeight="1">
      <c r="A787" s="38"/>
      <c r="B787" s="39"/>
      <c r="C787" s="212" t="s">
        <v>1080</v>
      </c>
      <c r="D787" s="212" t="s">
        <v>161</v>
      </c>
      <c r="E787" s="213" t="s">
        <v>1081</v>
      </c>
      <c r="F787" s="214" t="s">
        <v>1082</v>
      </c>
      <c r="G787" s="215" t="s">
        <v>263</v>
      </c>
      <c r="H787" s="216">
        <v>17445.628</v>
      </c>
      <c r="I787" s="217"/>
      <c r="J787" s="218">
        <f>ROUND(I787*H787,2)</f>
        <v>0</v>
      </c>
      <c r="K787" s="214" t="s">
        <v>165</v>
      </c>
      <c r="L787" s="44"/>
      <c r="M787" s="219" t="s">
        <v>19</v>
      </c>
      <c r="N787" s="220" t="s">
        <v>43</v>
      </c>
      <c r="O787" s="84"/>
      <c r="P787" s="221">
        <f>O787*H787</f>
        <v>0</v>
      </c>
      <c r="Q787" s="221">
        <v>0</v>
      </c>
      <c r="R787" s="221">
        <f>Q787*H787</f>
        <v>0</v>
      </c>
      <c r="S787" s="221">
        <v>0</v>
      </c>
      <c r="T787" s="222">
        <f>S787*H787</f>
        <v>0</v>
      </c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R787" s="223" t="s">
        <v>166</v>
      </c>
      <c r="AT787" s="223" t="s">
        <v>161</v>
      </c>
      <c r="AU787" s="223" t="s">
        <v>82</v>
      </c>
      <c r="AY787" s="17" t="s">
        <v>159</v>
      </c>
      <c r="BE787" s="224">
        <f>IF(N787="základní",J787,0)</f>
        <v>0</v>
      </c>
      <c r="BF787" s="224">
        <f>IF(N787="snížená",J787,0)</f>
        <v>0</v>
      </c>
      <c r="BG787" s="224">
        <f>IF(N787="zákl. přenesená",J787,0)</f>
        <v>0</v>
      </c>
      <c r="BH787" s="224">
        <f>IF(N787="sníž. přenesená",J787,0)</f>
        <v>0</v>
      </c>
      <c r="BI787" s="224">
        <f>IF(N787="nulová",J787,0)</f>
        <v>0</v>
      </c>
      <c r="BJ787" s="17" t="s">
        <v>80</v>
      </c>
      <c r="BK787" s="224">
        <f>ROUND(I787*H787,2)</f>
        <v>0</v>
      </c>
      <c r="BL787" s="17" t="s">
        <v>166</v>
      </c>
      <c r="BM787" s="223" t="s">
        <v>1083</v>
      </c>
    </row>
    <row r="788" spans="1:47" s="2" customFormat="1" ht="12">
      <c r="A788" s="38"/>
      <c r="B788" s="39"/>
      <c r="C788" s="40"/>
      <c r="D788" s="225" t="s">
        <v>168</v>
      </c>
      <c r="E788" s="40"/>
      <c r="F788" s="226" t="s">
        <v>1084</v>
      </c>
      <c r="G788" s="40"/>
      <c r="H788" s="40"/>
      <c r="I788" s="227"/>
      <c r="J788" s="40"/>
      <c r="K788" s="40"/>
      <c r="L788" s="44"/>
      <c r="M788" s="228"/>
      <c r="N788" s="229"/>
      <c r="O788" s="84"/>
      <c r="P788" s="84"/>
      <c r="Q788" s="84"/>
      <c r="R788" s="84"/>
      <c r="S788" s="84"/>
      <c r="T788" s="85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T788" s="17" t="s">
        <v>168</v>
      </c>
      <c r="AU788" s="17" t="s">
        <v>82</v>
      </c>
    </row>
    <row r="789" spans="1:47" s="2" customFormat="1" ht="12">
      <c r="A789" s="38"/>
      <c r="B789" s="39"/>
      <c r="C789" s="40"/>
      <c r="D789" s="230" t="s">
        <v>170</v>
      </c>
      <c r="E789" s="40"/>
      <c r="F789" s="231" t="s">
        <v>1085</v>
      </c>
      <c r="G789" s="40"/>
      <c r="H789" s="40"/>
      <c r="I789" s="227"/>
      <c r="J789" s="40"/>
      <c r="K789" s="40"/>
      <c r="L789" s="44"/>
      <c r="M789" s="228"/>
      <c r="N789" s="229"/>
      <c r="O789" s="84"/>
      <c r="P789" s="84"/>
      <c r="Q789" s="84"/>
      <c r="R789" s="84"/>
      <c r="S789" s="84"/>
      <c r="T789" s="85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T789" s="17" t="s">
        <v>170</v>
      </c>
      <c r="AU789" s="17" t="s">
        <v>82</v>
      </c>
    </row>
    <row r="790" spans="1:47" s="2" customFormat="1" ht="12">
      <c r="A790" s="38"/>
      <c r="B790" s="39"/>
      <c r="C790" s="40"/>
      <c r="D790" s="225" t="s">
        <v>187</v>
      </c>
      <c r="E790" s="40"/>
      <c r="F790" s="253" t="s">
        <v>1061</v>
      </c>
      <c r="G790" s="40"/>
      <c r="H790" s="40"/>
      <c r="I790" s="227"/>
      <c r="J790" s="40"/>
      <c r="K790" s="40"/>
      <c r="L790" s="44"/>
      <c r="M790" s="228"/>
      <c r="N790" s="229"/>
      <c r="O790" s="84"/>
      <c r="P790" s="84"/>
      <c r="Q790" s="84"/>
      <c r="R790" s="84"/>
      <c r="S790" s="84"/>
      <c r="T790" s="85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T790" s="17" t="s">
        <v>187</v>
      </c>
      <c r="AU790" s="17" t="s">
        <v>82</v>
      </c>
    </row>
    <row r="791" spans="1:51" s="13" customFormat="1" ht="12">
      <c r="A791" s="13"/>
      <c r="B791" s="232"/>
      <c r="C791" s="233"/>
      <c r="D791" s="225" t="s">
        <v>172</v>
      </c>
      <c r="E791" s="234" t="s">
        <v>19</v>
      </c>
      <c r="F791" s="235" t="s">
        <v>358</v>
      </c>
      <c r="G791" s="233"/>
      <c r="H791" s="234" t="s">
        <v>19</v>
      </c>
      <c r="I791" s="236"/>
      <c r="J791" s="233"/>
      <c r="K791" s="233"/>
      <c r="L791" s="237"/>
      <c r="M791" s="238"/>
      <c r="N791" s="239"/>
      <c r="O791" s="239"/>
      <c r="P791" s="239"/>
      <c r="Q791" s="239"/>
      <c r="R791" s="239"/>
      <c r="S791" s="239"/>
      <c r="T791" s="240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1" t="s">
        <v>172</v>
      </c>
      <c r="AU791" s="241" t="s">
        <v>82</v>
      </c>
      <c r="AV791" s="13" t="s">
        <v>80</v>
      </c>
      <c r="AW791" s="13" t="s">
        <v>33</v>
      </c>
      <c r="AX791" s="13" t="s">
        <v>72</v>
      </c>
      <c r="AY791" s="241" t="s">
        <v>159</v>
      </c>
    </row>
    <row r="792" spans="1:51" s="14" customFormat="1" ht="12">
      <c r="A792" s="14"/>
      <c r="B792" s="242"/>
      <c r="C792" s="243"/>
      <c r="D792" s="225" t="s">
        <v>172</v>
      </c>
      <c r="E792" s="244" t="s">
        <v>19</v>
      </c>
      <c r="F792" s="245" t="s">
        <v>1063</v>
      </c>
      <c r="G792" s="243"/>
      <c r="H792" s="246">
        <v>3489.956</v>
      </c>
      <c r="I792" s="247"/>
      <c r="J792" s="243"/>
      <c r="K792" s="243"/>
      <c r="L792" s="248"/>
      <c r="M792" s="249"/>
      <c r="N792" s="250"/>
      <c r="O792" s="250"/>
      <c r="P792" s="250"/>
      <c r="Q792" s="250"/>
      <c r="R792" s="250"/>
      <c r="S792" s="250"/>
      <c r="T792" s="251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52" t="s">
        <v>172</v>
      </c>
      <c r="AU792" s="252" t="s">
        <v>82</v>
      </c>
      <c r="AV792" s="14" t="s">
        <v>82</v>
      </c>
      <c r="AW792" s="14" t="s">
        <v>33</v>
      </c>
      <c r="AX792" s="14" t="s">
        <v>72</v>
      </c>
      <c r="AY792" s="252" t="s">
        <v>159</v>
      </c>
    </row>
    <row r="793" spans="1:51" s="14" customFormat="1" ht="12">
      <c r="A793" s="14"/>
      <c r="B793" s="242"/>
      <c r="C793" s="243"/>
      <c r="D793" s="225" t="s">
        <v>172</v>
      </c>
      <c r="E793" s="244" t="s">
        <v>19</v>
      </c>
      <c r="F793" s="245" t="s">
        <v>1064</v>
      </c>
      <c r="G793" s="243"/>
      <c r="H793" s="246">
        <v>13955.672</v>
      </c>
      <c r="I793" s="247"/>
      <c r="J793" s="243"/>
      <c r="K793" s="243"/>
      <c r="L793" s="248"/>
      <c r="M793" s="249"/>
      <c r="N793" s="250"/>
      <c r="O793" s="250"/>
      <c r="P793" s="250"/>
      <c r="Q793" s="250"/>
      <c r="R793" s="250"/>
      <c r="S793" s="250"/>
      <c r="T793" s="251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2" t="s">
        <v>172</v>
      </c>
      <c r="AU793" s="252" t="s">
        <v>82</v>
      </c>
      <c r="AV793" s="14" t="s">
        <v>82</v>
      </c>
      <c r="AW793" s="14" t="s">
        <v>33</v>
      </c>
      <c r="AX793" s="14" t="s">
        <v>72</v>
      </c>
      <c r="AY793" s="252" t="s">
        <v>159</v>
      </c>
    </row>
    <row r="794" spans="1:63" s="12" customFormat="1" ht="22.8" customHeight="1">
      <c r="A794" s="12"/>
      <c r="B794" s="196"/>
      <c r="C794" s="197"/>
      <c r="D794" s="198" t="s">
        <v>71</v>
      </c>
      <c r="E794" s="210" t="s">
        <v>1086</v>
      </c>
      <c r="F794" s="210" t="s">
        <v>1087</v>
      </c>
      <c r="G794" s="197"/>
      <c r="H794" s="197"/>
      <c r="I794" s="200"/>
      <c r="J794" s="211">
        <f>BK794</f>
        <v>0</v>
      </c>
      <c r="K794" s="197"/>
      <c r="L794" s="202"/>
      <c r="M794" s="203"/>
      <c r="N794" s="204"/>
      <c r="O794" s="204"/>
      <c r="P794" s="205">
        <f>SUM(P795:P800)</f>
        <v>0</v>
      </c>
      <c r="Q794" s="204"/>
      <c r="R794" s="205">
        <f>SUM(R795:R800)</f>
        <v>0</v>
      </c>
      <c r="S794" s="204"/>
      <c r="T794" s="206">
        <f>SUM(T795:T800)</f>
        <v>0</v>
      </c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R794" s="207" t="s">
        <v>80</v>
      </c>
      <c r="AT794" s="208" t="s">
        <v>71</v>
      </c>
      <c r="AU794" s="208" t="s">
        <v>80</v>
      </c>
      <c r="AY794" s="207" t="s">
        <v>159</v>
      </c>
      <c r="BK794" s="209">
        <f>SUM(BK795:BK800)</f>
        <v>0</v>
      </c>
    </row>
    <row r="795" spans="1:65" s="2" customFormat="1" ht="33" customHeight="1">
      <c r="A795" s="38"/>
      <c r="B795" s="39"/>
      <c r="C795" s="212" t="s">
        <v>1088</v>
      </c>
      <c r="D795" s="212" t="s">
        <v>161</v>
      </c>
      <c r="E795" s="213" t="s">
        <v>1089</v>
      </c>
      <c r="F795" s="214" t="s">
        <v>1090</v>
      </c>
      <c r="G795" s="215" t="s">
        <v>263</v>
      </c>
      <c r="H795" s="216">
        <v>2906.786</v>
      </c>
      <c r="I795" s="217"/>
      <c r="J795" s="218">
        <f>ROUND(I795*H795,2)</f>
        <v>0</v>
      </c>
      <c r="K795" s="214" t="s">
        <v>165</v>
      </c>
      <c r="L795" s="44"/>
      <c r="M795" s="219" t="s">
        <v>19</v>
      </c>
      <c r="N795" s="220" t="s">
        <v>43</v>
      </c>
      <c r="O795" s="84"/>
      <c r="P795" s="221">
        <f>O795*H795</f>
        <v>0</v>
      </c>
      <c r="Q795" s="221">
        <v>0</v>
      </c>
      <c r="R795" s="221">
        <f>Q795*H795</f>
        <v>0</v>
      </c>
      <c r="S795" s="221">
        <v>0</v>
      </c>
      <c r="T795" s="222">
        <f>S795*H795</f>
        <v>0</v>
      </c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R795" s="223" t="s">
        <v>166</v>
      </c>
      <c r="AT795" s="223" t="s">
        <v>161</v>
      </c>
      <c r="AU795" s="223" t="s">
        <v>82</v>
      </c>
      <c r="AY795" s="17" t="s">
        <v>159</v>
      </c>
      <c r="BE795" s="224">
        <f>IF(N795="základní",J795,0)</f>
        <v>0</v>
      </c>
      <c r="BF795" s="224">
        <f>IF(N795="snížená",J795,0)</f>
        <v>0</v>
      </c>
      <c r="BG795" s="224">
        <f>IF(N795="zákl. přenesená",J795,0)</f>
        <v>0</v>
      </c>
      <c r="BH795" s="224">
        <f>IF(N795="sníž. přenesená",J795,0)</f>
        <v>0</v>
      </c>
      <c r="BI795" s="224">
        <f>IF(N795="nulová",J795,0)</f>
        <v>0</v>
      </c>
      <c r="BJ795" s="17" t="s">
        <v>80</v>
      </c>
      <c r="BK795" s="224">
        <f>ROUND(I795*H795,2)</f>
        <v>0</v>
      </c>
      <c r="BL795" s="17" t="s">
        <v>166</v>
      </c>
      <c r="BM795" s="223" t="s">
        <v>1091</v>
      </c>
    </row>
    <row r="796" spans="1:47" s="2" customFormat="1" ht="12">
      <c r="A796" s="38"/>
      <c r="B796" s="39"/>
      <c r="C796" s="40"/>
      <c r="D796" s="225" t="s">
        <v>168</v>
      </c>
      <c r="E796" s="40"/>
      <c r="F796" s="226" t="s">
        <v>1092</v>
      </c>
      <c r="G796" s="40"/>
      <c r="H796" s="40"/>
      <c r="I796" s="227"/>
      <c r="J796" s="40"/>
      <c r="K796" s="40"/>
      <c r="L796" s="44"/>
      <c r="M796" s="228"/>
      <c r="N796" s="229"/>
      <c r="O796" s="84"/>
      <c r="P796" s="84"/>
      <c r="Q796" s="84"/>
      <c r="R796" s="84"/>
      <c r="S796" s="84"/>
      <c r="T796" s="85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T796" s="17" t="s">
        <v>168</v>
      </c>
      <c r="AU796" s="17" t="s">
        <v>82</v>
      </c>
    </row>
    <row r="797" spans="1:47" s="2" customFormat="1" ht="12">
      <c r="A797" s="38"/>
      <c r="B797" s="39"/>
      <c r="C797" s="40"/>
      <c r="D797" s="230" t="s">
        <v>170</v>
      </c>
      <c r="E797" s="40"/>
      <c r="F797" s="231" t="s">
        <v>1093</v>
      </c>
      <c r="G797" s="40"/>
      <c r="H797" s="40"/>
      <c r="I797" s="227"/>
      <c r="J797" s="40"/>
      <c r="K797" s="40"/>
      <c r="L797" s="44"/>
      <c r="M797" s="228"/>
      <c r="N797" s="229"/>
      <c r="O797" s="84"/>
      <c r="P797" s="84"/>
      <c r="Q797" s="84"/>
      <c r="R797" s="84"/>
      <c r="S797" s="84"/>
      <c r="T797" s="85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T797" s="17" t="s">
        <v>170</v>
      </c>
      <c r="AU797" s="17" t="s">
        <v>82</v>
      </c>
    </row>
    <row r="798" spans="1:65" s="2" customFormat="1" ht="33" customHeight="1">
      <c r="A798" s="38"/>
      <c r="B798" s="39"/>
      <c r="C798" s="212" t="s">
        <v>1094</v>
      </c>
      <c r="D798" s="212" t="s">
        <v>161</v>
      </c>
      <c r="E798" s="213" t="s">
        <v>1095</v>
      </c>
      <c r="F798" s="214" t="s">
        <v>1096</v>
      </c>
      <c r="G798" s="215" t="s">
        <v>263</v>
      </c>
      <c r="H798" s="216">
        <v>2906.786</v>
      </c>
      <c r="I798" s="217"/>
      <c r="J798" s="218">
        <f>ROUND(I798*H798,2)</f>
        <v>0</v>
      </c>
      <c r="K798" s="214" t="s">
        <v>165</v>
      </c>
      <c r="L798" s="44"/>
      <c r="M798" s="219" t="s">
        <v>19</v>
      </c>
      <c r="N798" s="220" t="s">
        <v>43</v>
      </c>
      <c r="O798" s="84"/>
      <c r="P798" s="221">
        <f>O798*H798</f>
        <v>0</v>
      </c>
      <c r="Q798" s="221">
        <v>0</v>
      </c>
      <c r="R798" s="221">
        <f>Q798*H798</f>
        <v>0</v>
      </c>
      <c r="S798" s="221">
        <v>0</v>
      </c>
      <c r="T798" s="222">
        <f>S798*H798</f>
        <v>0</v>
      </c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R798" s="223" t="s">
        <v>166</v>
      </c>
      <c r="AT798" s="223" t="s">
        <v>161</v>
      </c>
      <c r="AU798" s="223" t="s">
        <v>82</v>
      </c>
      <c r="AY798" s="17" t="s">
        <v>159</v>
      </c>
      <c r="BE798" s="224">
        <f>IF(N798="základní",J798,0)</f>
        <v>0</v>
      </c>
      <c r="BF798" s="224">
        <f>IF(N798="snížená",J798,0)</f>
        <v>0</v>
      </c>
      <c r="BG798" s="224">
        <f>IF(N798="zákl. přenesená",J798,0)</f>
        <v>0</v>
      </c>
      <c r="BH798" s="224">
        <f>IF(N798="sníž. přenesená",J798,0)</f>
        <v>0</v>
      </c>
      <c r="BI798" s="224">
        <f>IF(N798="nulová",J798,0)</f>
        <v>0</v>
      </c>
      <c r="BJ798" s="17" t="s">
        <v>80</v>
      </c>
      <c r="BK798" s="224">
        <f>ROUND(I798*H798,2)</f>
        <v>0</v>
      </c>
      <c r="BL798" s="17" t="s">
        <v>166</v>
      </c>
      <c r="BM798" s="223" t="s">
        <v>1097</v>
      </c>
    </row>
    <row r="799" spans="1:47" s="2" customFormat="1" ht="12">
      <c r="A799" s="38"/>
      <c r="B799" s="39"/>
      <c r="C799" s="40"/>
      <c r="D799" s="225" t="s">
        <v>168</v>
      </c>
      <c r="E799" s="40"/>
      <c r="F799" s="226" t="s">
        <v>1098</v>
      </c>
      <c r="G799" s="40"/>
      <c r="H799" s="40"/>
      <c r="I799" s="227"/>
      <c r="J799" s="40"/>
      <c r="K799" s="40"/>
      <c r="L799" s="44"/>
      <c r="M799" s="228"/>
      <c r="N799" s="229"/>
      <c r="O799" s="84"/>
      <c r="P799" s="84"/>
      <c r="Q799" s="84"/>
      <c r="R799" s="84"/>
      <c r="S799" s="84"/>
      <c r="T799" s="85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T799" s="17" t="s">
        <v>168</v>
      </c>
      <c r="AU799" s="17" t="s">
        <v>82</v>
      </c>
    </row>
    <row r="800" spans="1:47" s="2" customFormat="1" ht="12">
      <c r="A800" s="38"/>
      <c r="B800" s="39"/>
      <c r="C800" s="40"/>
      <c r="D800" s="230" t="s">
        <v>170</v>
      </c>
      <c r="E800" s="40"/>
      <c r="F800" s="231" t="s">
        <v>1099</v>
      </c>
      <c r="G800" s="40"/>
      <c r="H800" s="40"/>
      <c r="I800" s="227"/>
      <c r="J800" s="40"/>
      <c r="K800" s="40"/>
      <c r="L800" s="44"/>
      <c r="M800" s="228"/>
      <c r="N800" s="229"/>
      <c r="O800" s="84"/>
      <c r="P800" s="84"/>
      <c r="Q800" s="84"/>
      <c r="R800" s="84"/>
      <c r="S800" s="84"/>
      <c r="T800" s="85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T800" s="17" t="s">
        <v>170</v>
      </c>
      <c r="AU800" s="17" t="s">
        <v>82</v>
      </c>
    </row>
    <row r="801" spans="1:63" s="12" customFormat="1" ht="25.9" customHeight="1">
      <c r="A801" s="12"/>
      <c r="B801" s="196"/>
      <c r="C801" s="197"/>
      <c r="D801" s="198" t="s">
        <v>71</v>
      </c>
      <c r="E801" s="199" t="s">
        <v>1100</v>
      </c>
      <c r="F801" s="199" t="s">
        <v>1101</v>
      </c>
      <c r="G801" s="197"/>
      <c r="H801" s="197"/>
      <c r="I801" s="200"/>
      <c r="J801" s="201">
        <f>BK801</f>
        <v>0</v>
      </c>
      <c r="K801" s="197"/>
      <c r="L801" s="202"/>
      <c r="M801" s="203"/>
      <c r="N801" s="204"/>
      <c r="O801" s="204"/>
      <c r="P801" s="205">
        <f>P802</f>
        <v>0</v>
      </c>
      <c r="Q801" s="204"/>
      <c r="R801" s="205">
        <f>R802</f>
        <v>0.108</v>
      </c>
      <c r="S801" s="204"/>
      <c r="T801" s="206">
        <f>T802</f>
        <v>0</v>
      </c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R801" s="207" t="s">
        <v>82</v>
      </c>
      <c r="AT801" s="208" t="s">
        <v>71</v>
      </c>
      <c r="AU801" s="208" t="s">
        <v>72</v>
      </c>
      <c r="AY801" s="207" t="s">
        <v>159</v>
      </c>
      <c r="BK801" s="209">
        <f>BK802</f>
        <v>0</v>
      </c>
    </row>
    <row r="802" spans="1:63" s="12" customFormat="1" ht="22.8" customHeight="1">
      <c r="A802" s="12"/>
      <c r="B802" s="196"/>
      <c r="C802" s="197"/>
      <c r="D802" s="198" t="s">
        <v>71</v>
      </c>
      <c r="E802" s="210" t="s">
        <v>1102</v>
      </c>
      <c r="F802" s="210" t="s">
        <v>1103</v>
      </c>
      <c r="G802" s="197"/>
      <c r="H802" s="197"/>
      <c r="I802" s="200"/>
      <c r="J802" s="211">
        <f>BK802</f>
        <v>0</v>
      </c>
      <c r="K802" s="197"/>
      <c r="L802" s="202"/>
      <c r="M802" s="203"/>
      <c r="N802" s="204"/>
      <c r="O802" s="204"/>
      <c r="P802" s="205">
        <f>SUM(P803:P823)</f>
        <v>0</v>
      </c>
      <c r="Q802" s="204"/>
      <c r="R802" s="205">
        <f>SUM(R803:R823)</f>
        <v>0.108</v>
      </c>
      <c r="S802" s="204"/>
      <c r="T802" s="206">
        <f>SUM(T803:T823)</f>
        <v>0</v>
      </c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R802" s="207" t="s">
        <v>82</v>
      </c>
      <c r="AT802" s="208" t="s">
        <v>71</v>
      </c>
      <c r="AU802" s="208" t="s">
        <v>80</v>
      </c>
      <c r="AY802" s="207" t="s">
        <v>159</v>
      </c>
      <c r="BK802" s="209">
        <f>SUM(BK803:BK823)</f>
        <v>0</v>
      </c>
    </row>
    <row r="803" spans="1:65" s="2" customFormat="1" ht="24.15" customHeight="1">
      <c r="A803" s="38"/>
      <c r="B803" s="39"/>
      <c r="C803" s="212" t="s">
        <v>1104</v>
      </c>
      <c r="D803" s="212" t="s">
        <v>161</v>
      </c>
      <c r="E803" s="213" t="s">
        <v>1105</v>
      </c>
      <c r="F803" s="214" t="s">
        <v>1106</v>
      </c>
      <c r="G803" s="215" t="s">
        <v>209</v>
      </c>
      <c r="H803" s="216">
        <v>94.38</v>
      </c>
      <c r="I803" s="217"/>
      <c r="J803" s="218">
        <f>ROUND(I803*H803,2)</f>
        <v>0</v>
      </c>
      <c r="K803" s="214" t="s">
        <v>165</v>
      </c>
      <c r="L803" s="44"/>
      <c r="M803" s="219" t="s">
        <v>19</v>
      </c>
      <c r="N803" s="220" t="s">
        <v>43</v>
      </c>
      <c r="O803" s="84"/>
      <c r="P803" s="221">
        <f>O803*H803</f>
        <v>0</v>
      </c>
      <c r="Q803" s="221">
        <v>0</v>
      </c>
      <c r="R803" s="221">
        <f>Q803*H803</f>
        <v>0</v>
      </c>
      <c r="S803" s="221">
        <v>0</v>
      </c>
      <c r="T803" s="222">
        <f>S803*H803</f>
        <v>0</v>
      </c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R803" s="223" t="s">
        <v>266</v>
      </c>
      <c r="AT803" s="223" t="s">
        <v>161</v>
      </c>
      <c r="AU803" s="223" t="s">
        <v>82</v>
      </c>
      <c r="AY803" s="17" t="s">
        <v>159</v>
      </c>
      <c r="BE803" s="224">
        <f>IF(N803="základní",J803,0)</f>
        <v>0</v>
      </c>
      <c r="BF803" s="224">
        <f>IF(N803="snížená",J803,0)</f>
        <v>0</v>
      </c>
      <c r="BG803" s="224">
        <f>IF(N803="zákl. přenesená",J803,0)</f>
        <v>0</v>
      </c>
      <c r="BH803" s="224">
        <f>IF(N803="sníž. přenesená",J803,0)</f>
        <v>0</v>
      </c>
      <c r="BI803" s="224">
        <f>IF(N803="nulová",J803,0)</f>
        <v>0</v>
      </c>
      <c r="BJ803" s="17" t="s">
        <v>80</v>
      </c>
      <c r="BK803" s="224">
        <f>ROUND(I803*H803,2)</f>
        <v>0</v>
      </c>
      <c r="BL803" s="17" t="s">
        <v>266</v>
      </c>
      <c r="BM803" s="223" t="s">
        <v>1107</v>
      </c>
    </row>
    <row r="804" spans="1:47" s="2" customFormat="1" ht="12">
      <c r="A804" s="38"/>
      <c r="B804" s="39"/>
      <c r="C804" s="40"/>
      <c r="D804" s="225" t="s">
        <v>168</v>
      </c>
      <c r="E804" s="40"/>
      <c r="F804" s="226" t="s">
        <v>1108</v>
      </c>
      <c r="G804" s="40"/>
      <c r="H804" s="40"/>
      <c r="I804" s="227"/>
      <c r="J804" s="40"/>
      <c r="K804" s="40"/>
      <c r="L804" s="44"/>
      <c r="M804" s="228"/>
      <c r="N804" s="229"/>
      <c r="O804" s="84"/>
      <c r="P804" s="84"/>
      <c r="Q804" s="84"/>
      <c r="R804" s="84"/>
      <c r="S804" s="84"/>
      <c r="T804" s="85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T804" s="17" t="s">
        <v>168</v>
      </c>
      <c r="AU804" s="17" t="s">
        <v>82</v>
      </c>
    </row>
    <row r="805" spans="1:47" s="2" customFormat="1" ht="12">
      <c r="A805" s="38"/>
      <c r="B805" s="39"/>
      <c r="C805" s="40"/>
      <c r="D805" s="230" t="s">
        <v>170</v>
      </c>
      <c r="E805" s="40"/>
      <c r="F805" s="231" t="s">
        <v>1109</v>
      </c>
      <c r="G805" s="40"/>
      <c r="H805" s="40"/>
      <c r="I805" s="227"/>
      <c r="J805" s="40"/>
      <c r="K805" s="40"/>
      <c r="L805" s="44"/>
      <c r="M805" s="228"/>
      <c r="N805" s="229"/>
      <c r="O805" s="84"/>
      <c r="P805" s="84"/>
      <c r="Q805" s="84"/>
      <c r="R805" s="84"/>
      <c r="S805" s="84"/>
      <c r="T805" s="85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T805" s="17" t="s">
        <v>170</v>
      </c>
      <c r="AU805" s="17" t="s">
        <v>82</v>
      </c>
    </row>
    <row r="806" spans="1:51" s="13" customFormat="1" ht="12">
      <c r="A806" s="13"/>
      <c r="B806" s="232"/>
      <c r="C806" s="233"/>
      <c r="D806" s="225" t="s">
        <v>172</v>
      </c>
      <c r="E806" s="234" t="s">
        <v>19</v>
      </c>
      <c r="F806" s="235" t="s">
        <v>452</v>
      </c>
      <c r="G806" s="233"/>
      <c r="H806" s="234" t="s">
        <v>19</v>
      </c>
      <c r="I806" s="236"/>
      <c r="J806" s="233"/>
      <c r="K806" s="233"/>
      <c r="L806" s="237"/>
      <c r="M806" s="238"/>
      <c r="N806" s="239"/>
      <c r="O806" s="239"/>
      <c r="P806" s="239"/>
      <c r="Q806" s="239"/>
      <c r="R806" s="239"/>
      <c r="S806" s="239"/>
      <c r="T806" s="240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T806" s="241" t="s">
        <v>172</v>
      </c>
      <c r="AU806" s="241" t="s">
        <v>82</v>
      </c>
      <c r="AV806" s="13" t="s">
        <v>80</v>
      </c>
      <c r="AW806" s="13" t="s">
        <v>33</v>
      </c>
      <c r="AX806" s="13" t="s">
        <v>72</v>
      </c>
      <c r="AY806" s="241" t="s">
        <v>159</v>
      </c>
    </row>
    <row r="807" spans="1:51" s="14" customFormat="1" ht="12">
      <c r="A807" s="14"/>
      <c r="B807" s="242"/>
      <c r="C807" s="243"/>
      <c r="D807" s="225" t="s">
        <v>172</v>
      </c>
      <c r="E807" s="244" t="s">
        <v>19</v>
      </c>
      <c r="F807" s="245" t="s">
        <v>1110</v>
      </c>
      <c r="G807" s="243"/>
      <c r="H807" s="246">
        <v>94.38</v>
      </c>
      <c r="I807" s="247"/>
      <c r="J807" s="243"/>
      <c r="K807" s="243"/>
      <c r="L807" s="248"/>
      <c r="M807" s="249"/>
      <c r="N807" s="250"/>
      <c r="O807" s="250"/>
      <c r="P807" s="250"/>
      <c r="Q807" s="250"/>
      <c r="R807" s="250"/>
      <c r="S807" s="250"/>
      <c r="T807" s="251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52" t="s">
        <v>172</v>
      </c>
      <c r="AU807" s="252" t="s">
        <v>82</v>
      </c>
      <c r="AV807" s="14" t="s">
        <v>82</v>
      </c>
      <c r="AW807" s="14" t="s">
        <v>33</v>
      </c>
      <c r="AX807" s="14" t="s">
        <v>72</v>
      </c>
      <c r="AY807" s="252" t="s">
        <v>159</v>
      </c>
    </row>
    <row r="808" spans="1:65" s="2" customFormat="1" ht="16.5" customHeight="1">
      <c r="A808" s="38"/>
      <c r="B808" s="39"/>
      <c r="C808" s="258" t="s">
        <v>1111</v>
      </c>
      <c r="D808" s="258" t="s">
        <v>376</v>
      </c>
      <c r="E808" s="259" t="s">
        <v>1112</v>
      </c>
      <c r="F808" s="260" t="s">
        <v>1113</v>
      </c>
      <c r="G808" s="261" t="s">
        <v>263</v>
      </c>
      <c r="H808" s="262">
        <v>0.031</v>
      </c>
      <c r="I808" s="263"/>
      <c r="J808" s="264">
        <f>ROUND(I808*H808,2)</f>
        <v>0</v>
      </c>
      <c r="K808" s="260" t="s">
        <v>165</v>
      </c>
      <c r="L808" s="265"/>
      <c r="M808" s="266" t="s">
        <v>19</v>
      </c>
      <c r="N808" s="267" t="s">
        <v>43</v>
      </c>
      <c r="O808" s="84"/>
      <c r="P808" s="221">
        <f>O808*H808</f>
        <v>0</v>
      </c>
      <c r="Q808" s="221">
        <v>1</v>
      </c>
      <c r="R808" s="221">
        <f>Q808*H808</f>
        <v>0.031</v>
      </c>
      <c r="S808" s="221">
        <v>0</v>
      </c>
      <c r="T808" s="222">
        <f>S808*H808</f>
        <v>0</v>
      </c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R808" s="223" t="s">
        <v>517</v>
      </c>
      <c r="AT808" s="223" t="s">
        <v>376</v>
      </c>
      <c r="AU808" s="223" t="s">
        <v>82</v>
      </c>
      <c r="AY808" s="17" t="s">
        <v>159</v>
      </c>
      <c r="BE808" s="224">
        <f>IF(N808="základní",J808,0)</f>
        <v>0</v>
      </c>
      <c r="BF808" s="224">
        <f>IF(N808="snížená",J808,0)</f>
        <v>0</v>
      </c>
      <c r="BG808" s="224">
        <f>IF(N808="zákl. přenesená",J808,0)</f>
        <v>0</v>
      </c>
      <c r="BH808" s="224">
        <f>IF(N808="sníž. přenesená",J808,0)</f>
        <v>0</v>
      </c>
      <c r="BI808" s="224">
        <f>IF(N808="nulová",J808,0)</f>
        <v>0</v>
      </c>
      <c r="BJ808" s="17" t="s">
        <v>80</v>
      </c>
      <c r="BK808" s="224">
        <f>ROUND(I808*H808,2)</f>
        <v>0</v>
      </c>
      <c r="BL808" s="17" t="s">
        <v>266</v>
      </c>
      <c r="BM808" s="223" t="s">
        <v>1114</v>
      </c>
    </row>
    <row r="809" spans="1:47" s="2" customFormat="1" ht="12">
      <c r="A809" s="38"/>
      <c r="B809" s="39"/>
      <c r="C809" s="40"/>
      <c r="D809" s="225" t="s">
        <v>168</v>
      </c>
      <c r="E809" s="40"/>
      <c r="F809" s="226" t="s">
        <v>1113</v>
      </c>
      <c r="G809" s="40"/>
      <c r="H809" s="40"/>
      <c r="I809" s="227"/>
      <c r="J809" s="40"/>
      <c r="K809" s="40"/>
      <c r="L809" s="44"/>
      <c r="M809" s="228"/>
      <c r="N809" s="229"/>
      <c r="O809" s="84"/>
      <c r="P809" s="84"/>
      <c r="Q809" s="84"/>
      <c r="R809" s="84"/>
      <c r="S809" s="84"/>
      <c r="T809" s="85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T809" s="17" t="s">
        <v>168</v>
      </c>
      <c r="AU809" s="17" t="s">
        <v>82</v>
      </c>
    </row>
    <row r="810" spans="1:47" s="2" customFormat="1" ht="12">
      <c r="A810" s="38"/>
      <c r="B810" s="39"/>
      <c r="C810" s="40"/>
      <c r="D810" s="230" t="s">
        <v>170</v>
      </c>
      <c r="E810" s="40"/>
      <c r="F810" s="231" t="s">
        <v>1115</v>
      </c>
      <c r="G810" s="40"/>
      <c r="H810" s="40"/>
      <c r="I810" s="227"/>
      <c r="J810" s="40"/>
      <c r="K810" s="40"/>
      <c r="L810" s="44"/>
      <c r="M810" s="228"/>
      <c r="N810" s="229"/>
      <c r="O810" s="84"/>
      <c r="P810" s="84"/>
      <c r="Q810" s="84"/>
      <c r="R810" s="84"/>
      <c r="S810" s="84"/>
      <c r="T810" s="85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T810" s="17" t="s">
        <v>170</v>
      </c>
      <c r="AU810" s="17" t="s">
        <v>82</v>
      </c>
    </row>
    <row r="811" spans="1:51" s="14" customFormat="1" ht="12">
      <c r="A811" s="14"/>
      <c r="B811" s="242"/>
      <c r="C811" s="243"/>
      <c r="D811" s="225" t="s">
        <v>172</v>
      </c>
      <c r="E811" s="243"/>
      <c r="F811" s="245" t="s">
        <v>1116</v>
      </c>
      <c r="G811" s="243"/>
      <c r="H811" s="246">
        <v>0.031</v>
      </c>
      <c r="I811" s="247"/>
      <c r="J811" s="243"/>
      <c r="K811" s="243"/>
      <c r="L811" s="248"/>
      <c r="M811" s="249"/>
      <c r="N811" s="250"/>
      <c r="O811" s="250"/>
      <c r="P811" s="250"/>
      <c r="Q811" s="250"/>
      <c r="R811" s="250"/>
      <c r="S811" s="250"/>
      <c r="T811" s="251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52" t="s">
        <v>172</v>
      </c>
      <c r="AU811" s="252" t="s">
        <v>82</v>
      </c>
      <c r="AV811" s="14" t="s">
        <v>82</v>
      </c>
      <c r="AW811" s="14" t="s">
        <v>4</v>
      </c>
      <c r="AX811" s="14" t="s">
        <v>80</v>
      </c>
      <c r="AY811" s="252" t="s">
        <v>159</v>
      </c>
    </row>
    <row r="812" spans="1:65" s="2" customFormat="1" ht="24.15" customHeight="1">
      <c r="A812" s="38"/>
      <c r="B812" s="39"/>
      <c r="C812" s="212" t="s">
        <v>1117</v>
      </c>
      <c r="D812" s="212" t="s">
        <v>161</v>
      </c>
      <c r="E812" s="213" t="s">
        <v>1118</v>
      </c>
      <c r="F812" s="214" t="s">
        <v>1119</v>
      </c>
      <c r="G812" s="215" t="s">
        <v>209</v>
      </c>
      <c r="H812" s="216">
        <v>188.76</v>
      </c>
      <c r="I812" s="217"/>
      <c r="J812" s="218">
        <f>ROUND(I812*H812,2)</f>
        <v>0</v>
      </c>
      <c r="K812" s="214" t="s">
        <v>165</v>
      </c>
      <c r="L812" s="44"/>
      <c r="M812" s="219" t="s">
        <v>19</v>
      </c>
      <c r="N812" s="220" t="s">
        <v>43</v>
      </c>
      <c r="O812" s="84"/>
      <c r="P812" s="221">
        <f>O812*H812</f>
        <v>0</v>
      </c>
      <c r="Q812" s="221">
        <v>0</v>
      </c>
      <c r="R812" s="221">
        <f>Q812*H812</f>
        <v>0</v>
      </c>
      <c r="S812" s="221">
        <v>0</v>
      </c>
      <c r="T812" s="222">
        <f>S812*H812</f>
        <v>0</v>
      </c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R812" s="223" t="s">
        <v>266</v>
      </c>
      <c r="AT812" s="223" t="s">
        <v>161</v>
      </c>
      <c r="AU812" s="223" t="s">
        <v>82</v>
      </c>
      <c r="AY812" s="17" t="s">
        <v>159</v>
      </c>
      <c r="BE812" s="224">
        <f>IF(N812="základní",J812,0)</f>
        <v>0</v>
      </c>
      <c r="BF812" s="224">
        <f>IF(N812="snížená",J812,0)</f>
        <v>0</v>
      </c>
      <c r="BG812" s="224">
        <f>IF(N812="zákl. přenesená",J812,0)</f>
        <v>0</v>
      </c>
      <c r="BH812" s="224">
        <f>IF(N812="sníž. přenesená",J812,0)</f>
        <v>0</v>
      </c>
      <c r="BI812" s="224">
        <f>IF(N812="nulová",J812,0)</f>
        <v>0</v>
      </c>
      <c r="BJ812" s="17" t="s">
        <v>80</v>
      </c>
      <c r="BK812" s="224">
        <f>ROUND(I812*H812,2)</f>
        <v>0</v>
      </c>
      <c r="BL812" s="17" t="s">
        <v>266</v>
      </c>
      <c r="BM812" s="223" t="s">
        <v>1120</v>
      </c>
    </row>
    <row r="813" spans="1:47" s="2" customFormat="1" ht="12">
      <c r="A813" s="38"/>
      <c r="B813" s="39"/>
      <c r="C813" s="40"/>
      <c r="D813" s="225" t="s">
        <v>168</v>
      </c>
      <c r="E813" s="40"/>
      <c r="F813" s="226" t="s">
        <v>1121</v>
      </c>
      <c r="G813" s="40"/>
      <c r="H813" s="40"/>
      <c r="I813" s="227"/>
      <c r="J813" s="40"/>
      <c r="K813" s="40"/>
      <c r="L813" s="44"/>
      <c r="M813" s="228"/>
      <c r="N813" s="229"/>
      <c r="O813" s="84"/>
      <c r="P813" s="84"/>
      <c r="Q813" s="84"/>
      <c r="R813" s="84"/>
      <c r="S813" s="84"/>
      <c r="T813" s="85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T813" s="17" t="s">
        <v>168</v>
      </c>
      <c r="AU813" s="17" t="s">
        <v>82</v>
      </c>
    </row>
    <row r="814" spans="1:47" s="2" customFormat="1" ht="12">
      <c r="A814" s="38"/>
      <c r="B814" s="39"/>
      <c r="C814" s="40"/>
      <c r="D814" s="230" t="s">
        <v>170</v>
      </c>
      <c r="E814" s="40"/>
      <c r="F814" s="231" t="s">
        <v>1122</v>
      </c>
      <c r="G814" s="40"/>
      <c r="H814" s="40"/>
      <c r="I814" s="227"/>
      <c r="J814" s="40"/>
      <c r="K814" s="40"/>
      <c r="L814" s="44"/>
      <c r="M814" s="228"/>
      <c r="N814" s="229"/>
      <c r="O814" s="84"/>
      <c r="P814" s="84"/>
      <c r="Q814" s="84"/>
      <c r="R814" s="84"/>
      <c r="S814" s="84"/>
      <c r="T814" s="85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T814" s="17" t="s">
        <v>170</v>
      </c>
      <c r="AU814" s="17" t="s">
        <v>82</v>
      </c>
    </row>
    <row r="815" spans="1:51" s="13" customFormat="1" ht="12">
      <c r="A815" s="13"/>
      <c r="B815" s="232"/>
      <c r="C815" s="233"/>
      <c r="D815" s="225" t="s">
        <v>172</v>
      </c>
      <c r="E815" s="234" t="s">
        <v>19</v>
      </c>
      <c r="F815" s="235" t="s">
        <v>452</v>
      </c>
      <c r="G815" s="233"/>
      <c r="H815" s="234" t="s">
        <v>19</v>
      </c>
      <c r="I815" s="236"/>
      <c r="J815" s="233"/>
      <c r="K815" s="233"/>
      <c r="L815" s="237"/>
      <c r="M815" s="238"/>
      <c r="N815" s="239"/>
      <c r="O815" s="239"/>
      <c r="P815" s="239"/>
      <c r="Q815" s="239"/>
      <c r="R815" s="239"/>
      <c r="S815" s="239"/>
      <c r="T815" s="240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1" t="s">
        <v>172</v>
      </c>
      <c r="AU815" s="241" t="s">
        <v>82</v>
      </c>
      <c r="AV815" s="13" t="s">
        <v>80</v>
      </c>
      <c r="AW815" s="13" t="s">
        <v>33</v>
      </c>
      <c r="AX815" s="13" t="s">
        <v>72</v>
      </c>
      <c r="AY815" s="241" t="s">
        <v>159</v>
      </c>
    </row>
    <row r="816" spans="1:51" s="14" customFormat="1" ht="12">
      <c r="A816" s="14"/>
      <c r="B816" s="242"/>
      <c r="C816" s="243"/>
      <c r="D816" s="225" t="s">
        <v>172</v>
      </c>
      <c r="E816" s="244" t="s">
        <v>19</v>
      </c>
      <c r="F816" s="245" t="s">
        <v>1123</v>
      </c>
      <c r="G816" s="243"/>
      <c r="H816" s="246">
        <v>188.76</v>
      </c>
      <c r="I816" s="247"/>
      <c r="J816" s="243"/>
      <c r="K816" s="243"/>
      <c r="L816" s="248"/>
      <c r="M816" s="249"/>
      <c r="N816" s="250"/>
      <c r="O816" s="250"/>
      <c r="P816" s="250"/>
      <c r="Q816" s="250"/>
      <c r="R816" s="250"/>
      <c r="S816" s="250"/>
      <c r="T816" s="251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52" t="s">
        <v>172</v>
      </c>
      <c r="AU816" s="252" t="s">
        <v>82</v>
      </c>
      <c r="AV816" s="14" t="s">
        <v>82</v>
      </c>
      <c r="AW816" s="14" t="s">
        <v>33</v>
      </c>
      <c r="AX816" s="14" t="s">
        <v>72</v>
      </c>
      <c r="AY816" s="252" t="s">
        <v>159</v>
      </c>
    </row>
    <row r="817" spans="1:65" s="2" customFormat="1" ht="16.5" customHeight="1">
      <c r="A817" s="38"/>
      <c r="B817" s="39"/>
      <c r="C817" s="258" t="s">
        <v>1124</v>
      </c>
      <c r="D817" s="258" t="s">
        <v>376</v>
      </c>
      <c r="E817" s="259" t="s">
        <v>1125</v>
      </c>
      <c r="F817" s="260" t="s">
        <v>1126</v>
      </c>
      <c r="G817" s="261" t="s">
        <v>263</v>
      </c>
      <c r="H817" s="262">
        <v>0.077</v>
      </c>
      <c r="I817" s="263"/>
      <c r="J817" s="264">
        <f>ROUND(I817*H817,2)</f>
        <v>0</v>
      </c>
      <c r="K817" s="260" t="s">
        <v>165</v>
      </c>
      <c r="L817" s="265"/>
      <c r="M817" s="266" t="s">
        <v>19</v>
      </c>
      <c r="N817" s="267" t="s">
        <v>43</v>
      </c>
      <c r="O817" s="84"/>
      <c r="P817" s="221">
        <f>O817*H817</f>
        <v>0</v>
      </c>
      <c r="Q817" s="221">
        <v>1</v>
      </c>
      <c r="R817" s="221">
        <f>Q817*H817</f>
        <v>0.077</v>
      </c>
      <c r="S817" s="221">
        <v>0</v>
      </c>
      <c r="T817" s="222">
        <f>S817*H817</f>
        <v>0</v>
      </c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R817" s="223" t="s">
        <v>517</v>
      </c>
      <c r="AT817" s="223" t="s">
        <v>376</v>
      </c>
      <c r="AU817" s="223" t="s">
        <v>82</v>
      </c>
      <c r="AY817" s="17" t="s">
        <v>159</v>
      </c>
      <c r="BE817" s="224">
        <f>IF(N817="základní",J817,0)</f>
        <v>0</v>
      </c>
      <c r="BF817" s="224">
        <f>IF(N817="snížená",J817,0)</f>
        <v>0</v>
      </c>
      <c r="BG817" s="224">
        <f>IF(N817="zákl. přenesená",J817,0)</f>
        <v>0</v>
      </c>
      <c r="BH817" s="224">
        <f>IF(N817="sníž. přenesená",J817,0)</f>
        <v>0</v>
      </c>
      <c r="BI817" s="224">
        <f>IF(N817="nulová",J817,0)</f>
        <v>0</v>
      </c>
      <c r="BJ817" s="17" t="s">
        <v>80</v>
      </c>
      <c r="BK817" s="224">
        <f>ROUND(I817*H817,2)</f>
        <v>0</v>
      </c>
      <c r="BL817" s="17" t="s">
        <v>266</v>
      </c>
      <c r="BM817" s="223" t="s">
        <v>1127</v>
      </c>
    </row>
    <row r="818" spans="1:47" s="2" customFormat="1" ht="12">
      <c r="A818" s="38"/>
      <c r="B818" s="39"/>
      <c r="C818" s="40"/>
      <c r="D818" s="225" t="s">
        <v>168</v>
      </c>
      <c r="E818" s="40"/>
      <c r="F818" s="226" t="s">
        <v>1126</v>
      </c>
      <c r="G818" s="40"/>
      <c r="H818" s="40"/>
      <c r="I818" s="227"/>
      <c r="J818" s="40"/>
      <c r="K818" s="40"/>
      <c r="L818" s="44"/>
      <c r="M818" s="228"/>
      <c r="N818" s="229"/>
      <c r="O818" s="84"/>
      <c r="P818" s="84"/>
      <c r="Q818" s="84"/>
      <c r="R818" s="84"/>
      <c r="S818" s="84"/>
      <c r="T818" s="85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T818" s="17" t="s">
        <v>168</v>
      </c>
      <c r="AU818" s="17" t="s">
        <v>82</v>
      </c>
    </row>
    <row r="819" spans="1:47" s="2" customFormat="1" ht="12">
      <c r="A819" s="38"/>
      <c r="B819" s="39"/>
      <c r="C819" s="40"/>
      <c r="D819" s="230" t="s">
        <v>170</v>
      </c>
      <c r="E819" s="40"/>
      <c r="F819" s="231" t="s">
        <v>1128</v>
      </c>
      <c r="G819" s="40"/>
      <c r="H819" s="40"/>
      <c r="I819" s="227"/>
      <c r="J819" s="40"/>
      <c r="K819" s="40"/>
      <c r="L819" s="44"/>
      <c r="M819" s="228"/>
      <c r="N819" s="229"/>
      <c r="O819" s="84"/>
      <c r="P819" s="84"/>
      <c r="Q819" s="84"/>
      <c r="R819" s="84"/>
      <c r="S819" s="84"/>
      <c r="T819" s="85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T819" s="17" t="s">
        <v>170</v>
      </c>
      <c r="AU819" s="17" t="s">
        <v>82</v>
      </c>
    </row>
    <row r="820" spans="1:51" s="14" customFormat="1" ht="12">
      <c r="A820" s="14"/>
      <c r="B820" s="242"/>
      <c r="C820" s="243"/>
      <c r="D820" s="225" t="s">
        <v>172</v>
      </c>
      <c r="E820" s="243"/>
      <c r="F820" s="245" t="s">
        <v>1129</v>
      </c>
      <c r="G820" s="243"/>
      <c r="H820" s="246">
        <v>0.077</v>
      </c>
      <c r="I820" s="247"/>
      <c r="J820" s="243"/>
      <c r="K820" s="243"/>
      <c r="L820" s="248"/>
      <c r="M820" s="249"/>
      <c r="N820" s="250"/>
      <c r="O820" s="250"/>
      <c r="P820" s="250"/>
      <c r="Q820" s="250"/>
      <c r="R820" s="250"/>
      <c r="S820" s="250"/>
      <c r="T820" s="251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52" t="s">
        <v>172</v>
      </c>
      <c r="AU820" s="252" t="s">
        <v>82</v>
      </c>
      <c r="AV820" s="14" t="s">
        <v>82</v>
      </c>
      <c r="AW820" s="14" t="s">
        <v>4</v>
      </c>
      <c r="AX820" s="14" t="s">
        <v>80</v>
      </c>
      <c r="AY820" s="252" t="s">
        <v>159</v>
      </c>
    </row>
    <row r="821" spans="1:65" s="2" customFormat="1" ht="24.15" customHeight="1">
      <c r="A821" s="38"/>
      <c r="B821" s="39"/>
      <c r="C821" s="212" t="s">
        <v>1130</v>
      </c>
      <c r="D821" s="212" t="s">
        <v>161</v>
      </c>
      <c r="E821" s="213" t="s">
        <v>1131</v>
      </c>
      <c r="F821" s="214" t="s">
        <v>1132</v>
      </c>
      <c r="G821" s="215" t="s">
        <v>263</v>
      </c>
      <c r="H821" s="216">
        <v>0.108</v>
      </c>
      <c r="I821" s="217"/>
      <c r="J821" s="218">
        <f>ROUND(I821*H821,2)</f>
        <v>0</v>
      </c>
      <c r="K821" s="214" t="s">
        <v>165</v>
      </c>
      <c r="L821" s="44"/>
      <c r="M821" s="219" t="s">
        <v>19</v>
      </c>
      <c r="N821" s="220" t="s">
        <v>43</v>
      </c>
      <c r="O821" s="84"/>
      <c r="P821" s="221">
        <f>O821*H821</f>
        <v>0</v>
      </c>
      <c r="Q821" s="221">
        <v>0</v>
      </c>
      <c r="R821" s="221">
        <f>Q821*H821</f>
        <v>0</v>
      </c>
      <c r="S821" s="221">
        <v>0</v>
      </c>
      <c r="T821" s="222">
        <f>S821*H821</f>
        <v>0</v>
      </c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R821" s="223" t="s">
        <v>266</v>
      </c>
      <c r="AT821" s="223" t="s">
        <v>161</v>
      </c>
      <c r="AU821" s="223" t="s">
        <v>82</v>
      </c>
      <c r="AY821" s="17" t="s">
        <v>159</v>
      </c>
      <c r="BE821" s="224">
        <f>IF(N821="základní",J821,0)</f>
        <v>0</v>
      </c>
      <c r="BF821" s="224">
        <f>IF(N821="snížená",J821,0)</f>
        <v>0</v>
      </c>
      <c r="BG821" s="224">
        <f>IF(N821="zákl. přenesená",J821,0)</f>
        <v>0</v>
      </c>
      <c r="BH821" s="224">
        <f>IF(N821="sníž. přenesená",J821,0)</f>
        <v>0</v>
      </c>
      <c r="BI821" s="224">
        <f>IF(N821="nulová",J821,0)</f>
        <v>0</v>
      </c>
      <c r="BJ821" s="17" t="s">
        <v>80</v>
      </c>
      <c r="BK821" s="224">
        <f>ROUND(I821*H821,2)</f>
        <v>0</v>
      </c>
      <c r="BL821" s="17" t="s">
        <v>266</v>
      </c>
      <c r="BM821" s="223" t="s">
        <v>1133</v>
      </c>
    </row>
    <row r="822" spans="1:47" s="2" customFormat="1" ht="12">
      <c r="A822" s="38"/>
      <c r="B822" s="39"/>
      <c r="C822" s="40"/>
      <c r="D822" s="225" t="s">
        <v>168</v>
      </c>
      <c r="E822" s="40"/>
      <c r="F822" s="226" t="s">
        <v>1134</v>
      </c>
      <c r="G822" s="40"/>
      <c r="H822" s="40"/>
      <c r="I822" s="227"/>
      <c r="J822" s="40"/>
      <c r="K822" s="40"/>
      <c r="L822" s="44"/>
      <c r="M822" s="228"/>
      <c r="N822" s="229"/>
      <c r="O822" s="84"/>
      <c r="P822" s="84"/>
      <c r="Q822" s="84"/>
      <c r="R822" s="84"/>
      <c r="S822" s="84"/>
      <c r="T822" s="85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T822" s="17" t="s">
        <v>168</v>
      </c>
      <c r="AU822" s="17" t="s">
        <v>82</v>
      </c>
    </row>
    <row r="823" spans="1:47" s="2" customFormat="1" ht="12">
      <c r="A823" s="38"/>
      <c r="B823" s="39"/>
      <c r="C823" s="40"/>
      <c r="D823" s="230" t="s">
        <v>170</v>
      </c>
      <c r="E823" s="40"/>
      <c r="F823" s="231" t="s">
        <v>1135</v>
      </c>
      <c r="G823" s="40"/>
      <c r="H823" s="40"/>
      <c r="I823" s="227"/>
      <c r="J823" s="40"/>
      <c r="K823" s="40"/>
      <c r="L823" s="44"/>
      <c r="M823" s="254"/>
      <c r="N823" s="255"/>
      <c r="O823" s="256"/>
      <c r="P823" s="256"/>
      <c r="Q823" s="256"/>
      <c r="R823" s="256"/>
      <c r="S823" s="256"/>
      <c r="T823" s="257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T823" s="17" t="s">
        <v>170</v>
      </c>
      <c r="AU823" s="17" t="s">
        <v>82</v>
      </c>
    </row>
    <row r="824" spans="1:31" s="2" customFormat="1" ht="6.95" customHeight="1">
      <c r="A824" s="38"/>
      <c r="B824" s="59"/>
      <c r="C824" s="60"/>
      <c r="D824" s="60"/>
      <c r="E824" s="60"/>
      <c r="F824" s="60"/>
      <c r="G824" s="60"/>
      <c r="H824" s="60"/>
      <c r="I824" s="60"/>
      <c r="J824" s="60"/>
      <c r="K824" s="60"/>
      <c r="L824" s="44"/>
      <c r="M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</row>
  </sheetData>
  <sheetProtection password="CC35" sheet="1" objects="1" scenarios="1" formatColumns="0" formatRows="0" autoFilter="0"/>
  <autoFilter ref="C90:K823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hyperlinks>
    <hyperlink ref="F96" r:id="rId1" display="https://podminky.urs.cz/item/CS_URS_2021_02/113107221"/>
    <hyperlink ref="F103" r:id="rId2" display="https://podminky.urs.cz/item/CS_URS_2021_02/113107222"/>
    <hyperlink ref="F110" r:id="rId3" display="https://podminky.urs.cz/item/CS_URS_2021_02/113107246"/>
    <hyperlink ref="F118" r:id="rId4" display="https://podminky.urs.cz/item/CS_URS_2021_02/113154434"/>
    <hyperlink ref="F126" r:id="rId5" display="https://podminky.urs.cz/item/CS_URS_2021_02/119005131"/>
    <hyperlink ref="F131" r:id="rId6" display="https://podminky.urs.cz/item/CS_URS_2021_02/122252203"/>
    <hyperlink ref="F149" r:id="rId7" display="https://podminky.urs.cz/item/CS_URS_2021_02/122252207"/>
    <hyperlink ref="F162" r:id="rId8" display="https://podminky.urs.cz/item/CS_URS_2021_02/167151111"/>
    <hyperlink ref="F167" r:id="rId9" display="https://podminky.urs.cz/item/CS_URS_2021_02/171152111"/>
    <hyperlink ref="F186" r:id="rId10" display="https://podminky.urs.cz/item/CS_URS_2021_02/171151111"/>
    <hyperlink ref="F201" r:id="rId11" display="https://podminky.urs.cz/item/CS_URS_2021_02/171152112"/>
    <hyperlink ref="F225" r:id="rId12" display="https://podminky.urs.cz/item/CS_URS_2021_02/171201231"/>
    <hyperlink ref="F230" r:id="rId13" display="https://podminky.urs.cz/item/CS_URS_2021_02/174151101"/>
    <hyperlink ref="F242" r:id="rId14" display="https://podminky.urs.cz/item/CS_URS_2021_02/182351133"/>
    <hyperlink ref="F247" r:id="rId15" display="https://podminky.urs.cz/item/CS_URS_2021_02/181951111"/>
    <hyperlink ref="F252" r:id="rId16" display="https://podminky.urs.cz/item/CS_URS_2021_02/181951112"/>
    <hyperlink ref="F261" r:id="rId17" display="https://podminky.urs.cz/item/CS_URS_2021_02/182251101"/>
    <hyperlink ref="F268" r:id="rId18" display="https://podminky.urs.cz/item/CS_URS_2021_02/183111312"/>
    <hyperlink ref="F273" r:id="rId19" display="https://podminky.urs.cz/item/CS_URS_2021_02/10371500"/>
    <hyperlink ref="F277" r:id="rId20" display="https://podminky.urs.cz/item/CS_URS_2021_02/183151112"/>
    <hyperlink ref="F282" r:id="rId21" display="https://podminky.urs.cz/item/CS_URS_2021_02/183405211"/>
    <hyperlink ref="F287" r:id="rId22" display="https://podminky.urs.cz/item/CS_URS_2021_02/00572472"/>
    <hyperlink ref="F291" r:id="rId23" display="https://podminky.urs.cz/item/CS_URS_2021_02/184102114"/>
    <hyperlink ref="F298" r:id="rId24" display="https://podminky.urs.cz/item/CS_URS_2021_02/184102211"/>
    <hyperlink ref="F311" r:id="rId25" display="https://podminky.urs.cz/item/CS_URS_2021_02/212752411"/>
    <hyperlink ref="F316" r:id="rId26" display="https://podminky.urs.cz/item/CS_URS_2021_02/212752412"/>
    <hyperlink ref="F322" r:id="rId27" display="https://podminky.urs.cz/item/CS_URS_2021_02/212972112"/>
    <hyperlink ref="F327" r:id="rId28" display="https://podminky.urs.cz/item/CS_URS_2021_02/273321116"/>
    <hyperlink ref="F332" r:id="rId29" display="https://podminky.urs.cz/item/CS_URS_2021_02/273354111"/>
    <hyperlink ref="F337" r:id="rId30" display="https://podminky.urs.cz/item/CS_URS_2021_02/273354211"/>
    <hyperlink ref="F340" r:id="rId31" display="https://podminky.urs.cz/item/CS_URS_2021_02/273361116"/>
    <hyperlink ref="F346" r:id="rId32" display="https://podminky.urs.cz/item/CS_URS_2021_02/317321118"/>
    <hyperlink ref="F352" r:id="rId33" display="https://podminky.urs.cz/item/CS_URS_2021_02/317321191"/>
    <hyperlink ref="F355" r:id="rId34" display="https://podminky.urs.cz/item/CS_URS_2021_02/317353121"/>
    <hyperlink ref="F360" r:id="rId35" display="https://podminky.urs.cz/item/CS_URS_2021_02/317353221"/>
    <hyperlink ref="F363" r:id="rId36" display="https://podminky.urs.cz/item/CS_URS_2021_02/317361116"/>
    <hyperlink ref="F368" r:id="rId37" display="https://podminky.urs.cz/item/CS_URS_2021_02/326218321"/>
    <hyperlink ref="F373" r:id="rId38" display="https://podminky.urs.cz/item/CS_URS_2021_02/326218391"/>
    <hyperlink ref="F376" r:id="rId39" display="https://podminky.urs.cz/item/CS_URS_2021_02/334214111"/>
    <hyperlink ref="F381" r:id="rId40" display="https://podminky.urs.cz/item/CS_URS_2021_02/334323116"/>
    <hyperlink ref="F387" r:id="rId41" display="https://podminky.urs.cz/item/CS_URS_2021_02/334351112"/>
    <hyperlink ref="F392" r:id="rId42" display="https://podminky.urs.cz/item/CS_URS_2021_02/334351211"/>
    <hyperlink ref="F395" r:id="rId43" display="https://podminky.urs.cz/item/CS_URS_2021_02/334361216"/>
    <hyperlink ref="F400" r:id="rId44" display="https://podminky.urs.cz/item/CS_URS_2021_02/334791112"/>
    <hyperlink ref="F406" r:id="rId45" display="https://podminky.urs.cz/item/CS_URS_2021_02/451315124"/>
    <hyperlink ref="F411" r:id="rId46" display="https://podminky.urs.cz/item/CS_URS_2021_02/451541111"/>
    <hyperlink ref="F417" r:id="rId47" display="https://podminky.urs.cz/item/CS_URS_2021_02/564851111"/>
    <hyperlink ref="F424" r:id="rId48" display="https://podminky.urs.cz/item/CS_URS_2021_02/564851113"/>
    <hyperlink ref="F431" r:id="rId49" display="https://podminky.urs.cz/item/CS_URS_2021_02/564871111"/>
    <hyperlink ref="F446" r:id="rId50" display="https://podminky.urs.cz/item/CS_URS_2021_02/564931412"/>
    <hyperlink ref="F453" r:id="rId51" display="https://podminky.urs.cz/item/CS_URS_2021_02/564952111"/>
    <hyperlink ref="F459" r:id="rId52" display="https://podminky.urs.cz/item/CS_URS_2021_02/565145121-1"/>
    <hyperlink ref="F478" r:id="rId53" display="https://podminky.urs.cz/item/CS_URS_2021_02/569951133"/>
    <hyperlink ref="F485" r:id="rId54" display="https://podminky.urs.cz/item/CS_URS_2021_02/573191111"/>
    <hyperlink ref="F501" r:id="rId55" display="https://podminky.urs.cz/item/CS_URS_2021_02/573231107"/>
    <hyperlink ref="F517" r:id="rId56" display="https://podminky.urs.cz/item/CS_URS_2021_02/577144141"/>
    <hyperlink ref="F532" r:id="rId57" display="https://podminky.urs.cz/item/CS_URS_2021_02/577155142"/>
    <hyperlink ref="F539" r:id="rId58" display="https://podminky.urs.cz/item/CS_URS_2021_02/628611101"/>
    <hyperlink ref="F544" r:id="rId59" display="https://podminky.urs.cz/item/CS_URS_2021_02/628611131"/>
    <hyperlink ref="F550" r:id="rId60" display="https://podminky.urs.cz/item/CS_URS_2021_02/911331111"/>
    <hyperlink ref="F556" r:id="rId61" display="https://podminky.urs.cz/item/CS_URS_2021_02/911331411"/>
    <hyperlink ref="F559" r:id="rId62" display="https://podminky.urs.cz/item/CS_URS_2021_02/911334122"/>
    <hyperlink ref="F564" r:id="rId63" display="https://podminky.urs.cz/item/CS_URS_2021_02/912211111"/>
    <hyperlink ref="F570" r:id="rId64" display="https://podminky.urs.cz/item/CS_URS_2021_02/40445158"/>
    <hyperlink ref="F575" r:id="rId65" display="https://podminky.urs.cz/item/CS_URS_2021_02/912311111"/>
    <hyperlink ref="F580" r:id="rId66" display="https://podminky.urs.cz/item/CS_URS_2021_02/40445175"/>
    <hyperlink ref="F583" r:id="rId67" display="https://podminky.urs.cz/item/CS_URS_2021_02/914111111"/>
    <hyperlink ref="F602" r:id="rId68" display="https://podminky.urs.cz/item/CS_URS_2021_02/40445601"/>
    <hyperlink ref="F609" r:id="rId69" display="https://podminky.urs.cz/item/CS_URS_2021_02/40445609"/>
    <hyperlink ref="F614" r:id="rId70" display="https://podminky.urs.cz/item/CS_URS_2021_02/40445620"/>
    <hyperlink ref="F619" r:id="rId71" display="https://podminky.urs.cz/item/CS_URS_2021_02/40445647"/>
    <hyperlink ref="F625" r:id="rId72" display="https://podminky.urs.cz/item/CS_URS_2021_02/40445641"/>
    <hyperlink ref="F630" r:id="rId73" display="https://podminky.urs.cz/item/CS_URS_2021_02/40445631"/>
    <hyperlink ref="F636" r:id="rId74" display="https://podminky.urs.cz/item/CS_URS_2021_02/40445630"/>
    <hyperlink ref="F641" r:id="rId75" display="https://podminky.urs.cz/item/CS_URS_2021_02/40445649"/>
    <hyperlink ref="F646" r:id="rId76" display="https://podminky.urs.cz/item/CS_URS_2021_02/914511112"/>
    <hyperlink ref="F662" r:id="rId77" display="https://podminky.urs.cz/item/CS_URS_2021_02/40445225"/>
    <hyperlink ref="F665" r:id="rId78" display="https://podminky.urs.cz/item/CS_URS_2021_02/915111112"/>
    <hyperlink ref="F671" r:id="rId79" display="https://podminky.urs.cz/item/CS_URS_2021_02/915111122"/>
    <hyperlink ref="F679" r:id="rId80" display="https://podminky.urs.cz/item/CS_URS_2021_02/915121112"/>
    <hyperlink ref="F685" r:id="rId81" display="https://podminky.urs.cz/item/CS_URS_2021_02/915121122"/>
    <hyperlink ref="F691" r:id="rId82" display="https://podminky.urs.cz/item/CS_URS_2021_02/915211112"/>
    <hyperlink ref="F697" r:id="rId83" display="https://podminky.urs.cz/item/CS_URS_2021_02/915211122"/>
    <hyperlink ref="F705" r:id="rId84" display="https://podminky.urs.cz/item/CS_URS_2021_02/915221112"/>
    <hyperlink ref="F712" r:id="rId85" display="https://podminky.urs.cz/item/CS_URS_2021_02/915221122"/>
    <hyperlink ref="F718" r:id="rId86" display="https://podminky.urs.cz/item/CS_URS_2021_02/915611111"/>
    <hyperlink ref="F729" r:id="rId87" display="https://podminky.urs.cz/item/CS_URS_2021_02/919726124"/>
    <hyperlink ref="F734" r:id="rId88" display="https://podminky.urs.cz/item/CS_URS_2021_02/935112211"/>
    <hyperlink ref="F739" r:id="rId89" display="https://podminky.urs.cz/item/CS_URS_2021_02/59227029"/>
    <hyperlink ref="F743" r:id="rId90" display="https://podminky.urs.cz/item/CS_URS_2021_02/938909311"/>
    <hyperlink ref="F750" r:id="rId91" display="https://podminky.urs.cz/item/CS_URS_2021_02/966006132"/>
    <hyperlink ref="F789" r:id="rId92" display="https://podminky.urs.cz/item/CS_URS_2021_02/997221611"/>
    <hyperlink ref="F797" r:id="rId93" display="https://podminky.urs.cz/item/CS_URS_2021_02/998225111"/>
    <hyperlink ref="F800" r:id="rId94" display="https://podminky.urs.cz/item/CS_URS_2021_02/998225194"/>
    <hyperlink ref="F805" r:id="rId95" display="https://podminky.urs.cz/item/CS_URS_2021_02/711112001"/>
    <hyperlink ref="F810" r:id="rId96" display="https://podminky.urs.cz/item/CS_URS_2021_02/11163150"/>
    <hyperlink ref="F814" r:id="rId97" display="https://podminky.urs.cz/item/CS_URS_2021_02/711112002"/>
    <hyperlink ref="F819" r:id="rId98" display="https://podminky.urs.cz/item/CS_URS_2021_02/11163152"/>
    <hyperlink ref="F823" r:id="rId99" display="https://podminky.urs.cz/item/CS_URS_2021_02/998711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135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136</v>
      </c>
      <c r="L8" s="20"/>
    </row>
    <row r="9" spans="1:31" s="2" customFormat="1" ht="16.5" customHeight="1">
      <c r="A9" s="38"/>
      <c r="B9" s="44"/>
      <c r="C9" s="38"/>
      <c r="D9" s="38"/>
      <c r="E9" s="143" t="s">
        <v>1136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1137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>
      <c r="A11" s="38"/>
      <c r="B11" s="44"/>
      <c r="C11" s="38"/>
      <c r="D11" s="38"/>
      <c r="E11" s="145" t="s">
        <v>1138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15. 9. 2021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ROUND((SUM(BE91:BE204)),2)</f>
        <v>0</v>
      </c>
      <c r="G35" s="38"/>
      <c r="H35" s="38"/>
      <c r="I35" s="157">
        <v>0.21</v>
      </c>
      <c r="J35" s="156">
        <f>ROUND(((SUM(BE91:BE204))*I35),2)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ROUND((SUM(BF91:BF204)),2)</f>
        <v>0</v>
      </c>
      <c r="G36" s="38"/>
      <c r="H36" s="38"/>
      <c r="I36" s="157">
        <v>0.15</v>
      </c>
      <c r="J36" s="156">
        <f>ROUND(((SUM(BF91:BF204))*I36),2)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ROUND((SUM(BG91:BG204)),2)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ROUND((SUM(BH91:BH204)),2)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ROUND((SUM(BI91:BI204)),2)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138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136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1136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1137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6.5" customHeight="1">
      <c r="A54" s="38"/>
      <c r="B54" s="39"/>
      <c r="C54" s="40"/>
      <c r="D54" s="40"/>
      <c r="E54" s="69" t="str">
        <f>E11</f>
        <v>SO 102.1 - Propustek pod komunikací DN 800 v km 0,480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15. 9. 2021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139</v>
      </c>
      <c r="D61" s="171"/>
      <c r="E61" s="171"/>
      <c r="F61" s="171"/>
      <c r="G61" s="171"/>
      <c r="H61" s="171"/>
      <c r="I61" s="171"/>
      <c r="J61" s="172" t="s">
        <v>140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141</v>
      </c>
    </row>
    <row r="64" spans="1:31" s="9" customFormat="1" ht="24.95" customHeight="1">
      <c r="A64" s="9"/>
      <c r="B64" s="174"/>
      <c r="C64" s="175"/>
      <c r="D64" s="176" t="s">
        <v>142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143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279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281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284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286</v>
      </c>
      <c r="E69" s="182"/>
      <c r="F69" s="182"/>
      <c r="G69" s="182"/>
      <c r="H69" s="182"/>
      <c r="I69" s="182"/>
      <c r="J69" s="183">
        <f>J201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144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136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1136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1137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16.5" customHeight="1">
      <c r="A83" s="38"/>
      <c r="B83" s="39"/>
      <c r="C83" s="40"/>
      <c r="D83" s="40"/>
      <c r="E83" s="69" t="str">
        <f>E11</f>
        <v>SO 102.1 - Propustek pod komunikací DN 800 v km 0,480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15. 9. 2021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145</v>
      </c>
      <c r="D90" s="188" t="s">
        <v>57</v>
      </c>
      <c r="E90" s="188" t="s">
        <v>53</v>
      </c>
      <c r="F90" s="188" t="s">
        <v>54</v>
      </c>
      <c r="G90" s="188" t="s">
        <v>146</v>
      </c>
      <c r="H90" s="188" t="s">
        <v>147</v>
      </c>
      <c r="I90" s="188" t="s">
        <v>148</v>
      </c>
      <c r="J90" s="188" t="s">
        <v>140</v>
      </c>
      <c r="K90" s="189" t="s">
        <v>149</v>
      </c>
      <c r="L90" s="190"/>
      <c r="M90" s="92" t="s">
        <v>19</v>
      </c>
      <c r="N90" s="93" t="s">
        <v>42</v>
      </c>
      <c r="O90" s="93" t="s">
        <v>150</v>
      </c>
      <c r="P90" s="93" t="s">
        <v>151</v>
      </c>
      <c r="Q90" s="93" t="s">
        <v>152</v>
      </c>
      <c r="R90" s="93" t="s">
        <v>153</v>
      </c>
      <c r="S90" s="93" t="s">
        <v>154</v>
      </c>
      <c r="T90" s="94" t="s">
        <v>155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156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131.49771420000002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141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157</v>
      </c>
      <c r="F92" s="199" t="s">
        <v>158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P93+P132+P146+P190+P201</f>
        <v>0</v>
      </c>
      <c r="Q92" s="204"/>
      <c r="R92" s="205">
        <f>R93+R132+R146+R190+R201</f>
        <v>131.49771420000002</v>
      </c>
      <c r="S92" s="204"/>
      <c r="T92" s="206">
        <f>T93+T132+T146+T190+T201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159</v>
      </c>
      <c r="BK92" s="209">
        <f>BK93+BK132+BK146+BK190+BK201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160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48.739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159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161</v>
      </c>
      <c r="E94" s="213" t="s">
        <v>1139</v>
      </c>
      <c r="F94" s="214" t="s">
        <v>1140</v>
      </c>
      <c r="G94" s="215" t="s">
        <v>249</v>
      </c>
      <c r="H94" s="216">
        <v>80.76</v>
      </c>
      <c r="I94" s="217"/>
      <c r="J94" s="218">
        <f>ROUND(I94*H94,2)</f>
        <v>0</v>
      </c>
      <c r="K94" s="214" t="s">
        <v>165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166</v>
      </c>
      <c r="AT94" s="223" t="s">
        <v>161</v>
      </c>
      <c r="AU94" s="223" t="s">
        <v>82</v>
      </c>
      <c r="AY94" s="17" t="s">
        <v>159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166</v>
      </c>
      <c r="BM94" s="223" t="s">
        <v>1141</v>
      </c>
    </row>
    <row r="95" spans="1:47" s="2" customFormat="1" ht="12">
      <c r="A95" s="38"/>
      <c r="B95" s="39"/>
      <c r="C95" s="40"/>
      <c r="D95" s="225" t="s">
        <v>168</v>
      </c>
      <c r="E95" s="40"/>
      <c r="F95" s="226" t="s">
        <v>1142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168</v>
      </c>
      <c r="AU95" s="17" t="s">
        <v>82</v>
      </c>
    </row>
    <row r="96" spans="1:47" s="2" customFormat="1" ht="12">
      <c r="A96" s="38"/>
      <c r="B96" s="39"/>
      <c r="C96" s="40"/>
      <c r="D96" s="230" t="s">
        <v>170</v>
      </c>
      <c r="E96" s="40"/>
      <c r="F96" s="231" t="s">
        <v>1143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170</v>
      </c>
      <c r="AU96" s="17" t="s">
        <v>82</v>
      </c>
    </row>
    <row r="97" spans="1:47" s="2" customFormat="1" ht="12">
      <c r="A97" s="38"/>
      <c r="B97" s="39"/>
      <c r="C97" s="40"/>
      <c r="D97" s="225" t="s">
        <v>187</v>
      </c>
      <c r="E97" s="40"/>
      <c r="F97" s="253" t="s">
        <v>1144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187</v>
      </c>
      <c r="AU97" s="17" t="s">
        <v>82</v>
      </c>
    </row>
    <row r="98" spans="1:51" s="13" customFormat="1" ht="12">
      <c r="A98" s="13"/>
      <c r="B98" s="232"/>
      <c r="C98" s="233"/>
      <c r="D98" s="225" t="s">
        <v>172</v>
      </c>
      <c r="E98" s="234" t="s">
        <v>19</v>
      </c>
      <c r="F98" s="235" t="s">
        <v>335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172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159</v>
      </c>
    </row>
    <row r="99" spans="1:51" s="13" customFormat="1" ht="12">
      <c r="A99" s="13"/>
      <c r="B99" s="232"/>
      <c r="C99" s="233"/>
      <c r="D99" s="225" t="s">
        <v>172</v>
      </c>
      <c r="E99" s="234" t="s">
        <v>19</v>
      </c>
      <c r="F99" s="235" t="s">
        <v>1145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172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159</v>
      </c>
    </row>
    <row r="100" spans="1:51" s="14" customFormat="1" ht="12">
      <c r="A100" s="14"/>
      <c r="B100" s="242"/>
      <c r="C100" s="243"/>
      <c r="D100" s="225" t="s">
        <v>172</v>
      </c>
      <c r="E100" s="244" t="s">
        <v>19</v>
      </c>
      <c r="F100" s="245" t="s">
        <v>1146</v>
      </c>
      <c r="G100" s="243"/>
      <c r="H100" s="246">
        <v>80.76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172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159</v>
      </c>
    </row>
    <row r="101" spans="1:65" s="2" customFormat="1" ht="44.25" customHeight="1">
      <c r="A101" s="38"/>
      <c r="B101" s="39"/>
      <c r="C101" s="212" t="s">
        <v>82</v>
      </c>
      <c r="D101" s="212" t="s">
        <v>161</v>
      </c>
      <c r="E101" s="213" t="s">
        <v>360</v>
      </c>
      <c r="F101" s="214" t="s">
        <v>361</v>
      </c>
      <c r="G101" s="215" t="s">
        <v>249</v>
      </c>
      <c r="H101" s="216">
        <v>80.76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166</v>
      </c>
      <c r="AT101" s="223" t="s">
        <v>161</v>
      </c>
      <c r="AU101" s="223" t="s">
        <v>82</v>
      </c>
      <c r="AY101" s="17" t="s">
        <v>159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166</v>
      </c>
      <c r="BM101" s="223" t="s">
        <v>1147</v>
      </c>
    </row>
    <row r="102" spans="1:47" s="2" customFormat="1" ht="12">
      <c r="A102" s="38"/>
      <c r="B102" s="39"/>
      <c r="C102" s="40"/>
      <c r="D102" s="225" t="s">
        <v>168</v>
      </c>
      <c r="E102" s="40"/>
      <c r="F102" s="226" t="s">
        <v>363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168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172</v>
      </c>
      <c r="E103" s="244" t="s">
        <v>19</v>
      </c>
      <c r="F103" s="245" t="s">
        <v>1148</v>
      </c>
      <c r="G103" s="243"/>
      <c r="H103" s="246">
        <v>80.76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172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159</v>
      </c>
    </row>
    <row r="104" spans="1:65" s="2" customFormat="1" ht="33" customHeight="1">
      <c r="A104" s="38"/>
      <c r="B104" s="39"/>
      <c r="C104" s="212" t="s">
        <v>181</v>
      </c>
      <c r="D104" s="212" t="s">
        <v>161</v>
      </c>
      <c r="E104" s="213" t="s">
        <v>413</v>
      </c>
      <c r="F104" s="214" t="s">
        <v>414</v>
      </c>
      <c r="G104" s="215" t="s">
        <v>263</v>
      </c>
      <c r="H104" s="216">
        <v>145.368</v>
      </c>
      <c r="I104" s="217"/>
      <c r="J104" s="218">
        <f>ROUND(I104*H104,2)</f>
        <v>0</v>
      </c>
      <c r="K104" s="214" t="s">
        <v>165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166</v>
      </c>
      <c r="AT104" s="223" t="s">
        <v>161</v>
      </c>
      <c r="AU104" s="223" t="s">
        <v>82</v>
      </c>
      <c r="AY104" s="17" t="s">
        <v>159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166</v>
      </c>
      <c r="BM104" s="223" t="s">
        <v>1149</v>
      </c>
    </row>
    <row r="105" spans="1:47" s="2" customFormat="1" ht="12">
      <c r="A105" s="38"/>
      <c r="B105" s="39"/>
      <c r="C105" s="40"/>
      <c r="D105" s="225" t="s">
        <v>168</v>
      </c>
      <c r="E105" s="40"/>
      <c r="F105" s="226" t="s">
        <v>416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168</v>
      </c>
      <c r="AU105" s="17" t="s">
        <v>82</v>
      </c>
    </row>
    <row r="106" spans="1:47" s="2" customFormat="1" ht="12">
      <c r="A106" s="38"/>
      <c r="B106" s="39"/>
      <c r="C106" s="40"/>
      <c r="D106" s="230" t="s">
        <v>170</v>
      </c>
      <c r="E106" s="40"/>
      <c r="F106" s="231" t="s">
        <v>417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170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172</v>
      </c>
      <c r="E107" s="244" t="s">
        <v>19</v>
      </c>
      <c r="F107" s="245" t="s">
        <v>1148</v>
      </c>
      <c r="G107" s="243"/>
      <c r="H107" s="246">
        <v>80.76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172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159</v>
      </c>
    </row>
    <row r="108" spans="1:51" s="14" customFormat="1" ht="12">
      <c r="A108" s="14"/>
      <c r="B108" s="242"/>
      <c r="C108" s="243"/>
      <c r="D108" s="225" t="s">
        <v>172</v>
      </c>
      <c r="E108" s="243"/>
      <c r="F108" s="245" t="s">
        <v>1150</v>
      </c>
      <c r="G108" s="243"/>
      <c r="H108" s="246">
        <v>145.368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172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159</v>
      </c>
    </row>
    <row r="109" spans="1:65" s="2" customFormat="1" ht="24.15" customHeight="1">
      <c r="A109" s="38"/>
      <c r="B109" s="39"/>
      <c r="C109" s="212" t="s">
        <v>166</v>
      </c>
      <c r="D109" s="212" t="s">
        <v>161</v>
      </c>
      <c r="E109" s="213" t="s">
        <v>419</v>
      </c>
      <c r="F109" s="214" t="s">
        <v>420</v>
      </c>
      <c r="G109" s="215" t="s">
        <v>249</v>
      </c>
      <c r="H109" s="216">
        <v>3.6</v>
      </c>
      <c r="I109" s="217"/>
      <c r="J109" s="218">
        <f>ROUND(I109*H109,2)</f>
        <v>0</v>
      </c>
      <c r="K109" s="214" t="s">
        <v>165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166</v>
      </c>
      <c r="AT109" s="223" t="s">
        <v>161</v>
      </c>
      <c r="AU109" s="223" t="s">
        <v>82</v>
      </c>
      <c r="AY109" s="17" t="s">
        <v>159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166</v>
      </c>
      <c r="BM109" s="223" t="s">
        <v>1151</v>
      </c>
    </row>
    <row r="110" spans="1:47" s="2" customFormat="1" ht="12">
      <c r="A110" s="38"/>
      <c r="B110" s="39"/>
      <c r="C110" s="40"/>
      <c r="D110" s="225" t="s">
        <v>168</v>
      </c>
      <c r="E110" s="40"/>
      <c r="F110" s="226" t="s">
        <v>422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168</v>
      </c>
      <c r="AU110" s="17" t="s">
        <v>82</v>
      </c>
    </row>
    <row r="111" spans="1:47" s="2" customFormat="1" ht="12">
      <c r="A111" s="38"/>
      <c r="B111" s="39"/>
      <c r="C111" s="40"/>
      <c r="D111" s="230" t="s">
        <v>170</v>
      </c>
      <c r="E111" s="40"/>
      <c r="F111" s="231" t="s">
        <v>423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170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172</v>
      </c>
      <c r="E112" s="234" t="s">
        <v>19</v>
      </c>
      <c r="F112" s="235" t="s">
        <v>335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172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159</v>
      </c>
    </row>
    <row r="113" spans="1:51" s="14" customFormat="1" ht="12">
      <c r="A113" s="14"/>
      <c r="B113" s="242"/>
      <c r="C113" s="243"/>
      <c r="D113" s="225" t="s">
        <v>172</v>
      </c>
      <c r="E113" s="244" t="s">
        <v>19</v>
      </c>
      <c r="F113" s="245" t="s">
        <v>1152</v>
      </c>
      <c r="G113" s="243"/>
      <c r="H113" s="246">
        <v>3.6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172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159</v>
      </c>
    </row>
    <row r="114" spans="1:65" s="2" customFormat="1" ht="24.15" customHeight="1">
      <c r="A114" s="38"/>
      <c r="B114" s="39"/>
      <c r="C114" s="212" t="s">
        <v>194</v>
      </c>
      <c r="D114" s="212" t="s">
        <v>161</v>
      </c>
      <c r="E114" s="213" t="s">
        <v>1153</v>
      </c>
      <c r="F114" s="214" t="s">
        <v>1154</v>
      </c>
      <c r="G114" s="215" t="s">
        <v>249</v>
      </c>
      <c r="H114" s="216">
        <v>19.609</v>
      </c>
      <c r="I114" s="217"/>
      <c r="J114" s="218">
        <f>ROUND(I114*H114,2)</f>
        <v>0</v>
      </c>
      <c r="K114" s="214" t="s">
        <v>165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166</v>
      </c>
      <c r="AT114" s="223" t="s">
        <v>161</v>
      </c>
      <c r="AU114" s="223" t="s">
        <v>82</v>
      </c>
      <c r="AY114" s="17" t="s">
        <v>159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166</v>
      </c>
      <c r="BM114" s="223" t="s">
        <v>1155</v>
      </c>
    </row>
    <row r="115" spans="1:47" s="2" customFormat="1" ht="12">
      <c r="A115" s="38"/>
      <c r="B115" s="39"/>
      <c r="C115" s="40"/>
      <c r="D115" s="225" t="s">
        <v>168</v>
      </c>
      <c r="E115" s="40"/>
      <c r="F115" s="226" t="s">
        <v>1156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168</v>
      </c>
      <c r="AU115" s="17" t="s">
        <v>82</v>
      </c>
    </row>
    <row r="116" spans="1:47" s="2" customFormat="1" ht="12">
      <c r="A116" s="38"/>
      <c r="B116" s="39"/>
      <c r="C116" s="40"/>
      <c r="D116" s="230" t="s">
        <v>170</v>
      </c>
      <c r="E116" s="40"/>
      <c r="F116" s="231" t="s">
        <v>1157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170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172</v>
      </c>
      <c r="E117" s="234" t="s">
        <v>19</v>
      </c>
      <c r="F117" s="235" t="s">
        <v>335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172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159</v>
      </c>
    </row>
    <row r="118" spans="1:51" s="14" customFormat="1" ht="12">
      <c r="A118" s="14"/>
      <c r="B118" s="242"/>
      <c r="C118" s="243"/>
      <c r="D118" s="225" t="s">
        <v>172</v>
      </c>
      <c r="E118" s="244" t="s">
        <v>19</v>
      </c>
      <c r="F118" s="245" t="s">
        <v>1158</v>
      </c>
      <c r="G118" s="243"/>
      <c r="H118" s="246">
        <v>19.609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172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159</v>
      </c>
    </row>
    <row r="119" spans="1:65" s="2" customFormat="1" ht="16.5" customHeight="1">
      <c r="A119" s="38"/>
      <c r="B119" s="39"/>
      <c r="C119" s="258" t="s">
        <v>200</v>
      </c>
      <c r="D119" s="258" t="s">
        <v>376</v>
      </c>
      <c r="E119" s="259" t="s">
        <v>1159</v>
      </c>
      <c r="F119" s="260" t="s">
        <v>1160</v>
      </c>
      <c r="G119" s="261" t="s">
        <v>263</v>
      </c>
      <c r="H119" s="262">
        <v>48.739</v>
      </c>
      <c r="I119" s="263"/>
      <c r="J119" s="264">
        <f>ROUND(I119*H119,2)</f>
        <v>0</v>
      </c>
      <c r="K119" s="260" t="s">
        <v>165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48.739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215</v>
      </c>
      <c r="AT119" s="223" t="s">
        <v>376</v>
      </c>
      <c r="AU119" s="223" t="s">
        <v>82</v>
      </c>
      <c r="AY119" s="17" t="s">
        <v>159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166</v>
      </c>
      <c r="BM119" s="223" t="s">
        <v>1161</v>
      </c>
    </row>
    <row r="120" spans="1:47" s="2" customFormat="1" ht="12">
      <c r="A120" s="38"/>
      <c r="B120" s="39"/>
      <c r="C120" s="40"/>
      <c r="D120" s="225" t="s">
        <v>168</v>
      </c>
      <c r="E120" s="40"/>
      <c r="F120" s="226" t="s">
        <v>1160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168</v>
      </c>
      <c r="AU120" s="17" t="s">
        <v>82</v>
      </c>
    </row>
    <row r="121" spans="1:47" s="2" customFormat="1" ht="12">
      <c r="A121" s="38"/>
      <c r="B121" s="39"/>
      <c r="C121" s="40"/>
      <c r="D121" s="230" t="s">
        <v>170</v>
      </c>
      <c r="E121" s="40"/>
      <c r="F121" s="231" t="s">
        <v>1162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170</v>
      </c>
      <c r="AU121" s="17" t="s">
        <v>82</v>
      </c>
    </row>
    <row r="122" spans="1:47" s="2" customFormat="1" ht="12">
      <c r="A122" s="38"/>
      <c r="B122" s="39"/>
      <c r="C122" s="40"/>
      <c r="D122" s="225" t="s">
        <v>187</v>
      </c>
      <c r="E122" s="40"/>
      <c r="F122" s="253" t="s">
        <v>1163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187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172</v>
      </c>
      <c r="E123" s="234" t="s">
        <v>19</v>
      </c>
      <c r="F123" s="235" t="s">
        <v>335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172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159</v>
      </c>
    </row>
    <row r="124" spans="1:51" s="14" customFormat="1" ht="12">
      <c r="A124" s="14"/>
      <c r="B124" s="242"/>
      <c r="C124" s="243"/>
      <c r="D124" s="225" t="s">
        <v>172</v>
      </c>
      <c r="E124" s="244" t="s">
        <v>19</v>
      </c>
      <c r="F124" s="245" t="s">
        <v>1152</v>
      </c>
      <c r="G124" s="243"/>
      <c r="H124" s="246">
        <v>3.6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172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159</v>
      </c>
    </row>
    <row r="125" spans="1:51" s="14" customFormat="1" ht="12">
      <c r="A125" s="14"/>
      <c r="B125" s="242"/>
      <c r="C125" s="243"/>
      <c r="D125" s="225" t="s">
        <v>172</v>
      </c>
      <c r="E125" s="244" t="s">
        <v>19</v>
      </c>
      <c r="F125" s="245" t="s">
        <v>1158</v>
      </c>
      <c r="G125" s="243"/>
      <c r="H125" s="246">
        <v>19.609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172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159</v>
      </c>
    </row>
    <row r="126" spans="1:51" s="14" customFormat="1" ht="12">
      <c r="A126" s="14"/>
      <c r="B126" s="242"/>
      <c r="C126" s="243"/>
      <c r="D126" s="225" t="s">
        <v>172</v>
      </c>
      <c r="E126" s="243"/>
      <c r="F126" s="245" t="s">
        <v>1164</v>
      </c>
      <c r="G126" s="243"/>
      <c r="H126" s="246">
        <v>48.739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172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159</v>
      </c>
    </row>
    <row r="127" spans="1:65" s="2" customFormat="1" ht="24.15" customHeight="1">
      <c r="A127" s="38"/>
      <c r="B127" s="39"/>
      <c r="C127" s="212" t="s">
        <v>206</v>
      </c>
      <c r="D127" s="212" t="s">
        <v>161</v>
      </c>
      <c r="E127" s="213" t="s">
        <v>443</v>
      </c>
      <c r="F127" s="214" t="s">
        <v>444</v>
      </c>
      <c r="G127" s="215" t="s">
        <v>209</v>
      </c>
      <c r="H127" s="216">
        <v>52</v>
      </c>
      <c r="I127" s="217"/>
      <c r="J127" s="218">
        <f>ROUND(I127*H127,2)</f>
        <v>0</v>
      </c>
      <c r="K127" s="214" t="s">
        <v>165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166</v>
      </c>
      <c r="AT127" s="223" t="s">
        <v>161</v>
      </c>
      <c r="AU127" s="223" t="s">
        <v>82</v>
      </c>
      <c r="AY127" s="17" t="s">
        <v>159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166</v>
      </c>
      <c r="BM127" s="223" t="s">
        <v>1165</v>
      </c>
    </row>
    <row r="128" spans="1:47" s="2" customFormat="1" ht="12">
      <c r="A128" s="38"/>
      <c r="B128" s="39"/>
      <c r="C128" s="40"/>
      <c r="D128" s="225" t="s">
        <v>168</v>
      </c>
      <c r="E128" s="40"/>
      <c r="F128" s="226" t="s">
        <v>446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168</v>
      </c>
      <c r="AU128" s="17" t="s">
        <v>82</v>
      </c>
    </row>
    <row r="129" spans="1:47" s="2" customFormat="1" ht="12">
      <c r="A129" s="38"/>
      <c r="B129" s="39"/>
      <c r="C129" s="40"/>
      <c r="D129" s="230" t="s">
        <v>170</v>
      </c>
      <c r="E129" s="40"/>
      <c r="F129" s="231" t="s">
        <v>447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170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172</v>
      </c>
      <c r="E130" s="234" t="s">
        <v>19</v>
      </c>
      <c r="F130" s="235" t="s">
        <v>1166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172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159</v>
      </c>
    </row>
    <row r="131" spans="1:51" s="14" customFormat="1" ht="12">
      <c r="A131" s="14"/>
      <c r="B131" s="242"/>
      <c r="C131" s="243"/>
      <c r="D131" s="225" t="s">
        <v>172</v>
      </c>
      <c r="E131" s="244" t="s">
        <v>19</v>
      </c>
      <c r="F131" s="245" t="s">
        <v>1167</v>
      </c>
      <c r="G131" s="243"/>
      <c r="H131" s="246">
        <v>52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172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159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523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11.808527999999999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159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215</v>
      </c>
      <c r="D133" s="212" t="s">
        <v>161</v>
      </c>
      <c r="E133" s="213" t="s">
        <v>1168</v>
      </c>
      <c r="F133" s="214" t="s">
        <v>1169</v>
      </c>
      <c r="G133" s="215" t="s">
        <v>249</v>
      </c>
      <c r="H133" s="216">
        <v>4.8</v>
      </c>
      <c r="I133" s="217"/>
      <c r="J133" s="218">
        <f>ROUND(I133*H133,2)</f>
        <v>0</v>
      </c>
      <c r="K133" s="214" t="s">
        <v>165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11.775792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166</v>
      </c>
      <c r="AT133" s="223" t="s">
        <v>161</v>
      </c>
      <c r="AU133" s="223" t="s">
        <v>82</v>
      </c>
      <c r="AY133" s="17" t="s">
        <v>159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166</v>
      </c>
      <c r="BM133" s="223" t="s">
        <v>1170</v>
      </c>
    </row>
    <row r="134" spans="1:47" s="2" customFormat="1" ht="12">
      <c r="A134" s="38"/>
      <c r="B134" s="39"/>
      <c r="C134" s="40"/>
      <c r="D134" s="225" t="s">
        <v>168</v>
      </c>
      <c r="E134" s="40"/>
      <c r="F134" s="226" t="s">
        <v>1171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168</v>
      </c>
      <c r="AU134" s="17" t="s">
        <v>82</v>
      </c>
    </row>
    <row r="135" spans="1:47" s="2" customFormat="1" ht="12">
      <c r="A135" s="38"/>
      <c r="B135" s="39"/>
      <c r="C135" s="40"/>
      <c r="D135" s="230" t="s">
        <v>170</v>
      </c>
      <c r="E135" s="40"/>
      <c r="F135" s="231" t="s">
        <v>1172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170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172</v>
      </c>
      <c r="E136" s="234" t="s">
        <v>19</v>
      </c>
      <c r="F136" s="235" t="s">
        <v>1173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172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159</v>
      </c>
    </row>
    <row r="137" spans="1:51" s="14" customFormat="1" ht="12">
      <c r="A137" s="14"/>
      <c r="B137" s="242"/>
      <c r="C137" s="243"/>
      <c r="D137" s="225" t="s">
        <v>172</v>
      </c>
      <c r="E137" s="244" t="s">
        <v>19</v>
      </c>
      <c r="F137" s="245" t="s">
        <v>1174</v>
      </c>
      <c r="G137" s="243"/>
      <c r="H137" s="246">
        <v>4.8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172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159</v>
      </c>
    </row>
    <row r="138" spans="1:65" s="2" customFormat="1" ht="16.5" customHeight="1">
      <c r="A138" s="38"/>
      <c r="B138" s="39"/>
      <c r="C138" s="212" t="s">
        <v>222</v>
      </c>
      <c r="D138" s="212" t="s">
        <v>161</v>
      </c>
      <c r="E138" s="213" t="s">
        <v>1175</v>
      </c>
      <c r="F138" s="214" t="s">
        <v>1176</v>
      </c>
      <c r="G138" s="215" t="s">
        <v>209</v>
      </c>
      <c r="H138" s="216">
        <v>12.4</v>
      </c>
      <c r="I138" s="217"/>
      <c r="J138" s="218">
        <f>ROUND(I138*H138,2)</f>
        <v>0</v>
      </c>
      <c r="K138" s="214" t="s">
        <v>165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0.032736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166</v>
      </c>
      <c r="AT138" s="223" t="s">
        <v>161</v>
      </c>
      <c r="AU138" s="223" t="s">
        <v>82</v>
      </c>
      <c r="AY138" s="17" t="s">
        <v>159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166</v>
      </c>
      <c r="BM138" s="223" t="s">
        <v>1177</v>
      </c>
    </row>
    <row r="139" spans="1:47" s="2" customFormat="1" ht="12">
      <c r="A139" s="38"/>
      <c r="B139" s="39"/>
      <c r="C139" s="40"/>
      <c r="D139" s="225" t="s">
        <v>168</v>
      </c>
      <c r="E139" s="40"/>
      <c r="F139" s="226" t="s">
        <v>1178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168</v>
      </c>
      <c r="AU139" s="17" t="s">
        <v>82</v>
      </c>
    </row>
    <row r="140" spans="1:47" s="2" customFormat="1" ht="12">
      <c r="A140" s="38"/>
      <c r="B140" s="39"/>
      <c r="C140" s="40"/>
      <c r="D140" s="230" t="s">
        <v>170</v>
      </c>
      <c r="E140" s="40"/>
      <c r="F140" s="231" t="s">
        <v>1179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170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172</v>
      </c>
      <c r="E141" s="234" t="s">
        <v>19</v>
      </c>
      <c r="F141" s="235" t="s">
        <v>1173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172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159</v>
      </c>
    </row>
    <row r="142" spans="1:51" s="14" customFormat="1" ht="12">
      <c r="A142" s="14"/>
      <c r="B142" s="242"/>
      <c r="C142" s="243"/>
      <c r="D142" s="225" t="s">
        <v>172</v>
      </c>
      <c r="E142" s="244" t="s">
        <v>19</v>
      </c>
      <c r="F142" s="245" t="s">
        <v>1180</v>
      </c>
      <c r="G142" s="243"/>
      <c r="H142" s="246">
        <v>12.4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172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159</v>
      </c>
    </row>
    <row r="143" spans="1:65" s="2" customFormat="1" ht="16.5" customHeight="1">
      <c r="A143" s="38"/>
      <c r="B143" s="39"/>
      <c r="C143" s="212" t="s">
        <v>228</v>
      </c>
      <c r="D143" s="212" t="s">
        <v>161</v>
      </c>
      <c r="E143" s="213" t="s">
        <v>1181</v>
      </c>
      <c r="F143" s="214" t="s">
        <v>1182</v>
      </c>
      <c r="G143" s="215" t="s">
        <v>209</v>
      </c>
      <c r="H143" s="216">
        <v>12.4</v>
      </c>
      <c r="I143" s="217"/>
      <c r="J143" s="218">
        <f>ROUND(I143*H143,2)</f>
        <v>0</v>
      </c>
      <c r="K143" s="214" t="s">
        <v>165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166</v>
      </c>
      <c r="AT143" s="223" t="s">
        <v>161</v>
      </c>
      <c r="AU143" s="223" t="s">
        <v>82</v>
      </c>
      <c r="AY143" s="17" t="s">
        <v>159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166</v>
      </c>
      <c r="BM143" s="223" t="s">
        <v>1183</v>
      </c>
    </row>
    <row r="144" spans="1:47" s="2" customFormat="1" ht="12">
      <c r="A144" s="38"/>
      <c r="B144" s="39"/>
      <c r="C144" s="40"/>
      <c r="D144" s="225" t="s">
        <v>168</v>
      </c>
      <c r="E144" s="40"/>
      <c r="F144" s="226" t="s">
        <v>1184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168</v>
      </c>
      <c r="AU144" s="17" t="s">
        <v>82</v>
      </c>
    </row>
    <row r="145" spans="1:47" s="2" customFormat="1" ht="12">
      <c r="A145" s="38"/>
      <c r="B145" s="39"/>
      <c r="C145" s="40"/>
      <c r="D145" s="230" t="s">
        <v>170</v>
      </c>
      <c r="E145" s="40"/>
      <c r="F145" s="231" t="s">
        <v>1185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170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166</v>
      </c>
      <c r="F146" s="210" t="s">
        <v>663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11.998186200000001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159</v>
      </c>
      <c r="BK146" s="209">
        <f>SUM(BK147:BK189)</f>
        <v>0</v>
      </c>
    </row>
    <row r="147" spans="1:65" s="2" customFormat="1" ht="24.15" customHeight="1">
      <c r="A147" s="38"/>
      <c r="B147" s="39"/>
      <c r="C147" s="212" t="s">
        <v>234</v>
      </c>
      <c r="D147" s="212" t="s">
        <v>161</v>
      </c>
      <c r="E147" s="213" t="s">
        <v>1186</v>
      </c>
      <c r="F147" s="214" t="s">
        <v>1187</v>
      </c>
      <c r="G147" s="215" t="s">
        <v>164</v>
      </c>
      <c r="H147" s="216">
        <v>18</v>
      </c>
      <c r="I147" s="217"/>
      <c r="J147" s="218">
        <f>ROUND(I147*H147,2)</f>
        <v>0</v>
      </c>
      <c r="K147" s="214" t="s">
        <v>165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0.0297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166</v>
      </c>
      <c r="AT147" s="223" t="s">
        <v>161</v>
      </c>
      <c r="AU147" s="223" t="s">
        <v>82</v>
      </c>
      <c r="AY147" s="17" t="s">
        <v>159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166</v>
      </c>
      <c r="BM147" s="223" t="s">
        <v>1188</v>
      </c>
    </row>
    <row r="148" spans="1:47" s="2" customFormat="1" ht="12">
      <c r="A148" s="38"/>
      <c r="B148" s="39"/>
      <c r="C148" s="40"/>
      <c r="D148" s="225" t="s">
        <v>168</v>
      </c>
      <c r="E148" s="40"/>
      <c r="F148" s="226" t="s">
        <v>1189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168</v>
      </c>
      <c r="AU148" s="17" t="s">
        <v>82</v>
      </c>
    </row>
    <row r="149" spans="1:47" s="2" customFormat="1" ht="12">
      <c r="A149" s="38"/>
      <c r="B149" s="39"/>
      <c r="C149" s="40"/>
      <c r="D149" s="230" t="s">
        <v>170</v>
      </c>
      <c r="E149" s="40"/>
      <c r="F149" s="231" t="s">
        <v>1190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170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172</v>
      </c>
      <c r="E150" s="234" t="s">
        <v>19</v>
      </c>
      <c r="F150" s="235" t="s">
        <v>1173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172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159</v>
      </c>
    </row>
    <row r="151" spans="1:51" s="14" customFormat="1" ht="12">
      <c r="A151" s="14"/>
      <c r="B151" s="242"/>
      <c r="C151" s="243"/>
      <c r="D151" s="225" t="s">
        <v>172</v>
      </c>
      <c r="E151" s="244" t="s">
        <v>19</v>
      </c>
      <c r="F151" s="245" t="s">
        <v>1191</v>
      </c>
      <c r="G151" s="243"/>
      <c r="H151" s="246">
        <v>18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172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159</v>
      </c>
    </row>
    <row r="152" spans="1:65" s="2" customFormat="1" ht="16.5" customHeight="1">
      <c r="A152" s="38"/>
      <c r="B152" s="39"/>
      <c r="C152" s="258" t="s">
        <v>240</v>
      </c>
      <c r="D152" s="258" t="s">
        <v>376</v>
      </c>
      <c r="E152" s="259" t="s">
        <v>1192</v>
      </c>
      <c r="F152" s="260" t="s">
        <v>1193</v>
      </c>
      <c r="G152" s="261" t="s">
        <v>164</v>
      </c>
      <c r="H152" s="262">
        <v>18</v>
      </c>
      <c r="I152" s="263"/>
      <c r="J152" s="264">
        <f>ROUND(I152*H152,2)</f>
        <v>0</v>
      </c>
      <c r="K152" s="260" t="s">
        <v>165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0.72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215</v>
      </c>
      <c r="AT152" s="223" t="s">
        <v>376</v>
      </c>
      <c r="AU152" s="223" t="s">
        <v>82</v>
      </c>
      <c r="AY152" s="17" t="s">
        <v>159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166</v>
      </c>
      <c r="BM152" s="223" t="s">
        <v>1194</v>
      </c>
    </row>
    <row r="153" spans="1:47" s="2" customFormat="1" ht="12">
      <c r="A153" s="38"/>
      <c r="B153" s="39"/>
      <c r="C153" s="40"/>
      <c r="D153" s="225" t="s">
        <v>168</v>
      </c>
      <c r="E153" s="40"/>
      <c r="F153" s="226" t="s">
        <v>1193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168</v>
      </c>
      <c r="AU153" s="17" t="s">
        <v>82</v>
      </c>
    </row>
    <row r="154" spans="1:47" s="2" customFormat="1" ht="12">
      <c r="A154" s="38"/>
      <c r="B154" s="39"/>
      <c r="C154" s="40"/>
      <c r="D154" s="230" t="s">
        <v>170</v>
      </c>
      <c r="E154" s="40"/>
      <c r="F154" s="231" t="s">
        <v>1195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170</v>
      </c>
      <c r="AU154" s="17" t="s">
        <v>82</v>
      </c>
    </row>
    <row r="155" spans="1:65" s="2" customFormat="1" ht="24.15" customHeight="1">
      <c r="A155" s="38"/>
      <c r="B155" s="39"/>
      <c r="C155" s="212" t="s">
        <v>246</v>
      </c>
      <c r="D155" s="212" t="s">
        <v>161</v>
      </c>
      <c r="E155" s="213" t="s">
        <v>1196</v>
      </c>
      <c r="F155" s="214" t="s">
        <v>1197</v>
      </c>
      <c r="G155" s="215" t="s">
        <v>249</v>
      </c>
      <c r="H155" s="216">
        <v>0.528</v>
      </c>
      <c r="I155" s="217"/>
      <c r="J155" s="218">
        <f>ROUND(I155*H155,2)</f>
        <v>0</v>
      </c>
      <c r="K155" s="214" t="s">
        <v>165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166</v>
      </c>
      <c r="AT155" s="223" t="s">
        <v>161</v>
      </c>
      <c r="AU155" s="223" t="s">
        <v>82</v>
      </c>
      <c r="AY155" s="17" t="s">
        <v>159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166</v>
      </c>
      <c r="BM155" s="223" t="s">
        <v>1198</v>
      </c>
    </row>
    <row r="156" spans="1:47" s="2" customFormat="1" ht="12">
      <c r="A156" s="38"/>
      <c r="B156" s="39"/>
      <c r="C156" s="40"/>
      <c r="D156" s="225" t="s">
        <v>168</v>
      </c>
      <c r="E156" s="40"/>
      <c r="F156" s="226" t="s">
        <v>1199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168</v>
      </c>
      <c r="AU156" s="17" t="s">
        <v>82</v>
      </c>
    </row>
    <row r="157" spans="1:47" s="2" customFormat="1" ht="12">
      <c r="A157" s="38"/>
      <c r="B157" s="39"/>
      <c r="C157" s="40"/>
      <c r="D157" s="230" t="s">
        <v>170</v>
      </c>
      <c r="E157" s="40"/>
      <c r="F157" s="231" t="s">
        <v>1200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170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172</v>
      </c>
      <c r="E158" s="234" t="s">
        <v>19</v>
      </c>
      <c r="F158" s="235" t="s">
        <v>1173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172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159</v>
      </c>
    </row>
    <row r="159" spans="1:51" s="13" customFormat="1" ht="12">
      <c r="A159" s="13"/>
      <c r="B159" s="232"/>
      <c r="C159" s="233"/>
      <c r="D159" s="225" t="s">
        <v>172</v>
      </c>
      <c r="E159" s="234" t="s">
        <v>19</v>
      </c>
      <c r="F159" s="235" t="s">
        <v>1201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172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159</v>
      </c>
    </row>
    <row r="160" spans="1:51" s="14" customFormat="1" ht="12">
      <c r="A160" s="14"/>
      <c r="B160" s="242"/>
      <c r="C160" s="243"/>
      <c r="D160" s="225" t="s">
        <v>172</v>
      </c>
      <c r="E160" s="244" t="s">
        <v>19</v>
      </c>
      <c r="F160" s="245" t="s">
        <v>1202</v>
      </c>
      <c r="G160" s="243"/>
      <c r="H160" s="246">
        <v>0.528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172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159</v>
      </c>
    </row>
    <row r="161" spans="1:65" s="2" customFormat="1" ht="24.15" customHeight="1">
      <c r="A161" s="38"/>
      <c r="B161" s="39"/>
      <c r="C161" s="212" t="s">
        <v>254</v>
      </c>
      <c r="D161" s="212" t="s">
        <v>161</v>
      </c>
      <c r="E161" s="213" t="s">
        <v>1203</v>
      </c>
      <c r="F161" s="214" t="s">
        <v>1204</v>
      </c>
      <c r="G161" s="215" t="s">
        <v>249</v>
      </c>
      <c r="H161" s="216">
        <v>4.173</v>
      </c>
      <c r="I161" s="217"/>
      <c r="J161" s="218">
        <f>ROUND(I161*H161,2)</f>
        <v>0</v>
      </c>
      <c r="K161" s="214" t="s">
        <v>165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166</v>
      </c>
      <c r="AT161" s="223" t="s">
        <v>161</v>
      </c>
      <c r="AU161" s="223" t="s">
        <v>82</v>
      </c>
      <c r="AY161" s="17" t="s">
        <v>159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166</v>
      </c>
      <c r="BM161" s="223" t="s">
        <v>1205</v>
      </c>
    </row>
    <row r="162" spans="1:47" s="2" customFormat="1" ht="12">
      <c r="A162" s="38"/>
      <c r="B162" s="39"/>
      <c r="C162" s="40"/>
      <c r="D162" s="225" t="s">
        <v>168</v>
      </c>
      <c r="E162" s="40"/>
      <c r="F162" s="226" t="s">
        <v>1206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168</v>
      </c>
      <c r="AU162" s="17" t="s">
        <v>82</v>
      </c>
    </row>
    <row r="163" spans="1:47" s="2" customFormat="1" ht="12">
      <c r="A163" s="38"/>
      <c r="B163" s="39"/>
      <c r="C163" s="40"/>
      <c r="D163" s="230" t="s">
        <v>170</v>
      </c>
      <c r="E163" s="40"/>
      <c r="F163" s="231" t="s">
        <v>1207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170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172</v>
      </c>
      <c r="E164" s="234" t="s">
        <v>19</v>
      </c>
      <c r="F164" s="235" t="s">
        <v>1173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172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159</v>
      </c>
    </row>
    <row r="165" spans="1:51" s="13" customFormat="1" ht="12">
      <c r="A165" s="13"/>
      <c r="B165" s="232"/>
      <c r="C165" s="233"/>
      <c r="D165" s="225" t="s">
        <v>172</v>
      </c>
      <c r="E165" s="234" t="s">
        <v>19</v>
      </c>
      <c r="F165" s="235" t="s">
        <v>1208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172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159</v>
      </c>
    </row>
    <row r="166" spans="1:51" s="14" customFormat="1" ht="12">
      <c r="A166" s="14"/>
      <c r="B166" s="242"/>
      <c r="C166" s="243"/>
      <c r="D166" s="225" t="s">
        <v>172</v>
      </c>
      <c r="E166" s="244" t="s">
        <v>19</v>
      </c>
      <c r="F166" s="245" t="s">
        <v>1209</v>
      </c>
      <c r="G166" s="243"/>
      <c r="H166" s="246">
        <v>4.173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172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159</v>
      </c>
    </row>
    <row r="167" spans="1:65" s="2" customFormat="1" ht="24.15" customHeight="1">
      <c r="A167" s="38"/>
      <c r="B167" s="39"/>
      <c r="C167" s="212" t="s">
        <v>8</v>
      </c>
      <c r="D167" s="212" t="s">
        <v>161</v>
      </c>
      <c r="E167" s="213" t="s">
        <v>1210</v>
      </c>
      <c r="F167" s="214" t="s">
        <v>1211</v>
      </c>
      <c r="G167" s="215" t="s">
        <v>249</v>
      </c>
      <c r="H167" s="216">
        <v>4.807</v>
      </c>
      <c r="I167" s="217"/>
      <c r="J167" s="218">
        <f>ROUND(I167*H167,2)</f>
        <v>0</v>
      </c>
      <c r="K167" s="214" t="s">
        <v>165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166</v>
      </c>
      <c r="AT167" s="223" t="s">
        <v>161</v>
      </c>
      <c r="AU167" s="223" t="s">
        <v>82</v>
      </c>
      <c r="AY167" s="17" t="s">
        <v>159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166</v>
      </c>
      <c r="BM167" s="223" t="s">
        <v>1212</v>
      </c>
    </row>
    <row r="168" spans="1:47" s="2" customFormat="1" ht="12">
      <c r="A168" s="38"/>
      <c r="B168" s="39"/>
      <c r="C168" s="40"/>
      <c r="D168" s="225" t="s">
        <v>168</v>
      </c>
      <c r="E168" s="40"/>
      <c r="F168" s="226" t="s">
        <v>1213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168</v>
      </c>
      <c r="AU168" s="17" t="s">
        <v>82</v>
      </c>
    </row>
    <row r="169" spans="1:47" s="2" customFormat="1" ht="12">
      <c r="A169" s="38"/>
      <c r="B169" s="39"/>
      <c r="C169" s="40"/>
      <c r="D169" s="230" t="s">
        <v>170</v>
      </c>
      <c r="E169" s="40"/>
      <c r="F169" s="231" t="s">
        <v>1214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170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172</v>
      </c>
      <c r="E170" s="234" t="s">
        <v>19</v>
      </c>
      <c r="F170" s="235" t="s">
        <v>1173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172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159</v>
      </c>
    </row>
    <row r="171" spans="1:51" s="13" customFormat="1" ht="12">
      <c r="A171" s="13"/>
      <c r="B171" s="232"/>
      <c r="C171" s="233"/>
      <c r="D171" s="225" t="s">
        <v>172</v>
      </c>
      <c r="E171" s="234" t="s">
        <v>19</v>
      </c>
      <c r="F171" s="235" t="s">
        <v>1201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172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159</v>
      </c>
    </row>
    <row r="172" spans="1:51" s="14" customFormat="1" ht="12">
      <c r="A172" s="14"/>
      <c r="B172" s="242"/>
      <c r="C172" s="243"/>
      <c r="D172" s="225" t="s">
        <v>172</v>
      </c>
      <c r="E172" s="244" t="s">
        <v>19</v>
      </c>
      <c r="F172" s="245" t="s">
        <v>1215</v>
      </c>
      <c r="G172" s="243"/>
      <c r="H172" s="246">
        <v>4.807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172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159</v>
      </c>
    </row>
    <row r="173" spans="1:65" s="2" customFormat="1" ht="24.15" customHeight="1">
      <c r="A173" s="38"/>
      <c r="B173" s="39"/>
      <c r="C173" s="212" t="s">
        <v>266</v>
      </c>
      <c r="D173" s="212" t="s">
        <v>161</v>
      </c>
      <c r="E173" s="213" t="s">
        <v>1216</v>
      </c>
      <c r="F173" s="214" t="s">
        <v>1217</v>
      </c>
      <c r="G173" s="215" t="s">
        <v>249</v>
      </c>
      <c r="H173" s="216">
        <v>7.2</v>
      </c>
      <c r="I173" s="217"/>
      <c r="J173" s="218">
        <f>ROUND(I173*H173,2)</f>
        <v>0</v>
      </c>
      <c r="K173" s="214" t="s">
        <v>165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166</v>
      </c>
      <c r="AT173" s="223" t="s">
        <v>161</v>
      </c>
      <c r="AU173" s="223" t="s">
        <v>82</v>
      </c>
      <c r="AY173" s="17" t="s">
        <v>159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166</v>
      </c>
      <c r="BM173" s="223" t="s">
        <v>1218</v>
      </c>
    </row>
    <row r="174" spans="1:47" s="2" customFormat="1" ht="12">
      <c r="A174" s="38"/>
      <c r="B174" s="39"/>
      <c r="C174" s="40"/>
      <c r="D174" s="225" t="s">
        <v>168</v>
      </c>
      <c r="E174" s="40"/>
      <c r="F174" s="226" t="s">
        <v>1219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168</v>
      </c>
      <c r="AU174" s="17" t="s">
        <v>82</v>
      </c>
    </row>
    <row r="175" spans="1:47" s="2" customFormat="1" ht="12">
      <c r="A175" s="38"/>
      <c r="B175" s="39"/>
      <c r="C175" s="40"/>
      <c r="D175" s="230" t="s">
        <v>170</v>
      </c>
      <c r="E175" s="40"/>
      <c r="F175" s="231" t="s">
        <v>1220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170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172</v>
      </c>
      <c r="E176" s="234" t="s">
        <v>19</v>
      </c>
      <c r="F176" s="235" t="s">
        <v>1173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172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159</v>
      </c>
    </row>
    <row r="177" spans="1:51" s="13" customFormat="1" ht="12">
      <c r="A177" s="13"/>
      <c r="B177" s="232"/>
      <c r="C177" s="233"/>
      <c r="D177" s="225" t="s">
        <v>172</v>
      </c>
      <c r="E177" s="234" t="s">
        <v>19</v>
      </c>
      <c r="F177" s="235" t="s">
        <v>1221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172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159</v>
      </c>
    </row>
    <row r="178" spans="1:51" s="14" customFormat="1" ht="12">
      <c r="A178" s="14"/>
      <c r="B178" s="242"/>
      <c r="C178" s="243"/>
      <c r="D178" s="225" t="s">
        <v>172</v>
      </c>
      <c r="E178" s="244" t="s">
        <v>19</v>
      </c>
      <c r="F178" s="245" t="s">
        <v>1222</v>
      </c>
      <c r="G178" s="243"/>
      <c r="H178" s="246">
        <v>7.2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172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159</v>
      </c>
    </row>
    <row r="179" spans="1:65" s="2" customFormat="1" ht="24.15" customHeight="1">
      <c r="A179" s="38"/>
      <c r="B179" s="39"/>
      <c r="C179" s="212" t="s">
        <v>272</v>
      </c>
      <c r="D179" s="212" t="s">
        <v>161</v>
      </c>
      <c r="E179" s="213" t="s">
        <v>1223</v>
      </c>
      <c r="F179" s="214" t="s">
        <v>1224</v>
      </c>
      <c r="G179" s="215" t="s">
        <v>249</v>
      </c>
      <c r="H179" s="216">
        <v>0.18</v>
      </c>
      <c r="I179" s="217"/>
      <c r="J179" s="218">
        <f>ROUND(I179*H179,2)</f>
        <v>0</v>
      </c>
      <c r="K179" s="214" t="s">
        <v>165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166</v>
      </c>
      <c r="AT179" s="223" t="s">
        <v>161</v>
      </c>
      <c r="AU179" s="223" t="s">
        <v>82</v>
      </c>
      <c r="AY179" s="17" t="s">
        <v>159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166</v>
      </c>
      <c r="BM179" s="223" t="s">
        <v>1225</v>
      </c>
    </row>
    <row r="180" spans="1:47" s="2" customFormat="1" ht="12">
      <c r="A180" s="38"/>
      <c r="B180" s="39"/>
      <c r="C180" s="40"/>
      <c r="D180" s="225" t="s">
        <v>168</v>
      </c>
      <c r="E180" s="40"/>
      <c r="F180" s="226" t="s">
        <v>1226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168</v>
      </c>
      <c r="AU180" s="17" t="s">
        <v>82</v>
      </c>
    </row>
    <row r="181" spans="1:47" s="2" customFormat="1" ht="12">
      <c r="A181" s="38"/>
      <c r="B181" s="39"/>
      <c r="C181" s="40"/>
      <c r="D181" s="230" t="s">
        <v>170</v>
      </c>
      <c r="E181" s="40"/>
      <c r="F181" s="231" t="s">
        <v>1227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170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172</v>
      </c>
      <c r="E182" s="234" t="s">
        <v>19</v>
      </c>
      <c r="F182" s="235" t="s">
        <v>1173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172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159</v>
      </c>
    </row>
    <row r="183" spans="1:51" s="14" customFormat="1" ht="12">
      <c r="A183" s="14"/>
      <c r="B183" s="242"/>
      <c r="C183" s="243"/>
      <c r="D183" s="225" t="s">
        <v>172</v>
      </c>
      <c r="E183" s="244" t="s">
        <v>19</v>
      </c>
      <c r="F183" s="245" t="s">
        <v>1228</v>
      </c>
      <c r="G183" s="243"/>
      <c r="H183" s="246">
        <v>0.18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172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159</v>
      </c>
    </row>
    <row r="184" spans="1:65" s="2" customFormat="1" ht="33" customHeight="1">
      <c r="A184" s="38"/>
      <c r="B184" s="39"/>
      <c r="C184" s="212" t="s">
        <v>425</v>
      </c>
      <c r="D184" s="212" t="s">
        <v>161</v>
      </c>
      <c r="E184" s="213" t="s">
        <v>1229</v>
      </c>
      <c r="F184" s="214" t="s">
        <v>1230</v>
      </c>
      <c r="G184" s="215" t="s">
        <v>209</v>
      </c>
      <c r="H184" s="216">
        <v>25.29</v>
      </c>
      <c r="I184" s="217"/>
      <c r="J184" s="218">
        <f>ROUND(I184*H184,2)</f>
        <v>0</v>
      </c>
      <c r="K184" s="214" t="s">
        <v>165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</v>
      </c>
      <c r="R184" s="221">
        <f>Q184*H184</f>
        <v>11.2484862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166</v>
      </c>
      <c r="AT184" s="223" t="s">
        <v>161</v>
      </c>
      <c r="AU184" s="223" t="s">
        <v>82</v>
      </c>
      <c r="AY184" s="17" t="s">
        <v>159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166</v>
      </c>
      <c r="BM184" s="223" t="s">
        <v>1231</v>
      </c>
    </row>
    <row r="185" spans="1:47" s="2" customFormat="1" ht="12">
      <c r="A185" s="38"/>
      <c r="B185" s="39"/>
      <c r="C185" s="40"/>
      <c r="D185" s="225" t="s">
        <v>168</v>
      </c>
      <c r="E185" s="40"/>
      <c r="F185" s="226" t="s">
        <v>1232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168</v>
      </c>
      <c r="AU185" s="17" t="s">
        <v>82</v>
      </c>
    </row>
    <row r="186" spans="1:47" s="2" customFormat="1" ht="12">
      <c r="A186" s="38"/>
      <c r="B186" s="39"/>
      <c r="C186" s="40"/>
      <c r="D186" s="230" t="s">
        <v>170</v>
      </c>
      <c r="E186" s="40"/>
      <c r="F186" s="231" t="s">
        <v>1233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170</v>
      </c>
      <c r="AU186" s="17" t="s">
        <v>82</v>
      </c>
    </row>
    <row r="187" spans="1:47" s="2" customFormat="1" ht="12">
      <c r="A187" s="38"/>
      <c r="B187" s="39"/>
      <c r="C187" s="40"/>
      <c r="D187" s="225" t="s">
        <v>187</v>
      </c>
      <c r="E187" s="40"/>
      <c r="F187" s="253" t="s">
        <v>1234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187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172</v>
      </c>
      <c r="E188" s="234" t="s">
        <v>19</v>
      </c>
      <c r="F188" s="235" t="s">
        <v>1173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172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159</v>
      </c>
    </row>
    <row r="189" spans="1:51" s="14" customFormat="1" ht="12">
      <c r="A189" s="14"/>
      <c r="B189" s="242"/>
      <c r="C189" s="243"/>
      <c r="D189" s="225" t="s">
        <v>172</v>
      </c>
      <c r="E189" s="244" t="s">
        <v>19</v>
      </c>
      <c r="F189" s="245" t="s">
        <v>1235</v>
      </c>
      <c r="G189" s="243"/>
      <c r="H189" s="246">
        <v>25.29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172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159</v>
      </c>
    </row>
    <row r="190" spans="1:63" s="12" customFormat="1" ht="22.8" customHeight="1">
      <c r="A190" s="12"/>
      <c r="B190" s="196"/>
      <c r="C190" s="197"/>
      <c r="D190" s="198" t="s">
        <v>71</v>
      </c>
      <c r="E190" s="210" t="s">
        <v>222</v>
      </c>
      <c r="F190" s="210" t="s">
        <v>824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SUM(P191:P200)</f>
        <v>0</v>
      </c>
      <c r="Q190" s="204"/>
      <c r="R190" s="205">
        <f>SUM(R191:R200)</f>
        <v>58.952</v>
      </c>
      <c r="S190" s="204"/>
      <c r="T190" s="206">
        <f>SUM(T191:T200)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159</v>
      </c>
      <c r="BK190" s="209">
        <f>SUM(BK191:BK200)</f>
        <v>0</v>
      </c>
    </row>
    <row r="191" spans="1:65" s="2" customFormat="1" ht="24.15" customHeight="1">
      <c r="A191" s="38"/>
      <c r="B191" s="39"/>
      <c r="C191" s="212" t="s">
        <v>428</v>
      </c>
      <c r="D191" s="212" t="s">
        <v>161</v>
      </c>
      <c r="E191" s="213" t="s">
        <v>1236</v>
      </c>
      <c r="F191" s="214" t="s">
        <v>1237</v>
      </c>
      <c r="G191" s="215" t="s">
        <v>527</v>
      </c>
      <c r="H191" s="216">
        <v>25</v>
      </c>
      <c r="I191" s="217"/>
      <c r="J191" s="218">
        <f>ROUND(I191*H191,2)</f>
        <v>0</v>
      </c>
      <c r="K191" s="214" t="s">
        <v>165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1.36828</v>
      </c>
      <c r="R191" s="221">
        <f>Q191*H191</f>
        <v>34.207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166</v>
      </c>
      <c r="AT191" s="223" t="s">
        <v>161</v>
      </c>
      <c r="AU191" s="223" t="s">
        <v>82</v>
      </c>
      <c r="AY191" s="17" t="s">
        <v>159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166</v>
      </c>
      <c r="BM191" s="223" t="s">
        <v>1238</v>
      </c>
    </row>
    <row r="192" spans="1:47" s="2" customFormat="1" ht="12">
      <c r="A192" s="38"/>
      <c r="B192" s="39"/>
      <c r="C192" s="40"/>
      <c r="D192" s="225" t="s">
        <v>168</v>
      </c>
      <c r="E192" s="40"/>
      <c r="F192" s="226" t="s">
        <v>1239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168</v>
      </c>
      <c r="AU192" s="17" t="s">
        <v>82</v>
      </c>
    </row>
    <row r="193" spans="1:47" s="2" customFormat="1" ht="12">
      <c r="A193" s="38"/>
      <c r="B193" s="39"/>
      <c r="C193" s="40"/>
      <c r="D193" s="230" t="s">
        <v>170</v>
      </c>
      <c r="E193" s="40"/>
      <c r="F193" s="231" t="s">
        <v>1240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170</v>
      </c>
      <c r="AU193" s="17" t="s">
        <v>82</v>
      </c>
    </row>
    <row r="194" spans="1:47" s="2" customFormat="1" ht="12">
      <c r="A194" s="38"/>
      <c r="B194" s="39"/>
      <c r="C194" s="40"/>
      <c r="D194" s="225" t="s">
        <v>187</v>
      </c>
      <c r="E194" s="40"/>
      <c r="F194" s="253" t="s">
        <v>1241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187</v>
      </c>
      <c r="AU194" s="17" t="s">
        <v>82</v>
      </c>
    </row>
    <row r="195" spans="1:51" s="13" customFormat="1" ht="12">
      <c r="A195" s="13"/>
      <c r="B195" s="232"/>
      <c r="C195" s="233"/>
      <c r="D195" s="225" t="s">
        <v>172</v>
      </c>
      <c r="E195" s="234" t="s">
        <v>19</v>
      </c>
      <c r="F195" s="235" t="s">
        <v>1173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172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159</v>
      </c>
    </row>
    <row r="196" spans="1:51" s="14" customFormat="1" ht="12">
      <c r="A196" s="14"/>
      <c r="B196" s="242"/>
      <c r="C196" s="243"/>
      <c r="D196" s="225" t="s">
        <v>172</v>
      </c>
      <c r="E196" s="244" t="s">
        <v>19</v>
      </c>
      <c r="F196" s="245" t="s">
        <v>1242</v>
      </c>
      <c r="G196" s="243"/>
      <c r="H196" s="246">
        <v>25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172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159</v>
      </c>
    </row>
    <row r="197" spans="1:65" s="2" customFormat="1" ht="16.5" customHeight="1">
      <c r="A197" s="38"/>
      <c r="B197" s="39"/>
      <c r="C197" s="258" t="s">
        <v>436</v>
      </c>
      <c r="D197" s="258" t="s">
        <v>376</v>
      </c>
      <c r="E197" s="259" t="s">
        <v>1243</v>
      </c>
      <c r="F197" s="260" t="s">
        <v>1244</v>
      </c>
      <c r="G197" s="261" t="s">
        <v>527</v>
      </c>
      <c r="H197" s="262">
        <v>25.25</v>
      </c>
      <c r="I197" s="263"/>
      <c r="J197" s="264">
        <f>ROUND(I197*H197,2)</f>
        <v>0</v>
      </c>
      <c r="K197" s="260" t="s">
        <v>165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0.98</v>
      </c>
      <c r="R197" s="221">
        <f>Q197*H197</f>
        <v>24.745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215</v>
      </c>
      <c r="AT197" s="223" t="s">
        <v>376</v>
      </c>
      <c r="AU197" s="223" t="s">
        <v>82</v>
      </c>
      <c r="AY197" s="17" t="s">
        <v>159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166</v>
      </c>
      <c r="BM197" s="223" t="s">
        <v>1245</v>
      </c>
    </row>
    <row r="198" spans="1:47" s="2" customFormat="1" ht="12">
      <c r="A198" s="38"/>
      <c r="B198" s="39"/>
      <c r="C198" s="40"/>
      <c r="D198" s="225" t="s">
        <v>168</v>
      </c>
      <c r="E198" s="40"/>
      <c r="F198" s="226" t="s">
        <v>1244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168</v>
      </c>
      <c r="AU198" s="17" t="s">
        <v>82</v>
      </c>
    </row>
    <row r="199" spans="1:47" s="2" customFormat="1" ht="12">
      <c r="A199" s="38"/>
      <c r="B199" s="39"/>
      <c r="C199" s="40"/>
      <c r="D199" s="230" t="s">
        <v>170</v>
      </c>
      <c r="E199" s="40"/>
      <c r="F199" s="231" t="s">
        <v>1246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170</v>
      </c>
      <c r="AU199" s="17" t="s">
        <v>82</v>
      </c>
    </row>
    <row r="200" spans="1:51" s="14" customFormat="1" ht="12">
      <c r="A200" s="14"/>
      <c r="B200" s="242"/>
      <c r="C200" s="243"/>
      <c r="D200" s="225" t="s">
        <v>172</v>
      </c>
      <c r="E200" s="243"/>
      <c r="F200" s="245" t="s">
        <v>1247</v>
      </c>
      <c r="G200" s="243"/>
      <c r="H200" s="246">
        <v>25.25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172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159</v>
      </c>
    </row>
    <row r="201" spans="1:63" s="12" customFormat="1" ht="22.8" customHeight="1">
      <c r="A201" s="12"/>
      <c r="B201" s="196"/>
      <c r="C201" s="197"/>
      <c r="D201" s="198" t="s">
        <v>71</v>
      </c>
      <c r="E201" s="210" t="s">
        <v>1086</v>
      </c>
      <c r="F201" s="210" t="s">
        <v>1087</v>
      </c>
      <c r="G201" s="197"/>
      <c r="H201" s="197"/>
      <c r="I201" s="200"/>
      <c r="J201" s="211">
        <f>BK201</f>
        <v>0</v>
      </c>
      <c r="K201" s="197"/>
      <c r="L201" s="202"/>
      <c r="M201" s="203"/>
      <c r="N201" s="204"/>
      <c r="O201" s="204"/>
      <c r="P201" s="205">
        <f>SUM(P202:P204)</f>
        <v>0</v>
      </c>
      <c r="Q201" s="204"/>
      <c r="R201" s="205">
        <f>SUM(R202:R204)</f>
        <v>0</v>
      </c>
      <c r="S201" s="204"/>
      <c r="T201" s="206">
        <f>SUM(T202:T204)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07" t="s">
        <v>80</v>
      </c>
      <c r="AT201" s="208" t="s">
        <v>71</v>
      </c>
      <c r="AU201" s="208" t="s">
        <v>80</v>
      </c>
      <c r="AY201" s="207" t="s">
        <v>159</v>
      </c>
      <c r="BK201" s="209">
        <f>SUM(BK202:BK204)</f>
        <v>0</v>
      </c>
    </row>
    <row r="202" spans="1:65" s="2" customFormat="1" ht="33" customHeight="1">
      <c r="A202" s="38"/>
      <c r="B202" s="39"/>
      <c r="C202" s="212" t="s">
        <v>7</v>
      </c>
      <c r="D202" s="212" t="s">
        <v>161</v>
      </c>
      <c r="E202" s="213" t="s">
        <v>1089</v>
      </c>
      <c r="F202" s="214" t="s">
        <v>1090</v>
      </c>
      <c r="G202" s="215" t="s">
        <v>263</v>
      </c>
      <c r="H202" s="216">
        <v>131.498</v>
      </c>
      <c r="I202" s="217"/>
      <c r="J202" s="218">
        <f>ROUND(I202*H202,2)</f>
        <v>0</v>
      </c>
      <c r="K202" s="214" t="s">
        <v>165</v>
      </c>
      <c r="L202" s="44"/>
      <c r="M202" s="219" t="s">
        <v>19</v>
      </c>
      <c r="N202" s="220" t="s">
        <v>43</v>
      </c>
      <c r="O202" s="84"/>
      <c r="P202" s="221">
        <f>O202*H202</f>
        <v>0</v>
      </c>
      <c r="Q202" s="221">
        <v>0</v>
      </c>
      <c r="R202" s="221">
        <f>Q202*H202</f>
        <v>0</v>
      </c>
      <c r="S202" s="221">
        <v>0</v>
      </c>
      <c r="T202" s="222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23" t="s">
        <v>166</v>
      </c>
      <c r="AT202" s="223" t="s">
        <v>161</v>
      </c>
      <c r="AU202" s="223" t="s">
        <v>82</v>
      </c>
      <c r="AY202" s="17" t="s">
        <v>159</v>
      </c>
      <c r="BE202" s="224">
        <f>IF(N202="základní",J202,0)</f>
        <v>0</v>
      </c>
      <c r="BF202" s="224">
        <f>IF(N202="snížená",J202,0)</f>
        <v>0</v>
      </c>
      <c r="BG202" s="224">
        <f>IF(N202="zákl. přenesená",J202,0)</f>
        <v>0</v>
      </c>
      <c r="BH202" s="224">
        <f>IF(N202="sníž. přenesená",J202,0)</f>
        <v>0</v>
      </c>
      <c r="BI202" s="224">
        <f>IF(N202="nulová",J202,0)</f>
        <v>0</v>
      </c>
      <c r="BJ202" s="17" t="s">
        <v>80</v>
      </c>
      <c r="BK202" s="224">
        <f>ROUND(I202*H202,2)</f>
        <v>0</v>
      </c>
      <c r="BL202" s="17" t="s">
        <v>166</v>
      </c>
      <c r="BM202" s="223" t="s">
        <v>1248</v>
      </c>
    </row>
    <row r="203" spans="1:47" s="2" customFormat="1" ht="12">
      <c r="A203" s="38"/>
      <c r="B203" s="39"/>
      <c r="C203" s="40"/>
      <c r="D203" s="225" t="s">
        <v>168</v>
      </c>
      <c r="E203" s="40"/>
      <c r="F203" s="226" t="s">
        <v>1092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168</v>
      </c>
      <c r="AU203" s="17" t="s">
        <v>82</v>
      </c>
    </row>
    <row r="204" spans="1:47" s="2" customFormat="1" ht="12">
      <c r="A204" s="38"/>
      <c r="B204" s="39"/>
      <c r="C204" s="40"/>
      <c r="D204" s="230" t="s">
        <v>170</v>
      </c>
      <c r="E204" s="40"/>
      <c r="F204" s="231" t="s">
        <v>1093</v>
      </c>
      <c r="G204" s="40"/>
      <c r="H204" s="40"/>
      <c r="I204" s="227"/>
      <c r="J204" s="40"/>
      <c r="K204" s="40"/>
      <c r="L204" s="44"/>
      <c r="M204" s="254"/>
      <c r="N204" s="255"/>
      <c r="O204" s="256"/>
      <c r="P204" s="256"/>
      <c r="Q204" s="256"/>
      <c r="R204" s="256"/>
      <c r="S204" s="256"/>
      <c r="T204" s="257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170</v>
      </c>
      <c r="AU204" s="17" t="s">
        <v>82</v>
      </c>
    </row>
    <row r="205" spans="1:31" s="2" customFormat="1" ht="6.95" customHeight="1">
      <c r="A205" s="38"/>
      <c r="B205" s="59"/>
      <c r="C205" s="60"/>
      <c r="D205" s="60"/>
      <c r="E205" s="60"/>
      <c r="F205" s="60"/>
      <c r="G205" s="60"/>
      <c r="H205" s="60"/>
      <c r="I205" s="60"/>
      <c r="J205" s="60"/>
      <c r="K205" s="60"/>
      <c r="L205" s="44"/>
      <c r="M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</row>
  </sheetData>
  <sheetProtection password="CC35" sheet="1" objects="1" scenarios="1" formatColumns="0" formatRows="0" autoFilter="0"/>
  <autoFilter ref="C90:K20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3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60"/>
    <hyperlink ref="F199" r:id="rId19" display="https://podminky.urs.cz/item/CS_URS_2021_02/59222002"/>
    <hyperlink ref="F204" r:id="rId20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135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136</v>
      </c>
      <c r="L8" s="20"/>
    </row>
    <row r="9" spans="1:31" s="2" customFormat="1" ht="16.5" customHeight="1">
      <c r="A9" s="38"/>
      <c r="B9" s="44"/>
      <c r="C9" s="38"/>
      <c r="D9" s="38"/>
      <c r="E9" s="143" t="s">
        <v>1136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1137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1249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15. 9. 2021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ROUND((SUM(BE91:BE199)),2)</f>
        <v>0</v>
      </c>
      <c r="G35" s="38"/>
      <c r="H35" s="38"/>
      <c r="I35" s="157">
        <v>0.21</v>
      </c>
      <c r="J35" s="156">
        <f>ROUND(((SUM(BE91:BE199))*I35),2)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ROUND((SUM(BF91:BF199)),2)</f>
        <v>0</v>
      </c>
      <c r="G36" s="38"/>
      <c r="H36" s="38"/>
      <c r="I36" s="157">
        <v>0.15</v>
      </c>
      <c r="J36" s="156">
        <f>ROUND(((SUM(BF91:BF199))*I36),2)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ROUND((SUM(BG91:BG199)),2)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ROUND((SUM(BH91:BH199)),2)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ROUND((SUM(BI91:BI199)),2)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138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136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1136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1137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SO 102.2 - Propustek pod komunikací DN 800 v km 2,456 99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15. 9. 2021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139</v>
      </c>
      <c r="D61" s="171"/>
      <c r="E61" s="171"/>
      <c r="F61" s="171"/>
      <c r="G61" s="171"/>
      <c r="H61" s="171"/>
      <c r="I61" s="171"/>
      <c r="J61" s="172" t="s">
        <v>140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141</v>
      </c>
    </row>
    <row r="64" spans="1:31" s="9" customFormat="1" ht="24.95" customHeight="1">
      <c r="A64" s="9"/>
      <c r="B64" s="174"/>
      <c r="C64" s="175"/>
      <c r="D64" s="176" t="s">
        <v>142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143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279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281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284</v>
      </c>
      <c r="E68" s="182"/>
      <c r="F68" s="182"/>
      <c r="G68" s="182"/>
      <c r="H68" s="182"/>
      <c r="I68" s="182"/>
      <c r="J68" s="183">
        <f>J185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286</v>
      </c>
      <c r="E69" s="182"/>
      <c r="F69" s="182"/>
      <c r="G69" s="182"/>
      <c r="H69" s="182"/>
      <c r="I69" s="182"/>
      <c r="J69" s="183">
        <f>J196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144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136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1136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1137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69" t="str">
        <f>E11</f>
        <v>SO 102.2 - Propustek pod komunikací DN 800 v km 2,456 99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15. 9. 2021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145</v>
      </c>
      <c r="D90" s="188" t="s">
        <v>57</v>
      </c>
      <c r="E90" s="188" t="s">
        <v>53</v>
      </c>
      <c r="F90" s="188" t="s">
        <v>54</v>
      </c>
      <c r="G90" s="188" t="s">
        <v>146</v>
      </c>
      <c r="H90" s="188" t="s">
        <v>147</v>
      </c>
      <c r="I90" s="188" t="s">
        <v>148</v>
      </c>
      <c r="J90" s="188" t="s">
        <v>140</v>
      </c>
      <c r="K90" s="189" t="s">
        <v>149</v>
      </c>
      <c r="L90" s="190"/>
      <c r="M90" s="92" t="s">
        <v>19</v>
      </c>
      <c r="N90" s="93" t="s">
        <v>42</v>
      </c>
      <c r="O90" s="93" t="s">
        <v>150</v>
      </c>
      <c r="P90" s="93" t="s">
        <v>151</v>
      </c>
      <c r="Q90" s="93" t="s">
        <v>152</v>
      </c>
      <c r="R90" s="93" t="s">
        <v>153</v>
      </c>
      <c r="S90" s="93" t="s">
        <v>154</v>
      </c>
      <c r="T90" s="94" t="s">
        <v>155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156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123.98996564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141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157</v>
      </c>
      <c r="F92" s="199" t="s">
        <v>158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P93+P132+P146+P185+P196</f>
        <v>0</v>
      </c>
      <c r="Q92" s="204"/>
      <c r="R92" s="205">
        <f>R93+R132+R146+R185+R196</f>
        <v>123.98996564</v>
      </c>
      <c r="S92" s="204"/>
      <c r="T92" s="206">
        <f>T93+T132+T146+T185+T196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159</v>
      </c>
      <c r="BK92" s="209">
        <f>BK93+BK132+BK146+BK185+BK196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160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49.012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159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161</v>
      </c>
      <c r="E94" s="213" t="s">
        <v>1250</v>
      </c>
      <c r="F94" s="214" t="s">
        <v>1251</v>
      </c>
      <c r="G94" s="215" t="s">
        <v>249</v>
      </c>
      <c r="H94" s="216">
        <v>125.8</v>
      </c>
      <c r="I94" s="217"/>
      <c r="J94" s="218">
        <f>ROUND(I94*H94,2)</f>
        <v>0</v>
      </c>
      <c r="K94" s="214" t="s">
        <v>165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166</v>
      </c>
      <c r="AT94" s="223" t="s">
        <v>161</v>
      </c>
      <c r="AU94" s="223" t="s">
        <v>82</v>
      </c>
      <c r="AY94" s="17" t="s">
        <v>159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166</v>
      </c>
      <c r="BM94" s="223" t="s">
        <v>1141</v>
      </c>
    </row>
    <row r="95" spans="1:47" s="2" customFormat="1" ht="12">
      <c r="A95" s="38"/>
      <c r="B95" s="39"/>
      <c r="C95" s="40"/>
      <c r="D95" s="225" t="s">
        <v>168</v>
      </c>
      <c r="E95" s="40"/>
      <c r="F95" s="226" t="s">
        <v>1252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168</v>
      </c>
      <c r="AU95" s="17" t="s">
        <v>82</v>
      </c>
    </row>
    <row r="96" spans="1:47" s="2" customFormat="1" ht="12">
      <c r="A96" s="38"/>
      <c r="B96" s="39"/>
      <c r="C96" s="40"/>
      <c r="D96" s="230" t="s">
        <v>170</v>
      </c>
      <c r="E96" s="40"/>
      <c r="F96" s="231" t="s">
        <v>1253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170</v>
      </c>
      <c r="AU96" s="17" t="s">
        <v>82</v>
      </c>
    </row>
    <row r="97" spans="1:47" s="2" customFormat="1" ht="12">
      <c r="A97" s="38"/>
      <c r="B97" s="39"/>
      <c r="C97" s="40"/>
      <c r="D97" s="225" t="s">
        <v>187</v>
      </c>
      <c r="E97" s="40"/>
      <c r="F97" s="253" t="s">
        <v>1144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187</v>
      </c>
      <c r="AU97" s="17" t="s">
        <v>82</v>
      </c>
    </row>
    <row r="98" spans="1:51" s="13" customFormat="1" ht="12">
      <c r="A98" s="13"/>
      <c r="B98" s="232"/>
      <c r="C98" s="233"/>
      <c r="D98" s="225" t="s">
        <v>172</v>
      </c>
      <c r="E98" s="234" t="s">
        <v>19</v>
      </c>
      <c r="F98" s="235" t="s">
        <v>335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172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159</v>
      </c>
    </row>
    <row r="99" spans="1:51" s="13" customFormat="1" ht="12">
      <c r="A99" s="13"/>
      <c r="B99" s="232"/>
      <c r="C99" s="233"/>
      <c r="D99" s="225" t="s">
        <v>172</v>
      </c>
      <c r="E99" s="234" t="s">
        <v>19</v>
      </c>
      <c r="F99" s="235" t="s">
        <v>1145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172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159</v>
      </c>
    </row>
    <row r="100" spans="1:51" s="14" customFormat="1" ht="12">
      <c r="A100" s="14"/>
      <c r="B100" s="242"/>
      <c r="C100" s="243"/>
      <c r="D100" s="225" t="s">
        <v>172</v>
      </c>
      <c r="E100" s="244" t="s">
        <v>19</v>
      </c>
      <c r="F100" s="245" t="s">
        <v>1254</v>
      </c>
      <c r="G100" s="243"/>
      <c r="H100" s="246">
        <v>125.8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172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159</v>
      </c>
    </row>
    <row r="101" spans="1:65" s="2" customFormat="1" ht="44.25" customHeight="1">
      <c r="A101" s="38"/>
      <c r="B101" s="39"/>
      <c r="C101" s="212" t="s">
        <v>82</v>
      </c>
      <c r="D101" s="212" t="s">
        <v>161</v>
      </c>
      <c r="E101" s="213" t="s">
        <v>360</v>
      </c>
      <c r="F101" s="214" t="s">
        <v>361</v>
      </c>
      <c r="G101" s="215" t="s">
        <v>249</v>
      </c>
      <c r="H101" s="216">
        <v>125.8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166</v>
      </c>
      <c r="AT101" s="223" t="s">
        <v>161</v>
      </c>
      <c r="AU101" s="223" t="s">
        <v>82</v>
      </c>
      <c r="AY101" s="17" t="s">
        <v>159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166</v>
      </c>
      <c r="BM101" s="223" t="s">
        <v>1147</v>
      </c>
    </row>
    <row r="102" spans="1:47" s="2" customFormat="1" ht="12">
      <c r="A102" s="38"/>
      <c r="B102" s="39"/>
      <c r="C102" s="40"/>
      <c r="D102" s="225" t="s">
        <v>168</v>
      </c>
      <c r="E102" s="40"/>
      <c r="F102" s="226" t="s">
        <v>363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168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172</v>
      </c>
      <c r="E103" s="244" t="s">
        <v>19</v>
      </c>
      <c r="F103" s="245" t="s">
        <v>1255</v>
      </c>
      <c r="G103" s="243"/>
      <c r="H103" s="246">
        <v>125.8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172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159</v>
      </c>
    </row>
    <row r="104" spans="1:65" s="2" customFormat="1" ht="33" customHeight="1">
      <c r="A104" s="38"/>
      <c r="B104" s="39"/>
      <c r="C104" s="212" t="s">
        <v>181</v>
      </c>
      <c r="D104" s="212" t="s">
        <v>161</v>
      </c>
      <c r="E104" s="213" t="s">
        <v>413</v>
      </c>
      <c r="F104" s="214" t="s">
        <v>414</v>
      </c>
      <c r="G104" s="215" t="s">
        <v>263</v>
      </c>
      <c r="H104" s="216">
        <v>226.44</v>
      </c>
      <c r="I104" s="217"/>
      <c r="J104" s="218">
        <f>ROUND(I104*H104,2)</f>
        <v>0</v>
      </c>
      <c r="K104" s="214" t="s">
        <v>165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166</v>
      </c>
      <c r="AT104" s="223" t="s">
        <v>161</v>
      </c>
      <c r="AU104" s="223" t="s">
        <v>82</v>
      </c>
      <c r="AY104" s="17" t="s">
        <v>159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166</v>
      </c>
      <c r="BM104" s="223" t="s">
        <v>1149</v>
      </c>
    </row>
    <row r="105" spans="1:47" s="2" customFormat="1" ht="12">
      <c r="A105" s="38"/>
      <c r="B105" s="39"/>
      <c r="C105" s="40"/>
      <c r="D105" s="225" t="s">
        <v>168</v>
      </c>
      <c r="E105" s="40"/>
      <c r="F105" s="226" t="s">
        <v>416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168</v>
      </c>
      <c r="AU105" s="17" t="s">
        <v>82</v>
      </c>
    </row>
    <row r="106" spans="1:47" s="2" customFormat="1" ht="12">
      <c r="A106" s="38"/>
      <c r="B106" s="39"/>
      <c r="C106" s="40"/>
      <c r="D106" s="230" t="s">
        <v>170</v>
      </c>
      <c r="E106" s="40"/>
      <c r="F106" s="231" t="s">
        <v>417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170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172</v>
      </c>
      <c r="E107" s="244" t="s">
        <v>19</v>
      </c>
      <c r="F107" s="245" t="s">
        <v>1255</v>
      </c>
      <c r="G107" s="243"/>
      <c r="H107" s="246">
        <v>125.8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172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159</v>
      </c>
    </row>
    <row r="108" spans="1:51" s="14" customFormat="1" ht="12">
      <c r="A108" s="14"/>
      <c r="B108" s="242"/>
      <c r="C108" s="243"/>
      <c r="D108" s="225" t="s">
        <v>172</v>
      </c>
      <c r="E108" s="243"/>
      <c r="F108" s="245" t="s">
        <v>1256</v>
      </c>
      <c r="G108" s="243"/>
      <c r="H108" s="246">
        <v>226.44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172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159</v>
      </c>
    </row>
    <row r="109" spans="1:65" s="2" customFormat="1" ht="24.15" customHeight="1">
      <c r="A109" s="38"/>
      <c r="B109" s="39"/>
      <c r="C109" s="212" t="s">
        <v>166</v>
      </c>
      <c r="D109" s="212" t="s">
        <v>161</v>
      </c>
      <c r="E109" s="213" t="s">
        <v>419</v>
      </c>
      <c r="F109" s="214" t="s">
        <v>420</v>
      </c>
      <c r="G109" s="215" t="s">
        <v>249</v>
      </c>
      <c r="H109" s="216">
        <v>5.28</v>
      </c>
      <c r="I109" s="217"/>
      <c r="J109" s="218">
        <f>ROUND(I109*H109,2)</f>
        <v>0</v>
      </c>
      <c r="K109" s="214" t="s">
        <v>165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166</v>
      </c>
      <c r="AT109" s="223" t="s">
        <v>161</v>
      </c>
      <c r="AU109" s="223" t="s">
        <v>82</v>
      </c>
      <c r="AY109" s="17" t="s">
        <v>159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166</v>
      </c>
      <c r="BM109" s="223" t="s">
        <v>1151</v>
      </c>
    </row>
    <row r="110" spans="1:47" s="2" customFormat="1" ht="12">
      <c r="A110" s="38"/>
      <c r="B110" s="39"/>
      <c r="C110" s="40"/>
      <c r="D110" s="225" t="s">
        <v>168</v>
      </c>
      <c r="E110" s="40"/>
      <c r="F110" s="226" t="s">
        <v>422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168</v>
      </c>
      <c r="AU110" s="17" t="s">
        <v>82</v>
      </c>
    </row>
    <row r="111" spans="1:47" s="2" customFormat="1" ht="12">
      <c r="A111" s="38"/>
      <c r="B111" s="39"/>
      <c r="C111" s="40"/>
      <c r="D111" s="230" t="s">
        <v>170</v>
      </c>
      <c r="E111" s="40"/>
      <c r="F111" s="231" t="s">
        <v>423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170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172</v>
      </c>
      <c r="E112" s="234" t="s">
        <v>19</v>
      </c>
      <c r="F112" s="235" t="s">
        <v>335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172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159</v>
      </c>
    </row>
    <row r="113" spans="1:51" s="14" customFormat="1" ht="12">
      <c r="A113" s="14"/>
      <c r="B113" s="242"/>
      <c r="C113" s="243"/>
      <c r="D113" s="225" t="s">
        <v>172</v>
      </c>
      <c r="E113" s="244" t="s">
        <v>19</v>
      </c>
      <c r="F113" s="245" t="s">
        <v>1257</v>
      </c>
      <c r="G113" s="243"/>
      <c r="H113" s="246">
        <v>5.28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172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159</v>
      </c>
    </row>
    <row r="114" spans="1:65" s="2" customFormat="1" ht="24.15" customHeight="1">
      <c r="A114" s="38"/>
      <c r="B114" s="39"/>
      <c r="C114" s="212" t="s">
        <v>194</v>
      </c>
      <c r="D114" s="212" t="s">
        <v>161</v>
      </c>
      <c r="E114" s="213" t="s">
        <v>1153</v>
      </c>
      <c r="F114" s="214" t="s">
        <v>1154</v>
      </c>
      <c r="G114" s="215" t="s">
        <v>249</v>
      </c>
      <c r="H114" s="216">
        <v>18.059</v>
      </c>
      <c r="I114" s="217"/>
      <c r="J114" s="218">
        <f>ROUND(I114*H114,2)</f>
        <v>0</v>
      </c>
      <c r="K114" s="214" t="s">
        <v>165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166</v>
      </c>
      <c r="AT114" s="223" t="s">
        <v>161</v>
      </c>
      <c r="AU114" s="223" t="s">
        <v>82</v>
      </c>
      <c r="AY114" s="17" t="s">
        <v>159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166</v>
      </c>
      <c r="BM114" s="223" t="s">
        <v>1155</v>
      </c>
    </row>
    <row r="115" spans="1:47" s="2" customFormat="1" ht="12">
      <c r="A115" s="38"/>
      <c r="B115" s="39"/>
      <c r="C115" s="40"/>
      <c r="D115" s="225" t="s">
        <v>168</v>
      </c>
      <c r="E115" s="40"/>
      <c r="F115" s="226" t="s">
        <v>1156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168</v>
      </c>
      <c r="AU115" s="17" t="s">
        <v>82</v>
      </c>
    </row>
    <row r="116" spans="1:47" s="2" customFormat="1" ht="12">
      <c r="A116" s="38"/>
      <c r="B116" s="39"/>
      <c r="C116" s="40"/>
      <c r="D116" s="230" t="s">
        <v>170</v>
      </c>
      <c r="E116" s="40"/>
      <c r="F116" s="231" t="s">
        <v>1157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170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172</v>
      </c>
      <c r="E117" s="234" t="s">
        <v>19</v>
      </c>
      <c r="F117" s="235" t="s">
        <v>335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172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159</v>
      </c>
    </row>
    <row r="118" spans="1:51" s="14" customFormat="1" ht="12">
      <c r="A118" s="14"/>
      <c r="B118" s="242"/>
      <c r="C118" s="243"/>
      <c r="D118" s="225" t="s">
        <v>172</v>
      </c>
      <c r="E118" s="244" t="s">
        <v>19</v>
      </c>
      <c r="F118" s="245" t="s">
        <v>1258</v>
      </c>
      <c r="G118" s="243"/>
      <c r="H118" s="246">
        <v>18.059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172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159</v>
      </c>
    </row>
    <row r="119" spans="1:65" s="2" customFormat="1" ht="16.5" customHeight="1">
      <c r="A119" s="38"/>
      <c r="B119" s="39"/>
      <c r="C119" s="258" t="s">
        <v>200</v>
      </c>
      <c r="D119" s="258" t="s">
        <v>376</v>
      </c>
      <c r="E119" s="259" t="s">
        <v>1159</v>
      </c>
      <c r="F119" s="260" t="s">
        <v>1160</v>
      </c>
      <c r="G119" s="261" t="s">
        <v>263</v>
      </c>
      <c r="H119" s="262">
        <v>49.012</v>
      </c>
      <c r="I119" s="263"/>
      <c r="J119" s="264">
        <f>ROUND(I119*H119,2)</f>
        <v>0</v>
      </c>
      <c r="K119" s="260" t="s">
        <v>165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49.012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215</v>
      </c>
      <c r="AT119" s="223" t="s">
        <v>376</v>
      </c>
      <c r="AU119" s="223" t="s">
        <v>82</v>
      </c>
      <c r="AY119" s="17" t="s">
        <v>159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166</v>
      </c>
      <c r="BM119" s="223" t="s">
        <v>1161</v>
      </c>
    </row>
    <row r="120" spans="1:47" s="2" customFormat="1" ht="12">
      <c r="A120" s="38"/>
      <c r="B120" s="39"/>
      <c r="C120" s="40"/>
      <c r="D120" s="225" t="s">
        <v>168</v>
      </c>
      <c r="E120" s="40"/>
      <c r="F120" s="226" t="s">
        <v>1160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168</v>
      </c>
      <c r="AU120" s="17" t="s">
        <v>82</v>
      </c>
    </row>
    <row r="121" spans="1:47" s="2" customFormat="1" ht="12">
      <c r="A121" s="38"/>
      <c r="B121" s="39"/>
      <c r="C121" s="40"/>
      <c r="D121" s="230" t="s">
        <v>170</v>
      </c>
      <c r="E121" s="40"/>
      <c r="F121" s="231" t="s">
        <v>1162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170</v>
      </c>
      <c r="AU121" s="17" t="s">
        <v>82</v>
      </c>
    </row>
    <row r="122" spans="1:47" s="2" customFormat="1" ht="12">
      <c r="A122" s="38"/>
      <c r="B122" s="39"/>
      <c r="C122" s="40"/>
      <c r="D122" s="225" t="s">
        <v>187</v>
      </c>
      <c r="E122" s="40"/>
      <c r="F122" s="253" t="s">
        <v>1163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187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172</v>
      </c>
      <c r="E123" s="234" t="s">
        <v>19</v>
      </c>
      <c r="F123" s="235" t="s">
        <v>335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172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159</v>
      </c>
    </row>
    <row r="124" spans="1:51" s="14" customFormat="1" ht="12">
      <c r="A124" s="14"/>
      <c r="B124" s="242"/>
      <c r="C124" s="243"/>
      <c r="D124" s="225" t="s">
        <v>172</v>
      </c>
      <c r="E124" s="244" t="s">
        <v>19</v>
      </c>
      <c r="F124" s="245" t="s">
        <v>1257</v>
      </c>
      <c r="G124" s="243"/>
      <c r="H124" s="246">
        <v>5.28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172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159</v>
      </c>
    </row>
    <row r="125" spans="1:51" s="14" customFormat="1" ht="12">
      <c r="A125" s="14"/>
      <c r="B125" s="242"/>
      <c r="C125" s="243"/>
      <c r="D125" s="225" t="s">
        <v>172</v>
      </c>
      <c r="E125" s="244" t="s">
        <v>19</v>
      </c>
      <c r="F125" s="245" t="s">
        <v>1258</v>
      </c>
      <c r="G125" s="243"/>
      <c r="H125" s="246">
        <v>18.059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172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159</v>
      </c>
    </row>
    <row r="126" spans="1:51" s="14" customFormat="1" ht="12">
      <c r="A126" s="14"/>
      <c r="B126" s="242"/>
      <c r="C126" s="243"/>
      <c r="D126" s="225" t="s">
        <v>172</v>
      </c>
      <c r="E126" s="243"/>
      <c r="F126" s="245" t="s">
        <v>1259</v>
      </c>
      <c r="G126" s="243"/>
      <c r="H126" s="246">
        <v>49.012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172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159</v>
      </c>
    </row>
    <row r="127" spans="1:65" s="2" customFormat="1" ht="24.15" customHeight="1">
      <c r="A127" s="38"/>
      <c r="B127" s="39"/>
      <c r="C127" s="212" t="s">
        <v>206</v>
      </c>
      <c r="D127" s="212" t="s">
        <v>161</v>
      </c>
      <c r="E127" s="213" t="s">
        <v>443</v>
      </c>
      <c r="F127" s="214" t="s">
        <v>444</v>
      </c>
      <c r="G127" s="215" t="s">
        <v>209</v>
      </c>
      <c r="H127" s="216">
        <v>42</v>
      </c>
      <c r="I127" s="217"/>
      <c r="J127" s="218">
        <f>ROUND(I127*H127,2)</f>
        <v>0</v>
      </c>
      <c r="K127" s="214" t="s">
        <v>165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166</v>
      </c>
      <c r="AT127" s="223" t="s">
        <v>161</v>
      </c>
      <c r="AU127" s="223" t="s">
        <v>82</v>
      </c>
      <c r="AY127" s="17" t="s">
        <v>159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166</v>
      </c>
      <c r="BM127" s="223" t="s">
        <v>1165</v>
      </c>
    </row>
    <row r="128" spans="1:47" s="2" customFormat="1" ht="12">
      <c r="A128" s="38"/>
      <c r="B128" s="39"/>
      <c r="C128" s="40"/>
      <c r="D128" s="225" t="s">
        <v>168</v>
      </c>
      <c r="E128" s="40"/>
      <c r="F128" s="226" t="s">
        <v>446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168</v>
      </c>
      <c r="AU128" s="17" t="s">
        <v>82</v>
      </c>
    </row>
    <row r="129" spans="1:47" s="2" customFormat="1" ht="12">
      <c r="A129" s="38"/>
      <c r="B129" s="39"/>
      <c r="C129" s="40"/>
      <c r="D129" s="230" t="s">
        <v>170</v>
      </c>
      <c r="E129" s="40"/>
      <c r="F129" s="231" t="s">
        <v>447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170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172</v>
      </c>
      <c r="E130" s="234" t="s">
        <v>19</v>
      </c>
      <c r="F130" s="235" t="s">
        <v>1166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172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159</v>
      </c>
    </row>
    <row r="131" spans="1:51" s="14" customFormat="1" ht="12">
      <c r="A131" s="14"/>
      <c r="B131" s="242"/>
      <c r="C131" s="243"/>
      <c r="D131" s="225" t="s">
        <v>172</v>
      </c>
      <c r="E131" s="244" t="s">
        <v>19</v>
      </c>
      <c r="F131" s="245" t="s">
        <v>1260</v>
      </c>
      <c r="G131" s="243"/>
      <c r="H131" s="246">
        <v>42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172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159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523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11.808527999999999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159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215</v>
      </c>
      <c r="D133" s="212" t="s">
        <v>161</v>
      </c>
      <c r="E133" s="213" t="s">
        <v>1168</v>
      </c>
      <c r="F133" s="214" t="s">
        <v>1169</v>
      </c>
      <c r="G133" s="215" t="s">
        <v>249</v>
      </c>
      <c r="H133" s="216">
        <v>4.8</v>
      </c>
      <c r="I133" s="217"/>
      <c r="J133" s="218">
        <f>ROUND(I133*H133,2)</f>
        <v>0</v>
      </c>
      <c r="K133" s="214" t="s">
        <v>165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11.775792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166</v>
      </c>
      <c r="AT133" s="223" t="s">
        <v>161</v>
      </c>
      <c r="AU133" s="223" t="s">
        <v>82</v>
      </c>
      <c r="AY133" s="17" t="s">
        <v>159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166</v>
      </c>
      <c r="BM133" s="223" t="s">
        <v>1170</v>
      </c>
    </row>
    <row r="134" spans="1:47" s="2" customFormat="1" ht="12">
      <c r="A134" s="38"/>
      <c r="B134" s="39"/>
      <c r="C134" s="40"/>
      <c r="D134" s="225" t="s">
        <v>168</v>
      </c>
      <c r="E134" s="40"/>
      <c r="F134" s="226" t="s">
        <v>1171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168</v>
      </c>
      <c r="AU134" s="17" t="s">
        <v>82</v>
      </c>
    </row>
    <row r="135" spans="1:47" s="2" customFormat="1" ht="12">
      <c r="A135" s="38"/>
      <c r="B135" s="39"/>
      <c r="C135" s="40"/>
      <c r="D135" s="230" t="s">
        <v>170</v>
      </c>
      <c r="E135" s="40"/>
      <c r="F135" s="231" t="s">
        <v>1172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170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172</v>
      </c>
      <c r="E136" s="234" t="s">
        <v>19</v>
      </c>
      <c r="F136" s="235" t="s">
        <v>1173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172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159</v>
      </c>
    </row>
    <row r="137" spans="1:51" s="14" customFormat="1" ht="12">
      <c r="A137" s="14"/>
      <c r="B137" s="242"/>
      <c r="C137" s="243"/>
      <c r="D137" s="225" t="s">
        <v>172</v>
      </c>
      <c r="E137" s="244" t="s">
        <v>19</v>
      </c>
      <c r="F137" s="245" t="s">
        <v>1174</v>
      </c>
      <c r="G137" s="243"/>
      <c r="H137" s="246">
        <v>4.8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172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159</v>
      </c>
    </row>
    <row r="138" spans="1:65" s="2" customFormat="1" ht="16.5" customHeight="1">
      <c r="A138" s="38"/>
      <c r="B138" s="39"/>
      <c r="C138" s="212" t="s">
        <v>222</v>
      </c>
      <c r="D138" s="212" t="s">
        <v>161</v>
      </c>
      <c r="E138" s="213" t="s">
        <v>1175</v>
      </c>
      <c r="F138" s="214" t="s">
        <v>1176</v>
      </c>
      <c r="G138" s="215" t="s">
        <v>209</v>
      </c>
      <c r="H138" s="216">
        <v>12.4</v>
      </c>
      <c r="I138" s="217"/>
      <c r="J138" s="218">
        <f>ROUND(I138*H138,2)</f>
        <v>0</v>
      </c>
      <c r="K138" s="214" t="s">
        <v>165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0.032736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166</v>
      </c>
      <c r="AT138" s="223" t="s">
        <v>161</v>
      </c>
      <c r="AU138" s="223" t="s">
        <v>82</v>
      </c>
      <c r="AY138" s="17" t="s">
        <v>159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166</v>
      </c>
      <c r="BM138" s="223" t="s">
        <v>1177</v>
      </c>
    </row>
    <row r="139" spans="1:47" s="2" customFormat="1" ht="12">
      <c r="A139" s="38"/>
      <c r="B139" s="39"/>
      <c r="C139" s="40"/>
      <c r="D139" s="225" t="s">
        <v>168</v>
      </c>
      <c r="E139" s="40"/>
      <c r="F139" s="226" t="s">
        <v>1178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168</v>
      </c>
      <c r="AU139" s="17" t="s">
        <v>82</v>
      </c>
    </row>
    <row r="140" spans="1:47" s="2" customFormat="1" ht="12">
      <c r="A140" s="38"/>
      <c r="B140" s="39"/>
      <c r="C140" s="40"/>
      <c r="D140" s="230" t="s">
        <v>170</v>
      </c>
      <c r="E140" s="40"/>
      <c r="F140" s="231" t="s">
        <v>1179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170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172</v>
      </c>
      <c r="E141" s="234" t="s">
        <v>19</v>
      </c>
      <c r="F141" s="235" t="s">
        <v>1173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172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159</v>
      </c>
    </row>
    <row r="142" spans="1:51" s="14" customFormat="1" ht="12">
      <c r="A142" s="14"/>
      <c r="B142" s="242"/>
      <c r="C142" s="243"/>
      <c r="D142" s="225" t="s">
        <v>172</v>
      </c>
      <c r="E142" s="244" t="s">
        <v>19</v>
      </c>
      <c r="F142" s="245" t="s">
        <v>1180</v>
      </c>
      <c r="G142" s="243"/>
      <c r="H142" s="246">
        <v>12.4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172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159</v>
      </c>
    </row>
    <row r="143" spans="1:65" s="2" customFormat="1" ht="16.5" customHeight="1">
      <c r="A143" s="38"/>
      <c r="B143" s="39"/>
      <c r="C143" s="212" t="s">
        <v>228</v>
      </c>
      <c r="D143" s="212" t="s">
        <v>161</v>
      </c>
      <c r="E143" s="213" t="s">
        <v>1181</v>
      </c>
      <c r="F143" s="214" t="s">
        <v>1182</v>
      </c>
      <c r="G143" s="215" t="s">
        <v>209</v>
      </c>
      <c r="H143" s="216">
        <v>12.4</v>
      </c>
      <c r="I143" s="217"/>
      <c r="J143" s="218">
        <f>ROUND(I143*H143,2)</f>
        <v>0</v>
      </c>
      <c r="K143" s="214" t="s">
        <v>165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166</v>
      </c>
      <c r="AT143" s="223" t="s">
        <v>161</v>
      </c>
      <c r="AU143" s="223" t="s">
        <v>82</v>
      </c>
      <c r="AY143" s="17" t="s">
        <v>159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166</v>
      </c>
      <c r="BM143" s="223" t="s">
        <v>1183</v>
      </c>
    </row>
    <row r="144" spans="1:47" s="2" customFormat="1" ht="12">
      <c r="A144" s="38"/>
      <c r="B144" s="39"/>
      <c r="C144" s="40"/>
      <c r="D144" s="225" t="s">
        <v>168</v>
      </c>
      <c r="E144" s="40"/>
      <c r="F144" s="226" t="s">
        <v>1184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168</v>
      </c>
      <c r="AU144" s="17" t="s">
        <v>82</v>
      </c>
    </row>
    <row r="145" spans="1:47" s="2" customFormat="1" ht="12">
      <c r="A145" s="38"/>
      <c r="B145" s="39"/>
      <c r="C145" s="40"/>
      <c r="D145" s="230" t="s">
        <v>170</v>
      </c>
      <c r="E145" s="40"/>
      <c r="F145" s="231" t="s">
        <v>1185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170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166</v>
      </c>
      <c r="F146" s="210" t="s">
        <v>663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SUM(P147:P184)</f>
        <v>0</v>
      </c>
      <c r="Q146" s="204"/>
      <c r="R146" s="205">
        <f>SUM(R147:R184)</f>
        <v>10.11263764</v>
      </c>
      <c r="S146" s="204"/>
      <c r="T146" s="206">
        <f>SUM(T147:T184)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159</v>
      </c>
      <c r="BK146" s="209">
        <f>SUM(BK147:BK184)</f>
        <v>0</v>
      </c>
    </row>
    <row r="147" spans="1:65" s="2" customFormat="1" ht="24.15" customHeight="1">
      <c r="A147" s="38"/>
      <c r="B147" s="39"/>
      <c r="C147" s="212" t="s">
        <v>234</v>
      </c>
      <c r="D147" s="212" t="s">
        <v>161</v>
      </c>
      <c r="E147" s="213" t="s">
        <v>1186</v>
      </c>
      <c r="F147" s="214" t="s">
        <v>1187</v>
      </c>
      <c r="G147" s="215" t="s">
        <v>164</v>
      </c>
      <c r="H147" s="216">
        <v>16</v>
      </c>
      <c r="I147" s="217"/>
      <c r="J147" s="218">
        <f>ROUND(I147*H147,2)</f>
        <v>0</v>
      </c>
      <c r="K147" s="214" t="s">
        <v>165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0.0264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166</v>
      </c>
      <c r="AT147" s="223" t="s">
        <v>161</v>
      </c>
      <c r="AU147" s="223" t="s">
        <v>82</v>
      </c>
      <c r="AY147" s="17" t="s">
        <v>159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166</v>
      </c>
      <c r="BM147" s="223" t="s">
        <v>1188</v>
      </c>
    </row>
    <row r="148" spans="1:47" s="2" customFormat="1" ht="12">
      <c r="A148" s="38"/>
      <c r="B148" s="39"/>
      <c r="C148" s="40"/>
      <c r="D148" s="225" t="s">
        <v>168</v>
      </c>
      <c r="E148" s="40"/>
      <c r="F148" s="226" t="s">
        <v>1189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168</v>
      </c>
      <c r="AU148" s="17" t="s">
        <v>82</v>
      </c>
    </row>
    <row r="149" spans="1:47" s="2" customFormat="1" ht="12">
      <c r="A149" s="38"/>
      <c r="B149" s="39"/>
      <c r="C149" s="40"/>
      <c r="D149" s="230" t="s">
        <v>170</v>
      </c>
      <c r="E149" s="40"/>
      <c r="F149" s="231" t="s">
        <v>1190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170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172</v>
      </c>
      <c r="E150" s="234" t="s">
        <v>19</v>
      </c>
      <c r="F150" s="235" t="s">
        <v>1173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172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159</v>
      </c>
    </row>
    <row r="151" spans="1:51" s="14" customFormat="1" ht="12">
      <c r="A151" s="14"/>
      <c r="B151" s="242"/>
      <c r="C151" s="243"/>
      <c r="D151" s="225" t="s">
        <v>172</v>
      </c>
      <c r="E151" s="244" t="s">
        <v>19</v>
      </c>
      <c r="F151" s="245" t="s">
        <v>1261</v>
      </c>
      <c r="G151" s="243"/>
      <c r="H151" s="246">
        <v>16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172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159</v>
      </c>
    </row>
    <row r="152" spans="1:65" s="2" customFormat="1" ht="16.5" customHeight="1">
      <c r="A152" s="38"/>
      <c r="B152" s="39"/>
      <c r="C152" s="258" t="s">
        <v>240</v>
      </c>
      <c r="D152" s="258" t="s">
        <v>376</v>
      </c>
      <c r="E152" s="259" t="s">
        <v>1192</v>
      </c>
      <c r="F152" s="260" t="s">
        <v>1193</v>
      </c>
      <c r="G152" s="261" t="s">
        <v>164</v>
      </c>
      <c r="H152" s="262">
        <v>16</v>
      </c>
      <c r="I152" s="263"/>
      <c r="J152" s="264">
        <f>ROUND(I152*H152,2)</f>
        <v>0</v>
      </c>
      <c r="K152" s="260" t="s">
        <v>165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0.64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215</v>
      </c>
      <c r="AT152" s="223" t="s">
        <v>376</v>
      </c>
      <c r="AU152" s="223" t="s">
        <v>82</v>
      </c>
      <c r="AY152" s="17" t="s">
        <v>159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166</v>
      </c>
      <c r="BM152" s="223" t="s">
        <v>1194</v>
      </c>
    </row>
    <row r="153" spans="1:47" s="2" customFormat="1" ht="12">
      <c r="A153" s="38"/>
      <c r="B153" s="39"/>
      <c r="C153" s="40"/>
      <c r="D153" s="225" t="s">
        <v>168</v>
      </c>
      <c r="E153" s="40"/>
      <c r="F153" s="226" t="s">
        <v>1193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168</v>
      </c>
      <c r="AU153" s="17" t="s">
        <v>82</v>
      </c>
    </row>
    <row r="154" spans="1:47" s="2" customFormat="1" ht="12">
      <c r="A154" s="38"/>
      <c r="B154" s="39"/>
      <c r="C154" s="40"/>
      <c r="D154" s="230" t="s">
        <v>170</v>
      </c>
      <c r="E154" s="40"/>
      <c r="F154" s="231" t="s">
        <v>1195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170</v>
      </c>
      <c r="AU154" s="17" t="s">
        <v>82</v>
      </c>
    </row>
    <row r="155" spans="1:65" s="2" customFormat="1" ht="24.15" customHeight="1">
      <c r="A155" s="38"/>
      <c r="B155" s="39"/>
      <c r="C155" s="212" t="s">
        <v>246</v>
      </c>
      <c r="D155" s="212" t="s">
        <v>161</v>
      </c>
      <c r="E155" s="213" t="s">
        <v>1196</v>
      </c>
      <c r="F155" s="214" t="s">
        <v>1197</v>
      </c>
      <c r="G155" s="215" t="s">
        <v>249</v>
      </c>
      <c r="H155" s="216">
        <v>0.528</v>
      </c>
      <c r="I155" s="217"/>
      <c r="J155" s="218">
        <f>ROUND(I155*H155,2)</f>
        <v>0</v>
      </c>
      <c r="K155" s="214" t="s">
        <v>165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166</v>
      </c>
      <c r="AT155" s="223" t="s">
        <v>161</v>
      </c>
      <c r="AU155" s="223" t="s">
        <v>82</v>
      </c>
      <c r="AY155" s="17" t="s">
        <v>159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166</v>
      </c>
      <c r="BM155" s="223" t="s">
        <v>1198</v>
      </c>
    </row>
    <row r="156" spans="1:47" s="2" customFormat="1" ht="12">
      <c r="A156" s="38"/>
      <c r="B156" s="39"/>
      <c r="C156" s="40"/>
      <c r="D156" s="225" t="s">
        <v>168</v>
      </c>
      <c r="E156" s="40"/>
      <c r="F156" s="226" t="s">
        <v>1199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168</v>
      </c>
      <c r="AU156" s="17" t="s">
        <v>82</v>
      </c>
    </row>
    <row r="157" spans="1:47" s="2" customFormat="1" ht="12">
      <c r="A157" s="38"/>
      <c r="B157" s="39"/>
      <c r="C157" s="40"/>
      <c r="D157" s="230" t="s">
        <v>170</v>
      </c>
      <c r="E157" s="40"/>
      <c r="F157" s="231" t="s">
        <v>1200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170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172</v>
      </c>
      <c r="E158" s="234" t="s">
        <v>19</v>
      </c>
      <c r="F158" s="235" t="s">
        <v>1173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172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159</v>
      </c>
    </row>
    <row r="159" spans="1:51" s="13" customFormat="1" ht="12">
      <c r="A159" s="13"/>
      <c r="B159" s="232"/>
      <c r="C159" s="233"/>
      <c r="D159" s="225" t="s">
        <v>172</v>
      </c>
      <c r="E159" s="234" t="s">
        <v>19</v>
      </c>
      <c r="F159" s="235" t="s">
        <v>1201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172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159</v>
      </c>
    </row>
    <row r="160" spans="1:51" s="14" customFormat="1" ht="12">
      <c r="A160" s="14"/>
      <c r="B160" s="242"/>
      <c r="C160" s="243"/>
      <c r="D160" s="225" t="s">
        <v>172</v>
      </c>
      <c r="E160" s="244" t="s">
        <v>19</v>
      </c>
      <c r="F160" s="245" t="s">
        <v>1202</v>
      </c>
      <c r="G160" s="243"/>
      <c r="H160" s="246">
        <v>0.528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172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159</v>
      </c>
    </row>
    <row r="161" spans="1:65" s="2" customFormat="1" ht="24.15" customHeight="1">
      <c r="A161" s="38"/>
      <c r="B161" s="39"/>
      <c r="C161" s="212" t="s">
        <v>254</v>
      </c>
      <c r="D161" s="212" t="s">
        <v>161</v>
      </c>
      <c r="E161" s="213" t="s">
        <v>1203</v>
      </c>
      <c r="F161" s="214" t="s">
        <v>1204</v>
      </c>
      <c r="G161" s="215" t="s">
        <v>249</v>
      </c>
      <c r="H161" s="216">
        <v>3.504</v>
      </c>
      <c r="I161" s="217"/>
      <c r="J161" s="218">
        <f>ROUND(I161*H161,2)</f>
        <v>0</v>
      </c>
      <c r="K161" s="214" t="s">
        <v>165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166</v>
      </c>
      <c r="AT161" s="223" t="s">
        <v>161</v>
      </c>
      <c r="AU161" s="223" t="s">
        <v>82</v>
      </c>
      <c r="AY161" s="17" t="s">
        <v>159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166</v>
      </c>
      <c r="BM161" s="223" t="s">
        <v>1205</v>
      </c>
    </row>
    <row r="162" spans="1:47" s="2" customFormat="1" ht="12">
      <c r="A162" s="38"/>
      <c r="B162" s="39"/>
      <c r="C162" s="40"/>
      <c r="D162" s="225" t="s">
        <v>168</v>
      </c>
      <c r="E162" s="40"/>
      <c r="F162" s="226" t="s">
        <v>1206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168</v>
      </c>
      <c r="AU162" s="17" t="s">
        <v>82</v>
      </c>
    </row>
    <row r="163" spans="1:47" s="2" customFormat="1" ht="12">
      <c r="A163" s="38"/>
      <c r="B163" s="39"/>
      <c r="C163" s="40"/>
      <c r="D163" s="230" t="s">
        <v>170</v>
      </c>
      <c r="E163" s="40"/>
      <c r="F163" s="231" t="s">
        <v>1207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170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172</v>
      </c>
      <c r="E164" s="234" t="s">
        <v>19</v>
      </c>
      <c r="F164" s="235" t="s">
        <v>1173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172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159</v>
      </c>
    </row>
    <row r="165" spans="1:51" s="13" customFormat="1" ht="12">
      <c r="A165" s="13"/>
      <c r="B165" s="232"/>
      <c r="C165" s="233"/>
      <c r="D165" s="225" t="s">
        <v>172</v>
      </c>
      <c r="E165" s="234" t="s">
        <v>19</v>
      </c>
      <c r="F165" s="235" t="s">
        <v>1208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172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159</v>
      </c>
    </row>
    <row r="166" spans="1:51" s="14" customFormat="1" ht="12">
      <c r="A166" s="14"/>
      <c r="B166" s="242"/>
      <c r="C166" s="243"/>
      <c r="D166" s="225" t="s">
        <v>172</v>
      </c>
      <c r="E166" s="244" t="s">
        <v>19</v>
      </c>
      <c r="F166" s="245" t="s">
        <v>1262</v>
      </c>
      <c r="G166" s="243"/>
      <c r="H166" s="246">
        <v>3.504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172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159</v>
      </c>
    </row>
    <row r="167" spans="1:65" s="2" customFormat="1" ht="24.15" customHeight="1">
      <c r="A167" s="38"/>
      <c r="B167" s="39"/>
      <c r="C167" s="212" t="s">
        <v>8</v>
      </c>
      <c r="D167" s="212" t="s">
        <v>161</v>
      </c>
      <c r="E167" s="213" t="s">
        <v>1210</v>
      </c>
      <c r="F167" s="214" t="s">
        <v>1211</v>
      </c>
      <c r="G167" s="215" t="s">
        <v>249</v>
      </c>
      <c r="H167" s="216">
        <v>4.488</v>
      </c>
      <c r="I167" s="217"/>
      <c r="J167" s="218">
        <f>ROUND(I167*H167,2)</f>
        <v>0</v>
      </c>
      <c r="K167" s="214" t="s">
        <v>165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166</v>
      </c>
      <c r="AT167" s="223" t="s">
        <v>161</v>
      </c>
      <c r="AU167" s="223" t="s">
        <v>82</v>
      </c>
      <c r="AY167" s="17" t="s">
        <v>159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166</v>
      </c>
      <c r="BM167" s="223" t="s">
        <v>1212</v>
      </c>
    </row>
    <row r="168" spans="1:47" s="2" customFormat="1" ht="12">
      <c r="A168" s="38"/>
      <c r="B168" s="39"/>
      <c r="C168" s="40"/>
      <c r="D168" s="225" t="s">
        <v>168</v>
      </c>
      <c r="E168" s="40"/>
      <c r="F168" s="226" t="s">
        <v>1213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168</v>
      </c>
      <c r="AU168" s="17" t="s">
        <v>82</v>
      </c>
    </row>
    <row r="169" spans="1:47" s="2" customFormat="1" ht="12">
      <c r="A169" s="38"/>
      <c r="B169" s="39"/>
      <c r="C169" s="40"/>
      <c r="D169" s="230" t="s">
        <v>170</v>
      </c>
      <c r="E169" s="40"/>
      <c r="F169" s="231" t="s">
        <v>1214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170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172</v>
      </c>
      <c r="E170" s="234" t="s">
        <v>19</v>
      </c>
      <c r="F170" s="235" t="s">
        <v>1173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172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159</v>
      </c>
    </row>
    <row r="171" spans="1:51" s="13" customFormat="1" ht="12">
      <c r="A171" s="13"/>
      <c r="B171" s="232"/>
      <c r="C171" s="233"/>
      <c r="D171" s="225" t="s">
        <v>172</v>
      </c>
      <c r="E171" s="234" t="s">
        <v>19</v>
      </c>
      <c r="F171" s="235" t="s">
        <v>1201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172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159</v>
      </c>
    </row>
    <row r="172" spans="1:51" s="14" customFormat="1" ht="12">
      <c r="A172" s="14"/>
      <c r="B172" s="242"/>
      <c r="C172" s="243"/>
      <c r="D172" s="225" t="s">
        <v>172</v>
      </c>
      <c r="E172" s="244" t="s">
        <v>19</v>
      </c>
      <c r="F172" s="245" t="s">
        <v>1263</v>
      </c>
      <c r="G172" s="243"/>
      <c r="H172" s="246">
        <v>4.488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172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159</v>
      </c>
    </row>
    <row r="173" spans="1:65" s="2" customFormat="1" ht="24.15" customHeight="1">
      <c r="A173" s="38"/>
      <c r="B173" s="39"/>
      <c r="C173" s="212" t="s">
        <v>266</v>
      </c>
      <c r="D173" s="212" t="s">
        <v>161</v>
      </c>
      <c r="E173" s="213" t="s">
        <v>1216</v>
      </c>
      <c r="F173" s="214" t="s">
        <v>1217</v>
      </c>
      <c r="G173" s="215" t="s">
        <v>249</v>
      </c>
      <c r="H173" s="216">
        <v>6.8</v>
      </c>
      <c r="I173" s="217"/>
      <c r="J173" s="218">
        <f>ROUND(I173*H173,2)</f>
        <v>0</v>
      </c>
      <c r="K173" s="214" t="s">
        <v>165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166</v>
      </c>
      <c r="AT173" s="223" t="s">
        <v>161</v>
      </c>
      <c r="AU173" s="223" t="s">
        <v>82</v>
      </c>
      <c r="AY173" s="17" t="s">
        <v>159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166</v>
      </c>
      <c r="BM173" s="223" t="s">
        <v>1218</v>
      </c>
    </row>
    <row r="174" spans="1:47" s="2" customFormat="1" ht="12">
      <c r="A174" s="38"/>
      <c r="B174" s="39"/>
      <c r="C174" s="40"/>
      <c r="D174" s="225" t="s">
        <v>168</v>
      </c>
      <c r="E174" s="40"/>
      <c r="F174" s="226" t="s">
        <v>1219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168</v>
      </c>
      <c r="AU174" s="17" t="s">
        <v>82</v>
      </c>
    </row>
    <row r="175" spans="1:47" s="2" customFormat="1" ht="12">
      <c r="A175" s="38"/>
      <c r="B175" s="39"/>
      <c r="C175" s="40"/>
      <c r="D175" s="230" t="s">
        <v>170</v>
      </c>
      <c r="E175" s="40"/>
      <c r="F175" s="231" t="s">
        <v>1220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170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172</v>
      </c>
      <c r="E176" s="234" t="s">
        <v>19</v>
      </c>
      <c r="F176" s="235" t="s">
        <v>1173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172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159</v>
      </c>
    </row>
    <row r="177" spans="1:51" s="13" customFormat="1" ht="12">
      <c r="A177" s="13"/>
      <c r="B177" s="232"/>
      <c r="C177" s="233"/>
      <c r="D177" s="225" t="s">
        <v>172</v>
      </c>
      <c r="E177" s="234" t="s">
        <v>19</v>
      </c>
      <c r="F177" s="235" t="s">
        <v>1221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172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159</v>
      </c>
    </row>
    <row r="178" spans="1:51" s="14" customFormat="1" ht="12">
      <c r="A178" s="14"/>
      <c r="B178" s="242"/>
      <c r="C178" s="243"/>
      <c r="D178" s="225" t="s">
        <v>172</v>
      </c>
      <c r="E178" s="244" t="s">
        <v>19</v>
      </c>
      <c r="F178" s="245" t="s">
        <v>1264</v>
      </c>
      <c r="G178" s="243"/>
      <c r="H178" s="246">
        <v>6.8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172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159</v>
      </c>
    </row>
    <row r="179" spans="1:65" s="2" customFormat="1" ht="33" customHeight="1">
      <c r="A179" s="38"/>
      <c r="B179" s="39"/>
      <c r="C179" s="212" t="s">
        <v>272</v>
      </c>
      <c r="D179" s="212" t="s">
        <v>161</v>
      </c>
      <c r="E179" s="213" t="s">
        <v>1229</v>
      </c>
      <c r="F179" s="214" t="s">
        <v>1230</v>
      </c>
      <c r="G179" s="215" t="s">
        <v>209</v>
      </c>
      <c r="H179" s="216">
        <v>21.238</v>
      </c>
      <c r="I179" s="217"/>
      <c r="J179" s="218">
        <f>ROUND(I179*H179,2)</f>
        <v>0</v>
      </c>
      <c r="K179" s="214" t="s">
        <v>165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0.44478</v>
      </c>
      <c r="R179" s="221">
        <f>Q179*H179</f>
        <v>9.44623764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166</v>
      </c>
      <c r="AT179" s="223" t="s">
        <v>161</v>
      </c>
      <c r="AU179" s="223" t="s">
        <v>82</v>
      </c>
      <c r="AY179" s="17" t="s">
        <v>159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166</v>
      </c>
      <c r="BM179" s="223" t="s">
        <v>1231</v>
      </c>
    </row>
    <row r="180" spans="1:47" s="2" customFormat="1" ht="12">
      <c r="A180" s="38"/>
      <c r="B180" s="39"/>
      <c r="C180" s="40"/>
      <c r="D180" s="225" t="s">
        <v>168</v>
      </c>
      <c r="E180" s="40"/>
      <c r="F180" s="226" t="s">
        <v>1232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168</v>
      </c>
      <c r="AU180" s="17" t="s">
        <v>82</v>
      </c>
    </row>
    <row r="181" spans="1:47" s="2" customFormat="1" ht="12">
      <c r="A181" s="38"/>
      <c r="B181" s="39"/>
      <c r="C181" s="40"/>
      <c r="D181" s="230" t="s">
        <v>170</v>
      </c>
      <c r="E181" s="40"/>
      <c r="F181" s="231" t="s">
        <v>1233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170</v>
      </c>
      <c r="AU181" s="17" t="s">
        <v>82</v>
      </c>
    </row>
    <row r="182" spans="1:47" s="2" customFormat="1" ht="12">
      <c r="A182" s="38"/>
      <c r="B182" s="39"/>
      <c r="C182" s="40"/>
      <c r="D182" s="225" t="s">
        <v>187</v>
      </c>
      <c r="E182" s="40"/>
      <c r="F182" s="253" t="s">
        <v>1234</v>
      </c>
      <c r="G182" s="40"/>
      <c r="H182" s="40"/>
      <c r="I182" s="227"/>
      <c r="J182" s="40"/>
      <c r="K182" s="40"/>
      <c r="L182" s="44"/>
      <c r="M182" s="228"/>
      <c r="N182" s="229"/>
      <c r="O182" s="84"/>
      <c r="P182" s="84"/>
      <c r="Q182" s="84"/>
      <c r="R182" s="84"/>
      <c r="S182" s="84"/>
      <c r="T182" s="85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187</v>
      </c>
      <c r="AU182" s="17" t="s">
        <v>82</v>
      </c>
    </row>
    <row r="183" spans="1:51" s="13" customFormat="1" ht="12">
      <c r="A183" s="13"/>
      <c r="B183" s="232"/>
      <c r="C183" s="233"/>
      <c r="D183" s="225" t="s">
        <v>172</v>
      </c>
      <c r="E183" s="234" t="s">
        <v>19</v>
      </c>
      <c r="F183" s="235" t="s">
        <v>1173</v>
      </c>
      <c r="G183" s="233"/>
      <c r="H183" s="234" t="s">
        <v>19</v>
      </c>
      <c r="I183" s="236"/>
      <c r="J183" s="233"/>
      <c r="K183" s="233"/>
      <c r="L183" s="237"/>
      <c r="M183" s="238"/>
      <c r="N183" s="239"/>
      <c r="O183" s="239"/>
      <c r="P183" s="239"/>
      <c r="Q183" s="239"/>
      <c r="R183" s="239"/>
      <c r="S183" s="239"/>
      <c r="T183" s="24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1" t="s">
        <v>172</v>
      </c>
      <c r="AU183" s="241" t="s">
        <v>82</v>
      </c>
      <c r="AV183" s="13" t="s">
        <v>80</v>
      </c>
      <c r="AW183" s="13" t="s">
        <v>33</v>
      </c>
      <c r="AX183" s="13" t="s">
        <v>72</v>
      </c>
      <c r="AY183" s="241" t="s">
        <v>159</v>
      </c>
    </row>
    <row r="184" spans="1:51" s="14" customFormat="1" ht="12">
      <c r="A184" s="14"/>
      <c r="B184" s="242"/>
      <c r="C184" s="243"/>
      <c r="D184" s="225" t="s">
        <v>172</v>
      </c>
      <c r="E184" s="244" t="s">
        <v>19</v>
      </c>
      <c r="F184" s="245" t="s">
        <v>1265</v>
      </c>
      <c r="G184" s="243"/>
      <c r="H184" s="246">
        <v>21.238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2" t="s">
        <v>172</v>
      </c>
      <c r="AU184" s="252" t="s">
        <v>82</v>
      </c>
      <c r="AV184" s="14" t="s">
        <v>82</v>
      </c>
      <c r="AW184" s="14" t="s">
        <v>33</v>
      </c>
      <c r="AX184" s="14" t="s">
        <v>72</v>
      </c>
      <c r="AY184" s="252" t="s">
        <v>159</v>
      </c>
    </row>
    <row r="185" spans="1:63" s="12" customFormat="1" ht="22.8" customHeight="1">
      <c r="A185" s="12"/>
      <c r="B185" s="196"/>
      <c r="C185" s="197"/>
      <c r="D185" s="198" t="s">
        <v>71</v>
      </c>
      <c r="E185" s="210" t="s">
        <v>222</v>
      </c>
      <c r="F185" s="210" t="s">
        <v>824</v>
      </c>
      <c r="G185" s="197"/>
      <c r="H185" s="197"/>
      <c r="I185" s="200"/>
      <c r="J185" s="211">
        <f>BK185</f>
        <v>0</v>
      </c>
      <c r="K185" s="197"/>
      <c r="L185" s="202"/>
      <c r="M185" s="203"/>
      <c r="N185" s="204"/>
      <c r="O185" s="204"/>
      <c r="P185" s="205">
        <f>SUM(P186:P195)</f>
        <v>0</v>
      </c>
      <c r="Q185" s="204"/>
      <c r="R185" s="205">
        <f>SUM(R186:R195)</f>
        <v>53.056799999999996</v>
      </c>
      <c r="S185" s="204"/>
      <c r="T185" s="206">
        <f>SUM(T186:T195)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07" t="s">
        <v>80</v>
      </c>
      <c r="AT185" s="208" t="s">
        <v>71</v>
      </c>
      <c r="AU185" s="208" t="s">
        <v>80</v>
      </c>
      <c r="AY185" s="207" t="s">
        <v>159</v>
      </c>
      <c r="BK185" s="209">
        <f>SUM(BK186:BK195)</f>
        <v>0</v>
      </c>
    </row>
    <row r="186" spans="1:65" s="2" customFormat="1" ht="24.15" customHeight="1">
      <c r="A186" s="38"/>
      <c r="B186" s="39"/>
      <c r="C186" s="212" t="s">
        <v>425</v>
      </c>
      <c r="D186" s="212" t="s">
        <v>161</v>
      </c>
      <c r="E186" s="213" t="s">
        <v>1236</v>
      </c>
      <c r="F186" s="214" t="s">
        <v>1237</v>
      </c>
      <c r="G186" s="215" t="s">
        <v>527</v>
      </c>
      <c r="H186" s="216">
        <v>22.5</v>
      </c>
      <c r="I186" s="217"/>
      <c r="J186" s="218">
        <f>ROUND(I186*H186,2)</f>
        <v>0</v>
      </c>
      <c r="K186" s="214" t="s">
        <v>165</v>
      </c>
      <c r="L186" s="44"/>
      <c r="M186" s="219" t="s">
        <v>19</v>
      </c>
      <c r="N186" s="220" t="s">
        <v>43</v>
      </c>
      <c r="O186" s="84"/>
      <c r="P186" s="221">
        <f>O186*H186</f>
        <v>0</v>
      </c>
      <c r="Q186" s="221">
        <v>1.36828</v>
      </c>
      <c r="R186" s="221">
        <f>Q186*H186</f>
        <v>30.786299999999997</v>
      </c>
      <c r="S186" s="221">
        <v>0</v>
      </c>
      <c r="T186" s="22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23" t="s">
        <v>166</v>
      </c>
      <c r="AT186" s="223" t="s">
        <v>161</v>
      </c>
      <c r="AU186" s="223" t="s">
        <v>82</v>
      </c>
      <c r="AY186" s="17" t="s">
        <v>159</v>
      </c>
      <c r="BE186" s="224">
        <f>IF(N186="základní",J186,0)</f>
        <v>0</v>
      </c>
      <c r="BF186" s="224">
        <f>IF(N186="snížená",J186,0)</f>
        <v>0</v>
      </c>
      <c r="BG186" s="224">
        <f>IF(N186="zákl. přenesená",J186,0)</f>
        <v>0</v>
      </c>
      <c r="BH186" s="224">
        <f>IF(N186="sníž. přenesená",J186,0)</f>
        <v>0</v>
      </c>
      <c r="BI186" s="224">
        <f>IF(N186="nulová",J186,0)</f>
        <v>0</v>
      </c>
      <c r="BJ186" s="17" t="s">
        <v>80</v>
      </c>
      <c r="BK186" s="224">
        <f>ROUND(I186*H186,2)</f>
        <v>0</v>
      </c>
      <c r="BL186" s="17" t="s">
        <v>166</v>
      </c>
      <c r="BM186" s="223" t="s">
        <v>1238</v>
      </c>
    </row>
    <row r="187" spans="1:47" s="2" customFormat="1" ht="12">
      <c r="A187" s="38"/>
      <c r="B187" s="39"/>
      <c r="C187" s="40"/>
      <c r="D187" s="225" t="s">
        <v>168</v>
      </c>
      <c r="E187" s="40"/>
      <c r="F187" s="226" t="s">
        <v>1239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168</v>
      </c>
      <c r="AU187" s="17" t="s">
        <v>82</v>
      </c>
    </row>
    <row r="188" spans="1:47" s="2" customFormat="1" ht="12">
      <c r="A188" s="38"/>
      <c r="B188" s="39"/>
      <c r="C188" s="40"/>
      <c r="D188" s="230" t="s">
        <v>170</v>
      </c>
      <c r="E188" s="40"/>
      <c r="F188" s="231" t="s">
        <v>1240</v>
      </c>
      <c r="G188" s="40"/>
      <c r="H188" s="40"/>
      <c r="I188" s="227"/>
      <c r="J188" s="40"/>
      <c r="K188" s="40"/>
      <c r="L188" s="44"/>
      <c r="M188" s="228"/>
      <c r="N188" s="229"/>
      <c r="O188" s="84"/>
      <c r="P188" s="84"/>
      <c r="Q188" s="84"/>
      <c r="R188" s="84"/>
      <c r="S188" s="84"/>
      <c r="T188" s="85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T188" s="17" t="s">
        <v>170</v>
      </c>
      <c r="AU188" s="17" t="s">
        <v>82</v>
      </c>
    </row>
    <row r="189" spans="1:47" s="2" customFormat="1" ht="12">
      <c r="A189" s="38"/>
      <c r="B189" s="39"/>
      <c r="C189" s="40"/>
      <c r="D189" s="225" t="s">
        <v>187</v>
      </c>
      <c r="E189" s="40"/>
      <c r="F189" s="253" t="s">
        <v>1241</v>
      </c>
      <c r="G189" s="40"/>
      <c r="H189" s="40"/>
      <c r="I189" s="227"/>
      <c r="J189" s="40"/>
      <c r="K189" s="40"/>
      <c r="L189" s="44"/>
      <c r="M189" s="228"/>
      <c r="N189" s="229"/>
      <c r="O189" s="84"/>
      <c r="P189" s="84"/>
      <c r="Q189" s="84"/>
      <c r="R189" s="84"/>
      <c r="S189" s="84"/>
      <c r="T189" s="85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T189" s="17" t="s">
        <v>187</v>
      </c>
      <c r="AU189" s="17" t="s">
        <v>82</v>
      </c>
    </row>
    <row r="190" spans="1:51" s="13" customFormat="1" ht="12">
      <c r="A190" s="13"/>
      <c r="B190" s="232"/>
      <c r="C190" s="233"/>
      <c r="D190" s="225" t="s">
        <v>172</v>
      </c>
      <c r="E190" s="234" t="s">
        <v>19</v>
      </c>
      <c r="F190" s="235" t="s">
        <v>1173</v>
      </c>
      <c r="G190" s="233"/>
      <c r="H190" s="234" t="s">
        <v>19</v>
      </c>
      <c r="I190" s="236"/>
      <c r="J190" s="233"/>
      <c r="K190" s="233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172</v>
      </c>
      <c r="AU190" s="241" t="s">
        <v>82</v>
      </c>
      <c r="AV190" s="13" t="s">
        <v>80</v>
      </c>
      <c r="AW190" s="13" t="s">
        <v>33</v>
      </c>
      <c r="AX190" s="13" t="s">
        <v>72</v>
      </c>
      <c r="AY190" s="241" t="s">
        <v>159</v>
      </c>
    </row>
    <row r="191" spans="1:51" s="14" customFormat="1" ht="12">
      <c r="A191" s="14"/>
      <c r="B191" s="242"/>
      <c r="C191" s="243"/>
      <c r="D191" s="225" t="s">
        <v>172</v>
      </c>
      <c r="E191" s="244" t="s">
        <v>19</v>
      </c>
      <c r="F191" s="245" t="s">
        <v>1266</v>
      </c>
      <c r="G191" s="243"/>
      <c r="H191" s="246">
        <v>22.5</v>
      </c>
      <c r="I191" s="247"/>
      <c r="J191" s="243"/>
      <c r="K191" s="243"/>
      <c r="L191" s="248"/>
      <c r="M191" s="249"/>
      <c r="N191" s="250"/>
      <c r="O191" s="250"/>
      <c r="P191" s="250"/>
      <c r="Q191" s="250"/>
      <c r="R191" s="250"/>
      <c r="S191" s="250"/>
      <c r="T191" s="251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2" t="s">
        <v>172</v>
      </c>
      <c r="AU191" s="252" t="s">
        <v>82</v>
      </c>
      <c r="AV191" s="14" t="s">
        <v>82</v>
      </c>
      <c r="AW191" s="14" t="s">
        <v>33</v>
      </c>
      <c r="AX191" s="14" t="s">
        <v>72</v>
      </c>
      <c r="AY191" s="252" t="s">
        <v>159</v>
      </c>
    </row>
    <row r="192" spans="1:65" s="2" customFormat="1" ht="16.5" customHeight="1">
      <c r="A192" s="38"/>
      <c r="B192" s="39"/>
      <c r="C192" s="258" t="s">
        <v>428</v>
      </c>
      <c r="D192" s="258" t="s">
        <v>376</v>
      </c>
      <c r="E192" s="259" t="s">
        <v>1243</v>
      </c>
      <c r="F192" s="260" t="s">
        <v>1244</v>
      </c>
      <c r="G192" s="261" t="s">
        <v>527</v>
      </c>
      <c r="H192" s="262">
        <v>22.725</v>
      </c>
      <c r="I192" s="263"/>
      <c r="J192" s="264">
        <f>ROUND(I192*H192,2)</f>
        <v>0</v>
      </c>
      <c r="K192" s="260" t="s">
        <v>165</v>
      </c>
      <c r="L192" s="265"/>
      <c r="M192" s="266" t="s">
        <v>19</v>
      </c>
      <c r="N192" s="267" t="s">
        <v>43</v>
      </c>
      <c r="O192" s="84"/>
      <c r="P192" s="221">
        <f>O192*H192</f>
        <v>0</v>
      </c>
      <c r="Q192" s="221">
        <v>0.98</v>
      </c>
      <c r="R192" s="221">
        <f>Q192*H192</f>
        <v>22.270500000000002</v>
      </c>
      <c r="S192" s="221">
        <v>0</v>
      </c>
      <c r="T192" s="222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23" t="s">
        <v>215</v>
      </c>
      <c r="AT192" s="223" t="s">
        <v>376</v>
      </c>
      <c r="AU192" s="223" t="s">
        <v>82</v>
      </c>
      <c r="AY192" s="17" t="s">
        <v>159</v>
      </c>
      <c r="BE192" s="224">
        <f>IF(N192="základní",J192,0)</f>
        <v>0</v>
      </c>
      <c r="BF192" s="224">
        <f>IF(N192="snížená",J192,0)</f>
        <v>0</v>
      </c>
      <c r="BG192" s="224">
        <f>IF(N192="zákl. přenesená",J192,0)</f>
        <v>0</v>
      </c>
      <c r="BH192" s="224">
        <f>IF(N192="sníž. přenesená",J192,0)</f>
        <v>0</v>
      </c>
      <c r="BI192" s="224">
        <f>IF(N192="nulová",J192,0)</f>
        <v>0</v>
      </c>
      <c r="BJ192" s="17" t="s">
        <v>80</v>
      </c>
      <c r="BK192" s="224">
        <f>ROUND(I192*H192,2)</f>
        <v>0</v>
      </c>
      <c r="BL192" s="17" t="s">
        <v>166</v>
      </c>
      <c r="BM192" s="223" t="s">
        <v>1245</v>
      </c>
    </row>
    <row r="193" spans="1:47" s="2" customFormat="1" ht="12">
      <c r="A193" s="38"/>
      <c r="B193" s="39"/>
      <c r="C193" s="40"/>
      <c r="D193" s="225" t="s">
        <v>168</v>
      </c>
      <c r="E193" s="40"/>
      <c r="F193" s="226" t="s">
        <v>1244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168</v>
      </c>
      <c r="AU193" s="17" t="s">
        <v>82</v>
      </c>
    </row>
    <row r="194" spans="1:47" s="2" customFormat="1" ht="12">
      <c r="A194" s="38"/>
      <c r="B194" s="39"/>
      <c r="C194" s="40"/>
      <c r="D194" s="230" t="s">
        <v>170</v>
      </c>
      <c r="E194" s="40"/>
      <c r="F194" s="231" t="s">
        <v>1246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170</v>
      </c>
      <c r="AU194" s="17" t="s">
        <v>82</v>
      </c>
    </row>
    <row r="195" spans="1:51" s="14" customFormat="1" ht="12">
      <c r="A195" s="14"/>
      <c r="B195" s="242"/>
      <c r="C195" s="243"/>
      <c r="D195" s="225" t="s">
        <v>172</v>
      </c>
      <c r="E195" s="243"/>
      <c r="F195" s="245" t="s">
        <v>1267</v>
      </c>
      <c r="G195" s="243"/>
      <c r="H195" s="246">
        <v>22.725</v>
      </c>
      <c r="I195" s="247"/>
      <c r="J195" s="243"/>
      <c r="K195" s="243"/>
      <c r="L195" s="248"/>
      <c r="M195" s="249"/>
      <c r="N195" s="250"/>
      <c r="O195" s="250"/>
      <c r="P195" s="250"/>
      <c r="Q195" s="250"/>
      <c r="R195" s="250"/>
      <c r="S195" s="250"/>
      <c r="T195" s="251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2" t="s">
        <v>172</v>
      </c>
      <c r="AU195" s="252" t="s">
        <v>82</v>
      </c>
      <c r="AV195" s="14" t="s">
        <v>82</v>
      </c>
      <c r="AW195" s="14" t="s">
        <v>4</v>
      </c>
      <c r="AX195" s="14" t="s">
        <v>80</v>
      </c>
      <c r="AY195" s="252" t="s">
        <v>159</v>
      </c>
    </row>
    <row r="196" spans="1:63" s="12" customFormat="1" ht="22.8" customHeight="1">
      <c r="A196" s="12"/>
      <c r="B196" s="196"/>
      <c r="C196" s="197"/>
      <c r="D196" s="198" t="s">
        <v>71</v>
      </c>
      <c r="E196" s="210" t="s">
        <v>1086</v>
      </c>
      <c r="F196" s="210" t="s">
        <v>1087</v>
      </c>
      <c r="G196" s="197"/>
      <c r="H196" s="197"/>
      <c r="I196" s="200"/>
      <c r="J196" s="211">
        <f>BK196</f>
        <v>0</v>
      </c>
      <c r="K196" s="197"/>
      <c r="L196" s="202"/>
      <c r="M196" s="203"/>
      <c r="N196" s="204"/>
      <c r="O196" s="204"/>
      <c r="P196" s="205">
        <f>SUM(P197:P199)</f>
        <v>0</v>
      </c>
      <c r="Q196" s="204"/>
      <c r="R196" s="205">
        <f>SUM(R197:R199)</f>
        <v>0</v>
      </c>
      <c r="S196" s="204"/>
      <c r="T196" s="206">
        <f>SUM(T197:T199)</f>
        <v>0</v>
      </c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R196" s="207" t="s">
        <v>80</v>
      </c>
      <c r="AT196" s="208" t="s">
        <v>71</v>
      </c>
      <c r="AU196" s="208" t="s">
        <v>80</v>
      </c>
      <c r="AY196" s="207" t="s">
        <v>159</v>
      </c>
      <c r="BK196" s="209">
        <f>SUM(BK197:BK199)</f>
        <v>0</v>
      </c>
    </row>
    <row r="197" spans="1:65" s="2" customFormat="1" ht="33" customHeight="1">
      <c r="A197" s="38"/>
      <c r="B197" s="39"/>
      <c r="C197" s="212" t="s">
        <v>436</v>
      </c>
      <c r="D197" s="212" t="s">
        <v>161</v>
      </c>
      <c r="E197" s="213" t="s">
        <v>1089</v>
      </c>
      <c r="F197" s="214" t="s">
        <v>1090</v>
      </c>
      <c r="G197" s="215" t="s">
        <v>263</v>
      </c>
      <c r="H197" s="216">
        <v>123.99</v>
      </c>
      <c r="I197" s="217"/>
      <c r="J197" s="218">
        <f>ROUND(I197*H197,2)</f>
        <v>0</v>
      </c>
      <c r="K197" s="214" t="s">
        <v>165</v>
      </c>
      <c r="L197" s="44"/>
      <c r="M197" s="219" t="s">
        <v>19</v>
      </c>
      <c r="N197" s="220" t="s">
        <v>43</v>
      </c>
      <c r="O197" s="84"/>
      <c r="P197" s="221">
        <f>O197*H197</f>
        <v>0</v>
      </c>
      <c r="Q197" s="221">
        <v>0</v>
      </c>
      <c r="R197" s="221">
        <f>Q197*H197</f>
        <v>0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166</v>
      </c>
      <c r="AT197" s="223" t="s">
        <v>161</v>
      </c>
      <c r="AU197" s="223" t="s">
        <v>82</v>
      </c>
      <c r="AY197" s="17" t="s">
        <v>159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166</v>
      </c>
      <c r="BM197" s="223" t="s">
        <v>1248</v>
      </c>
    </row>
    <row r="198" spans="1:47" s="2" customFormat="1" ht="12">
      <c r="A198" s="38"/>
      <c r="B198" s="39"/>
      <c r="C198" s="40"/>
      <c r="D198" s="225" t="s">
        <v>168</v>
      </c>
      <c r="E198" s="40"/>
      <c r="F198" s="226" t="s">
        <v>1092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168</v>
      </c>
      <c r="AU198" s="17" t="s">
        <v>82</v>
      </c>
    </row>
    <row r="199" spans="1:47" s="2" customFormat="1" ht="12">
      <c r="A199" s="38"/>
      <c r="B199" s="39"/>
      <c r="C199" s="40"/>
      <c r="D199" s="230" t="s">
        <v>170</v>
      </c>
      <c r="E199" s="40"/>
      <c r="F199" s="231" t="s">
        <v>1093</v>
      </c>
      <c r="G199" s="40"/>
      <c r="H199" s="40"/>
      <c r="I199" s="227"/>
      <c r="J199" s="40"/>
      <c r="K199" s="40"/>
      <c r="L199" s="44"/>
      <c r="M199" s="254"/>
      <c r="N199" s="255"/>
      <c r="O199" s="256"/>
      <c r="P199" s="256"/>
      <c r="Q199" s="256"/>
      <c r="R199" s="256"/>
      <c r="S199" s="256"/>
      <c r="T199" s="257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170</v>
      </c>
      <c r="AU199" s="17" t="s">
        <v>82</v>
      </c>
    </row>
    <row r="200" spans="1:31" s="2" customFormat="1" ht="6.95" customHeight="1">
      <c r="A200" s="38"/>
      <c r="B200" s="59"/>
      <c r="C200" s="60"/>
      <c r="D200" s="60"/>
      <c r="E200" s="60"/>
      <c r="F200" s="60"/>
      <c r="G200" s="60"/>
      <c r="H200" s="60"/>
      <c r="I200" s="60"/>
      <c r="J200" s="60"/>
      <c r="K200" s="60"/>
      <c r="L200" s="44"/>
      <c r="M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</row>
  </sheetData>
  <sheetProtection password="CC35" sheet="1" objects="1" scenarios="1" formatColumns="0" formatRows="0" autoFilter="0"/>
  <autoFilter ref="C90:K19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4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5511411"/>
    <hyperlink ref="F188" r:id="rId17" display="https://podminky.urs.cz/item/CS_URS_2021_02/919521160"/>
    <hyperlink ref="F194" r:id="rId18" display="https://podminky.urs.cz/item/CS_URS_2021_02/59222002"/>
    <hyperlink ref="F199" r:id="rId19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135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136</v>
      </c>
      <c r="L8" s="20"/>
    </row>
    <row r="9" spans="1:31" s="2" customFormat="1" ht="16.5" customHeight="1">
      <c r="A9" s="38"/>
      <c r="B9" s="44"/>
      <c r="C9" s="38"/>
      <c r="D9" s="38"/>
      <c r="E9" s="143" t="s">
        <v>1268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1137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1269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15. 9. 2021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ROUND((SUM(BE91:BE209)),2)</f>
        <v>0</v>
      </c>
      <c r="G35" s="38"/>
      <c r="H35" s="38"/>
      <c r="I35" s="157">
        <v>0.21</v>
      </c>
      <c r="J35" s="156">
        <f>ROUND(((SUM(BE91:BE209))*I35),2)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ROUND((SUM(BF91:BF209)),2)</f>
        <v>0</v>
      </c>
      <c r="G36" s="38"/>
      <c r="H36" s="38"/>
      <c r="I36" s="157">
        <v>0.15</v>
      </c>
      <c r="J36" s="156">
        <f>ROUND(((SUM(BF91:BF209))*I36),2)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ROUND((SUM(BG91:BG209)),2)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ROUND((SUM(BH91:BH209)),2)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ROUND((SUM(BI91:BI209)),2)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138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136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1268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1137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SO 103.1 - Propustek pod sjezdem DN 600 v km 0,046 25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15. 9. 2021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139</v>
      </c>
      <c r="D61" s="171"/>
      <c r="E61" s="171"/>
      <c r="F61" s="171"/>
      <c r="G61" s="171"/>
      <c r="H61" s="171"/>
      <c r="I61" s="171"/>
      <c r="J61" s="172" t="s">
        <v>140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141</v>
      </c>
    </row>
    <row r="64" spans="1:31" s="9" customFormat="1" ht="24.95" customHeight="1">
      <c r="A64" s="9"/>
      <c r="B64" s="174"/>
      <c r="C64" s="175"/>
      <c r="D64" s="176" t="s">
        <v>142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143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279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281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284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286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144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136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1268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1137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69" t="str">
        <f>E11</f>
        <v>SO 103.1 - Propustek pod sjezdem DN 600 v km 0,046 25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15. 9. 2021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145</v>
      </c>
      <c r="D90" s="188" t="s">
        <v>57</v>
      </c>
      <c r="E90" s="188" t="s">
        <v>53</v>
      </c>
      <c r="F90" s="188" t="s">
        <v>54</v>
      </c>
      <c r="G90" s="188" t="s">
        <v>146</v>
      </c>
      <c r="H90" s="188" t="s">
        <v>147</v>
      </c>
      <c r="I90" s="188" t="s">
        <v>148</v>
      </c>
      <c r="J90" s="188" t="s">
        <v>140</v>
      </c>
      <c r="K90" s="189" t="s">
        <v>149</v>
      </c>
      <c r="L90" s="190"/>
      <c r="M90" s="92" t="s">
        <v>19</v>
      </c>
      <c r="N90" s="93" t="s">
        <v>42</v>
      </c>
      <c r="O90" s="93" t="s">
        <v>150</v>
      </c>
      <c r="P90" s="93" t="s">
        <v>151</v>
      </c>
      <c r="Q90" s="93" t="s">
        <v>152</v>
      </c>
      <c r="R90" s="93" t="s">
        <v>153</v>
      </c>
      <c r="S90" s="93" t="s">
        <v>154</v>
      </c>
      <c r="T90" s="94" t="s">
        <v>155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156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44.45871535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141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157</v>
      </c>
      <c r="F92" s="199" t="s">
        <v>158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44.45871535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159</v>
      </c>
      <c r="BK92" s="209">
        <f>BK93+BK132+BK146+BK190+BK206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160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12.934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159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161</v>
      </c>
      <c r="E94" s="213" t="s">
        <v>1270</v>
      </c>
      <c r="F94" s="214" t="s">
        <v>1271</v>
      </c>
      <c r="G94" s="215" t="s">
        <v>249</v>
      </c>
      <c r="H94" s="216">
        <v>9.36</v>
      </c>
      <c r="I94" s="217"/>
      <c r="J94" s="218">
        <f>ROUND(I94*H94,2)</f>
        <v>0</v>
      </c>
      <c r="K94" s="214" t="s">
        <v>165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166</v>
      </c>
      <c r="AT94" s="223" t="s">
        <v>161</v>
      </c>
      <c r="AU94" s="223" t="s">
        <v>82</v>
      </c>
      <c r="AY94" s="17" t="s">
        <v>159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166</v>
      </c>
      <c r="BM94" s="223" t="s">
        <v>1272</v>
      </c>
    </row>
    <row r="95" spans="1:47" s="2" customFormat="1" ht="12">
      <c r="A95" s="38"/>
      <c r="B95" s="39"/>
      <c r="C95" s="40"/>
      <c r="D95" s="225" t="s">
        <v>168</v>
      </c>
      <c r="E95" s="40"/>
      <c r="F95" s="226" t="s">
        <v>1273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168</v>
      </c>
      <c r="AU95" s="17" t="s">
        <v>82</v>
      </c>
    </row>
    <row r="96" spans="1:47" s="2" customFormat="1" ht="12">
      <c r="A96" s="38"/>
      <c r="B96" s="39"/>
      <c r="C96" s="40"/>
      <c r="D96" s="230" t="s">
        <v>170</v>
      </c>
      <c r="E96" s="40"/>
      <c r="F96" s="231" t="s">
        <v>1274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170</v>
      </c>
      <c r="AU96" s="17" t="s">
        <v>82</v>
      </c>
    </row>
    <row r="97" spans="1:47" s="2" customFormat="1" ht="12">
      <c r="A97" s="38"/>
      <c r="B97" s="39"/>
      <c r="C97" s="40"/>
      <c r="D97" s="225" t="s">
        <v>187</v>
      </c>
      <c r="E97" s="40"/>
      <c r="F97" s="253" t="s">
        <v>1144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187</v>
      </c>
      <c r="AU97" s="17" t="s">
        <v>82</v>
      </c>
    </row>
    <row r="98" spans="1:51" s="13" customFormat="1" ht="12">
      <c r="A98" s="13"/>
      <c r="B98" s="232"/>
      <c r="C98" s="233"/>
      <c r="D98" s="225" t="s">
        <v>172</v>
      </c>
      <c r="E98" s="234" t="s">
        <v>19</v>
      </c>
      <c r="F98" s="235" t="s">
        <v>335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172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159</v>
      </c>
    </row>
    <row r="99" spans="1:51" s="13" customFormat="1" ht="12">
      <c r="A99" s="13"/>
      <c r="B99" s="232"/>
      <c r="C99" s="233"/>
      <c r="D99" s="225" t="s">
        <v>172</v>
      </c>
      <c r="E99" s="234" t="s">
        <v>19</v>
      </c>
      <c r="F99" s="235" t="s">
        <v>1145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172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159</v>
      </c>
    </row>
    <row r="100" spans="1:51" s="14" customFormat="1" ht="12">
      <c r="A100" s="14"/>
      <c r="B100" s="242"/>
      <c r="C100" s="243"/>
      <c r="D100" s="225" t="s">
        <v>172</v>
      </c>
      <c r="E100" s="244" t="s">
        <v>19</v>
      </c>
      <c r="F100" s="245" t="s">
        <v>1275</v>
      </c>
      <c r="G100" s="243"/>
      <c r="H100" s="246">
        <v>9.36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172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159</v>
      </c>
    </row>
    <row r="101" spans="1:65" s="2" customFormat="1" ht="44.25" customHeight="1">
      <c r="A101" s="38"/>
      <c r="B101" s="39"/>
      <c r="C101" s="212" t="s">
        <v>82</v>
      </c>
      <c r="D101" s="212" t="s">
        <v>161</v>
      </c>
      <c r="E101" s="213" t="s">
        <v>360</v>
      </c>
      <c r="F101" s="214" t="s">
        <v>361</v>
      </c>
      <c r="G101" s="215" t="s">
        <v>249</v>
      </c>
      <c r="H101" s="216">
        <v>9.36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166</v>
      </c>
      <c r="AT101" s="223" t="s">
        <v>161</v>
      </c>
      <c r="AU101" s="223" t="s">
        <v>82</v>
      </c>
      <c r="AY101" s="17" t="s">
        <v>159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166</v>
      </c>
      <c r="BM101" s="223" t="s">
        <v>1276</v>
      </c>
    </row>
    <row r="102" spans="1:47" s="2" customFormat="1" ht="12">
      <c r="A102" s="38"/>
      <c r="B102" s="39"/>
      <c r="C102" s="40"/>
      <c r="D102" s="225" t="s">
        <v>168</v>
      </c>
      <c r="E102" s="40"/>
      <c r="F102" s="226" t="s">
        <v>363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168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172</v>
      </c>
      <c r="E103" s="244" t="s">
        <v>19</v>
      </c>
      <c r="F103" s="245" t="s">
        <v>1277</v>
      </c>
      <c r="G103" s="243"/>
      <c r="H103" s="246">
        <v>9.36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172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159</v>
      </c>
    </row>
    <row r="104" spans="1:65" s="2" customFormat="1" ht="33" customHeight="1">
      <c r="A104" s="38"/>
      <c r="B104" s="39"/>
      <c r="C104" s="212" t="s">
        <v>181</v>
      </c>
      <c r="D104" s="212" t="s">
        <v>161</v>
      </c>
      <c r="E104" s="213" t="s">
        <v>413</v>
      </c>
      <c r="F104" s="214" t="s">
        <v>414</v>
      </c>
      <c r="G104" s="215" t="s">
        <v>263</v>
      </c>
      <c r="H104" s="216">
        <v>16.848</v>
      </c>
      <c r="I104" s="217"/>
      <c r="J104" s="218">
        <f>ROUND(I104*H104,2)</f>
        <v>0</v>
      </c>
      <c r="K104" s="214" t="s">
        <v>165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166</v>
      </c>
      <c r="AT104" s="223" t="s">
        <v>161</v>
      </c>
      <c r="AU104" s="223" t="s">
        <v>82</v>
      </c>
      <c r="AY104" s="17" t="s">
        <v>159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166</v>
      </c>
      <c r="BM104" s="223" t="s">
        <v>1278</v>
      </c>
    </row>
    <row r="105" spans="1:47" s="2" customFormat="1" ht="12">
      <c r="A105" s="38"/>
      <c r="B105" s="39"/>
      <c r="C105" s="40"/>
      <c r="D105" s="225" t="s">
        <v>168</v>
      </c>
      <c r="E105" s="40"/>
      <c r="F105" s="226" t="s">
        <v>416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168</v>
      </c>
      <c r="AU105" s="17" t="s">
        <v>82</v>
      </c>
    </row>
    <row r="106" spans="1:47" s="2" customFormat="1" ht="12">
      <c r="A106" s="38"/>
      <c r="B106" s="39"/>
      <c r="C106" s="40"/>
      <c r="D106" s="230" t="s">
        <v>170</v>
      </c>
      <c r="E106" s="40"/>
      <c r="F106" s="231" t="s">
        <v>417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170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172</v>
      </c>
      <c r="E107" s="244" t="s">
        <v>19</v>
      </c>
      <c r="F107" s="245" t="s">
        <v>1277</v>
      </c>
      <c r="G107" s="243"/>
      <c r="H107" s="246">
        <v>9.36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172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159</v>
      </c>
    </row>
    <row r="108" spans="1:51" s="14" customFormat="1" ht="12">
      <c r="A108" s="14"/>
      <c r="B108" s="242"/>
      <c r="C108" s="243"/>
      <c r="D108" s="225" t="s">
        <v>172</v>
      </c>
      <c r="E108" s="243"/>
      <c r="F108" s="245" t="s">
        <v>1279</v>
      </c>
      <c r="G108" s="243"/>
      <c r="H108" s="246">
        <v>16.848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172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159</v>
      </c>
    </row>
    <row r="109" spans="1:65" s="2" customFormat="1" ht="24.15" customHeight="1">
      <c r="A109" s="38"/>
      <c r="B109" s="39"/>
      <c r="C109" s="212" t="s">
        <v>166</v>
      </c>
      <c r="D109" s="212" t="s">
        <v>161</v>
      </c>
      <c r="E109" s="213" t="s">
        <v>419</v>
      </c>
      <c r="F109" s="214" t="s">
        <v>420</v>
      </c>
      <c r="G109" s="215" t="s">
        <v>249</v>
      </c>
      <c r="H109" s="216">
        <v>0.856</v>
      </c>
      <c r="I109" s="217"/>
      <c r="J109" s="218">
        <f>ROUND(I109*H109,2)</f>
        <v>0</v>
      </c>
      <c r="K109" s="214" t="s">
        <v>165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166</v>
      </c>
      <c r="AT109" s="223" t="s">
        <v>161</v>
      </c>
      <c r="AU109" s="223" t="s">
        <v>82</v>
      </c>
      <c r="AY109" s="17" t="s">
        <v>159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166</v>
      </c>
      <c r="BM109" s="223" t="s">
        <v>1280</v>
      </c>
    </row>
    <row r="110" spans="1:47" s="2" customFormat="1" ht="12">
      <c r="A110" s="38"/>
      <c r="B110" s="39"/>
      <c r="C110" s="40"/>
      <c r="D110" s="225" t="s">
        <v>168</v>
      </c>
      <c r="E110" s="40"/>
      <c r="F110" s="226" t="s">
        <v>422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168</v>
      </c>
      <c r="AU110" s="17" t="s">
        <v>82</v>
      </c>
    </row>
    <row r="111" spans="1:47" s="2" customFormat="1" ht="12">
      <c r="A111" s="38"/>
      <c r="B111" s="39"/>
      <c r="C111" s="40"/>
      <c r="D111" s="230" t="s">
        <v>170</v>
      </c>
      <c r="E111" s="40"/>
      <c r="F111" s="231" t="s">
        <v>423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170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172</v>
      </c>
      <c r="E112" s="234" t="s">
        <v>19</v>
      </c>
      <c r="F112" s="235" t="s">
        <v>335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172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159</v>
      </c>
    </row>
    <row r="113" spans="1:51" s="14" customFormat="1" ht="12">
      <c r="A113" s="14"/>
      <c r="B113" s="242"/>
      <c r="C113" s="243"/>
      <c r="D113" s="225" t="s">
        <v>172</v>
      </c>
      <c r="E113" s="244" t="s">
        <v>19</v>
      </c>
      <c r="F113" s="245" t="s">
        <v>1281</v>
      </c>
      <c r="G113" s="243"/>
      <c r="H113" s="246">
        <v>0.856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172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159</v>
      </c>
    </row>
    <row r="114" spans="1:65" s="2" customFormat="1" ht="24.15" customHeight="1">
      <c r="A114" s="38"/>
      <c r="B114" s="39"/>
      <c r="C114" s="212" t="s">
        <v>194</v>
      </c>
      <c r="D114" s="212" t="s">
        <v>161</v>
      </c>
      <c r="E114" s="213" t="s">
        <v>1153</v>
      </c>
      <c r="F114" s="214" t="s">
        <v>1154</v>
      </c>
      <c r="G114" s="215" t="s">
        <v>249</v>
      </c>
      <c r="H114" s="216">
        <v>5.303</v>
      </c>
      <c r="I114" s="217"/>
      <c r="J114" s="218">
        <f>ROUND(I114*H114,2)</f>
        <v>0</v>
      </c>
      <c r="K114" s="214" t="s">
        <v>165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166</v>
      </c>
      <c r="AT114" s="223" t="s">
        <v>161</v>
      </c>
      <c r="AU114" s="223" t="s">
        <v>82</v>
      </c>
      <c r="AY114" s="17" t="s">
        <v>159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166</v>
      </c>
      <c r="BM114" s="223" t="s">
        <v>1282</v>
      </c>
    </row>
    <row r="115" spans="1:47" s="2" customFormat="1" ht="12">
      <c r="A115" s="38"/>
      <c r="B115" s="39"/>
      <c r="C115" s="40"/>
      <c r="D115" s="225" t="s">
        <v>168</v>
      </c>
      <c r="E115" s="40"/>
      <c r="F115" s="226" t="s">
        <v>1156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168</v>
      </c>
      <c r="AU115" s="17" t="s">
        <v>82</v>
      </c>
    </row>
    <row r="116" spans="1:47" s="2" customFormat="1" ht="12">
      <c r="A116" s="38"/>
      <c r="B116" s="39"/>
      <c r="C116" s="40"/>
      <c r="D116" s="230" t="s">
        <v>170</v>
      </c>
      <c r="E116" s="40"/>
      <c r="F116" s="231" t="s">
        <v>1157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170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172</v>
      </c>
      <c r="E117" s="234" t="s">
        <v>19</v>
      </c>
      <c r="F117" s="235" t="s">
        <v>335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172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159</v>
      </c>
    </row>
    <row r="118" spans="1:51" s="14" customFormat="1" ht="12">
      <c r="A118" s="14"/>
      <c r="B118" s="242"/>
      <c r="C118" s="243"/>
      <c r="D118" s="225" t="s">
        <v>172</v>
      </c>
      <c r="E118" s="244" t="s">
        <v>19</v>
      </c>
      <c r="F118" s="245" t="s">
        <v>1283</v>
      </c>
      <c r="G118" s="243"/>
      <c r="H118" s="246">
        <v>5.303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172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159</v>
      </c>
    </row>
    <row r="119" spans="1:65" s="2" customFormat="1" ht="16.5" customHeight="1">
      <c r="A119" s="38"/>
      <c r="B119" s="39"/>
      <c r="C119" s="258" t="s">
        <v>200</v>
      </c>
      <c r="D119" s="258" t="s">
        <v>376</v>
      </c>
      <c r="E119" s="259" t="s">
        <v>1159</v>
      </c>
      <c r="F119" s="260" t="s">
        <v>1160</v>
      </c>
      <c r="G119" s="261" t="s">
        <v>263</v>
      </c>
      <c r="H119" s="262">
        <v>12.934</v>
      </c>
      <c r="I119" s="263"/>
      <c r="J119" s="264">
        <f>ROUND(I119*H119,2)</f>
        <v>0</v>
      </c>
      <c r="K119" s="260" t="s">
        <v>165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12.934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215</v>
      </c>
      <c r="AT119" s="223" t="s">
        <v>376</v>
      </c>
      <c r="AU119" s="223" t="s">
        <v>82</v>
      </c>
      <c r="AY119" s="17" t="s">
        <v>159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166</v>
      </c>
      <c r="BM119" s="223" t="s">
        <v>1284</v>
      </c>
    </row>
    <row r="120" spans="1:47" s="2" customFormat="1" ht="12">
      <c r="A120" s="38"/>
      <c r="B120" s="39"/>
      <c r="C120" s="40"/>
      <c r="D120" s="225" t="s">
        <v>168</v>
      </c>
      <c r="E120" s="40"/>
      <c r="F120" s="226" t="s">
        <v>1160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168</v>
      </c>
      <c r="AU120" s="17" t="s">
        <v>82</v>
      </c>
    </row>
    <row r="121" spans="1:47" s="2" customFormat="1" ht="12">
      <c r="A121" s="38"/>
      <c r="B121" s="39"/>
      <c r="C121" s="40"/>
      <c r="D121" s="230" t="s">
        <v>170</v>
      </c>
      <c r="E121" s="40"/>
      <c r="F121" s="231" t="s">
        <v>1162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170</v>
      </c>
      <c r="AU121" s="17" t="s">
        <v>82</v>
      </c>
    </row>
    <row r="122" spans="1:47" s="2" customFormat="1" ht="12">
      <c r="A122" s="38"/>
      <c r="B122" s="39"/>
      <c r="C122" s="40"/>
      <c r="D122" s="225" t="s">
        <v>187</v>
      </c>
      <c r="E122" s="40"/>
      <c r="F122" s="253" t="s">
        <v>1163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187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172</v>
      </c>
      <c r="E123" s="234" t="s">
        <v>19</v>
      </c>
      <c r="F123" s="235" t="s">
        <v>335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172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159</v>
      </c>
    </row>
    <row r="124" spans="1:51" s="14" customFormat="1" ht="12">
      <c r="A124" s="14"/>
      <c r="B124" s="242"/>
      <c r="C124" s="243"/>
      <c r="D124" s="225" t="s">
        <v>172</v>
      </c>
      <c r="E124" s="244" t="s">
        <v>19</v>
      </c>
      <c r="F124" s="245" t="s">
        <v>1281</v>
      </c>
      <c r="G124" s="243"/>
      <c r="H124" s="246">
        <v>0.856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172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159</v>
      </c>
    </row>
    <row r="125" spans="1:51" s="14" customFormat="1" ht="12">
      <c r="A125" s="14"/>
      <c r="B125" s="242"/>
      <c r="C125" s="243"/>
      <c r="D125" s="225" t="s">
        <v>172</v>
      </c>
      <c r="E125" s="244" t="s">
        <v>19</v>
      </c>
      <c r="F125" s="245" t="s">
        <v>1283</v>
      </c>
      <c r="G125" s="243"/>
      <c r="H125" s="246">
        <v>5.303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172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159</v>
      </c>
    </row>
    <row r="126" spans="1:51" s="14" customFormat="1" ht="12">
      <c r="A126" s="14"/>
      <c r="B126" s="242"/>
      <c r="C126" s="243"/>
      <c r="D126" s="225" t="s">
        <v>172</v>
      </c>
      <c r="E126" s="243"/>
      <c r="F126" s="245" t="s">
        <v>1285</v>
      </c>
      <c r="G126" s="243"/>
      <c r="H126" s="246">
        <v>12.934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172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159</v>
      </c>
    </row>
    <row r="127" spans="1:65" s="2" customFormat="1" ht="24.15" customHeight="1">
      <c r="A127" s="38"/>
      <c r="B127" s="39"/>
      <c r="C127" s="212" t="s">
        <v>206</v>
      </c>
      <c r="D127" s="212" t="s">
        <v>161</v>
      </c>
      <c r="E127" s="213" t="s">
        <v>443</v>
      </c>
      <c r="F127" s="214" t="s">
        <v>444</v>
      </c>
      <c r="G127" s="215" t="s">
        <v>209</v>
      </c>
      <c r="H127" s="216">
        <v>18.4</v>
      </c>
      <c r="I127" s="217"/>
      <c r="J127" s="218">
        <f>ROUND(I127*H127,2)</f>
        <v>0</v>
      </c>
      <c r="K127" s="214" t="s">
        <v>165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166</v>
      </c>
      <c r="AT127" s="223" t="s">
        <v>161</v>
      </c>
      <c r="AU127" s="223" t="s">
        <v>82</v>
      </c>
      <c r="AY127" s="17" t="s">
        <v>159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166</v>
      </c>
      <c r="BM127" s="223" t="s">
        <v>1286</v>
      </c>
    </row>
    <row r="128" spans="1:47" s="2" customFormat="1" ht="12">
      <c r="A128" s="38"/>
      <c r="B128" s="39"/>
      <c r="C128" s="40"/>
      <c r="D128" s="225" t="s">
        <v>168</v>
      </c>
      <c r="E128" s="40"/>
      <c r="F128" s="226" t="s">
        <v>446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168</v>
      </c>
      <c r="AU128" s="17" t="s">
        <v>82</v>
      </c>
    </row>
    <row r="129" spans="1:47" s="2" customFormat="1" ht="12">
      <c r="A129" s="38"/>
      <c r="B129" s="39"/>
      <c r="C129" s="40"/>
      <c r="D129" s="230" t="s">
        <v>170</v>
      </c>
      <c r="E129" s="40"/>
      <c r="F129" s="231" t="s">
        <v>447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170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172</v>
      </c>
      <c r="E130" s="234" t="s">
        <v>19</v>
      </c>
      <c r="F130" s="235" t="s">
        <v>1166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172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159</v>
      </c>
    </row>
    <row r="131" spans="1:51" s="14" customFormat="1" ht="12">
      <c r="A131" s="14"/>
      <c r="B131" s="242"/>
      <c r="C131" s="243"/>
      <c r="D131" s="225" t="s">
        <v>172</v>
      </c>
      <c r="E131" s="244" t="s">
        <v>19</v>
      </c>
      <c r="F131" s="245" t="s">
        <v>1287</v>
      </c>
      <c r="G131" s="243"/>
      <c r="H131" s="246">
        <v>18.4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172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159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523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159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215</v>
      </c>
      <c r="D133" s="212" t="s">
        <v>161</v>
      </c>
      <c r="E133" s="213" t="s">
        <v>1168</v>
      </c>
      <c r="F133" s="214" t="s">
        <v>1169</v>
      </c>
      <c r="G133" s="215" t="s">
        <v>249</v>
      </c>
      <c r="H133" s="216">
        <v>1.2</v>
      </c>
      <c r="I133" s="217"/>
      <c r="J133" s="218">
        <f>ROUND(I133*H133,2)</f>
        <v>0</v>
      </c>
      <c r="K133" s="214" t="s">
        <v>165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166</v>
      </c>
      <c r="AT133" s="223" t="s">
        <v>161</v>
      </c>
      <c r="AU133" s="223" t="s">
        <v>82</v>
      </c>
      <c r="AY133" s="17" t="s">
        <v>159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166</v>
      </c>
      <c r="BM133" s="223" t="s">
        <v>1288</v>
      </c>
    </row>
    <row r="134" spans="1:47" s="2" customFormat="1" ht="12">
      <c r="A134" s="38"/>
      <c r="B134" s="39"/>
      <c r="C134" s="40"/>
      <c r="D134" s="225" t="s">
        <v>168</v>
      </c>
      <c r="E134" s="40"/>
      <c r="F134" s="226" t="s">
        <v>1171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168</v>
      </c>
      <c r="AU134" s="17" t="s">
        <v>82</v>
      </c>
    </row>
    <row r="135" spans="1:47" s="2" customFormat="1" ht="12">
      <c r="A135" s="38"/>
      <c r="B135" s="39"/>
      <c r="C135" s="40"/>
      <c r="D135" s="230" t="s">
        <v>170</v>
      </c>
      <c r="E135" s="40"/>
      <c r="F135" s="231" t="s">
        <v>1172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170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172</v>
      </c>
      <c r="E136" s="234" t="s">
        <v>19</v>
      </c>
      <c r="F136" s="235" t="s">
        <v>1173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172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159</v>
      </c>
    </row>
    <row r="137" spans="1:51" s="14" customFormat="1" ht="12">
      <c r="A137" s="14"/>
      <c r="B137" s="242"/>
      <c r="C137" s="243"/>
      <c r="D137" s="225" t="s">
        <v>172</v>
      </c>
      <c r="E137" s="244" t="s">
        <v>19</v>
      </c>
      <c r="F137" s="245" t="s">
        <v>1289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172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159</v>
      </c>
    </row>
    <row r="138" spans="1:65" s="2" customFormat="1" ht="16.5" customHeight="1">
      <c r="A138" s="38"/>
      <c r="B138" s="39"/>
      <c r="C138" s="212" t="s">
        <v>222</v>
      </c>
      <c r="D138" s="212" t="s">
        <v>161</v>
      </c>
      <c r="E138" s="213" t="s">
        <v>1175</v>
      </c>
      <c r="F138" s="214" t="s">
        <v>1176</v>
      </c>
      <c r="G138" s="215" t="s">
        <v>209</v>
      </c>
      <c r="H138" s="216">
        <v>4.7</v>
      </c>
      <c r="I138" s="217"/>
      <c r="J138" s="218">
        <f>ROUND(I138*H138,2)</f>
        <v>0</v>
      </c>
      <c r="K138" s="214" t="s">
        <v>165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166</v>
      </c>
      <c r="AT138" s="223" t="s">
        <v>161</v>
      </c>
      <c r="AU138" s="223" t="s">
        <v>82</v>
      </c>
      <c r="AY138" s="17" t="s">
        <v>159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166</v>
      </c>
      <c r="BM138" s="223" t="s">
        <v>1290</v>
      </c>
    </row>
    <row r="139" spans="1:47" s="2" customFormat="1" ht="12">
      <c r="A139" s="38"/>
      <c r="B139" s="39"/>
      <c r="C139" s="40"/>
      <c r="D139" s="225" t="s">
        <v>168</v>
      </c>
      <c r="E139" s="40"/>
      <c r="F139" s="226" t="s">
        <v>1178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168</v>
      </c>
      <c r="AU139" s="17" t="s">
        <v>82</v>
      </c>
    </row>
    <row r="140" spans="1:47" s="2" customFormat="1" ht="12">
      <c r="A140" s="38"/>
      <c r="B140" s="39"/>
      <c r="C140" s="40"/>
      <c r="D140" s="230" t="s">
        <v>170</v>
      </c>
      <c r="E140" s="40"/>
      <c r="F140" s="231" t="s">
        <v>1179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170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172</v>
      </c>
      <c r="E141" s="234" t="s">
        <v>19</v>
      </c>
      <c r="F141" s="235" t="s">
        <v>1173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172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159</v>
      </c>
    </row>
    <row r="142" spans="1:51" s="14" customFormat="1" ht="12">
      <c r="A142" s="14"/>
      <c r="B142" s="242"/>
      <c r="C142" s="243"/>
      <c r="D142" s="225" t="s">
        <v>172</v>
      </c>
      <c r="E142" s="244" t="s">
        <v>19</v>
      </c>
      <c r="F142" s="245" t="s">
        <v>1291</v>
      </c>
      <c r="G142" s="243"/>
      <c r="H142" s="246">
        <v>4.7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172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159</v>
      </c>
    </row>
    <row r="143" spans="1:65" s="2" customFormat="1" ht="16.5" customHeight="1">
      <c r="A143" s="38"/>
      <c r="B143" s="39"/>
      <c r="C143" s="212" t="s">
        <v>228</v>
      </c>
      <c r="D143" s="212" t="s">
        <v>161</v>
      </c>
      <c r="E143" s="213" t="s">
        <v>1181</v>
      </c>
      <c r="F143" s="214" t="s">
        <v>1182</v>
      </c>
      <c r="G143" s="215" t="s">
        <v>209</v>
      </c>
      <c r="H143" s="216">
        <v>4.7</v>
      </c>
      <c r="I143" s="217"/>
      <c r="J143" s="218">
        <f>ROUND(I143*H143,2)</f>
        <v>0</v>
      </c>
      <c r="K143" s="214" t="s">
        <v>165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166</v>
      </c>
      <c r="AT143" s="223" t="s">
        <v>161</v>
      </c>
      <c r="AU143" s="223" t="s">
        <v>82</v>
      </c>
      <c r="AY143" s="17" t="s">
        <v>159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166</v>
      </c>
      <c r="BM143" s="223" t="s">
        <v>1292</v>
      </c>
    </row>
    <row r="144" spans="1:47" s="2" customFormat="1" ht="12">
      <c r="A144" s="38"/>
      <c r="B144" s="39"/>
      <c r="C144" s="40"/>
      <c r="D144" s="225" t="s">
        <v>168</v>
      </c>
      <c r="E144" s="40"/>
      <c r="F144" s="226" t="s">
        <v>1184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168</v>
      </c>
      <c r="AU144" s="17" t="s">
        <v>82</v>
      </c>
    </row>
    <row r="145" spans="1:47" s="2" customFormat="1" ht="12">
      <c r="A145" s="38"/>
      <c r="B145" s="39"/>
      <c r="C145" s="40"/>
      <c r="D145" s="230" t="s">
        <v>170</v>
      </c>
      <c r="E145" s="40"/>
      <c r="F145" s="231" t="s">
        <v>1185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170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166</v>
      </c>
      <c r="F146" s="210" t="s">
        <v>663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6.8920852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159</v>
      </c>
      <c r="BK146" s="209">
        <f>SUM(BK147:BK189)</f>
        <v>0</v>
      </c>
    </row>
    <row r="147" spans="1:65" s="2" customFormat="1" ht="24.15" customHeight="1">
      <c r="A147" s="38"/>
      <c r="B147" s="39"/>
      <c r="C147" s="212" t="s">
        <v>234</v>
      </c>
      <c r="D147" s="212" t="s">
        <v>161</v>
      </c>
      <c r="E147" s="213" t="s">
        <v>1186</v>
      </c>
      <c r="F147" s="214" t="s">
        <v>1187</v>
      </c>
      <c r="G147" s="215" t="s">
        <v>164</v>
      </c>
      <c r="H147" s="216">
        <v>7</v>
      </c>
      <c r="I147" s="217"/>
      <c r="J147" s="218">
        <f>ROUND(I147*H147,2)</f>
        <v>0</v>
      </c>
      <c r="K147" s="214" t="s">
        <v>165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0.01155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166</v>
      </c>
      <c r="AT147" s="223" t="s">
        <v>161</v>
      </c>
      <c r="AU147" s="223" t="s">
        <v>82</v>
      </c>
      <c r="AY147" s="17" t="s">
        <v>159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166</v>
      </c>
      <c r="BM147" s="223" t="s">
        <v>1293</v>
      </c>
    </row>
    <row r="148" spans="1:47" s="2" customFormat="1" ht="12">
      <c r="A148" s="38"/>
      <c r="B148" s="39"/>
      <c r="C148" s="40"/>
      <c r="D148" s="225" t="s">
        <v>168</v>
      </c>
      <c r="E148" s="40"/>
      <c r="F148" s="226" t="s">
        <v>1189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168</v>
      </c>
      <c r="AU148" s="17" t="s">
        <v>82</v>
      </c>
    </row>
    <row r="149" spans="1:47" s="2" customFormat="1" ht="12">
      <c r="A149" s="38"/>
      <c r="B149" s="39"/>
      <c r="C149" s="40"/>
      <c r="D149" s="230" t="s">
        <v>170</v>
      </c>
      <c r="E149" s="40"/>
      <c r="F149" s="231" t="s">
        <v>1190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170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172</v>
      </c>
      <c r="E150" s="234" t="s">
        <v>19</v>
      </c>
      <c r="F150" s="235" t="s">
        <v>1173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172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159</v>
      </c>
    </row>
    <row r="151" spans="1:51" s="14" customFormat="1" ht="12">
      <c r="A151" s="14"/>
      <c r="B151" s="242"/>
      <c r="C151" s="243"/>
      <c r="D151" s="225" t="s">
        <v>172</v>
      </c>
      <c r="E151" s="244" t="s">
        <v>19</v>
      </c>
      <c r="F151" s="245" t="s">
        <v>1294</v>
      </c>
      <c r="G151" s="243"/>
      <c r="H151" s="246">
        <v>7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172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159</v>
      </c>
    </row>
    <row r="152" spans="1:65" s="2" customFormat="1" ht="16.5" customHeight="1">
      <c r="A152" s="38"/>
      <c r="B152" s="39"/>
      <c r="C152" s="258" t="s">
        <v>240</v>
      </c>
      <c r="D152" s="258" t="s">
        <v>376</v>
      </c>
      <c r="E152" s="259" t="s">
        <v>1192</v>
      </c>
      <c r="F152" s="260" t="s">
        <v>1193</v>
      </c>
      <c r="G152" s="261" t="s">
        <v>164</v>
      </c>
      <c r="H152" s="262">
        <v>7</v>
      </c>
      <c r="I152" s="263"/>
      <c r="J152" s="264">
        <f>ROUND(I152*H152,2)</f>
        <v>0</v>
      </c>
      <c r="K152" s="260" t="s">
        <v>165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0.28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215</v>
      </c>
      <c r="AT152" s="223" t="s">
        <v>376</v>
      </c>
      <c r="AU152" s="223" t="s">
        <v>82</v>
      </c>
      <c r="AY152" s="17" t="s">
        <v>159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166</v>
      </c>
      <c r="BM152" s="223" t="s">
        <v>1295</v>
      </c>
    </row>
    <row r="153" spans="1:47" s="2" customFormat="1" ht="12">
      <c r="A153" s="38"/>
      <c r="B153" s="39"/>
      <c r="C153" s="40"/>
      <c r="D153" s="225" t="s">
        <v>168</v>
      </c>
      <c r="E153" s="40"/>
      <c r="F153" s="226" t="s">
        <v>1193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168</v>
      </c>
      <c r="AU153" s="17" t="s">
        <v>82</v>
      </c>
    </row>
    <row r="154" spans="1:47" s="2" customFormat="1" ht="12">
      <c r="A154" s="38"/>
      <c r="B154" s="39"/>
      <c r="C154" s="40"/>
      <c r="D154" s="230" t="s">
        <v>170</v>
      </c>
      <c r="E154" s="40"/>
      <c r="F154" s="231" t="s">
        <v>1195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170</v>
      </c>
      <c r="AU154" s="17" t="s">
        <v>82</v>
      </c>
    </row>
    <row r="155" spans="1:65" s="2" customFormat="1" ht="24.15" customHeight="1">
      <c r="A155" s="38"/>
      <c r="B155" s="39"/>
      <c r="C155" s="212" t="s">
        <v>246</v>
      </c>
      <c r="D155" s="212" t="s">
        <v>161</v>
      </c>
      <c r="E155" s="213" t="s">
        <v>1196</v>
      </c>
      <c r="F155" s="214" t="s">
        <v>1197</v>
      </c>
      <c r="G155" s="215" t="s">
        <v>249</v>
      </c>
      <c r="H155" s="216">
        <v>0.264</v>
      </c>
      <c r="I155" s="217"/>
      <c r="J155" s="218">
        <f>ROUND(I155*H155,2)</f>
        <v>0</v>
      </c>
      <c r="K155" s="214" t="s">
        <v>165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166</v>
      </c>
      <c r="AT155" s="223" t="s">
        <v>161</v>
      </c>
      <c r="AU155" s="223" t="s">
        <v>82</v>
      </c>
      <c r="AY155" s="17" t="s">
        <v>159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166</v>
      </c>
      <c r="BM155" s="223" t="s">
        <v>1296</v>
      </c>
    </row>
    <row r="156" spans="1:47" s="2" customFormat="1" ht="12">
      <c r="A156" s="38"/>
      <c r="B156" s="39"/>
      <c r="C156" s="40"/>
      <c r="D156" s="225" t="s">
        <v>168</v>
      </c>
      <c r="E156" s="40"/>
      <c r="F156" s="226" t="s">
        <v>1199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168</v>
      </c>
      <c r="AU156" s="17" t="s">
        <v>82</v>
      </c>
    </row>
    <row r="157" spans="1:47" s="2" customFormat="1" ht="12">
      <c r="A157" s="38"/>
      <c r="B157" s="39"/>
      <c r="C157" s="40"/>
      <c r="D157" s="230" t="s">
        <v>170</v>
      </c>
      <c r="E157" s="40"/>
      <c r="F157" s="231" t="s">
        <v>1200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170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172</v>
      </c>
      <c r="E158" s="234" t="s">
        <v>19</v>
      </c>
      <c r="F158" s="235" t="s">
        <v>1173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172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159</v>
      </c>
    </row>
    <row r="159" spans="1:51" s="13" customFormat="1" ht="12">
      <c r="A159" s="13"/>
      <c r="B159" s="232"/>
      <c r="C159" s="233"/>
      <c r="D159" s="225" t="s">
        <v>172</v>
      </c>
      <c r="E159" s="234" t="s">
        <v>19</v>
      </c>
      <c r="F159" s="235" t="s">
        <v>1201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172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159</v>
      </c>
    </row>
    <row r="160" spans="1:51" s="14" customFormat="1" ht="12">
      <c r="A160" s="14"/>
      <c r="B160" s="242"/>
      <c r="C160" s="243"/>
      <c r="D160" s="225" t="s">
        <v>172</v>
      </c>
      <c r="E160" s="244" t="s">
        <v>19</v>
      </c>
      <c r="F160" s="245" t="s">
        <v>1297</v>
      </c>
      <c r="G160" s="243"/>
      <c r="H160" s="246">
        <v>0.264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172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159</v>
      </c>
    </row>
    <row r="161" spans="1:65" s="2" customFormat="1" ht="24.15" customHeight="1">
      <c r="A161" s="38"/>
      <c r="B161" s="39"/>
      <c r="C161" s="212" t="s">
        <v>254</v>
      </c>
      <c r="D161" s="212" t="s">
        <v>161</v>
      </c>
      <c r="E161" s="213" t="s">
        <v>1203</v>
      </c>
      <c r="F161" s="214" t="s">
        <v>1204</v>
      </c>
      <c r="G161" s="215" t="s">
        <v>249</v>
      </c>
      <c r="H161" s="216">
        <v>2.449</v>
      </c>
      <c r="I161" s="217"/>
      <c r="J161" s="218">
        <f>ROUND(I161*H161,2)</f>
        <v>0</v>
      </c>
      <c r="K161" s="214" t="s">
        <v>165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166</v>
      </c>
      <c r="AT161" s="223" t="s">
        <v>161</v>
      </c>
      <c r="AU161" s="223" t="s">
        <v>82</v>
      </c>
      <c r="AY161" s="17" t="s">
        <v>159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166</v>
      </c>
      <c r="BM161" s="223" t="s">
        <v>1298</v>
      </c>
    </row>
    <row r="162" spans="1:47" s="2" customFormat="1" ht="12">
      <c r="A162" s="38"/>
      <c r="B162" s="39"/>
      <c r="C162" s="40"/>
      <c r="D162" s="225" t="s">
        <v>168</v>
      </c>
      <c r="E162" s="40"/>
      <c r="F162" s="226" t="s">
        <v>1206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168</v>
      </c>
      <c r="AU162" s="17" t="s">
        <v>82</v>
      </c>
    </row>
    <row r="163" spans="1:47" s="2" customFormat="1" ht="12">
      <c r="A163" s="38"/>
      <c r="B163" s="39"/>
      <c r="C163" s="40"/>
      <c r="D163" s="230" t="s">
        <v>170</v>
      </c>
      <c r="E163" s="40"/>
      <c r="F163" s="231" t="s">
        <v>1207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170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172</v>
      </c>
      <c r="E164" s="234" t="s">
        <v>19</v>
      </c>
      <c r="F164" s="235" t="s">
        <v>1173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172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159</v>
      </c>
    </row>
    <row r="165" spans="1:51" s="13" customFormat="1" ht="12">
      <c r="A165" s="13"/>
      <c r="B165" s="232"/>
      <c r="C165" s="233"/>
      <c r="D165" s="225" t="s">
        <v>172</v>
      </c>
      <c r="E165" s="234" t="s">
        <v>19</v>
      </c>
      <c r="F165" s="235" t="s">
        <v>1208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172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159</v>
      </c>
    </row>
    <row r="166" spans="1:51" s="14" customFormat="1" ht="12">
      <c r="A166" s="14"/>
      <c r="B166" s="242"/>
      <c r="C166" s="243"/>
      <c r="D166" s="225" t="s">
        <v>172</v>
      </c>
      <c r="E166" s="244" t="s">
        <v>19</v>
      </c>
      <c r="F166" s="245" t="s">
        <v>1299</v>
      </c>
      <c r="G166" s="243"/>
      <c r="H166" s="246">
        <v>2.449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172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159</v>
      </c>
    </row>
    <row r="167" spans="1:65" s="2" customFormat="1" ht="24.15" customHeight="1">
      <c r="A167" s="38"/>
      <c r="B167" s="39"/>
      <c r="C167" s="212" t="s">
        <v>8</v>
      </c>
      <c r="D167" s="212" t="s">
        <v>161</v>
      </c>
      <c r="E167" s="213" t="s">
        <v>1210</v>
      </c>
      <c r="F167" s="214" t="s">
        <v>1211</v>
      </c>
      <c r="G167" s="215" t="s">
        <v>249</v>
      </c>
      <c r="H167" s="216">
        <v>1.544</v>
      </c>
      <c r="I167" s="217"/>
      <c r="J167" s="218">
        <f>ROUND(I167*H167,2)</f>
        <v>0</v>
      </c>
      <c r="K167" s="214" t="s">
        <v>165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166</v>
      </c>
      <c r="AT167" s="223" t="s">
        <v>161</v>
      </c>
      <c r="AU167" s="223" t="s">
        <v>82</v>
      </c>
      <c r="AY167" s="17" t="s">
        <v>159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166</v>
      </c>
      <c r="BM167" s="223" t="s">
        <v>1300</v>
      </c>
    </row>
    <row r="168" spans="1:47" s="2" customFormat="1" ht="12">
      <c r="A168" s="38"/>
      <c r="B168" s="39"/>
      <c r="C168" s="40"/>
      <c r="D168" s="225" t="s">
        <v>168</v>
      </c>
      <c r="E168" s="40"/>
      <c r="F168" s="226" t="s">
        <v>1213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168</v>
      </c>
      <c r="AU168" s="17" t="s">
        <v>82</v>
      </c>
    </row>
    <row r="169" spans="1:47" s="2" customFormat="1" ht="12">
      <c r="A169" s="38"/>
      <c r="B169" s="39"/>
      <c r="C169" s="40"/>
      <c r="D169" s="230" t="s">
        <v>170</v>
      </c>
      <c r="E169" s="40"/>
      <c r="F169" s="231" t="s">
        <v>1214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170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172</v>
      </c>
      <c r="E170" s="234" t="s">
        <v>19</v>
      </c>
      <c r="F170" s="235" t="s">
        <v>1173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172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159</v>
      </c>
    </row>
    <row r="171" spans="1:51" s="13" customFormat="1" ht="12">
      <c r="A171" s="13"/>
      <c r="B171" s="232"/>
      <c r="C171" s="233"/>
      <c r="D171" s="225" t="s">
        <v>172</v>
      </c>
      <c r="E171" s="234" t="s">
        <v>19</v>
      </c>
      <c r="F171" s="235" t="s">
        <v>1201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172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159</v>
      </c>
    </row>
    <row r="172" spans="1:51" s="14" customFormat="1" ht="12">
      <c r="A172" s="14"/>
      <c r="B172" s="242"/>
      <c r="C172" s="243"/>
      <c r="D172" s="225" t="s">
        <v>172</v>
      </c>
      <c r="E172" s="244" t="s">
        <v>19</v>
      </c>
      <c r="F172" s="245" t="s">
        <v>1301</v>
      </c>
      <c r="G172" s="243"/>
      <c r="H172" s="246">
        <v>1.544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172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159</v>
      </c>
    </row>
    <row r="173" spans="1:65" s="2" customFormat="1" ht="24.15" customHeight="1">
      <c r="A173" s="38"/>
      <c r="B173" s="39"/>
      <c r="C173" s="212" t="s">
        <v>266</v>
      </c>
      <c r="D173" s="212" t="s">
        <v>161</v>
      </c>
      <c r="E173" s="213" t="s">
        <v>1216</v>
      </c>
      <c r="F173" s="214" t="s">
        <v>1217</v>
      </c>
      <c r="G173" s="215" t="s">
        <v>249</v>
      </c>
      <c r="H173" s="216">
        <v>2.319</v>
      </c>
      <c r="I173" s="217"/>
      <c r="J173" s="218">
        <f>ROUND(I173*H173,2)</f>
        <v>0</v>
      </c>
      <c r="K173" s="214" t="s">
        <v>165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166</v>
      </c>
      <c r="AT173" s="223" t="s">
        <v>161</v>
      </c>
      <c r="AU173" s="223" t="s">
        <v>82</v>
      </c>
      <c r="AY173" s="17" t="s">
        <v>159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166</v>
      </c>
      <c r="BM173" s="223" t="s">
        <v>1302</v>
      </c>
    </row>
    <row r="174" spans="1:47" s="2" customFormat="1" ht="12">
      <c r="A174" s="38"/>
      <c r="B174" s="39"/>
      <c r="C174" s="40"/>
      <c r="D174" s="225" t="s">
        <v>168</v>
      </c>
      <c r="E174" s="40"/>
      <c r="F174" s="226" t="s">
        <v>1219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168</v>
      </c>
      <c r="AU174" s="17" t="s">
        <v>82</v>
      </c>
    </row>
    <row r="175" spans="1:47" s="2" customFormat="1" ht="12">
      <c r="A175" s="38"/>
      <c r="B175" s="39"/>
      <c r="C175" s="40"/>
      <c r="D175" s="230" t="s">
        <v>170</v>
      </c>
      <c r="E175" s="40"/>
      <c r="F175" s="231" t="s">
        <v>1220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170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172</v>
      </c>
      <c r="E176" s="234" t="s">
        <v>19</v>
      </c>
      <c r="F176" s="235" t="s">
        <v>1173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172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159</v>
      </c>
    </row>
    <row r="177" spans="1:51" s="13" customFormat="1" ht="12">
      <c r="A177" s="13"/>
      <c r="B177" s="232"/>
      <c r="C177" s="233"/>
      <c r="D177" s="225" t="s">
        <v>172</v>
      </c>
      <c r="E177" s="234" t="s">
        <v>19</v>
      </c>
      <c r="F177" s="235" t="s">
        <v>1221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172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159</v>
      </c>
    </row>
    <row r="178" spans="1:51" s="14" customFormat="1" ht="12">
      <c r="A178" s="14"/>
      <c r="B178" s="242"/>
      <c r="C178" s="243"/>
      <c r="D178" s="225" t="s">
        <v>172</v>
      </c>
      <c r="E178" s="244" t="s">
        <v>19</v>
      </c>
      <c r="F178" s="245" t="s">
        <v>1303</v>
      </c>
      <c r="G178" s="243"/>
      <c r="H178" s="246">
        <v>2.319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172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159</v>
      </c>
    </row>
    <row r="179" spans="1:65" s="2" customFormat="1" ht="24.15" customHeight="1">
      <c r="A179" s="38"/>
      <c r="B179" s="39"/>
      <c r="C179" s="212" t="s">
        <v>272</v>
      </c>
      <c r="D179" s="212" t="s">
        <v>161</v>
      </c>
      <c r="E179" s="213" t="s">
        <v>1223</v>
      </c>
      <c r="F179" s="214" t="s">
        <v>1224</v>
      </c>
      <c r="G179" s="215" t="s">
        <v>249</v>
      </c>
      <c r="H179" s="216">
        <v>0.18</v>
      </c>
      <c r="I179" s="217"/>
      <c r="J179" s="218">
        <f>ROUND(I179*H179,2)</f>
        <v>0</v>
      </c>
      <c r="K179" s="214" t="s">
        <v>165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166</v>
      </c>
      <c r="AT179" s="223" t="s">
        <v>161</v>
      </c>
      <c r="AU179" s="223" t="s">
        <v>82</v>
      </c>
      <c r="AY179" s="17" t="s">
        <v>159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166</v>
      </c>
      <c r="BM179" s="223" t="s">
        <v>1304</v>
      </c>
    </row>
    <row r="180" spans="1:47" s="2" customFormat="1" ht="12">
      <c r="A180" s="38"/>
      <c r="B180" s="39"/>
      <c r="C180" s="40"/>
      <c r="D180" s="225" t="s">
        <v>168</v>
      </c>
      <c r="E180" s="40"/>
      <c r="F180" s="226" t="s">
        <v>1226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168</v>
      </c>
      <c r="AU180" s="17" t="s">
        <v>82</v>
      </c>
    </row>
    <row r="181" spans="1:47" s="2" customFormat="1" ht="12">
      <c r="A181" s="38"/>
      <c r="B181" s="39"/>
      <c r="C181" s="40"/>
      <c r="D181" s="230" t="s">
        <v>170</v>
      </c>
      <c r="E181" s="40"/>
      <c r="F181" s="231" t="s">
        <v>1227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170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172</v>
      </c>
      <c r="E182" s="234" t="s">
        <v>19</v>
      </c>
      <c r="F182" s="235" t="s">
        <v>1173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172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159</v>
      </c>
    </row>
    <row r="183" spans="1:51" s="14" customFormat="1" ht="12">
      <c r="A183" s="14"/>
      <c r="B183" s="242"/>
      <c r="C183" s="243"/>
      <c r="D183" s="225" t="s">
        <v>172</v>
      </c>
      <c r="E183" s="244" t="s">
        <v>19</v>
      </c>
      <c r="F183" s="245" t="s">
        <v>1228</v>
      </c>
      <c r="G183" s="243"/>
      <c r="H183" s="246">
        <v>0.18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172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159</v>
      </c>
    </row>
    <row r="184" spans="1:65" s="2" customFormat="1" ht="33" customHeight="1">
      <c r="A184" s="38"/>
      <c r="B184" s="39"/>
      <c r="C184" s="212" t="s">
        <v>425</v>
      </c>
      <c r="D184" s="212" t="s">
        <v>161</v>
      </c>
      <c r="E184" s="213" t="s">
        <v>1229</v>
      </c>
      <c r="F184" s="214" t="s">
        <v>1230</v>
      </c>
      <c r="G184" s="215" t="s">
        <v>209</v>
      </c>
      <c r="H184" s="216">
        <v>14.84</v>
      </c>
      <c r="I184" s="217"/>
      <c r="J184" s="218">
        <f>ROUND(I184*H184,2)</f>
        <v>0</v>
      </c>
      <c r="K184" s="214" t="s">
        <v>165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</v>
      </c>
      <c r="R184" s="221">
        <f>Q184*H184</f>
        <v>6.6005352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166</v>
      </c>
      <c r="AT184" s="223" t="s">
        <v>161</v>
      </c>
      <c r="AU184" s="223" t="s">
        <v>82</v>
      </c>
      <c r="AY184" s="17" t="s">
        <v>159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166</v>
      </c>
      <c r="BM184" s="223" t="s">
        <v>1305</v>
      </c>
    </row>
    <row r="185" spans="1:47" s="2" customFormat="1" ht="12">
      <c r="A185" s="38"/>
      <c r="B185" s="39"/>
      <c r="C185" s="40"/>
      <c r="D185" s="225" t="s">
        <v>168</v>
      </c>
      <c r="E185" s="40"/>
      <c r="F185" s="226" t="s">
        <v>1232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168</v>
      </c>
      <c r="AU185" s="17" t="s">
        <v>82</v>
      </c>
    </row>
    <row r="186" spans="1:47" s="2" customFormat="1" ht="12">
      <c r="A186" s="38"/>
      <c r="B186" s="39"/>
      <c r="C186" s="40"/>
      <c r="D186" s="230" t="s">
        <v>170</v>
      </c>
      <c r="E186" s="40"/>
      <c r="F186" s="231" t="s">
        <v>1233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170</v>
      </c>
      <c r="AU186" s="17" t="s">
        <v>82</v>
      </c>
    </row>
    <row r="187" spans="1:47" s="2" customFormat="1" ht="12">
      <c r="A187" s="38"/>
      <c r="B187" s="39"/>
      <c r="C187" s="40"/>
      <c r="D187" s="225" t="s">
        <v>187</v>
      </c>
      <c r="E187" s="40"/>
      <c r="F187" s="253" t="s">
        <v>1234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187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172</v>
      </c>
      <c r="E188" s="234" t="s">
        <v>19</v>
      </c>
      <c r="F188" s="235" t="s">
        <v>1173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172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159</v>
      </c>
    </row>
    <row r="189" spans="1:51" s="14" customFormat="1" ht="12">
      <c r="A189" s="14"/>
      <c r="B189" s="242"/>
      <c r="C189" s="243"/>
      <c r="D189" s="225" t="s">
        <v>172</v>
      </c>
      <c r="E189" s="244" t="s">
        <v>19</v>
      </c>
      <c r="F189" s="245" t="s">
        <v>1306</v>
      </c>
      <c r="G189" s="243"/>
      <c r="H189" s="246">
        <v>14.84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172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159</v>
      </c>
    </row>
    <row r="190" spans="1:63" s="12" customFormat="1" ht="22.8" customHeight="1">
      <c r="A190" s="12"/>
      <c r="B190" s="196"/>
      <c r="C190" s="197"/>
      <c r="D190" s="198" t="s">
        <v>71</v>
      </c>
      <c r="E190" s="210" t="s">
        <v>222</v>
      </c>
      <c r="F190" s="210" t="s">
        <v>824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21.676274149999998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159</v>
      </c>
      <c r="BK190" s="209">
        <f>SUM(BK191:BK205)</f>
        <v>0</v>
      </c>
    </row>
    <row r="191" spans="1:65" s="2" customFormat="1" ht="24.15" customHeight="1">
      <c r="A191" s="38"/>
      <c r="B191" s="39"/>
      <c r="C191" s="212" t="s">
        <v>428</v>
      </c>
      <c r="D191" s="212" t="s">
        <v>161</v>
      </c>
      <c r="E191" s="213" t="s">
        <v>1307</v>
      </c>
      <c r="F191" s="214" t="s">
        <v>1308</v>
      </c>
      <c r="G191" s="215" t="s">
        <v>527</v>
      </c>
      <c r="H191" s="216">
        <v>10</v>
      </c>
      <c r="I191" s="217"/>
      <c r="J191" s="218">
        <f>ROUND(I191*H191,2)</f>
        <v>0</v>
      </c>
      <c r="K191" s="214" t="s">
        <v>165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0.88535</v>
      </c>
      <c r="R191" s="221">
        <f>Q191*H191</f>
        <v>8.8535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166</v>
      </c>
      <c r="AT191" s="223" t="s">
        <v>161</v>
      </c>
      <c r="AU191" s="223" t="s">
        <v>82</v>
      </c>
      <c r="AY191" s="17" t="s">
        <v>159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166</v>
      </c>
      <c r="BM191" s="223" t="s">
        <v>1309</v>
      </c>
    </row>
    <row r="192" spans="1:47" s="2" customFormat="1" ht="12">
      <c r="A192" s="38"/>
      <c r="B192" s="39"/>
      <c r="C192" s="40"/>
      <c r="D192" s="225" t="s">
        <v>168</v>
      </c>
      <c r="E192" s="40"/>
      <c r="F192" s="226" t="s">
        <v>1310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168</v>
      </c>
      <c r="AU192" s="17" t="s">
        <v>82</v>
      </c>
    </row>
    <row r="193" spans="1:47" s="2" customFormat="1" ht="12">
      <c r="A193" s="38"/>
      <c r="B193" s="39"/>
      <c r="C193" s="40"/>
      <c r="D193" s="230" t="s">
        <v>170</v>
      </c>
      <c r="E193" s="40"/>
      <c r="F193" s="231" t="s">
        <v>1311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170</v>
      </c>
      <c r="AU193" s="17" t="s">
        <v>82</v>
      </c>
    </row>
    <row r="194" spans="1:47" s="2" customFormat="1" ht="12">
      <c r="A194" s="38"/>
      <c r="B194" s="39"/>
      <c r="C194" s="40"/>
      <c r="D194" s="225" t="s">
        <v>187</v>
      </c>
      <c r="E194" s="40"/>
      <c r="F194" s="253" t="s">
        <v>1241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187</v>
      </c>
      <c r="AU194" s="17" t="s">
        <v>82</v>
      </c>
    </row>
    <row r="195" spans="1:51" s="13" customFormat="1" ht="12">
      <c r="A195" s="13"/>
      <c r="B195" s="232"/>
      <c r="C195" s="233"/>
      <c r="D195" s="225" t="s">
        <v>172</v>
      </c>
      <c r="E195" s="234" t="s">
        <v>19</v>
      </c>
      <c r="F195" s="235" t="s">
        <v>1173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172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159</v>
      </c>
    </row>
    <row r="196" spans="1:51" s="14" customFormat="1" ht="12">
      <c r="A196" s="14"/>
      <c r="B196" s="242"/>
      <c r="C196" s="243"/>
      <c r="D196" s="225" t="s">
        <v>172</v>
      </c>
      <c r="E196" s="244" t="s">
        <v>19</v>
      </c>
      <c r="F196" s="245" t="s">
        <v>1312</v>
      </c>
      <c r="G196" s="243"/>
      <c r="H196" s="246">
        <v>10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172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159</v>
      </c>
    </row>
    <row r="197" spans="1:65" s="2" customFormat="1" ht="16.5" customHeight="1">
      <c r="A197" s="38"/>
      <c r="B197" s="39"/>
      <c r="C197" s="258" t="s">
        <v>436</v>
      </c>
      <c r="D197" s="258" t="s">
        <v>376</v>
      </c>
      <c r="E197" s="259" t="s">
        <v>1313</v>
      </c>
      <c r="F197" s="260" t="s">
        <v>1314</v>
      </c>
      <c r="G197" s="261" t="s">
        <v>527</v>
      </c>
      <c r="H197" s="262">
        <v>10.1</v>
      </c>
      <c r="I197" s="263"/>
      <c r="J197" s="264">
        <f>ROUND(I197*H197,2)</f>
        <v>0</v>
      </c>
      <c r="K197" s="260" t="s">
        <v>165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0.6</v>
      </c>
      <c r="R197" s="221">
        <f>Q197*H197</f>
        <v>6.06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215</v>
      </c>
      <c r="AT197" s="223" t="s">
        <v>376</v>
      </c>
      <c r="AU197" s="223" t="s">
        <v>82</v>
      </c>
      <c r="AY197" s="17" t="s">
        <v>159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166</v>
      </c>
      <c r="BM197" s="223" t="s">
        <v>1315</v>
      </c>
    </row>
    <row r="198" spans="1:47" s="2" customFormat="1" ht="12">
      <c r="A198" s="38"/>
      <c r="B198" s="39"/>
      <c r="C198" s="40"/>
      <c r="D198" s="225" t="s">
        <v>168</v>
      </c>
      <c r="E198" s="40"/>
      <c r="F198" s="226" t="s">
        <v>1314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168</v>
      </c>
      <c r="AU198" s="17" t="s">
        <v>82</v>
      </c>
    </row>
    <row r="199" spans="1:47" s="2" customFormat="1" ht="12">
      <c r="A199" s="38"/>
      <c r="B199" s="39"/>
      <c r="C199" s="40"/>
      <c r="D199" s="230" t="s">
        <v>170</v>
      </c>
      <c r="E199" s="40"/>
      <c r="F199" s="231" t="s">
        <v>1316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170</v>
      </c>
      <c r="AU199" s="17" t="s">
        <v>82</v>
      </c>
    </row>
    <row r="200" spans="1:51" s="14" customFormat="1" ht="12">
      <c r="A200" s="14"/>
      <c r="B200" s="242"/>
      <c r="C200" s="243"/>
      <c r="D200" s="225" t="s">
        <v>172</v>
      </c>
      <c r="E200" s="243"/>
      <c r="F200" s="245" t="s">
        <v>1317</v>
      </c>
      <c r="G200" s="243"/>
      <c r="H200" s="246">
        <v>10.1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172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159</v>
      </c>
    </row>
    <row r="201" spans="1:65" s="2" customFormat="1" ht="24.15" customHeight="1">
      <c r="A201" s="38"/>
      <c r="B201" s="39"/>
      <c r="C201" s="212" t="s">
        <v>7</v>
      </c>
      <c r="D201" s="212" t="s">
        <v>161</v>
      </c>
      <c r="E201" s="213" t="s">
        <v>1318</v>
      </c>
      <c r="F201" s="214" t="s">
        <v>1319</v>
      </c>
      <c r="G201" s="215" t="s">
        <v>249</v>
      </c>
      <c r="H201" s="216">
        <v>2.745</v>
      </c>
      <c r="I201" s="217"/>
      <c r="J201" s="218">
        <f>ROUND(I201*H201,2)</f>
        <v>0</v>
      </c>
      <c r="K201" s="214" t="s">
        <v>165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6.76277415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166</v>
      </c>
      <c r="AT201" s="223" t="s">
        <v>161</v>
      </c>
      <c r="AU201" s="223" t="s">
        <v>82</v>
      </c>
      <c r="AY201" s="17" t="s">
        <v>159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166</v>
      </c>
      <c r="BM201" s="223" t="s">
        <v>1320</v>
      </c>
    </row>
    <row r="202" spans="1:47" s="2" customFormat="1" ht="12">
      <c r="A202" s="38"/>
      <c r="B202" s="39"/>
      <c r="C202" s="40"/>
      <c r="D202" s="225" t="s">
        <v>168</v>
      </c>
      <c r="E202" s="40"/>
      <c r="F202" s="226" t="s">
        <v>1321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168</v>
      </c>
      <c r="AU202" s="17" t="s">
        <v>82</v>
      </c>
    </row>
    <row r="203" spans="1:47" s="2" customFormat="1" ht="12">
      <c r="A203" s="38"/>
      <c r="B203" s="39"/>
      <c r="C203" s="40"/>
      <c r="D203" s="230" t="s">
        <v>170</v>
      </c>
      <c r="E203" s="40"/>
      <c r="F203" s="231" t="s">
        <v>1322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170</v>
      </c>
      <c r="AU203" s="17" t="s">
        <v>82</v>
      </c>
    </row>
    <row r="204" spans="1:51" s="13" customFormat="1" ht="12">
      <c r="A204" s="13"/>
      <c r="B204" s="232"/>
      <c r="C204" s="233"/>
      <c r="D204" s="225" t="s">
        <v>172</v>
      </c>
      <c r="E204" s="234" t="s">
        <v>19</v>
      </c>
      <c r="F204" s="235" t="s">
        <v>1173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172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159</v>
      </c>
    </row>
    <row r="205" spans="1:51" s="14" customFormat="1" ht="12">
      <c r="A205" s="14"/>
      <c r="B205" s="242"/>
      <c r="C205" s="243"/>
      <c r="D205" s="225" t="s">
        <v>172</v>
      </c>
      <c r="E205" s="244" t="s">
        <v>19</v>
      </c>
      <c r="F205" s="245" t="s">
        <v>1323</v>
      </c>
      <c r="G205" s="243"/>
      <c r="H205" s="246">
        <v>2.745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172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159</v>
      </c>
    </row>
    <row r="206" spans="1:63" s="12" customFormat="1" ht="22.8" customHeight="1">
      <c r="A206" s="12"/>
      <c r="B206" s="196"/>
      <c r="C206" s="197"/>
      <c r="D206" s="198" t="s">
        <v>71</v>
      </c>
      <c r="E206" s="210" t="s">
        <v>1086</v>
      </c>
      <c r="F206" s="210" t="s">
        <v>1087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159</v>
      </c>
      <c r="BK206" s="209">
        <f>SUM(BK207:BK209)</f>
        <v>0</v>
      </c>
    </row>
    <row r="207" spans="1:65" s="2" customFormat="1" ht="33" customHeight="1">
      <c r="A207" s="38"/>
      <c r="B207" s="39"/>
      <c r="C207" s="212" t="s">
        <v>454</v>
      </c>
      <c r="D207" s="212" t="s">
        <v>161</v>
      </c>
      <c r="E207" s="213" t="s">
        <v>1089</v>
      </c>
      <c r="F207" s="214" t="s">
        <v>1090</v>
      </c>
      <c r="G207" s="215" t="s">
        <v>263</v>
      </c>
      <c r="H207" s="216">
        <v>44.459</v>
      </c>
      <c r="I207" s="217"/>
      <c r="J207" s="218">
        <f>ROUND(I207*H207,2)</f>
        <v>0</v>
      </c>
      <c r="K207" s="214" t="s">
        <v>165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166</v>
      </c>
      <c r="AT207" s="223" t="s">
        <v>161</v>
      </c>
      <c r="AU207" s="223" t="s">
        <v>82</v>
      </c>
      <c r="AY207" s="17" t="s">
        <v>159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166</v>
      </c>
      <c r="BM207" s="223" t="s">
        <v>1324</v>
      </c>
    </row>
    <row r="208" spans="1:47" s="2" customFormat="1" ht="12">
      <c r="A208" s="38"/>
      <c r="B208" s="39"/>
      <c r="C208" s="40"/>
      <c r="D208" s="225" t="s">
        <v>168</v>
      </c>
      <c r="E208" s="40"/>
      <c r="F208" s="226" t="s">
        <v>1092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168</v>
      </c>
      <c r="AU208" s="17" t="s">
        <v>82</v>
      </c>
    </row>
    <row r="209" spans="1:47" s="2" customFormat="1" ht="12">
      <c r="A209" s="38"/>
      <c r="B209" s="39"/>
      <c r="C209" s="40"/>
      <c r="D209" s="230" t="s">
        <v>170</v>
      </c>
      <c r="E209" s="40"/>
      <c r="F209" s="231" t="s">
        <v>1093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170</v>
      </c>
      <c r="AU209" s="17" t="s">
        <v>82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104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135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136</v>
      </c>
      <c r="L8" s="20"/>
    </row>
    <row r="9" spans="1:31" s="2" customFormat="1" ht="16.5" customHeight="1">
      <c r="A9" s="38"/>
      <c r="B9" s="44"/>
      <c r="C9" s="38"/>
      <c r="D9" s="38"/>
      <c r="E9" s="143" t="s">
        <v>1268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1137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1325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15. 9. 2021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ROUND((SUM(BE91:BE209)),2)</f>
        <v>0</v>
      </c>
      <c r="G35" s="38"/>
      <c r="H35" s="38"/>
      <c r="I35" s="157">
        <v>0.21</v>
      </c>
      <c r="J35" s="156">
        <f>ROUND(((SUM(BE91:BE209))*I35),2)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ROUND((SUM(BF91:BF209)),2)</f>
        <v>0</v>
      </c>
      <c r="G36" s="38"/>
      <c r="H36" s="38"/>
      <c r="I36" s="157">
        <v>0.15</v>
      </c>
      <c r="J36" s="156">
        <f>ROUND(((SUM(BF91:BF209))*I36),2)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ROUND((SUM(BG91:BG209)),2)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ROUND((SUM(BH91:BH209)),2)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ROUND((SUM(BI91:BI209)),2)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138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136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1268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1137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SO 103.2 - Propustek pod sjezdem DN 600 v km 0,240 55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15. 9. 2021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139</v>
      </c>
      <c r="D61" s="171"/>
      <c r="E61" s="171"/>
      <c r="F61" s="171"/>
      <c r="G61" s="171"/>
      <c r="H61" s="171"/>
      <c r="I61" s="171"/>
      <c r="J61" s="172" t="s">
        <v>140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141</v>
      </c>
    </row>
    <row r="64" spans="1:31" s="9" customFormat="1" ht="24.95" customHeight="1">
      <c r="A64" s="9"/>
      <c r="B64" s="174"/>
      <c r="C64" s="175"/>
      <c r="D64" s="176" t="s">
        <v>142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143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279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281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284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286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144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136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1268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1137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69" t="str">
        <f>E11</f>
        <v>SO 103.2 - Propustek pod sjezdem DN 600 v km 0,240 55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15. 9. 2021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145</v>
      </c>
      <c r="D90" s="188" t="s">
        <v>57</v>
      </c>
      <c r="E90" s="188" t="s">
        <v>53</v>
      </c>
      <c r="F90" s="188" t="s">
        <v>54</v>
      </c>
      <c r="G90" s="188" t="s">
        <v>146</v>
      </c>
      <c r="H90" s="188" t="s">
        <v>147</v>
      </c>
      <c r="I90" s="188" t="s">
        <v>148</v>
      </c>
      <c r="J90" s="188" t="s">
        <v>140</v>
      </c>
      <c r="K90" s="189" t="s">
        <v>149</v>
      </c>
      <c r="L90" s="190"/>
      <c r="M90" s="92" t="s">
        <v>19</v>
      </c>
      <c r="N90" s="93" t="s">
        <v>42</v>
      </c>
      <c r="O90" s="93" t="s">
        <v>150</v>
      </c>
      <c r="P90" s="93" t="s">
        <v>151</v>
      </c>
      <c r="Q90" s="93" t="s">
        <v>152</v>
      </c>
      <c r="R90" s="93" t="s">
        <v>153</v>
      </c>
      <c r="S90" s="93" t="s">
        <v>154</v>
      </c>
      <c r="T90" s="94" t="s">
        <v>155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156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53.20372044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141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157</v>
      </c>
      <c r="F92" s="199" t="s">
        <v>158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53.20372044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159</v>
      </c>
      <c r="BK92" s="209">
        <f>BK93+BK132+BK146+BK190+BK206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160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16.519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159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161</v>
      </c>
      <c r="E94" s="213" t="s">
        <v>1270</v>
      </c>
      <c r="F94" s="214" t="s">
        <v>1271</v>
      </c>
      <c r="G94" s="215" t="s">
        <v>249</v>
      </c>
      <c r="H94" s="216">
        <v>10.96</v>
      </c>
      <c r="I94" s="217"/>
      <c r="J94" s="218">
        <f>ROUND(I94*H94,2)</f>
        <v>0</v>
      </c>
      <c r="K94" s="214" t="s">
        <v>165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166</v>
      </c>
      <c r="AT94" s="223" t="s">
        <v>161</v>
      </c>
      <c r="AU94" s="223" t="s">
        <v>82</v>
      </c>
      <c r="AY94" s="17" t="s">
        <v>159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166</v>
      </c>
      <c r="BM94" s="223" t="s">
        <v>1272</v>
      </c>
    </row>
    <row r="95" spans="1:47" s="2" customFormat="1" ht="12">
      <c r="A95" s="38"/>
      <c r="B95" s="39"/>
      <c r="C95" s="40"/>
      <c r="D95" s="225" t="s">
        <v>168</v>
      </c>
      <c r="E95" s="40"/>
      <c r="F95" s="226" t="s">
        <v>1273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168</v>
      </c>
      <c r="AU95" s="17" t="s">
        <v>82</v>
      </c>
    </row>
    <row r="96" spans="1:47" s="2" customFormat="1" ht="12">
      <c r="A96" s="38"/>
      <c r="B96" s="39"/>
      <c r="C96" s="40"/>
      <c r="D96" s="230" t="s">
        <v>170</v>
      </c>
      <c r="E96" s="40"/>
      <c r="F96" s="231" t="s">
        <v>1274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170</v>
      </c>
      <c r="AU96" s="17" t="s">
        <v>82</v>
      </c>
    </row>
    <row r="97" spans="1:47" s="2" customFormat="1" ht="12">
      <c r="A97" s="38"/>
      <c r="B97" s="39"/>
      <c r="C97" s="40"/>
      <c r="D97" s="225" t="s">
        <v>187</v>
      </c>
      <c r="E97" s="40"/>
      <c r="F97" s="253" t="s">
        <v>1144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187</v>
      </c>
      <c r="AU97" s="17" t="s">
        <v>82</v>
      </c>
    </row>
    <row r="98" spans="1:51" s="13" customFormat="1" ht="12">
      <c r="A98" s="13"/>
      <c r="B98" s="232"/>
      <c r="C98" s="233"/>
      <c r="D98" s="225" t="s">
        <v>172</v>
      </c>
      <c r="E98" s="234" t="s">
        <v>19</v>
      </c>
      <c r="F98" s="235" t="s">
        <v>335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172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159</v>
      </c>
    </row>
    <row r="99" spans="1:51" s="13" customFormat="1" ht="12">
      <c r="A99" s="13"/>
      <c r="B99" s="232"/>
      <c r="C99" s="233"/>
      <c r="D99" s="225" t="s">
        <v>172</v>
      </c>
      <c r="E99" s="234" t="s">
        <v>19</v>
      </c>
      <c r="F99" s="235" t="s">
        <v>1145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172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159</v>
      </c>
    </row>
    <row r="100" spans="1:51" s="14" customFormat="1" ht="12">
      <c r="A100" s="14"/>
      <c r="B100" s="242"/>
      <c r="C100" s="243"/>
      <c r="D100" s="225" t="s">
        <v>172</v>
      </c>
      <c r="E100" s="244" t="s">
        <v>19</v>
      </c>
      <c r="F100" s="245" t="s">
        <v>1326</v>
      </c>
      <c r="G100" s="243"/>
      <c r="H100" s="246">
        <v>10.96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172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159</v>
      </c>
    </row>
    <row r="101" spans="1:65" s="2" customFormat="1" ht="44.25" customHeight="1">
      <c r="A101" s="38"/>
      <c r="B101" s="39"/>
      <c r="C101" s="212" t="s">
        <v>82</v>
      </c>
      <c r="D101" s="212" t="s">
        <v>161</v>
      </c>
      <c r="E101" s="213" t="s">
        <v>360</v>
      </c>
      <c r="F101" s="214" t="s">
        <v>361</v>
      </c>
      <c r="G101" s="215" t="s">
        <v>249</v>
      </c>
      <c r="H101" s="216">
        <v>10.96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166</v>
      </c>
      <c r="AT101" s="223" t="s">
        <v>161</v>
      </c>
      <c r="AU101" s="223" t="s">
        <v>82</v>
      </c>
      <c r="AY101" s="17" t="s">
        <v>159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166</v>
      </c>
      <c r="BM101" s="223" t="s">
        <v>1276</v>
      </c>
    </row>
    <row r="102" spans="1:47" s="2" customFormat="1" ht="12">
      <c r="A102" s="38"/>
      <c r="B102" s="39"/>
      <c r="C102" s="40"/>
      <c r="D102" s="225" t="s">
        <v>168</v>
      </c>
      <c r="E102" s="40"/>
      <c r="F102" s="226" t="s">
        <v>363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168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172</v>
      </c>
      <c r="E103" s="244" t="s">
        <v>19</v>
      </c>
      <c r="F103" s="245" t="s">
        <v>1327</v>
      </c>
      <c r="G103" s="243"/>
      <c r="H103" s="246">
        <v>10.96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172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159</v>
      </c>
    </row>
    <row r="104" spans="1:65" s="2" customFormat="1" ht="33" customHeight="1">
      <c r="A104" s="38"/>
      <c r="B104" s="39"/>
      <c r="C104" s="212" t="s">
        <v>181</v>
      </c>
      <c r="D104" s="212" t="s">
        <v>161</v>
      </c>
      <c r="E104" s="213" t="s">
        <v>413</v>
      </c>
      <c r="F104" s="214" t="s">
        <v>414</v>
      </c>
      <c r="G104" s="215" t="s">
        <v>263</v>
      </c>
      <c r="H104" s="216">
        <v>19.728</v>
      </c>
      <c r="I104" s="217"/>
      <c r="J104" s="218">
        <f>ROUND(I104*H104,2)</f>
        <v>0</v>
      </c>
      <c r="K104" s="214" t="s">
        <v>165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166</v>
      </c>
      <c r="AT104" s="223" t="s">
        <v>161</v>
      </c>
      <c r="AU104" s="223" t="s">
        <v>82</v>
      </c>
      <c r="AY104" s="17" t="s">
        <v>159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166</v>
      </c>
      <c r="BM104" s="223" t="s">
        <v>1278</v>
      </c>
    </row>
    <row r="105" spans="1:47" s="2" customFormat="1" ht="12">
      <c r="A105" s="38"/>
      <c r="B105" s="39"/>
      <c r="C105" s="40"/>
      <c r="D105" s="225" t="s">
        <v>168</v>
      </c>
      <c r="E105" s="40"/>
      <c r="F105" s="226" t="s">
        <v>416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168</v>
      </c>
      <c r="AU105" s="17" t="s">
        <v>82</v>
      </c>
    </row>
    <row r="106" spans="1:47" s="2" customFormat="1" ht="12">
      <c r="A106" s="38"/>
      <c r="B106" s="39"/>
      <c r="C106" s="40"/>
      <c r="D106" s="230" t="s">
        <v>170</v>
      </c>
      <c r="E106" s="40"/>
      <c r="F106" s="231" t="s">
        <v>417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170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172</v>
      </c>
      <c r="E107" s="244" t="s">
        <v>19</v>
      </c>
      <c r="F107" s="245" t="s">
        <v>1327</v>
      </c>
      <c r="G107" s="243"/>
      <c r="H107" s="246">
        <v>10.96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172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159</v>
      </c>
    </row>
    <row r="108" spans="1:51" s="14" customFormat="1" ht="12">
      <c r="A108" s="14"/>
      <c r="B108" s="242"/>
      <c r="C108" s="243"/>
      <c r="D108" s="225" t="s">
        <v>172</v>
      </c>
      <c r="E108" s="243"/>
      <c r="F108" s="245" t="s">
        <v>1328</v>
      </c>
      <c r="G108" s="243"/>
      <c r="H108" s="246">
        <v>19.728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172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159</v>
      </c>
    </row>
    <row r="109" spans="1:65" s="2" customFormat="1" ht="24.15" customHeight="1">
      <c r="A109" s="38"/>
      <c r="B109" s="39"/>
      <c r="C109" s="212" t="s">
        <v>166</v>
      </c>
      <c r="D109" s="212" t="s">
        <v>161</v>
      </c>
      <c r="E109" s="213" t="s">
        <v>419</v>
      </c>
      <c r="F109" s="214" t="s">
        <v>420</v>
      </c>
      <c r="G109" s="215" t="s">
        <v>249</v>
      </c>
      <c r="H109" s="216">
        <v>0.776</v>
      </c>
      <c r="I109" s="217"/>
      <c r="J109" s="218">
        <f>ROUND(I109*H109,2)</f>
        <v>0</v>
      </c>
      <c r="K109" s="214" t="s">
        <v>165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166</v>
      </c>
      <c r="AT109" s="223" t="s">
        <v>161</v>
      </c>
      <c r="AU109" s="223" t="s">
        <v>82</v>
      </c>
      <c r="AY109" s="17" t="s">
        <v>159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166</v>
      </c>
      <c r="BM109" s="223" t="s">
        <v>1280</v>
      </c>
    </row>
    <row r="110" spans="1:47" s="2" customFormat="1" ht="12">
      <c r="A110" s="38"/>
      <c r="B110" s="39"/>
      <c r="C110" s="40"/>
      <c r="D110" s="225" t="s">
        <v>168</v>
      </c>
      <c r="E110" s="40"/>
      <c r="F110" s="226" t="s">
        <v>422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168</v>
      </c>
      <c r="AU110" s="17" t="s">
        <v>82</v>
      </c>
    </row>
    <row r="111" spans="1:47" s="2" customFormat="1" ht="12">
      <c r="A111" s="38"/>
      <c r="B111" s="39"/>
      <c r="C111" s="40"/>
      <c r="D111" s="230" t="s">
        <v>170</v>
      </c>
      <c r="E111" s="40"/>
      <c r="F111" s="231" t="s">
        <v>423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170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172</v>
      </c>
      <c r="E112" s="234" t="s">
        <v>19</v>
      </c>
      <c r="F112" s="235" t="s">
        <v>335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172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159</v>
      </c>
    </row>
    <row r="113" spans="1:51" s="14" customFormat="1" ht="12">
      <c r="A113" s="14"/>
      <c r="B113" s="242"/>
      <c r="C113" s="243"/>
      <c r="D113" s="225" t="s">
        <v>172</v>
      </c>
      <c r="E113" s="244" t="s">
        <v>19</v>
      </c>
      <c r="F113" s="245" t="s">
        <v>1329</v>
      </c>
      <c r="G113" s="243"/>
      <c r="H113" s="246">
        <v>0.776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172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159</v>
      </c>
    </row>
    <row r="114" spans="1:65" s="2" customFormat="1" ht="24.15" customHeight="1">
      <c r="A114" s="38"/>
      <c r="B114" s="39"/>
      <c r="C114" s="212" t="s">
        <v>194</v>
      </c>
      <c r="D114" s="212" t="s">
        <v>161</v>
      </c>
      <c r="E114" s="213" t="s">
        <v>1153</v>
      </c>
      <c r="F114" s="214" t="s">
        <v>1154</v>
      </c>
      <c r="G114" s="215" t="s">
        <v>249</v>
      </c>
      <c r="H114" s="216">
        <v>7.09</v>
      </c>
      <c r="I114" s="217"/>
      <c r="J114" s="218">
        <f>ROUND(I114*H114,2)</f>
        <v>0</v>
      </c>
      <c r="K114" s="214" t="s">
        <v>165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166</v>
      </c>
      <c r="AT114" s="223" t="s">
        <v>161</v>
      </c>
      <c r="AU114" s="223" t="s">
        <v>82</v>
      </c>
      <c r="AY114" s="17" t="s">
        <v>159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166</v>
      </c>
      <c r="BM114" s="223" t="s">
        <v>1282</v>
      </c>
    </row>
    <row r="115" spans="1:47" s="2" customFormat="1" ht="12">
      <c r="A115" s="38"/>
      <c r="B115" s="39"/>
      <c r="C115" s="40"/>
      <c r="D115" s="225" t="s">
        <v>168</v>
      </c>
      <c r="E115" s="40"/>
      <c r="F115" s="226" t="s">
        <v>1156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168</v>
      </c>
      <c r="AU115" s="17" t="s">
        <v>82</v>
      </c>
    </row>
    <row r="116" spans="1:47" s="2" customFormat="1" ht="12">
      <c r="A116" s="38"/>
      <c r="B116" s="39"/>
      <c r="C116" s="40"/>
      <c r="D116" s="230" t="s">
        <v>170</v>
      </c>
      <c r="E116" s="40"/>
      <c r="F116" s="231" t="s">
        <v>1157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170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172</v>
      </c>
      <c r="E117" s="234" t="s">
        <v>19</v>
      </c>
      <c r="F117" s="235" t="s">
        <v>335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172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159</v>
      </c>
    </row>
    <row r="118" spans="1:51" s="14" customFormat="1" ht="12">
      <c r="A118" s="14"/>
      <c r="B118" s="242"/>
      <c r="C118" s="243"/>
      <c r="D118" s="225" t="s">
        <v>172</v>
      </c>
      <c r="E118" s="244" t="s">
        <v>19</v>
      </c>
      <c r="F118" s="245" t="s">
        <v>1330</v>
      </c>
      <c r="G118" s="243"/>
      <c r="H118" s="246">
        <v>7.09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172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159</v>
      </c>
    </row>
    <row r="119" spans="1:65" s="2" customFormat="1" ht="16.5" customHeight="1">
      <c r="A119" s="38"/>
      <c r="B119" s="39"/>
      <c r="C119" s="258" t="s">
        <v>200</v>
      </c>
      <c r="D119" s="258" t="s">
        <v>376</v>
      </c>
      <c r="E119" s="259" t="s">
        <v>1159</v>
      </c>
      <c r="F119" s="260" t="s">
        <v>1160</v>
      </c>
      <c r="G119" s="261" t="s">
        <v>263</v>
      </c>
      <c r="H119" s="262">
        <v>16.519</v>
      </c>
      <c r="I119" s="263"/>
      <c r="J119" s="264">
        <f>ROUND(I119*H119,2)</f>
        <v>0</v>
      </c>
      <c r="K119" s="260" t="s">
        <v>165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16.519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215</v>
      </c>
      <c r="AT119" s="223" t="s">
        <v>376</v>
      </c>
      <c r="AU119" s="223" t="s">
        <v>82</v>
      </c>
      <c r="AY119" s="17" t="s">
        <v>159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166</v>
      </c>
      <c r="BM119" s="223" t="s">
        <v>1284</v>
      </c>
    </row>
    <row r="120" spans="1:47" s="2" customFormat="1" ht="12">
      <c r="A120" s="38"/>
      <c r="B120" s="39"/>
      <c r="C120" s="40"/>
      <c r="D120" s="225" t="s">
        <v>168</v>
      </c>
      <c r="E120" s="40"/>
      <c r="F120" s="226" t="s">
        <v>1160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168</v>
      </c>
      <c r="AU120" s="17" t="s">
        <v>82</v>
      </c>
    </row>
    <row r="121" spans="1:47" s="2" customFormat="1" ht="12">
      <c r="A121" s="38"/>
      <c r="B121" s="39"/>
      <c r="C121" s="40"/>
      <c r="D121" s="230" t="s">
        <v>170</v>
      </c>
      <c r="E121" s="40"/>
      <c r="F121" s="231" t="s">
        <v>1162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170</v>
      </c>
      <c r="AU121" s="17" t="s">
        <v>82</v>
      </c>
    </row>
    <row r="122" spans="1:47" s="2" customFormat="1" ht="12">
      <c r="A122" s="38"/>
      <c r="B122" s="39"/>
      <c r="C122" s="40"/>
      <c r="D122" s="225" t="s">
        <v>187</v>
      </c>
      <c r="E122" s="40"/>
      <c r="F122" s="253" t="s">
        <v>1163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187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172</v>
      </c>
      <c r="E123" s="234" t="s">
        <v>19</v>
      </c>
      <c r="F123" s="235" t="s">
        <v>335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172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159</v>
      </c>
    </row>
    <row r="124" spans="1:51" s="14" customFormat="1" ht="12">
      <c r="A124" s="14"/>
      <c r="B124" s="242"/>
      <c r="C124" s="243"/>
      <c r="D124" s="225" t="s">
        <v>172</v>
      </c>
      <c r="E124" s="244" t="s">
        <v>19</v>
      </c>
      <c r="F124" s="245" t="s">
        <v>1329</v>
      </c>
      <c r="G124" s="243"/>
      <c r="H124" s="246">
        <v>0.776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172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159</v>
      </c>
    </row>
    <row r="125" spans="1:51" s="14" customFormat="1" ht="12">
      <c r="A125" s="14"/>
      <c r="B125" s="242"/>
      <c r="C125" s="243"/>
      <c r="D125" s="225" t="s">
        <v>172</v>
      </c>
      <c r="E125" s="244" t="s">
        <v>19</v>
      </c>
      <c r="F125" s="245" t="s">
        <v>1330</v>
      </c>
      <c r="G125" s="243"/>
      <c r="H125" s="246">
        <v>7.09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172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159</v>
      </c>
    </row>
    <row r="126" spans="1:51" s="14" customFormat="1" ht="12">
      <c r="A126" s="14"/>
      <c r="B126" s="242"/>
      <c r="C126" s="243"/>
      <c r="D126" s="225" t="s">
        <v>172</v>
      </c>
      <c r="E126" s="243"/>
      <c r="F126" s="245" t="s">
        <v>1331</v>
      </c>
      <c r="G126" s="243"/>
      <c r="H126" s="246">
        <v>16.519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172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159</v>
      </c>
    </row>
    <row r="127" spans="1:65" s="2" customFormat="1" ht="24.15" customHeight="1">
      <c r="A127" s="38"/>
      <c r="B127" s="39"/>
      <c r="C127" s="212" t="s">
        <v>206</v>
      </c>
      <c r="D127" s="212" t="s">
        <v>161</v>
      </c>
      <c r="E127" s="213" t="s">
        <v>443</v>
      </c>
      <c r="F127" s="214" t="s">
        <v>444</v>
      </c>
      <c r="G127" s="215" t="s">
        <v>209</v>
      </c>
      <c r="H127" s="216">
        <v>21.76</v>
      </c>
      <c r="I127" s="217"/>
      <c r="J127" s="218">
        <f>ROUND(I127*H127,2)</f>
        <v>0</v>
      </c>
      <c r="K127" s="214" t="s">
        <v>165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166</v>
      </c>
      <c r="AT127" s="223" t="s">
        <v>161</v>
      </c>
      <c r="AU127" s="223" t="s">
        <v>82</v>
      </c>
      <c r="AY127" s="17" t="s">
        <v>159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166</v>
      </c>
      <c r="BM127" s="223" t="s">
        <v>1286</v>
      </c>
    </row>
    <row r="128" spans="1:47" s="2" customFormat="1" ht="12">
      <c r="A128" s="38"/>
      <c r="B128" s="39"/>
      <c r="C128" s="40"/>
      <c r="D128" s="225" t="s">
        <v>168</v>
      </c>
      <c r="E128" s="40"/>
      <c r="F128" s="226" t="s">
        <v>446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168</v>
      </c>
      <c r="AU128" s="17" t="s">
        <v>82</v>
      </c>
    </row>
    <row r="129" spans="1:47" s="2" customFormat="1" ht="12">
      <c r="A129" s="38"/>
      <c r="B129" s="39"/>
      <c r="C129" s="40"/>
      <c r="D129" s="230" t="s">
        <v>170</v>
      </c>
      <c r="E129" s="40"/>
      <c r="F129" s="231" t="s">
        <v>447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170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172</v>
      </c>
      <c r="E130" s="234" t="s">
        <v>19</v>
      </c>
      <c r="F130" s="235" t="s">
        <v>1166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172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159</v>
      </c>
    </row>
    <row r="131" spans="1:51" s="14" customFormat="1" ht="12">
      <c r="A131" s="14"/>
      <c r="B131" s="242"/>
      <c r="C131" s="243"/>
      <c r="D131" s="225" t="s">
        <v>172</v>
      </c>
      <c r="E131" s="244" t="s">
        <v>19</v>
      </c>
      <c r="F131" s="245" t="s">
        <v>1332</v>
      </c>
      <c r="G131" s="243"/>
      <c r="H131" s="246">
        <v>21.76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172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159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523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159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215</v>
      </c>
      <c r="D133" s="212" t="s">
        <v>161</v>
      </c>
      <c r="E133" s="213" t="s">
        <v>1168</v>
      </c>
      <c r="F133" s="214" t="s">
        <v>1169</v>
      </c>
      <c r="G133" s="215" t="s">
        <v>249</v>
      </c>
      <c r="H133" s="216">
        <v>1.2</v>
      </c>
      <c r="I133" s="217"/>
      <c r="J133" s="218">
        <f>ROUND(I133*H133,2)</f>
        <v>0</v>
      </c>
      <c r="K133" s="214" t="s">
        <v>165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166</v>
      </c>
      <c r="AT133" s="223" t="s">
        <v>161</v>
      </c>
      <c r="AU133" s="223" t="s">
        <v>82</v>
      </c>
      <c r="AY133" s="17" t="s">
        <v>159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166</v>
      </c>
      <c r="BM133" s="223" t="s">
        <v>1288</v>
      </c>
    </row>
    <row r="134" spans="1:47" s="2" customFormat="1" ht="12">
      <c r="A134" s="38"/>
      <c r="B134" s="39"/>
      <c r="C134" s="40"/>
      <c r="D134" s="225" t="s">
        <v>168</v>
      </c>
      <c r="E134" s="40"/>
      <c r="F134" s="226" t="s">
        <v>1171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168</v>
      </c>
      <c r="AU134" s="17" t="s">
        <v>82</v>
      </c>
    </row>
    <row r="135" spans="1:47" s="2" customFormat="1" ht="12">
      <c r="A135" s="38"/>
      <c r="B135" s="39"/>
      <c r="C135" s="40"/>
      <c r="D135" s="230" t="s">
        <v>170</v>
      </c>
      <c r="E135" s="40"/>
      <c r="F135" s="231" t="s">
        <v>1172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170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172</v>
      </c>
      <c r="E136" s="234" t="s">
        <v>19</v>
      </c>
      <c r="F136" s="235" t="s">
        <v>1173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172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159</v>
      </c>
    </row>
    <row r="137" spans="1:51" s="14" customFormat="1" ht="12">
      <c r="A137" s="14"/>
      <c r="B137" s="242"/>
      <c r="C137" s="243"/>
      <c r="D137" s="225" t="s">
        <v>172</v>
      </c>
      <c r="E137" s="244" t="s">
        <v>19</v>
      </c>
      <c r="F137" s="245" t="s">
        <v>1289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172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159</v>
      </c>
    </row>
    <row r="138" spans="1:65" s="2" customFormat="1" ht="16.5" customHeight="1">
      <c r="A138" s="38"/>
      <c r="B138" s="39"/>
      <c r="C138" s="212" t="s">
        <v>222</v>
      </c>
      <c r="D138" s="212" t="s">
        <v>161</v>
      </c>
      <c r="E138" s="213" t="s">
        <v>1175</v>
      </c>
      <c r="F138" s="214" t="s">
        <v>1176</v>
      </c>
      <c r="G138" s="215" t="s">
        <v>209</v>
      </c>
      <c r="H138" s="216">
        <v>4.7</v>
      </c>
      <c r="I138" s="217"/>
      <c r="J138" s="218">
        <f>ROUND(I138*H138,2)</f>
        <v>0</v>
      </c>
      <c r="K138" s="214" t="s">
        <v>165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166</v>
      </c>
      <c r="AT138" s="223" t="s">
        <v>161</v>
      </c>
      <c r="AU138" s="223" t="s">
        <v>82</v>
      </c>
      <c r="AY138" s="17" t="s">
        <v>159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166</v>
      </c>
      <c r="BM138" s="223" t="s">
        <v>1290</v>
      </c>
    </row>
    <row r="139" spans="1:47" s="2" customFormat="1" ht="12">
      <c r="A139" s="38"/>
      <c r="B139" s="39"/>
      <c r="C139" s="40"/>
      <c r="D139" s="225" t="s">
        <v>168</v>
      </c>
      <c r="E139" s="40"/>
      <c r="F139" s="226" t="s">
        <v>1178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168</v>
      </c>
      <c r="AU139" s="17" t="s">
        <v>82</v>
      </c>
    </row>
    <row r="140" spans="1:47" s="2" customFormat="1" ht="12">
      <c r="A140" s="38"/>
      <c r="B140" s="39"/>
      <c r="C140" s="40"/>
      <c r="D140" s="230" t="s">
        <v>170</v>
      </c>
      <c r="E140" s="40"/>
      <c r="F140" s="231" t="s">
        <v>1179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170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172</v>
      </c>
      <c r="E141" s="234" t="s">
        <v>19</v>
      </c>
      <c r="F141" s="235" t="s">
        <v>1173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172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159</v>
      </c>
    </row>
    <row r="142" spans="1:51" s="14" customFormat="1" ht="12">
      <c r="A142" s="14"/>
      <c r="B142" s="242"/>
      <c r="C142" s="243"/>
      <c r="D142" s="225" t="s">
        <v>172</v>
      </c>
      <c r="E142" s="244" t="s">
        <v>19</v>
      </c>
      <c r="F142" s="245" t="s">
        <v>1291</v>
      </c>
      <c r="G142" s="243"/>
      <c r="H142" s="246">
        <v>4.7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172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159</v>
      </c>
    </row>
    <row r="143" spans="1:65" s="2" customFormat="1" ht="16.5" customHeight="1">
      <c r="A143" s="38"/>
      <c r="B143" s="39"/>
      <c r="C143" s="212" t="s">
        <v>228</v>
      </c>
      <c r="D143" s="212" t="s">
        <v>161</v>
      </c>
      <c r="E143" s="213" t="s">
        <v>1181</v>
      </c>
      <c r="F143" s="214" t="s">
        <v>1182</v>
      </c>
      <c r="G143" s="215" t="s">
        <v>209</v>
      </c>
      <c r="H143" s="216">
        <v>4.7</v>
      </c>
      <c r="I143" s="217"/>
      <c r="J143" s="218">
        <f>ROUND(I143*H143,2)</f>
        <v>0</v>
      </c>
      <c r="K143" s="214" t="s">
        <v>165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166</v>
      </c>
      <c r="AT143" s="223" t="s">
        <v>161</v>
      </c>
      <c r="AU143" s="223" t="s">
        <v>82</v>
      </c>
      <c r="AY143" s="17" t="s">
        <v>159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166</v>
      </c>
      <c r="BM143" s="223" t="s">
        <v>1292</v>
      </c>
    </row>
    <row r="144" spans="1:47" s="2" customFormat="1" ht="12">
      <c r="A144" s="38"/>
      <c r="B144" s="39"/>
      <c r="C144" s="40"/>
      <c r="D144" s="225" t="s">
        <v>168</v>
      </c>
      <c r="E144" s="40"/>
      <c r="F144" s="226" t="s">
        <v>1184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168</v>
      </c>
      <c r="AU144" s="17" t="s">
        <v>82</v>
      </c>
    </row>
    <row r="145" spans="1:47" s="2" customFormat="1" ht="12">
      <c r="A145" s="38"/>
      <c r="B145" s="39"/>
      <c r="C145" s="40"/>
      <c r="D145" s="230" t="s">
        <v>170</v>
      </c>
      <c r="E145" s="40"/>
      <c r="F145" s="231" t="s">
        <v>1185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170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166</v>
      </c>
      <c r="F146" s="210" t="s">
        <v>663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3.7240434000000002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159</v>
      </c>
      <c r="BK146" s="209">
        <f>SUM(BK147:BK189)</f>
        <v>0</v>
      </c>
    </row>
    <row r="147" spans="1:65" s="2" customFormat="1" ht="24.15" customHeight="1">
      <c r="A147" s="38"/>
      <c r="B147" s="39"/>
      <c r="C147" s="212" t="s">
        <v>234</v>
      </c>
      <c r="D147" s="212" t="s">
        <v>161</v>
      </c>
      <c r="E147" s="213" t="s">
        <v>1186</v>
      </c>
      <c r="F147" s="214" t="s">
        <v>1187</v>
      </c>
      <c r="G147" s="215" t="s">
        <v>164</v>
      </c>
      <c r="H147" s="216">
        <v>9</v>
      </c>
      <c r="I147" s="217"/>
      <c r="J147" s="218">
        <f>ROUND(I147*H147,2)</f>
        <v>0</v>
      </c>
      <c r="K147" s="214" t="s">
        <v>165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0.01485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166</v>
      </c>
      <c r="AT147" s="223" t="s">
        <v>161</v>
      </c>
      <c r="AU147" s="223" t="s">
        <v>82</v>
      </c>
      <c r="AY147" s="17" t="s">
        <v>159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166</v>
      </c>
      <c r="BM147" s="223" t="s">
        <v>1293</v>
      </c>
    </row>
    <row r="148" spans="1:47" s="2" customFormat="1" ht="12">
      <c r="A148" s="38"/>
      <c r="B148" s="39"/>
      <c r="C148" s="40"/>
      <c r="D148" s="225" t="s">
        <v>168</v>
      </c>
      <c r="E148" s="40"/>
      <c r="F148" s="226" t="s">
        <v>1189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168</v>
      </c>
      <c r="AU148" s="17" t="s">
        <v>82</v>
      </c>
    </row>
    <row r="149" spans="1:47" s="2" customFormat="1" ht="12">
      <c r="A149" s="38"/>
      <c r="B149" s="39"/>
      <c r="C149" s="40"/>
      <c r="D149" s="230" t="s">
        <v>170</v>
      </c>
      <c r="E149" s="40"/>
      <c r="F149" s="231" t="s">
        <v>1190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170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172</v>
      </c>
      <c r="E150" s="234" t="s">
        <v>19</v>
      </c>
      <c r="F150" s="235" t="s">
        <v>1173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172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159</v>
      </c>
    </row>
    <row r="151" spans="1:51" s="14" customFormat="1" ht="12">
      <c r="A151" s="14"/>
      <c r="B151" s="242"/>
      <c r="C151" s="243"/>
      <c r="D151" s="225" t="s">
        <v>172</v>
      </c>
      <c r="E151" s="244" t="s">
        <v>19</v>
      </c>
      <c r="F151" s="245" t="s">
        <v>1333</v>
      </c>
      <c r="G151" s="243"/>
      <c r="H151" s="246">
        <v>9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172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159</v>
      </c>
    </row>
    <row r="152" spans="1:65" s="2" customFormat="1" ht="16.5" customHeight="1">
      <c r="A152" s="38"/>
      <c r="B152" s="39"/>
      <c r="C152" s="258" t="s">
        <v>240</v>
      </c>
      <c r="D152" s="258" t="s">
        <v>376</v>
      </c>
      <c r="E152" s="259" t="s">
        <v>1192</v>
      </c>
      <c r="F152" s="260" t="s">
        <v>1193</v>
      </c>
      <c r="G152" s="261" t="s">
        <v>164</v>
      </c>
      <c r="H152" s="262">
        <v>9</v>
      </c>
      <c r="I152" s="263"/>
      <c r="J152" s="264">
        <f>ROUND(I152*H152,2)</f>
        <v>0</v>
      </c>
      <c r="K152" s="260" t="s">
        <v>165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0.36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215</v>
      </c>
      <c r="AT152" s="223" t="s">
        <v>376</v>
      </c>
      <c r="AU152" s="223" t="s">
        <v>82</v>
      </c>
      <c r="AY152" s="17" t="s">
        <v>159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166</v>
      </c>
      <c r="BM152" s="223" t="s">
        <v>1295</v>
      </c>
    </row>
    <row r="153" spans="1:47" s="2" customFormat="1" ht="12">
      <c r="A153" s="38"/>
      <c r="B153" s="39"/>
      <c r="C153" s="40"/>
      <c r="D153" s="225" t="s">
        <v>168</v>
      </c>
      <c r="E153" s="40"/>
      <c r="F153" s="226" t="s">
        <v>1193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168</v>
      </c>
      <c r="AU153" s="17" t="s">
        <v>82</v>
      </c>
    </row>
    <row r="154" spans="1:47" s="2" customFormat="1" ht="12">
      <c r="A154" s="38"/>
      <c r="B154" s="39"/>
      <c r="C154" s="40"/>
      <c r="D154" s="230" t="s">
        <v>170</v>
      </c>
      <c r="E154" s="40"/>
      <c r="F154" s="231" t="s">
        <v>1195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170</v>
      </c>
      <c r="AU154" s="17" t="s">
        <v>82</v>
      </c>
    </row>
    <row r="155" spans="1:65" s="2" customFormat="1" ht="24.15" customHeight="1">
      <c r="A155" s="38"/>
      <c r="B155" s="39"/>
      <c r="C155" s="212" t="s">
        <v>246</v>
      </c>
      <c r="D155" s="212" t="s">
        <v>161</v>
      </c>
      <c r="E155" s="213" t="s">
        <v>1196</v>
      </c>
      <c r="F155" s="214" t="s">
        <v>1197</v>
      </c>
      <c r="G155" s="215" t="s">
        <v>249</v>
      </c>
      <c r="H155" s="216">
        <v>0.264</v>
      </c>
      <c r="I155" s="217"/>
      <c r="J155" s="218">
        <f>ROUND(I155*H155,2)</f>
        <v>0</v>
      </c>
      <c r="K155" s="214" t="s">
        <v>165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166</v>
      </c>
      <c r="AT155" s="223" t="s">
        <v>161</v>
      </c>
      <c r="AU155" s="223" t="s">
        <v>82</v>
      </c>
      <c r="AY155" s="17" t="s">
        <v>159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166</v>
      </c>
      <c r="BM155" s="223" t="s">
        <v>1296</v>
      </c>
    </row>
    <row r="156" spans="1:47" s="2" customFormat="1" ht="12">
      <c r="A156" s="38"/>
      <c r="B156" s="39"/>
      <c r="C156" s="40"/>
      <c r="D156" s="225" t="s">
        <v>168</v>
      </c>
      <c r="E156" s="40"/>
      <c r="F156" s="226" t="s">
        <v>1199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168</v>
      </c>
      <c r="AU156" s="17" t="s">
        <v>82</v>
      </c>
    </row>
    <row r="157" spans="1:47" s="2" customFormat="1" ht="12">
      <c r="A157" s="38"/>
      <c r="B157" s="39"/>
      <c r="C157" s="40"/>
      <c r="D157" s="230" t="s">
        <v>170</v>
      </c>
      <c r="E157" s="40"/>
      <c r="F157" s="231" t="s">
        <v>1200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170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172</v>
      </c>
      <c r="E158" s="234" t="s">
        <v>19</v>
      </c>
      <c r="F158" s="235" t="s">
        <v>1173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172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159</v>
      </c>
    </row>
    <row r="159" spans="1:51" s="13" customFormat="1" ht="12">
      <c r="A159" s="13"/>
      <c r="B159" s="232"/>
      <c r="C159" s="233"/>
      <c r="D159" s="225" t="s">
        <v>172</v>
      </c>
      <c r="E159" s="234" t="s">
        <v>19</v>
      </c>
      <c r="F159" s="235" t="s">
        <v>1201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172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159</v>
      </c>
    </row>
    <row r="160" spans="1:51" s="14" customFormat="1" ht="12">
      <c r="A160" s="14"/>
      <c r="B160" s="242"/>
      <c r="C160" s="243"/>
      <c r="D160" s="225" t="s">
        <v>172</v>
      </c>
      <c r="E160" s="244" t="s">
        <v>19</v>
      </c>
      <c r="F160" s="245" t="s">
        <v>1297</v>
      </c>
      <c r="G160" s="243"/>
      <c r="H160" s="246">
        <v>0.264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172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159</v>
      </c>
    </row>
    <row r="161" spans="1:65" s="2" customFormat="1" ht="24.15" customHeight="1">
      <c r="A161" s="38"/>
      <c r="B161" s="39"/>
      <c r="C161" s="212" t="s">
        <v>254</v>
      </c>
      <c r="D161" s="212" t="s">
        <v>161</v>
      </c>
      <c r="E161" s="213" t="s">
        <v>1203</v>
      </c>
      <c r="F161" s="214" t="s">
        <v>1204</v>
      </c>
      <c r="G161" s="215" t="s">
        <v>249</v>
      </c>
      <c r="H161" s="216">
        <v>1.242</v>
      </c>
      <c r="I161" s="217"/>
      <c r="J161" s="218">
        <f>ROUND(I161*H161,2)</f>
        <v>0</v>
      </c>
      <c r="K161" s="214" t="s">
        <v>165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166</v>
      </c>
      <c r="AT161" s="223" t="s">
        <v>161</v>
      </c>
      <c r="AU161" s="223" t="s">
        <v>82</v>
      </c>
      <c r="AY161" s="17" t="s">
        <v>159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166</v>
      </c>
      <c r="BM161" s="223" t="s">
        <v>1298</v>
      </c>
    </row>
    <row r="162" spans="1:47" s="2" customFormat="1" ht="12">
      <c r="A162" s="38"/>
      <c r="B162" s="39"/>
      <c r="C162" s="40"/>
      <c r="D162" s="225" t="s">
        <v>168</v>
      </c>
      <c r="E162" s="40"/>
      <c r="F162" s="226" t="s">
        <v>1206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168</v>
      </c>
      <c r="AU162" s="17" t="s">
        <v>82</v>
      </c>
    </row>
    <row r="163" spans="1:47" s="2" customFormat="1" ht="12">
      <c r="A163" s="38"/>
      <c r="B163" s="39"/>
      <c r="C163" s="40"/>
      <c r="D163" s="230" t="s">
        <v>170</v>
      </c>
      <c r="E163" s="40"/>
      <c r="F163" s="231" t="s">
        <v>1207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170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172</v>
      </c>
      <c r="E164" s="234" t="s">
        <v>19</v>
      </c>
      <c r="F164" s="235" t="s">
        <v>1173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172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159</v>
      </c>
    </row>
    <row r="165" spans="1:51" s="13" customFormat="1" ht="12">
      <c r="A165" s="13"/>
      <c r="B165" s="232"/>
      <c r="C165" s="233"/>
      <c r="D165" s="225" t="s">
        <v>172</v>
      </c>
      <c r="E165" s="234" t="s">
        <v>19</v>
      </c>
      <c r="F165" s="235" t="s">
        <v>1208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172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159</v>
      </c>
    </row>
    <row r="166" spans="1:51" s="14" customFormat="1" ht="12">
      <c r="A166" s="14"/>
      <c r="B166" s="242"/>
      <c r="C166" s="243"/>
      <c r="D166" s="225" t="s">
        <v>172</v>
      </c>
      <c r="E166" s="244" t="s">
        <v>19</v>
      </c>
      <c r="F166" s="245" t="s">
        <v>1334</v>
      </c>
      <c r="G166" s="243"/>
      <c r="H166" s="246">
        <v>1.242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172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159</v>
      </c>
    </row>
    <row r="167" spans="1:65" s="2" customFormat="1" ht="24.15" customHeight="1">
      <c r="A167" s="38"/>
      <c r="B167" s="39"/>
      <c r="C167" s="212" t="s">
        <v>8</v>
      </c>
      <c r="D167" s="212" t="s">
        <v>161</v>
      </c>
      <c r="E167" s="213" t="s">
        <v>1210</v>
      </c>
      <c r="F167" s="214" t="s">
        <v>1211</v>
      </c>
      <c r="G167" s="215" t="s">
        <v>249</v>
      </c>
      <c r="H167" s="216">
        <v>2.024</v>
      </c>
      <c r="I167" s="217"/>
      <c r="J167" s="218">
        <f>ROUND(I167*H167,2)</f>
        <v>0</v>
      </c>
      <c r="K167" s="214" t="s">
        <v>165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166</v>
      </c>
      <c r="AT167" s="223" t="s">
        <v>161</v>
      </c>
      <c r="AU167" s="223" t="s">
        <v>82</v>
      </c>
      <c r="AY167" s="17" t="s">
        <v>159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166</v>
      </c>
      <c r="BM167" s="223" t="s">
        <v>1300</v>
      </c>
    </row>
    <row r="168" spans="1:47" s="2" customFormat="1" ht="12">
      <c r="A168" s="38"/>
      <c r="B168" s="39"/>
      <c r="C168" s="40"/>
      <c r="D168" s="225" t="s">
        <v>168</v>
      </c>
      <c r="E168" s="40"/>
      <c r="F168" s="226" t="s">
        <v>1213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168</v>
      </c>
      <c r="AU168" s="17" t="s">
        <v>82</v>
      </c>
    </row>
    <row r="169" spans="1:47" s="2" customFormat="1" ht="12">
      <c r="A169" s="38"/>
      <c r="B169" s="39"/>
      <c r="C169" s="40"/>
      <c r="D169" s="230" t="s">
        <v>170</v>
      </c>
      <c r="E169" s="40"/>
      <c r="F169" s="231" t="s">
        <v>1214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170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172</v>
      </c>
      <c r="E170" s="234" t="s">
        <v>19</v>
      </c>
      <c r="F170" s="235" t="s">
        <v>1173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172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159</v>
      </c>
    </row>
    <row r="171" spans="1:51" s="13" customFormat="1" ht="12">
      <c r="A171" s="13"/>
      <c r="B171" s="232"/>
      <c r="C171" s="233"/>
      <c r="D171" s="225" t="s">
        <v>172</v>
      </c>
      <c r="E171" s="234" t="s">
        <v>19</v>
      </c>
      <c r="F171" s="235" t="s">
        <v>1201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172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159</v>
      </c>
    </row>
    <row r="172" spans="1:51" s="14" customFormat="1" ht="12">
      <c r="A172" s="14"/>
      <c r="B172" s="242"/>
      <c r="C172" s="243"/>
      <c r="D172" s="225" t="s">
        <v>172</v>
      </c>
      <c r="E172" s="244" t="s">
        <v>19</v>
      </c>
      <c r="F172" s="245" t="s">
        <v>1335</v>
      </c>
      <c r="G172" s="243"/>
      <c r="H172" s="246">
        <v>2.024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172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159</v>
      </c>
    </row>
    <row r="173" spans="1:65" s="2" customFormat="1" ht="24.15" customHeight="1">
      <c r="A173" s="38"/>
      <c r="B173" s="39"/>
      <c r="C173" s="212" t="s">
        <v>266</v>
      </c>
      <c r="D173" s="212" t="s">
        <v>161</v>
      </c>
      <c r="E173" s="213" t="s">
        <v>1216</v>
      </c>
      <c r="F173" s="214" t="s">
        <v>1217</v>
      </c>
      <c r="G173" s="215" t="s">
        <v>249</v>
      </c>
      <c r="H173" s="216">
        <v>3.056</v>
      </c>
      <c r="I173" s="217"/>
      <c r="J173" s="218">
        <f>ROUND(I173*H173,2)</f>
        <v>0</v>
      </c>
      <c r="K173" s="214" t="s">
        <v>165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166</v>
      </c>
      <c r="AT173" s="223" t="s">
        <v>161</v>
      </c>
      <c r="AU173" s="223" t="s">
        <v>82</v>
      </c>
      <c r="AY173" s="17" t="s">
        <v>159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166</v>
      </c>
      <c r="BM173" s="223" t="s">
        <v>1302</v>
      </c>
    </row>
    <row r="174" spans="1:47" s="2" customFormat="1" ht="12">
      <c r="A174" s="38"/>
      <c r="B174" s="39"/>
      <c r="C174" s="40"/>
      <c r="D174" s="225" t="s">
        <v>168</v>
      </c>
      <c r="E174" s="40"/>
      <c r="F174" s="226" t="s">
        <v>1219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168</v>
      </c>
      <c r="AU174" s="17" t="s">
        <v>82</v>
      </c>
    </row>
    <row r="175" spans="1:47" s="2" customFormat="1" ht="12">
      <c r="A175" s="38"/>
      <c r="B175" s="39"/>
      <c r="C175" s="40"/>
      <c r="D175" s="230" t="s">
        <v>170</v>
      </c>
      <c r="E175" s="40"/>
      <c r="F175" s="231" t="s">
        <v>1220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170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172</v>
      </c>
      <c r="E176" s="234" t="s">
        <v>19</v>
      </c>
      <c r="F176" s="235" t="s">
        <v>1173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172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159</v>
      </c>
    </row>
    <row r="177" spans="1:51" s="13" customFormat="1" ht="12">
      <c r="A177" s="13"/>
      <c r="B177" s="232"/>
      <c r="C177" s="233"/>
      <c r="D177" s="225" t="s">
        <v>172</v>
      </c>
      <c r="E177" s="234" t="s">
        <v>19</v>
      </c>
      <c r="F177" s="235" t="s">
        <v>1221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172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159</v>
      </c>
    </row>
    <row r="178" spans="1:51" s="14" customFormat="1" ht="12">
      <c r="A178" s="14"/>
      <c r="B178" s="242"/>
      <c r="C178" s="243"/>
      <c r="D178" s="225" t="s">
        <v>172</v>
      </c>
      <c r="E178" s="244" t="s">
        <v>19</v>
      </c>
      <c r="F178" s="245" t="s">
        <v>1336</v>
      </c>
      <c r="G178" s="243"/>
      <c r="H178" s="246">
        <v>3.056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172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159</v>
      </c>
    </row>
    <row r="179" spans="1:65" s="2" customFormat="1" ht="24.15" customHeight="1">
      <c r="A179" s="38"/>
      <c r="B179" s="39"/>
      <c r="C179" s="212" t="s">
        <v>272</v>
      </c>
      <c r="D179" s="212" t="s">
        <v>161</v>
      </c>
      <c r="E179" s="213" t="s">
        <v>1223</v>
      </c>
      <c r="F179" s="214" t="s">
        <v>1224</v>
      </c>
      <c r="G179" s="215" t="s">
        <v>249</v>
      </c>
      <c r="H179" s="216">
        <v>0.18</v>
      </c>
      <c r="I179" s="217"/>
      <c r="J179" s="218">
        <f>ROUND(I179*H179,2)</f>
        <v>0</v>
      </c>
      <c r="K179" s="214" t="s">
        <v>165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166</v>
      </c>
      <c r="AT179" s="223" t="s">
        <v>161</v>
      </c>
      <c r="AU179" s="223" t="s">
        <v>82</v>
      </c>
      <c r="AY179" s="17" t="s">
        <v>159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166</v>
      </c>
      <c r="BM179" s="223" t="s">
        <v>1304</v>
      </c>
    </row>
    <row r="180" spans="1:47" s="2" customFormat="1" ht="12">
      <c r="A180" s="38"/>
      <c r="B180" s="39"/>
      <c r="C180" s="40"/>
      <c r="D180" s="225" t="s">
        <v>168</v>
      </c>
      <c r="E180" s="40"/>
      <c r="F180" s="226" t="s">
        <v>1226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168</v>
      </c>
      <c r="AU180" s="17" t="s">
        <v>82</v>
      </c>
    </row>
    <row r="181" spans="1:47" s="2" customFormat="1" ht="12">
      <c r="A181" s="38"/>
      <c r="B181" s="39"/>
      <c r="C181" s="40"/>
      <c r="D181" s="230" t="s">
        <v>170</v>
      </c>
      <c r="E181" s="40"/>
      <c r="F181" s="231" t="s">
        <v>1227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170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172</v>
      </c>
      <c r="E182" s="234" t="s">
        <v>19</v>
      </c>
      <c r="F182" s="235" t="s">
        <v>1173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172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159</v>
      </c>
    </row>
    <row r="183" spans="1:51" s="14" customFormat="1" ht="12">
      <c r="A183" s="14"/>
      <c r="B183" s="242"/>
      <c r="C183" s="243"/>
      <c r="D183" s="225" t="s">
        <v>172</v>
      </c>
      <c r="E183" s="244" t="s">
        <v>19</v>
      </c>
      <c r="F183" s="245" t="s">
        <v>1228</v>
      </c>
      <c r="G183" s="243"/>
      <c r="H183" s="246">
        <v>0.18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172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159</v>
      </c>
    </row>
    <row r="184" spans="1:65" s="2" customFormat="1" ht="33" customHeight="1">
      <c r="A184" s="38"/>
      <c r="B184" s="39"/>
      <c r="C184" s="212" t="s">
        <v>425</v>
      </c>
      <c r="D184" s="212" t="s">
        <v>161</v>
      </c>
      <c r="E184" s="213" t="s">
        <v>1229</v>
      </c>
      <c r="F184" s="214" t="s">
        <v>1230</v>
      </c>
      <c r="G184" s="215" t="s">
        <v>209</v>
      </c>
      <c r="H184" s="216">
        <v>7.53</v>
      </c>
      <c r="I184" s="217"/>
      <c r="J184" s="218">
        <f>ROUND(I184*H184,2)</f>
        <v>0</v>
      </c>
      <c r="K184" s="214" t="s">
        <v>165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</v>
      </c>
      <c r="R184" s="221">
        <f>Q184*H184</f>
        <v>3.3491934000000003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166</v>
      </c>
      <c r="AT184" s="223" t="s">
        <v>161</v>
      </c>
      <c r="AU184" s="223" t="s">
        <v>82</v>
      </c>
      <c r="AY184" s="17" t="s">
        <v>159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166</v>
      </c>
      <c r="BM184" s="223" t="s">
        <v>1305</v>
      </c>
    </row>
    <row r="185" spans="1:47" s="2" customFormat="1" ht="12">
      <c r="A185" s="38"/>
      <c r="B185" s="39"/>
      <c r="C185" s="40"/>
      <c r="D185" s="225" t="s">
        <v>168</v>
      </c>
      <c r="E185" s="40"/>
      <c r="F185" s="226" t="s">
        <v>1232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168</v>
      </c>
      <c r="AU185" s="17" t="s">
        <v>82</v>
      </c>
    </row>
    <row r="186" spans="1:47" s="2" customFormat="1" ht="12">
      <c r="A186" s="38"/>
      <c r="B186" s="39"/>
      <c r="C186" s="40"/>
      <c r="D186" s="230" t="s">
        <v>170</v>
      </c>
      <c r="E186" s="40"/>
      <c r="F186" s="231" t="s">
        <v>1233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170</v>
      </c>
      <c r="AU186" s="17" t="s">
        <v>82</v>
      </c>
    </row>
    <row r="187" spans="1:47" s="2" customFormat="1" ht="12">
      <c r="A187" s="38"/>
      <c r="B187" s="39"/>
      <c r="C187" s="40"/>
      <c r="D187" s="225" t="s">
        <v>187</v>
      </c>
      <c r="E187" s="40"/>
      <c r="F187" s="253" t="s">
        <v>1234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187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172</v>
      </c>
      <c r="E188" s="234" t="s">
        <v>19</v>
      </c>
      <c r="F188" s="235" t="s">
        <v>1173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172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159</v>
      </c>
    </row>
    <row r="189" spans="1:51" s="14" customFormat="1" ht="12">
      <c r="A189" s="14"/>
      <c r="B189" s="242"/>
      <c r="C189" s="243"/>
      <c r="D189" s="225" t="s">
        <v>172</v>
      </c>
      <c r="E189" s="244" t="s">
        <v>19</v>
      </c>
      <c r="F189" s="245" t="s">
        <v>1337</v>
      </c>
      <c r="G189" s="243"/>
      <c r="H189" s="246">
        <v>7.53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172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159</v>
      </c>
    </row>
    <row r="190" spans="1:63" s="12" customFormat="1" ht="22.8" customHeight="1">
      <c r="A190" s="12"/>
      <c r="B190" s="196"/>
      <c r="C190" s="197"/>
      <c r="D190" s="198" t="s">
        <v>71</v>
      </c>
      <c r="E190" s="210" t="s">
        <v>222</v>
      </c>
      <c r="F190" s="210" t="s">
        <v>824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30.00432104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159</v>
      </c>
      <c r="BK190" s="209">
        <f>SUM(BK191:BK205)</f>
        <v>0</v>
      </c>
    </row>
    <row r="191" spans="1:65" s="2" customFormat="1" ht="24.15" customHeight="1">
      <c r="A191" s="38"/>
      <c r="B191" s="39"/>
      <c r="C191" s="212" t="s">
        <v>428</v>
      </c>
      <c r="D191" s="212" t="s">
        <v>161</v>
      </c>
      <c r="E191" s="213" t="s">
        <v>1307</v>
      </c>
      <c r="F191" s="214" t="s">
        <v>1308</v>
      </c>
      <c r="G191" s="215" t="s">
        <v>527</v>
      </c>
      <c r="H191" s="216">
        <v>12.5</v>
      </c>
      <c r="I191" s="217"/>
      <c r="J191" s="218">
        <f>ROUND(I191*H191,2)</f>
        <v>0</v>
      </c>
      <c r="K191" s="214" t="s">
        <v>165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0.88535</v>
      </c>
      <c r="R191" s="221">
        <f>Q191*H191</f>
        <v>11.066875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166</v>
      </c>
      <c r="AT191" s="223" t="s">
        <v>161</v>
      </c>
      <c r="AU191" s="223" t="s">
        <v>82</v>
      </c>
      <c r="AY191" s="17" t="s">
        <v>159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166</v>
      </c>
      <c r="BM191" s="223" t="s">
        <v>1309</v>
      </c>
    </row>
    <row r="192" spans="1:47" s="2" customFormat="1" ht="12">
      <c r="A192" s="38"/>
      <c r="B192" s="39"/>
      <c r="C192" s="40"/>
      <c r="D192" s="225" t="s">
        <v>168</v>
      </c>
      <c r="E192" s="40"/>
      <c r="F192" s="226" t="s">
        <v>1310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168</v>
      </c>
      <c r="AU192" s="17" t="s">
        <v>82</v>
      </c>
    </row>
    <row r="193" spans="1:47" s="2" customFormat="1" ht="12">
      <c r="A193" s="38"/>
      <c r="B193" s="39"/>
      <c r="C193" s="40"/>
      <c r="D193" s="230" t="s">
        <v>170</v>
      </c>
      <c r="E193" s="40"/>
      <c r="F193" s="231" t="s">
        <v>1311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170</v>
      </c>
      <c r="AU193" s="17" t="s">
        <v>82</v>
      </c>
    </row>
    <row r="194" spans="1:47" s="2" customFormat="1" ht="12">
      <c r="A194" s="38"/>
      <c r="B194" s="39"/>
      <c r="C194" s="40"/>
      <c r="D194" s="225" t="s">
        <v>187</v>
      </c>
      <c r="E194" s="40"/>
      <c r="F194" s="253" t="s">
        <v>1241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187</v>
      </c>
      <c r="AU194" s="17" t="s">
        <v>82</v>
      </c>
    </row>
    <row r="195" spans="1:51" s="13" customFormat="1" ht="12">
      <c r="A195" s="13"/>
      <c r="B195" s="232"/>
      <c r="C195" s="233"/>
      <c r="D195" s="225" t="s">
        <v>172</v>
      </c>
      <c r="E195" s="234" t="s">
        <v>19</v>
      </c>
      <c r="F195" s="235" t="s">
        <v>1173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172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159</v>
      </c>
    </row>
    <row r="196" spans="1:51" s="14" customFormat="1" ht="12">
      <c r="A196" s="14"/>
      <c r="B196" s="242"/>
      <c r="C196" s="243"/>
      <c r="D196" s="225" t="s">
        <v>172</v>
      </c>
      <c r="E196" s="244" t="s">
        <v>19</v>
      </c>
      <c r="F196" s="245" t="s">
        <v>1338</v>
      </c>
      <c r="G196" s="243"/>
      <c r="H196" s="246">
        <v>12.5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172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159</v>
      </c>
    </row>
    <row r="197" spans="1:65" s="2" customFormat="1" ht="16.5" customHeight="1">
      <c r="A197" s="38"/>
      <c r="B197" s="39"/>
      <c r="C197" s="258" t="s">
        <v>436</v>
      </c>
      <c r="D197" s="258" t="s">
        <v>376</v>
      </c>
      <c r="E197" s="259" t="s">
        <v>1313</v>
      </c>
      <c r="F197" s="260" t="s">
        <v>1314</v>
      </c>
      <c r="G197" s="261" t="s">
        <v>527</v>
      </c>
      <c r="H197" s="262">
        <v>12.625</v>
      </c>
      <c r="I197" s="263"/>
      <c r="J197" s="264">
        <f>ROUND(I197*H197,2)</f>
        <v>0</v>
      </c>
      <c r="K197" s="260" t="s">
        <v>165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0.6</v>
      </c>
      <c r="R197" s="221">
        <f>Q197*H197</f>
        <v>7.574999999999999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215</v>
      </c>
      <c r="AT197" s="223" t="s">
        <v>376</v>
      </c>
      <c r="AU197" s="223" t="s">
        <v>82</v>
      </c>
      <c r="AY197" s="17" t="s">
        <v>159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166</v>
      </c>
      <c r="BM197" s="223" t="s">
        <v>1315</v>
      </c>
    </row>
    <row r="198" spans="1:47" s="2" customFormat="1" ht="12">
      <c r="A198" s="38"/>
      <c r="B198" s="39"/>
      <c r="C198" s="40"/>
      <c r="D198" s="225" t="s">
        <v>168</v>
      </c>
      <c r="E198" s="40"/>
      <c r="F198" s="226" t="s">
        <v>1314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168</v>
      </c>
      <c r="AU198" s="17" t="s">
        <v>82</v>
      </c>
    </row>
    <row r="199" spans="1:47" s="2" customFormat="1" ht="12">
      <c r="A199" s="38"/>
      <c r="B199" s="39"/>
      <c r="C199" s="40"/>
      <c r="D199" s="230" t="s">
        <v>170</v>
      </c>
      <c r="E199" s="40"/>
      <c r="F199" s="231" t="s">
        <v>1316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170</v>
      </c>
      <c r="AU199" s="17" t="s">
        <v>82</v>
      </c>
    </row>
    <row r="200" spans="1:51" s="14" customFormat="1" ht="12">
      <c r="A200" s="14"/>
      <c r="B200" s="242"/>
      <c r="C200" s="243"/>
      <c r="D200" s="225" t="s">
        <v>172</v>
      </c>
      <c r="E200" s="243"/>
      <c r="F200" s="245" t="s">
        <v>1339</v>
      </c>
      <c r="G200" s="243"/>
      <c r="H200" s="246">
        <v>12.625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172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159</v>
      </c>
    </row>
    <row r="201" spans="1:65" s="2" customFormat="1" ht="24.15" customHeight="1">
      <c r="A201" s="38"/>
      <c r="B201" s="39"/>
      <c r="C201" s="212" t="s">
        <v>7</v>
      </c>
      <c r="D201" s="212" t="s">
        <v>161</v>
      </c>
      <c r="E201" s="213" t="s">
        <v>1318</v>
      </c>
      <c r="F201" s="214" t="s">
        <v>1319</v>
      </c>
      <c r="G201" s="215" t="s">
        <v>249</v>
      </c>
      <c r="H201" s="216">
        <v>4.612</v>
      </c>
      <c r="I201" s="217"/>
      <c r="J201" s="218">
        <f>ROUND(I201*H201,2)</f>
        <v>0</v>
      </c>
      <c r="K201" s="214" t="s">
        <v>165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11.36244604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166</v>
      </c>
      <c r="AT201" s="223" t="s">
        <v>161</v>
      </c>
      <c r="AU201" s="223" t="s">
        <v>82</v>
      </c>
      <c r="AY201" s="17" t="s">
        <v>159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166</v>
      </c>
      <c r="BM201" s="223" t="s">
        <v>1320</v>
      </c>
    </row>
    <row r="202" spans="1:47" s="2" customFormat="1" ht="12">
      <c r="A202" s="38"/>
      <c r="B202" s="39"/>
      <c r="C202" s="40"/>
      <c r="D202" s="225" t="s">
        <v>168</v>
      </c>
      <c r="E202" s="40"/>
      <c r="F202" s="226" t="s">
        <v>1321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168</v>
      </c>
      <c r="AU202" s="17" t="s">
        <v>82</v>
      </c>
    </row>
    <row r="203" spans="1:47" s="2" customFormat="1" ht="12">
      <c r="A203" s="38"/>
      <c r="B203" s="39"/>
      <c r="C203" s="40"/>
      <c r="D203" s="230" t="s">
        <v>170</v>
      </c>
      <c r="E203" s="40"/>
      <c r="F203" s="231" t="s">
        <v>1322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170</v>
      </c>
      <c r="AU203" s="17" t="s">
        <v>82</v>
      </c>
    </row>
    <row r="204" spans="1:51" s="13" customFormat="1" ht="12">
      <c r="A204" s="13"/>
      <c r="B204" s="232"/>
      <c r="C204" s="233"/>
      <c r="D204" s="225" t="s">
        <v>172</v>
      </c>
      <c r="E204" s="234" t="s">
        <v>19</v>
      </c>
      <c r="F204" s="235" t="s">
        <v>1173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172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159</v>
      </c>
    </row>
    <row r="205" spans="1:51" s="14" customFormat="1" ht="12">
      <c r="A205" s="14"/>
      <c r="B205" s="242"/>
      <c r="C205" s="243"/>
      <c r="D205" s="225" t="s">
        <v>172</v>
      </c>
      <c r="E205" s="244" t="s">
        <v>19</v>
      </c>
      <c r="F205" s="245" t="s">
        <v>1340</v>
      </c>
      <c r="G205" s="243"/>
      <c r="H205" s="246">
        <v>4.612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172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159</v>
      </c>
    </row>
    <row r="206" spans="1:63" s="12" customFormat="1" ht="22.8" customHeight="1">
      <c r="A206" s="12"/>
      <c r="B206" s="196"/>
      <c r="C206" s="197"/>
      <c r="D206" s="198" t="s">
        <v>71</v>
      </c>
      <c r="E206" s="210" t="s">
        <v>1086</v>
      </c>
      <c r="F206" s="210" t="s">
        <v>1087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159</v>
      </c>
      <c r="BK206" s="209">
        <f>SUM(BK207:BK209)</f>
        <v>0</v>
      </c>
    </row>
    <row r="207" spans="1:65" s="2" customFormat="1" ht="33" customHeight="1">
      <c r="A207" s="38"/>
      <c r="B207" s="39"/>
      <c r="C207" s="212" t="s">
        <v>454</v>
      </c>
      <c r="D207" s="212" t="s">
        <v>161</v>
      </c>
      <c r="E207" s="213" t="s">
        <v>1089</v>
      </c>
      <c r="F207" s="214" t="s">
        <v>1090</v>
      </c>
      <c r="G207" s="215" t="s">
        <v>263</v>
      </c>
      <c r="H207" s="216">
        <v>53.204</v>
      </c>
      <c r="I207" s="217"/>
      <c r="J207" s="218">
        <f>ROUND(I207*H207,2)</f>
        <v>0</v>
      </c>
      <c r="K207" s="214" t="s">
        <v>165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166</v>
      </c>
      <c r="AT207" s="223" t="s">
        <v>161</v>
      </c>
      <c r="AU207" s="223" t="s">
        <v>82</v>
      </c>
      <c r="AY207" s="17" t="s">
        <v>159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166</v>
      </c>
      <c r="BM207" s="223" t="s">
        <v>1324</v>
      </c>
    </row>
    <row r="208" spans="1:47" s="2" customFormat="1" ht="12">
      <c r="A208" s="38"/>
      <c r="B208" s="39"/>
      <c r="C208" s="40"/>
      <c r="D208" s="225" t="s">
        <v>168</v>
      </c>
      <c r="E208" s="40"/>
      <c r="F208" s="226" t="s">
        <v>1092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168</v>
      </c>
      <c r="AU208" s="17" t="s">
        <v>82</v>
      </c>
    </row>
    <row r="209" spans="1:47" s="2" customFormat="1" ht="12">
      <c r="A209" s="38"/>
      <c r="B209" s="39"/>
      <c r="C209" s="40"/>
      <c r="D209" s="230" t="s">
        <v>170</v>
      </c>
      <c r="E209" s="40"/>
      <c r="F209" s="231" t="s">
        <v>1093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170</v>
      </c>
      <c r="AU209" s="17" t="s">
        <v>82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107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135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136</v>
      </c>
      <c r="L8" s="20"/>
    </row>
    <row r="9" spans="1:31" s="2" customFormat="1" ht="16.5" customHeight="1">
      <c r="A9" s="38"/>
      <c r="B9" s="44"/>
      <c r="C9" s="38"/>
      <c r="D9" s="38"/>
      <c r="E9" s="143" t="s">
        <v>1268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1137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1341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15. 9. 2021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ROUND((SUM(BE91:BE209)),2)</f>
        <v>0</v>
      </c>
      <c r="G35" s="38"/>
      <c r="H35" s="38"/>
      <c r="I35" s="157">
        <v>0.21</v>
      </c>
      <c r="J35" s="156">
        <f>ROUND(((SUM(BE91:BE209))*I35),2)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ROUND((SUM(BF91:BF209)),2)</f>
        <v>0</v>
      </c>
      <c r="G36" s="38"/>
      <c r="H36" s="38"/>
      <c r="I36" s="157">
        <v>0.15</v>
      </c>
      <c r="J36" s="156">
        <f>ROUND(((SUM(BF91:BF209))*I36),2)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ROUND((SUM(BG91:BG209)),2)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ROUND((SUM(BH91:BH209)),2)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ROUND((SUM(BI91:BI209)),2)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138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136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1268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1137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SO 103.3 - Propustek pod sjezdem DN 600 v km 0,551 36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15. 9. 2021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139</v>
      </c>
      <c r="D61" s="171"/>
      <c r="E61" s="171"/>
      <c r="F61" s="171"/>
      <c r="G61" s="171"/>
      <c r="H61" s="171"/>
      <c r="I61" s="171"/>
      <c r="J61" s="172" t="s">
        <v>140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141</v>
      </c>
    </row>
    <row r="64" spans="1:31" s="9" customFormat="1" ht="24.95" customHeight="1">
      <c r="A64" s="9"/>
      <c r="B64" s="174"/>
      <c r="C64" s="175"/>
      <c r="D64" s="176" t="s">
        <v>142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143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279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281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284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286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144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136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1268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1137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69" t="str">
        <f>E11</f>
        <v>SO 103.3 - Propustek pod sjezdem DN 600 v km 0,551 36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15. 9. 2021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145</v>
      </c>
      <c r="D90" s="188" t="s">
        <v>57</v>
      </c>
      <c r="E90" s="188" t="s">
        <v>53</v>
      </c>
      <c r="F90" s="188" t="s">
        <v>54</v>
      </c>
      <c r="G90" s="188" t="s">
        <v>146</v>
      </c>
      <c r="H90" s="188" t="s">
        <v>147</v>
      </c>
      <c r="I90" s="188" t="s">
        <v>148</v>
      </c>
      <c r="J90" s="188" t="s">
        <v>140</v>
      </c>
      <c r="K90" s="189" t="s">
        <v>149</v>
      </c>
      <c r="L90" s="190"/>
      <c r="M90" s="92" t="s">
        <v>19</v>
      </c>
      <c r="N90" s="93" t="s">
        <v>42</v>
      </c>
      <c r="O90" s="93" t="s">
        <v>150</v>
      </c>
      <c r="P90" s="93" t="s">
        <v>151</v>
      </c>
      <c r="Q90" s="93" t="s">
        <v>152</v>
      </c>
      <c r="R90" s="93" t="s">
        <v>153</v>
      </c>
      <c r="S90" s="93" t="s">
        <v>154</v>
      </c>
      <c r="T90" s="94" t="s">
        <v>155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156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45.453442190000004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141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157</v>
      </c>
      <c r="F92" s="199" t="s">
        <v>158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45.453442190000004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159</v>
      </c>
      <c r="BK92" s="209">
        <f>BK93+BK132+BK146+BK190+BK206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160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14.335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159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161</v>
      </c>
      <c r="E94" s="213" t="s">
        <v>1270</v>
      </c>
      <c r="F94" s="214" t="s">
        <v>1271</v>
      </c>
      <c r="G94" s="215" t="s">
        <v>249</v>
      </c>
      <c r="H94" s="216">
        <v>9.872</v>
      </c>
      <c r="I94" s="217"/>
      <c r="J94" s="218">
        <f>ROUND(I94*H94,2)</f>
        <v>0</v>
      </c>
      <c r="K94" s="214" t="s">
        <v>165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166</v>
      </c>
      <c r="AT94" s="223" t="s">
        <v>161</v>
      </c>
      <c r="AU94" s="223" t="s">
        <v>82</v>
      </c>
      <c r="AY94" s="17" t="s">
        <v>159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166</v>
      </c>
      <c r="BM94" s="223" t="s">
        <v>1272</v>
      </c>
    </row>
    <row r="95" spans="1:47" s="2" customFormat="1" ht="12">
      <c r="A95" s="38"/>
      <c r="B95" s="39"/>
      <c r="C95" s="40"/>
      <c r="D95" s="225" t="s">
        <v>168</v>
      </c>
      <c r="E95" s="40"/>
      <c r="F95" s="226" t="s">
        <v>1273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168</v>
      </c>
      <c r="AU95" s="17" t="s">
        <v>82</v>
      </c>
    </row>
    <row r="96" spans="1:47" s="2" customFormat="1" ht="12">
      <c r="A96" s="38"/>
      <c r="B96" s="39"/>
      <c r="C96" s="40"/>
      <c r="D96" s="230" t="s">
        <v>170</v>
      </c>
      <c r="E96" s="40"/>
      <c r="F96" s="231" t="s">
        <v>1274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170</v>
      </c>
      <c r="AU96" s="17" t="s">
        <v>82</v>
      </c>
    </row>
    <row r="97" spans="1:47" s="2" customFormat="1" ht="12">
      <c r="A97" s="38"/>
      <c r="B97" s="39"/>
      <c r="C97" s="40"/>
      <c r="D97" s="225" t="s">
        <v>187</v>
      </c>
      <c r="E97" s="40"/>
      <c r="F97" s="253" t="s">
        <v>1144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187</v>
      </c>
      <c r="AU97" s="17" t="s">
        <v>82</v>
      </c>
    </row>
    <row r="98" spans="1:51" s="13" customFormat="1" ht="12">
      <c r="A98" s="13"/>
      <c r="B98" s="232"/>
      <c r="C98" s="233"/>
      <c r="D98" s="225" t="s">
        <v>172</v>
      </c>
      <c r="E98" s="234" t="s">
        <v>19</v>
      </c>
      <c r="F98" s="235" t="s">
        <v>335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172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159</v>
      </c>
    </row>
    <row r="99" spans="1:51" s="13" customFormat="1" ht="12">
      <c r="A99" s="13"/>
      <c r="B99" s="232"/>
      <c r="C99" s="233"/>
      <c r="D99" s="225" t="s">
        <v>172</v>
      </c>
      <c r="E99" s="234" t="s">
        <v>19</v>
      </c>
      <c r="F99" s="235" t="s">
        <v>1145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172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159</v>
      </c>
    </row>
    <row r="100" spans="1:51" s="14" customFormat="1" ht="12">
      <c r="A100" s="14"/>
      <c r="B100" s="242"/>
      <c r="C100" s="243"/>
      <c r="D100" s="225" t="s">
        <v>172</v>
      </c>
      <c r="E100" s="244" t="s">
        <v>19</v>
      </c>
      <c r="F100" s="245" t="s">
        <v>1342</v>
      </c>
      <c r="G100" s="243"/>
      <c r="H100" s="246">
        <v>9.872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172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159</v>
      </c>
    </row>
    <row r="101" spans="1:65" s="2" customFormat="1" ht="44.25" customHeight="1">
      <c r="A101" s="38"/>
      <c r="B101" s="39"/>
      <c r="C101" s="212" t="s">
        <v>82</v>
      </c>
      <c r="D101" s="212" t="s">
        <v>161</v>
      </c>
      <c r="E101" s="213" t="s">
        <v>360</v>
      </c>
      <c r="F101" s="214" t="s">
        <v>361</v>
      </c>
      <c r="G101" s="215" t="s">
        <v>249</v>
      </c>
      <c r="H101" s="216">
        <v>9.872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166</v>
      </c>
      <c r="AT101" s="223" t="s">
        <v>161</v>
      </c>
      <c r="AU101" s="223" t="s">
        <v>82</v>
      </c>
      <c r="AY101" s="17" t="s">
        <v>159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166</v>
      </c>
      <c r="BM101" s="223" t="s">
        <v>1276</v>
      </c>
    </row>
    <row r="102" spans="1:47" s="2" customFormat="1" ht="12">
      <c r="A102" s="38"/>
      <c r="B102" s="39"/>
      <c r="C102" s="40"/>
      <c r="D102" s="225" t="s">
        <v>168</v>
      </c>
      <c r="E102" s="40"/>
      <c r="F102" s="226" t="s">
        <v>363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168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172</v>
      </c>
      <c r="E103" s="244" t="s">
        <v>19</v>
      </c>
      <c r="F103" s="245" t="s">
        <v>1343</v>
      </c>
      <c r="G103" s="243"/>
      <c r="H103" s="246">
        <v>9.872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172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159</v>
      </c>
    </row>
    <row r="104" spans="1:65" s="2" customFormat="1" ht="33" customHeight="1">
      <c r="A104" s="38"/>
      <c r="B104" s="39"/>
      <c r="C104" s="212" t="s">
        <v>181</v>
      </c>
      <c r="D104" s="212" t="s">
        <v>161</v>
      </c>
      <c r="E104" s="213" t="s">
        <v>413</v>
      </c>
      <c r="F104" s="214" t="s">
        <v>414</v>
      </c>
      <c r="G104" s="215" t="s">
        <v>263</v>
      </c>
      <c r="H104" s="216">
        <v>17.77</v>
      </c>
      <c r="I104" s="217"/>
      <c r="J104" s="218">
        <f>ROUND(I104*H104,2)</f>
        <v>0</v>
      </c>
      <c r="K104" s="214" t="s">
        <v>165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166</v>
      </c>
      <c r="AT104" s="223" t="s">
        <v>161</v>
      </c>
      <c r="AU104" s="223" t="s">
        <v>82</v>
      </c>
      <c r="AY104" s="17" t="s">
        <v>159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166</v>
      </c>
      <c r="BM104" s="223" t="s">
        <v>1278</v>
      </c>
    </row>
    <row r="105" spans="1:47" s="2" customFormat="1" ht="12">
      <c r="A105" s="38"/>
      <c r="B105" s="39"/>
      <c r="C105" s="40"/>
      <c r="D105" s="225" t="s">
        <v>168</v>
      </c>
      <c r="E105" s="40"/>
      <c r="F105" s="226" t="s">
        <v>416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168</v>
      </c>
      <c r="AU105" s="17" t="s">
        <v>82</v>
      </c>
    </row>
    <row r="106" spans="1:47" s="2" customFormat="1" ht="12">
      <c r="A106" s="38"/>
      <c r="B106" s="39"/>
      <c r="C106" s="40"/>
      <c r="D106" s="230" t="s">
        <v>170</v>
      </c>
      <c r="E106" s="40"/>
      <c r="F106" s="231" t="s">
        <v>417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170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172</v>
      </c>
      <c r="E107" s="244" t="s">
        <v>19</v>
      </c>
      <c r="F107" s="245" t="s">
        <v>1343</v>
      </c>
      <c r="G107" s="243"/>
      <c r="H107" s="246">
        <v>9.872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172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159</v>
      </c>
    </row>
    <row r="108" spans="1:51" s="14" customFormat="1" ht="12">
      <c r="A108" s="14"/>
      <c r="B108" s="242"/>
      <c r="C108" s="243"/>
      <c r="D108" s="225" t="s">
        <v>172</v>
      </c>
      <c r="E108" s="243"/>
      <c r="F108" s="245" t="s">
        <v>1344</v>
      </c>
      <c r="G108" s="243"/>
      <c r="H108" s="246">
        <v>17.77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172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159</v>
      </c>
    </row>
    <row r="109" spans="1:65" s="2" customFormat="1" ht="24.15" customHeight="1">
      <c r="A109" s="38"/>
      <c r="B109" s="39"/>
      <c r="C109" s="212" t="s">
        <v>166</v>
      </c>
      <c r="D109" s="212" t="s">
        <v>161</v>
      </c>
      <c r="E109" s="213" t="s">
        <v>419</v>
      </c>
      <c r="F109" s="214" t="s">
        <v>420</v>
      </c>
      <c r="G109" s="215" t="s">
        <v>249</v>
      </c>
      <c r="H109" s="216">
        <v>1.251</v>
      </c>
      <c r="I109" s="217"/>
      <c r="J109" s="218">
        <f>ROUND(I109*H109,2)</f>
        <v>0</v>
      </c>
      <c r="K109" s="214" t="s">
        <v>165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166</v>
      </c>
      <c r="AT109" s="223" t="s">
        <v>161</v>
      </c>
      <c r="AU109" s="223" t="s">
        <v>82</v>
      </c>
      <c r="AY109" s="17" t="s">
        <v>159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166</v>
      </c>
      <c r="BM109" s="223" t="s">
        <v>1280</v>
      </c>
    </row>
    <row r="110" spans="1:47" s="2" customFormat="1" ht="12">
      <c r="A110" s="38"/>
      <c r="B110" s="39"/>
      <c r="C110" s="40"/>
      <c r="D110" s="225" t="s">
        <v>168</v>
      </c>
      <c r="E110" s="40"/>
      <c r="F110" s="226" t="s">
        <v>422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168</v>
      </c>
      <c r="AU110" s="17" t="s">
        <v>82</v>
      </c>
    </row>
    <row r="111" spans="1:47" s="2" customFormat="1" ht="12">
      <c r="A111" s="38"/>
      <c r="B111" s="39"/>
      <c r="C111" s="40"/>
      <c r="D111" s="230" t="s">
        <v>170</v>
      </c>
      <c r="E111" s="40"/>
      <c r="F111" s="231" t="s">
        <v>423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170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172</v>
      </c>
      <c r="E112" s="234" t="s">
        <v>19</v>
      </c>
      <c r="F112" s="235" t="s">
        <v>335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172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159</v>
      </c>
    </row>
    <row r="113" spans="1:51" s="14" customFormat="1" ht="12">
      <c r="A113" s="14"/>
      <c r="B113" s="242"/>
      <c r="C113" s="243"/>
      <c r="D113" s="225" t="s">
        <v>172</v>
      </c>
      <c r="E113" s="244" t="s">
        <v>19</v>
      </c>
      <c r="F113" s="245" t="s">
        <v>1345</v>
      </c>
      <c r="G113" s="243"/>
      <c r="H113" s="246">
        <v>1.251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172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159</v>
      </c>
    </row>
    <row r="114" spans="1:65" s="2" customFormat="1" ht="24.15" customHeight="1">
      <c r="A114" s="38"/>
      <c r="B114" s="39"/>
      <c r="C114" s="212" t="s">
        <v>194</v>
      </c>
      <c r="D114" s="212" t="s">
        <v>161</v>
      </c>
      <c r="E114" s="213" t="s">
        <v>1153</v>
      </c>
      <c r="F114" s="214" t="s">
        <v>1154</v>
      </c>
      <c r="G114" s="215" t="s">
        <v>249</v>
      </c>
      <c r="H114" s="216">
        <v>5.575</v>
      </c>
      <c r="I114" s="217"/>
      <c r="J114" s="218">
        <f>ROUND(I114*H114,2)</f>
        <v>0</v>
      </c>
      <c r="K114" s="214" t="s">
        <v>165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166</v>
      </c>
      <c r="AT114" s="223" t="s">
        <v>161</v>
      </c>
      <c r="AU114" s="223" t="s">
        <v>82</v>
      </c>
      <c r="AY114" s="17" t="s">
        <v>159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166</v>
      </c>
      <c r="BM114" s="223" t="s">
        <v>1282</v>
      </c>
    </row>
    <row r="115" spans="1:47" s="2" customFormat="1" ht="12">
      <c r="A115" s="38"/>
      <c r="B115" s="39"/>
      <c r="C115" s="40"/>
      <c r="D115" s="225" t="s">
        <v>168</v>
      </c>
      <c r="E115" s="40"/>
      <c r="F115" s="226" t="s">
        <v>1156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168</v>
      </c>
      <c r="AU115" s="17" t="s">
        <v>82</v>
      </c>
    </row>
    <row r="116" spans="1:47" s="2" customFormat="1" ht="12">
      <c r="A116" s="38"/>
      <c r="B116" s="39"/>
      <c r="C116" s="40"/>
      <c r="D116" s="230" t="s">
        <v>170</v>
      </c>
      <c r="E116" s="40"/>
      <c r="F116" s="231" t="s">
        <v>1157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170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172</v>
      </c>
      <c r="E117" s="234" t="s">
        <v>19</v>
      </c>
      <c r="F117" s="235" t="s">
        <v>335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172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159</v>
      </c>
    </row>
    <row r="118" spans="1:51" s="14" customFormat="1" ht="12">
      <c r="A118" s="14"/>
      <c r="B118" s="242"/>
      <c r="C118" s="243"/>
      <c r="D118" s="225" t="s">
        <v>172</v>
      </c>
      <c r="E118" s="244" t="s">
        <v>19</v>
      </c>
      <c r="F118" s="245" t="s">
        <v>1346</v>
      </c>
      <c r="G118" s="243"/>
      <c r="H118" s="246">
        <v>5.575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172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159</v>
      </c>
    </row>
    <row r="119" spans="1:65" s="2" customFormat="1" ht="16.5" customHeight="1">
      <c r="A119" s="38"/>
      <c r="B119" s="39"/>
      <c r="C119" s="258" t="s">
        <v>200</v>
      </c>
      <c r="D119" s="258" t="s">
        <v>376</v>
      </c>
      <c r="E119" s="259" t="s">
        <v>1159</v>
      </c>
      <c r="F119" s="260" t="s">
        <v>1160</v>
      </c>
      <c r="G119" s="261" t="s">
        <v>263</v>
      </c>
      <c r="H119" s="262">
        <v>14.335</v>
      </c>
      <c r="I119" s="263"/>
      <c r="J119" s="264">
        <f>ROUND(I119*H119,2)</f>
        <v>0</v>
      </c>
      <c r="K119" s="260" t="s">
        <v>165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14.335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215</v>
      </c>
      <c r="AT119" s="223" t="s">
        <v>376</v>
      </c>
      <c r="AU119" s="223" t="s">
        <v>82</v>
      </c>
      <c r="AY119" s="17" t="s">
        <v>159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166</v>
      </c>
      <c r="BM119" s="223" t="s">
        <v>1284</v>
      </c>
    </row>
    <row r="120" spans="1:47" s="2" customFormat="1" ht="12">
      <c r="A120" s="38"/>
      <c r="B120" s="39"/>
      <c r="C120" s="40"/>
      <c r="D120" s="225" t="s">
        <v>168</v>
      </c>
      <c r="E120" s="40"/>
      <c r="F120" s="226" t="s">
        <v>1160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168</v>
      </c>
      <c r="AU120" s="17" t="s">
        <v>82</v>
      </c>
    </row>
    <row r="121" spans="1:47" s="2" customFormat="1" ht="12">
      <c r="A121" s="38"/>
      <c r="B121" s="39"/>
      <c r="C121" s="40"/>
      <c r="D121" s="230" t="s">
        <v>170</v>
      </c>
      <c r="E121" s="40"/>
      <c r="F121" s="231" t="s">
        <v>1162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170</v>
      </c>
      <c r="AU121" s="17" t="s">
        <v>82</v>
      </c>
    </row>
    <row r="122" spans="1:47" s="2" customFormat="1" ht="12">
      <c r="A122" s="38"/>
      <c r="B122" s="39"/>
      <c r="C122" s="40"/>
      <c r="D122" s="225" t="s">
        <v>187</v>
      </c>
      <c r="E122" s="40"/>
      <c r="F122" s="253" t="s">
        <v>1163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187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172</v>
      </c>
      <c r="E123" s="234" t="s">
        <v>19</v>
      </c>
      <c r="F123" s="235" t="s">
        <v>335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172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159</v>
      </c>
    </row>
    <row r="124" spans="1:51" s="14" customFormat="1" ht="12">
      <c r="A124" s="14"/>
      <c r="B124" s="242"/>
      <c r="C124" s="243"/>
      <c r="D124" s="225" t="s">
        <v>172</v>
      </c>
      <c r="E124" s="244" t="s">
        <v>19</v>
      </c>
      <c r="F124" s="245" t="s">
        <v>1345</v>
      </c>
      <c r="G124" s="243"/>
      <c r="H124" s="246">
        <v>1.251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172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159</v>
      </c>
    </row>
    <row r="125" spans="1:51" s="14" customFormat="1" ht="12">
      <c r="A125" s="14"/>
      <c r="B125" s="242"/>
      <c r="C125" s="243"/>
      <c r="D125" s="225" t="s">
        <v>172</v>
      </c>
      <c r="E125" s="244" t="s">
        <v>19</v>
      </c>
      <c r="F125" s="245" t="s">
        <v>1346</v>
      </c>
      <c r="G125" s="243"/>
      <c r="H125" s="246">
        <v>5.575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172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159</v>
      </c>
    </row>
    <row r="126" spans="1:51" s="14" customFormat="1" ht="12">
      <c r="A126" s="14"/>
      <c r="B126" s="242"/>
      <c r="C126" s="243"/>
      <c r="D126" s="225" t="s">
        <v>172</v>
      </c>
      <c r="E126" s="243"/>
      <c r="F126" s="245" t="s">
        <v>1347</v>
      </c>
      <c r="G126" s="243"/>
      <c r="H126" s="246">
        <v>14.335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172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159</v>
      </c>
    </row>
    <row r="127" spans="1:65" s="2" customFormat="1" ht="24.15" customHeight="1">
      <c r="A127" s="38"/>
      <c r="B127" s="39"/>
      <c r="C127" s="212" t="s">
        <v>206</v>
      </c>
      <c r="D127" s="212" t="s">
        <v>161</v>
      </c>
      <c r="E127" s="213" t="s">
        <v>443</v>
      </c>
      <c r="F127" s="214" t="s">
        <v>444</v>
      </c>
      <c r="G127" s="215" t="s">
        <v>209</v>
      </c>
      <c r="H127" s="216">
        <v>17.92</v>
      </c>
      <c r="I127" s="217"/>
      <c r="J127" s="218">
        <f>ROUND(I127*H127,2)</f>
        <v>0</v>
      </c>
      <c r="K127" s="214" t="s">
        <v>165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166</v>
      </c>
      <c r="AT127" s="223" t="s">
        <v>161</v>
      </c>
      <c r="AU127" s="223" t="s">
        <v>82</v>
      </c>
      <c r="AY127" s="17" t="s">
        <v>159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166</v>
      </c>
      <c r="BM127" s="223" t="s">
        <v>1286</v>
      </c>
    </row>
    <row r="128" spans="1:47" s="2" customFormat="1" ht="12">
      <c r="A128" s="38"/>
      <c r="B128" s="39"/>
      <c r="C128" s="40"/>
      <c r="D128" s="225" t="s">
        <v>168</v>
      </c>
      <c r="E128" s="40"/>
      <c r="F128" s="226" t="s">
        <v>446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168</v>
      </c>
      <c r="AU128" s="17" t="s">
        <v>82</v>
      </c>
    </row>
    <row r="129" spans="1:47" s="2" customFormat="1" ht="12">
      <c r="A129" s="38"/>
      <c r="B129" s="39"/>
      <c r="C129" s="40"/>
      <c r="D129" s="230" t="s">
        <v>170</v>
      </c>
      <c r="E129" s="40"/>
      <c r="F129" s="231" t="s">
        <v>447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170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172</v>
      </c>
      <c r="E130" s="234" t="s">
        <v>19</v>
      </c>
      <c r="F130" s="235" t="s">
        <v>1166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172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159</v>
      </c>
    </row>
    <row r="131" spans="1:51" s="14" customFormat="1" ht="12">
      <c r="A131" s="14"/>
      <c r="B131" s="242"/>
      <c r="C131" s="243"/>
      <c r="D131" s="225" t="s">
        <v>172</v>
      </c>
      <c r="E131" s="244" t="s">
        <v>19</v>
      </c>
      <c r="F131" s="245" t="s">
        <v>1348</v>
      </c>
      <c r="G131" s="243"/>
      <c r="H131" s="246">
        <v>17.92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172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159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523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159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215</v>
      </c>
      <c r="D133" s="212" t="s">
        <v>161</v>
      </c>
      <c r="E133" s="213" t="s">
        <v>1168</v>
      </c>
      <c r="F133" s="214" t="s">
        <v>1169</v>
      </c>
      <c r="G133" s="215" t="s">
        <v>249</v>
      </c>
      <c r="H133" s="216">
        <v>1.2</v>
      </c>
      <c r="I133" s="217"/>
      <c r="J133" s="218">
        <f>ROUND(I133*H133,2)</f>
        <v>0</v>
      </c>
      <c r="K133" s="214" t="s">
        <v>165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166</v>
      </c>
      <c r="AT133" s="223" t="s">
        <v>161</v>
      </c>
      <c r="AU133" s="223" t="s">
        <v>82</v>
      </c>
      <c r="AY133" s="17" t="s">
        <v>159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166</v>
      </c>
      <c r="BM133" s="223" t="s">
        <v>1288</v>
      </c>
    </row>
    <row r="134" spans="1:47" s="2" customFormat="1" ht="12">
      <c r="A134" s="38"/>
      <c r="B134" s="39"/>
      <c r="C134" s="40"/>
      <c r="D134" s="225" t="s">
        <v>168</v>
      </c>
      <c r="E134" s="40"/>
      <c r="F134" s="226" t="s">
        <v>1171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168</v>
      </c>
      <c r="AU134" s="17" t="s">
        <v>82</v>
      </c>
    </row>
    <row r="135" spans="1:47" s="2" customFormat="1" ht="12">
      <c r="A135" s="38"/>
      <c r="B135" s="39"/>
      <c r="C135" s="40"/>
      <c r="D135" s="230" t="s">
        <v>170</v>
      </c>
      <c r="E135" s="40"/>
      <c r="F135" s="231" t="s">
        <v>1172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170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172</v>
      </c>
      <c r="E136" s="234" t="s">
        <v>19</v>
      </c>
      <c r="F136" s="235" t="s">
        <v>1173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172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159</v>
      </c>
    </row>
    <row r="137" spans="1:51" s="14" customFormat="1" ht="12">
      <c r="A137" s="14"/>
      <c r="B137" s="242"/>
      <c r="C137" s="243"/>
      <c r="D137" s="225" t="s">
        <v>172</v>
      </c>
      <c r="E137" s="244" t="s">
        <v>19</v>
      </c>
      <c r="F137" s="245" t="s">
        <v>1289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172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159</v>
      </c>
    </row>
    <row r="138" spans="1:65" s="2" customFormat="1" ht="16.5" customHeight="1">
      <c r="A138" s="38"/>
      <c r="B138" s="39"/>
      <c r="C138" s="212" t="s">
        <v>222</v>
      </c>
      <c r="D138" s="212" t="s">
        <v>161</v>
      </c>
      <c r="E138" s="213" t="s">
        <v>1175</v>
      </c>
      <c r="F138" s="214" t="s">
        <v>1176</v>
      </c>
      <c r="G138" s="215" t="s">
        <v>209</v>
      </c>
      <c r="H138" s="216">
        <v>4.7</v>
      </c>
      <c r="I138" s="217"/>
      <c r="J138" s="218">
        <f>ROUND(I138*H138,2)</f>
        <v>0</v>
      </c>
      <c r="K138" s="214" t="s">
        <v>165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166</v>
      </c>
      <c r="AT138" s="223" t="s">
        <v>161</v>
      </c>
      <c r="AU138" s="223" t="s">
        <v>82</v>
      </c>
      <c r="AY138" s="17" t="s">
        <v>159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166</v>
      </c>
      <c r="BM138" s="223" t="s">
        <v>1290</v>
      </c>
    </row>
    <row r="139" spans="1:47" s="2" customFormat="1" ht="12">
      <c r="A139" s="38"/>
      <c r="B139" s="39"/>
      <c r="C139" s="40"/>
      <c r="D139" s="225" t="s">
        <v>168</v>
      </c>
      <c r="E139" s="40"/>
      <c r="F139" s="226" t="s">
        <v>1178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168</v>
      </c>
      <c r="AU139" s="17" t="s">
        <v>82</v>
      </c>
    </row>
    <row r="140" spans="1:47" s="2" customFormat="1" ht="12">
      <c r="A140" s="38"/>
      <c r="B140" s="39"/>
      <c r="C140" s="40"/>
      <c r="D140" s="230" t="s">
        <v>170</v>
      </c>
      <c r="E140" s="40"/>
      <c r="F140" s="231" t="s">
        <v>1179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170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172</v>
      </c>
      <c r="E141" s="234" t="s">
        <v>19</v>
      </c>
      <c r="F141" s="235" t="s">
        <v>1173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172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159</v>
      </c>
    </row>
    <row r="142" spans="1:51" s="14" customFormat="1" ht="12">
      <c r="A142" s="14"/>
      <c r="B142" s="242"/>
      <c r="C142" s="243"/>
      <c r="D142" s="225" t="s">
        <v>172</v>
      </c>
      <c r="E142" s="244" t="s">
        <v>19</v>
      </c>
      <c r="F142" s="245" t="s">
        <v>1291</v>
      </c>
      <c r="G142" s="243"/>
      <c r="H142" s="246">
        <v>4.7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172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159</v>
      </c>
    </row>
    <row r="143" spans="1:65" s="2" customFormat="1" ht="16.5" customHeight="1">
      <c r="A143" s="38"/>
      <c r="B143" s="39"/>
      <c r="C143" s="212" t="s">
        <v>228</v>
      </c>
      <c r="D143" s="212" t="s">
        <v>161</v>
      </c>
      <c r="E143" s="213" t="s">
        <v>1181</v>
      </c>
      <c r="F143" s="214" t="s">
        <v>1182</v>
      </c>
      <c r="G143" s="215" t="s">
        <v>209</v>
      </c>
      <c r="H143" s="216">
        <v>4.7</v>
      </c>
      <c r="I143" s="217"/>
      <c r="J143" s="218">
        <f>ROUND(I143*H143,2)</f>
        <v>0</v>
      </c>
      <c r="K143" s="214" t="s">
        <v>165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166</v>
      </c>
      <c r="AT143" s="223" t="s">
        <v>161</v>
      </c>
      <c r="AU143" s="223" t="s">
        <v>82</v>
      </c>
      <c r="AY143" s="17" t="s">
        <v>159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166</v>
      </c>
      <c r="BM143" s="223" t="s">
        <v>1292</v>
      </c>
    </row>
    <row r="144" spans="1:47" s="2" customFormat="1" ht="12">
      <c r="A144" s="38"/>
      <c r="B144" s="39"/>
      <c r="C144" s="40"/>
      <c r="D144" s="225" t="s">
        <v>168</v>
      </c>
      <c r="E144" s="40"/>
      <c r="F144" s="226" t="s">
        <v>1184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168</v>
      </c>
      <c r="AU144" s="17" t="s">
        <v>82</v>
      </c>
    </row>
    <row r="145" spans="1:47" s="2" customFormat="1" ht="12">
      <c r="A145" s="38"/>
      <c r="B145" s="39"/>
      <c r="C145" s="40"/>
      <c r="D145" s="230" t="s">
        <v>170</v>
      </c>
      <c r="E145" s="40"/>
      <c r="F145" s="231" t="s">
        <v>1185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170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166</v>
      </c>
      <c r="F146" s="210" t="s">
        <v>663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6.850435200000001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159</v>
      </c>
      <c r="BK146" s="209">
        <f>SUM(BK147:BK189)</f>
        <v>0</v>
      </c>
    </row>
    <row r="147" spans="1:65" s="2" customFormat="1" ht="24.15" customHeight="1">
      <c r="A147" s="38"/>
      <c r="B147" s="39"/>
      <c r="C147" s="212" t="s">
        <v>234</v>
      </c>
      <c r="D147" s="212" t="s">
        <v>161</v>
      </c>
      <c r="E147" s="213" t="s">
        <v>1186</v>
      </c>
      <c r="F147" s="214" t="s">
        <v>1187</v>
      </c>
      <c r="G147" s="215" t="s">
        <v>164</v>
      </c>
      <c r="H147" s="216">
        <v>6</v>
      </c>
      <c r="I147" s="217"/>
      <c r="J147" s="218">
        <f>ROUND(I147*H147,2)</f>
        <v>0</v>
      </c>
      <c r="K147" s="214" t="s">
        <v>165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0.009899999999999999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166</v>
      </c>
      <c r="AT147" s="223" t="s">
        <v>161</v>
      </c>
      <c r="AU147" s="223" t="s">
        <v>82</v>
      </c>
      <c r="AY147" s="17" t="s">
        <v>159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166</v>
      </c>
      <c r="BM147" s="223" t="s">
        <v>1293</v>
      </c>
    </row>
    <row r="148" spans="1:47" s="2" customFormat="1" ht="12">
      <c r="A148" s="38"/>
      <c r="B148" s="39"/>
      <c r="C148" s="40"/>
      <c r="D148" s="225" t="s">
        <v>168</v>
      </c>
      <c r="E148" s="40"/>
      <c r="F148" s="226" t="s">
        <v>1189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168</v>
      </c>
      <c r="AU148" s="17" t="s">
        <v>82</v>
      </c>
    </row>
    <row r="149" spans="1:47" s="2" customFormat="1" ht="12">
      <c r="A149" s="38"/>
      <c r="B149" s="39"/>
      <c r="C149" s="40"/>
      <c r="D149" s="230" t="s">
        <v>170</v>
      </c>
      <c r="E149" s="40"/>
      <c r="F149" s="231" t="s">
        <v>1190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170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172</v>
      </c>
      <c r="E150" s="234" t="s">
        <v>19</v>
      </c>
      <c r="F150" s="235" t="s">
        <v>1173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172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159</v>
      </c>
    </row>
    <row r="151" spans="1:51" s="14" customFormat="1" ht="12">
      <c r="A151" s="14"/>
      <c r="B151" s="242"/>
      <c r="C151" s="243"/>
      <c r="D151" s="225" t="s">
        <v>172</v>
      </c>
      <c r="E151" s="244" t="s">
        <v>19</v>
      </c>
      <c r="F151" s="245" t="s">
        <v>1349</v>
      </c>
      <c r="G151" s="243"/>
      <c r="H151" s="246">
        <v>6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172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159</v>
      </c>
    </row>
    <row r="152" spans="1:65" s="2" customFormat="1" ht="16.5" customHeight="1">
      <c r="A152" s="38"/>
      <c r="B152" s="39"/>
      <c r="C152" s="258" t="s">
        <v>240</v>
      </c>
      <c r="D152" s="258" t="s">
        <v>376</v>
      </c>
      <c r="E152" s="259" t="s">
        <v>1192</v>
      </c>
      <c r="F152" s="260" t="s">
        <v>1193</v>
      </c>
      <c r="G152" s="261" t="s">
        <v>164</v>
      </c>
      <c r="H152" s="262">
        <v>6</v>
      </c>
      <c r="I152" s="263"/>
      <c r="J152" s="264">
        <f>ROUND(I152*H152,2)</f>
        <v>0</v>
      </c>
      <c r="K152" s="260" t="s">
        <v>165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0.24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215</v>
      </c>
      <c r="AT152" s="223" t="s">
        <v>376</v>
      </c>
      <c r="AU152" s="223" t="s">
        <v>82</v>
      </c>
      <c r="AY152" s="17" t="s">
        <v>159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166</v>
      </c>
      <c r="BM152" s="223" t="s">
        <v>1295</v>
      </c>
    </row>
    <row r="153" spans="1:47" s="2" customFormat="1" ht="12">
      <c r="A153" s="38"/>
      <c r="B153" s="39"/>
      <c r="C153" s="40"/>
      <c r="D153" s="225" t="s">
        <v>168</v>
      </c>
      <c r="E153" s="40"/>
      <c r="F153" s="226" t="s">
        <v>1193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168</v>
      </c>
      <c r="AU153" s="17" t="s">
        <v>82</v>
      </c>
    </row>
    <row r="154" spans="1:47" s="2" customFormat="1" ht="12">
      <c r="A154" s="38"/>
      <c r="B154" s="39"/>
      <c r="C154" s="40"/>
      <c r="D154" s="230" t="s">
        <v>170</v>
      </c>
      <c r="E154" s="40"/>
      <c r="F154" s="231" t="s">
        <v>1195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170</v>
      </c>
      <c r="AU154" s="17" t="s">
        <v>82</v>
      </c>
    </row>
    <row r="155" spans="1:65" s="2" customFormat="1" ht="24.15" customHeight="1">
      <c r="A155" s="38"/>
      <c r="B155" s="39"/>
      <c r="C155" s="212" t="s">
        <v>246</v>
      </c>
      <c r="D155" s="212" t="s">
        <v>161</v>
      </c>
      <c r="E155" s="213" t="s">
        <v>1196</v>
      </c>
      <c r="F155" s="214" t="s">
        <v>1197</v>
      </c>
      <c r="G155" s="215" t="s">
        <v>249</v>
      </c>
      <c r="H155" s="216">
        <v>0.264</v>
      </c>
      <c r="I155" s="217"/>
      <c r="J155" s="218">
        <f>ROUND(I155*H155,2)</f>
        <v>0</v>
      </c>
      <c r="K155" s="214" t="s">
        <v>165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166</v>
      </c>
      <c r="AT155" s="223" t="s">
        <v>161</v>
      </c>
      <c r="AU155" s="223" t="s">
        <v>82</v>
      </c>
      <c r="AY155" s="17" t="s">
        <v>159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166</v>
      </c>
      <c r="BM155" s="223" t="s">
        <v>1296</v>
      </c>
    </row>
    <row r="156" spans="1:47" s="2" customFormat="1" ht="12">
      <c r="A156" s="38"/>
      <c r="B156" s="39"/>
      <c r="C156" s="40"/>
      <c r="D156" s="225" t="s">
        <v>168</v>
      </c>
      <c r="E156" s="40"/>
      <c r="F156" s="226" t="s">
        <v>1199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168</v>
      </c>
      <c r="AU156" s="17" t="s">
        <v>82</v>
      </c>
    </row>
    <row r="157" spans="1:47" s="2" customFormat="1" ht="12">
      <c r="A157" s="38"/>
      <c r="B157" s="39"/>
      <c r="C157" s="40"/>
      <c r="D157" s="230" t="s">
        <v>170</v>
      </c>
      <c r="E157" s="40"/>
      <c r="F157" s="231" t="s">
        <v>1200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170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172</v>
      </c>
      <c r="E158" s="234" t="s">
        <v>19</v>
      </c>
      <c r="F158" s="235" t="s">
        <v>1173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172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159</v>
      </c>
    </row>
    <row r="159" spans="1:51" s="13" customFormat="1" ht="12">
      <c r="A159" s="13"/>
      <c r="B159" s="232"/>
      <c r="C159" s="233"/>
      <c r="D159" s="225" t="s">
        <v>172</v>
      </c>
      <c r="E159" s="234" t="s">
        <v>19</v>
      </c>
      <c r="F159" s="235" t="s">
        <v>1201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172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159</v>
      </c>
    </row>
    <row r="160" spans="1:51" s="14" customFormat="1" ht="12">
      <c r="A160" s="14"/>
      <c r="B160" s="242"/>
      <c r="C160" s="243"/>
      <c r="D160" s="225" t="s">
        <v>172</v>
      </c>
      <c r="E160" s="244" t="s">
        <v>19</v>
      </c>
      <c r="F160" s="245" t="s">
        <v>1297</v>
      </c>
      <c r="G160" s="243"/>
      <c r="H160" s="246">
        <v>0.264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172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159</v>
      </c>
    </row>
    <row r="161" spans="1:65" s="2" customFormat="1" ht="24.15" customHeight="1">
      <c r="A161" s="38"/>
      <c r="B161" s="39"/>
      <c r="C161" s="212" t="s">
        <v>254</v>
      </c>
      <c r="D161" s="212" t="s">
        <v>161</v>
      </c>
      <c r="E161" s="213" t="s">
        <v>1203</v>
      </c>
      <c r="F161" s="214" t="s">
        <v>1204</v>
      </c>
      <c r="G161" s="215" t="s">
        <v>249</v>
      </c>
      <c r="H161" s="216">
        <v>2.449</v>
      </c>
      <c r="I161" s="217"/>
      <c r="J161" s="218">
        <f>ROUND(I161*H161,2)</f>
        <v>0</v>
      </c>
      <c r="K161" s="214" t="s">
        <v>165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166</v>
      </c>
      <c r="AT161" s="223" t="s">
        <v>161</v>
      </c>
      <c r="AU161" s="223" t="s">
        <v>82</v>
      </c>
      <c r="AY161" s="17" t="s">
        <v>159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166</v>
      </c>
      <c r="BM161" s="223" t="s">
        <v>1298</v>
      </c>
    </row>
    <row r="162" spans="1:47" s="2" customFormat="1" ht="12">
      <c r="A162" s="38"/>
      <c r="B162" s="39"/>
      <c r="C162" s="40"/>
      <c r="D162" s="225" t="s">
        <v>168</v>
      </c>
      <c r="E162" s="40"/>
      <c r="F162" s="226" t="s">
        <v>1206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168</v>
      </c>
      <c r="AU162" s="17" t="s">
        <v>82</v>
      </c>
    </row>
    <row r="163" spans="1:47" s="2" customFormat="1" ht="12">
      <c r="A163" s="38"/>
      <c r="B163" s="39"/>
      <c r="C163" s="40"/>
      <c r="D163" s="230" t="s">
        <v>170</v>
      </c>
      <c r="E163" s="40"/>
      <c r="F163" s="231" t="s">
        <v>1207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170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172</v>
      </c>
      <c r="E164" s="234" t="s">
        <v>19</v>
      </c>
      <c r="F164" s="235" t="s">
        <v>1173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172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159</v>
      </c>
    </row>
    <row r="165" spans="1:51" s="13" customFormat="1" ht="12">
      <c r="A165" s="13"/>
      <c r="B165" s="232"/>
      <c r="C165" s="233"/>
      <c r="D165" s="225" t="s">
        <v>172</v>
      </c>
      <c r="E165" s="234" t="s">
        <v>19</v>
      </c>
      <c r="F165" s="235" t="s">
        <v>1208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172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159</v>
      </c>
    </row>
    <row r="166" spans="1:51" s="14" customFormat="1" ht="12">
      <c r="A166" s="14"/>
      <c r="B166" s="242"/>
      <c r="C166" s="243"/>
      <c r="D166" s="225" t="s">
        <v>172</v>
      </c>
      <c r="E166" s="244" t="s">
        <v>19</v>
      </c>
      <c r="F166" s="245" t="s">
        <v>1299</v>
      </c>
      <c r="G166" s="243"/>
      <c r="H166" s="246">
        <v>2.449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172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159</v>
      </c>
    </row>
    <row r="167" spans="1:65" s="2" customFormat="1" ht="24.15" customHeight="1">
      <c r="A167" s="38"/>
      <c r="B167" s="39"/>
      <c r="C167" s="212" t="s">
        <v>8</v>
      </c>
      <c r="D167" s="212" t="s">
        <v>161</v>
      </c>
      <c r="E167" s="213" t="s">
        <v>1210</v>
      </c>
      <c r="F167" s="214" t="s">
        <v>1211</v>
      </c>
      <c r="G167" s="215" t="s">
        <v>249</v>
      </c>
      <c r="H167" s="216">
        <v>1.443</v>
      </c>
      <c r="I167" s="217"/>
      <c r="J167" s="218">
        <f>ROUND(I167*H167,2)</f>
        <v>0</v>
      </c>
      <c r="K167" s="214" t="s">
        <v>165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166</v>
      </c>
      <c r="AT167" s="223" t="s">
        <v>161</v>
      </c>
      <c r="AU167" s="223" t="s">
        <v>82</v>
      </c>
      <c r="AY167" s="17" t="s">
        <v>159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166</v>
      </c>
      <c r="BM167" s="223" t="s">
        <v>1300</v>
      </c>
    </row>
    <row r="168" spans="1:47" s="2" customFormat="1" ht="12">
      <c r="A168" s="38"/>
      <c r="B168" s="39"/>
      <c r="C168" s="40"/>
      <c r="D168" s="225" t="s">
        <v>168</v>
      </c>
      <c r="E168" s="40"/>
      <c r="F168" s="226" t="s">
        <v>1213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168</v>
      </c>
      <c r="AU168" s="17" t="s">
        <v>82</v>
      </c>
    </row>
    <row r="169" spans="1:47" s="2" customFormat="1" ht="12">
      <c r="A169" s="38"/>
      <c r="B169" s="39"/>
      <c r="C169" s="40"/>
      <c r="D169" s="230" t="s">
        <v>170</v>
      </c>
      <c r="E169" s="40"/>
      <c r="F169" s="231" t="s">
        <v>1214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170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172</v>
      </c>
      <c r="E170" s="234" t="s">
        <v>19</v>
      </c>
      <c r="F170" s="235" t="s">
        <v>1173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172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159</v>
      </c>
    </row>
    <row r="171" spans="1:51" s="13" customFormat="1" ht="12">
      <c r="A171" s="13"/>
      <c r="B171" s="232"/>
      <c r="C171" s="233"/>
      <c r="D171" s="225" t="s">
        <v>172</v>
      </c>
      <c r="E171" s="234" t="s">
        <v>19</v>
      </c>
      <c r="F171" s="235" t="s">
        <v>1201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172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159</v>
      </c>
    </row>
    <row r="172" spans="1:51" s="14" customFormat="1" ht="12">
      <c r="A172" s="14"/>
      <c r="B172" s="242"/>
      <c r="C172" s="243"/>
      <c r="D172" s="225" t="s">
        <v>172</v>
      </c>
      <c r="E172" s="244" t="s">
        <v>19</v>
      </c>
      <c r="F172" s="245" t="s">
        <v>1350</v>
      </c>
      <c r="G172" s="243"/>
      <c r="H172" s="246">
        <v>1.443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172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159</v>
      </c>
    </row>
    <row r="173" spans="1:65" s="2" customFormat="1" ht="24.15" customHeight="1">
      <c r="A173" s="38"/>
      <c r="B173" s="39"/>
      <c r="C173" s="212" t="s">
        <v>266</v>
      </c>
      <c r="D173" s="212" t="s">
        <v>161</v>
      </c>
      <c r="E173" s="213" t="s">
        <v>1216</v>
      </c>
      <c r="F173" s="214" t="s">
        <v>1217</v>
      </c>
      <c r="G173" s="215" t="s">
        <v>249</v>
      </c>
      <c r="H173" s="216">
        <v>2.504</v>
      </c>
      <c r="I173" s="217"/>
      <c r="J173" s="218">
        <f>ROUND(I173*H173,2)</f>
        <v>0</v>
      </c>
      <c r="K173" s="214" t="s">
        <v>165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166</v>
      </c>
      <c r="AT173" s="223" t="s">
        <v>161</v>
      </c>
      <c r="AU173" s="223" t="s">
        <v>82</v>
      </c>
      <c r="AY173" s="17" t="s">
        <v>159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166</v>
      </c>
      <c r="BM173" s="223" t="s">
        <v>1302</v>
      </c>
    </row>
    <row r="174" spans="1:47" s="2" customFormat="1" ht="12">
      <c r="A174" s="38"/>
      <c r="B174" s="39"/>
      <c r="C174" s="40"/>
      <c r="D174" s="225" t="s">
        <v>168</v>
      </c>
      <c r="E174" s="40"/>
      <c r="F174" s="226" t="s">
        <v>1219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168</v>
      </c>
      <c r="AU174" s="17" t="s">
        <v>82</v>
      </c>
    </row>
    <row r="175" spans="1:47" s="2" customFormat="1" ht="12">
      <c r="A175" s="38"/>
      <c r="B175" s="39"/>
      <c r="C175" s="40"/>
      <c r="D175" s="230" t="s">
        <v>170</v>
      </c>
      <c r="E175" s="40"/>
      <c r="F175" s="231" t="s">
        <v>1220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170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172</v>
      </c>
      <c r="E176" s="234" t="s">
        <v>19</v>
      </c>
      <c r="F176" s="235" t="s">
        <v>1173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172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159</v>
      </c>
    </row>
    <row r="177" spans="1:51" s="13" customFormat="1" ht="12">
      <c r="A177" s="13"/>
      <c r="B177" s="232"/>
      <c r="C177" s="233"/>
      <c r="D177" s="225" t="s">
        <v>172</v>
      </c>
      <c r="E177" s="234" t="s">
        <v>19</v>
      </c>
      <c r="F177" s="235" t="s">
        <v>1221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172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159</v>
      </c>
    </row>
    <row r="178" spans="1:51" s="14" customFormat="1" ht="12">
      <c r="A178" s="14"/>
      <c r="B178" s="242"/>
      <c r="C178" s="243"/>
      <c r="D178" s="225" t="s">
        <v>172</v>
      </c>
      <c r="E178" s="244" t="s">
        <v>19</v>
      </c>
      <c r="F178" s="245" t="s">
        <v>1351</v>
      </c>
      <c r="G178" s="243"/>
      <c r="H178" s="246">
        <v>2.504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172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159</v>
      </c>
    </row>
    <row r="179" spans="1:65" s="2" customFormat="1" ht="24.15" customHeight="1">
      <c r="A179" s="38"/>
      <c r="B179" s="39"/>
      <c r="C179" s="212" t="s">
        <v>272</v>
      </c>
      <c r="D179" s="212" t="s">
        <v>161</v>
      </c>
      <c r="E179" s="213" t="s">
        <v>1223</v>
      </c>
      <c r="F179" s="214" t="s">
        <v>1224</v>
      </c>
      <c r="G179" s="215" t="s">
        <v>249</v>
      </c>
      <c r="H179" s="216">
        <v>0.18</v>
      </c>
      <c r="I179" s="217"/>
      <c r="J179" s="218">
        <f>ROUND(I179*H179,2)</f>
        <v>0</v>
      </c>
      <c r="K179" s="214" t="s">
        <v>165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166</v>
      </c>
      <c r="AT179" s="223" t="s">
        <v>161</v>
      </c>
      <c r="AU179" s="223" t="s">
        <v>82</v>
      </c>
      <c r="AY179" s="17" t="s">
        <v>159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166</v>
      </c>
      <c r="BM179" s="223" t="s">
        <v>1304</v>
      </c>
    </row>
    <row r="180" spans="1:47" s="2" customFormat="1" ht="12">
      <c r="A180" s="38"/>
      <c r="B180" s="39"/>
      <c r="C180" s="40"/>
      <c r="D180" s="225" t="s">
        <v>168</v>
      </c>
      <c r="E180" s="40"/>
      <c r="F180" s="226" t="s">
        <v>1226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168</v>
      </c>
      <c r="AU180" s="17" t="s">
        <v>82</v>
      </c>
    </row>
    <row r="181" spans="1:47" s="2" customFormat="1" ht="12">
      <c r="A181" s="38"/>
      <c r="B181" s="39"/>
      <c r="C181" s="40"/>
      <c r="D181" s="230" t="s">
        <v>170</v>
      </c>
      <c r="E181" s="40"/>
      <c r="F181" s="231" t="s">
        <v>1227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170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172</v>
      </c>
      <c r="E182" s="234" t="s">
        <v>19</v>
      </c>
      <c r="F182" s="235" t="s">
        <v>1173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172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159</v>
      </c>
    </row>
    <row r="183" spans="1:51" s="14" customFormat="1" ht="12">
      <c r="A183" s="14"/>
      <c r="B183" s="242"/>
      <c r="C183" s="243"/>
      <c r="D183" s="225" t="s">
        <v>172</v>
      </c>
      <c r="E183" s="244" t="s">
        <v>19</v>
      </c>
      <c r="F183" s="245" t="s">
        <v>1228</v>
      </c>
      <c r="G183" s="243"/>
      <c r="H183" s="246">
        <v>0.18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172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159</v>
      </c>
    </row>
    <row r="184" spans="1:65" s="2" customFormat="1" ht="33" customHeight="1">
      <c r="A184" s="38"/>
      <c r="B184" s="39"/>
      <c r="C184" s="212" t="s">
        <v>425</v>
      </c>
      <c r="D184" s="212" t="s">
        <v>161</v>
      </c>
      <c r="E184" s="213" t="s">
        <v>1229</v>
      </c>
      <c r="F184" s="214" t="s">
        <v>1230</v>
      </c>
      <c r="G184" s="215" t="s">
        <v>209</v>
      </c>
      <c r="H184" s="216">
        <v>14.84</v>
      </c>
      <c r="I184" s="217"/>
      <c r="J184" s="218">
        <f>ROUND(I184*H184,2)</f>
        <v>0</v>
      </c>
      <c r="K184" s="214" t="s">
        <v>165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</v>
      </c>
      <c r="R184" s="221">
        <f>Q184*H184</f>
        <v>6.6005352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166</v>
      </c>
      <c r="AT184" s="223" t="s">
        <v>161</v>
      </c>
      <c r="AU184" s="223" t="s">
        <v>82</v>
      </c>
      <c r="AY184" s="17" t="s">
        <v>159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166</v>
      </c>
      <c r="BM184" s="223" t="s">
        <v>1305</v>
      </c>
    </row>
    <row r="185" spans="1:47" s="2" customFormat="1" ht="12">
      <c r="A185" s="38"/>
      <c r="B185" s="39"/>
      <c r="C185" s="40"/>
      <c r="D185" s="225" t="s">
        <v>168</v>
      </c>
      <c r="E185" s="40"/>
      <c r="F185" s="226" t="s">
        <v>1232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168</v>
      </c>
      <c r="AU185" s="17" t="s">
        <v>82</v>
      </c>
    </row>
    <row r="186" spans="1:47" s="2" customFormat="1" ht="12">
      <c r="A186" s="38"/>
      <c r="B186" s="39"/>
      <c r="C186" s="40"/>
      <c r="D186" s="230" t="s">
        <v>170</v>
      </c>
      <c r="E186" s="40"/>
      <c r="F186" s="231" t="s">
        <v>1233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170</v>
      </c>
      <c r="AU186" s="17" t="s">
        <v>82</v>
      </c>
    </row>
    <row r="187" spans="1:47" s="2" customFormat="1" ht="12">
      <c r="A187" s="38"/>
      <c r="B187" s="39"/>
      <c r="C187" s="40"/>
      <c r="D187" s="225" t="s">
        <v>187</v>
      </c>
      <c r="E187" s="40"/>
      <c r="F187" s="253" t="s">
        <v>1234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187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172</v>
      </c>
      <c r="E188" s="234" t="s">
        <v>19</v>
      </c>
      <c r="F188" s="235" t="s">
        <v>1173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172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159</v>
      </c>
    </row>
    <row r="189" spans="1:51" s="14" customFormat="1" ht="12">
      <c r="A189" s="14"/>
      <c r="B189" s="242"/>
      <c r="C189" s="243"/>
      <c r="D189" s="225" t="s">
        <v>172</v>
      </c>
      <c r="E189" s="244" t="s">
        <v>19</v>
      </c>
      <c r="F189" s="245" t="s">
        <v>1306</v>
      </c>
      <c r="G189" s="243"/>
      <c r="H189" s="246">
        <v>14.84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172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159</v>
      </c>
    </row>
    <row r="190" spans="1:63" s="12" customFormat="1" ht="22.8" customHeight="1">
      <c r="A190" s="12"/>
      <c r="B190" s="196"/>
      <c r="C190" s="197"/>
      <c r="D190" s="198" t="s">
        <v>71</v>
      </c>
      <c r="E190" s="210" t="s">
        <v>222</v>
      </c>
      <c r="F190" s="210" t="s">
        <v>824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21.31165099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159</v>
      </c>
      <c r="BK190" s="209">
        <f>SUM(BK191:BK205)</f>
        <v>0</v>
      </c>
    </row>
    <row r="191" spans="1:65" s="2" customFormat="1" ht="24.15" customHeight="1">
      <c r="A191" s="38"/>
      <c r="B191" s="39"/>
      <c r="C191" s="212" t="s">
        <v>428</v>
      </c>
      <c r="D191" s="212" t="s">
        <v>161</v>
      </c>
      <c r="E191" s="213" t="s">
        <v>1307</v>
      </c>
      <c r="F191" s="214" t="s">
        <v>1308</v>
      </c>
      <c r="G191" s="215" t="s">
        <v>527</v>
      </c>
      <c r="H191" s="216">
        <v>10</v>
      </c>
      <c r="I191" s="217"/>
      <c r="J191" s="218">
        <f>ROUND(I191*H191,2)</f>
        <v>0</v>
      </c>
      <c r="K191" s="214" t="s">
        <v>165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0.88535</v>
      </c>
      <c r="R191" s="221">
        <f>Q191*H191</f>
        <v>8.8535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166</v>
      </c>
      <c r="AT191" s="223" t="s">
        <v>161</v>
      </c>
      <c r="AU191" s="223" t="s">
        <v>82</v>
      </c>
      <c r="AY191" s="17" t="s">
        <v>159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166</v>
      </c>
      <c r="BM191" s="223" t="s">
        <v>1309</v>
      </c>
    </row>
    <row r="192" spans="1:47" s="2" customFormat="1" ht="12">
      <c r="A192" s="38"/>
      <c r="B192" s="39"/>
      <c r="C192" s="40"/>
      <c r="D192" s="225" t="s">
        <v>168</v>
      </c>
      <c r="E192" s="40"/>
      <c r="F192" s="226" t="s">
        <v>1310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168</v>
      </c>
      <c r="AU192" s="17" t="s">
        <v>82</v>
      </c>
    </row>
    <row r="193" spans="1:47" s="2" customFormat="1" ht="12">
      <c r="A193" s="38"/>
      <c r="B193" s="39"/>
      <c r="C193" s="40"/>
      <c r="D193" s="230" t="s">
        <v>170</v>
      </c>
      <c r="E193" s="40"/>
      <c r="F193" s="231" t="s">
        <v>1311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170</v>
      </c>
      <c r="AU193" s="17" t="s">
        <v>82</v>
      </c>
    </row>
    <row r="194" spans="1:47" s="2" customFormat="1" ht="12">
      <c r="A194" s="38"/>
      <c r="B194" s="39"/>
      <c r="C194" s="40"/>
      <c r="D194" s="225" t="s">
        <v>187</v>
      </c>
      <c r="E194" s="40"/>
      <c r="F194" s="253" t="s">
        <v>1241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187</v>
      </c>
      <c r="AU194" s="17" t="s">
        <v>82</v>
      </c>
    </row>
    <row r="195" spans="1:51" s="13" customFormat="1" ht="12">
      <c r="A195" s="13"/>
      <c r="B195" s="232"/>
      <c r="C195" s="233"/>
      <c r="D195" s="225" t="s">
        <v>172</v>
      </c>
      <c r="E195" s="234" t="s">
        <v>19</v>
      </c>
      <c r="F195" s="235" t="s">
        <v>1173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172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159</v>
      </c>
    </row>
    <row r="196" spans="1:51" s="14" customFormat="1" ht="12">
      <c r="A196" s="14"/>
      <c r="B196" s="242"/>
      <c r="C196" s="243"/>
      <c r="D196" s="225" t="s">
        <v>172</v>
      </c>
      <c r="E196" s="244" t="s">
        <v>19</v>
      </c>
      <c r="F196" s="245" t="s">
        <v>1312</v>
      </c>
      <c r="G196" s="243"/>
      <c r="H196" s="246">
        <v>10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172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159</v>
      </c>
    </row>
    <row r="197" spans="1:65" s="2" customFormat="1" ht="16.5" customHeight="1">
      <c r="A197" s="38"/>
      <c r="B197" s="39"/>
      <c r="C197" s="258" t="s">
        <v>436</v>
      </c>
      <c r="D197" s="258" t="s">
        <v>376</v>
      </c>
      <c r="E197" s="259" t="s">
        <v>1313</v>
      </c>
      <c r="F197" s="260" t="s">
        <v>1314</v>
      </c>
      <c r="G197" s="261" t="s">
        <v>527</v>
      </c>
      <c r="H197" s="262">
        <v>10.1</v>
      </c>
      <c r="I197" s="263"/>
      <c r="J197" s="264">
        <f>ROUND(I197*H197,2)</f>
        <v>0</v>
      </c>
      <c r="K197" s="260" t="s">
        <v>165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0.6</v>
      </c>
      <c r="R197" s="221">
        <f>Q197*H197</f>
        <v>6.06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215</v>
      </c>
      <c r="AT197" s="223" t="s">
        <v>376</v>
      </c>
      <c r="AU197" s="223" t="s">
        <v>82</v>
      </c>
      <c r="AY197" s="17" t="s">
        <v>159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166</v>
      </c>
      <c r="BM197" s="223" t="s">
        <v>1315</v>
      </c>
    </row>
    <row r="198" spans="1:47" s="2" customFormat="1" ht="12">
      <c r="A198" s="38"/>
      <c r="B198" s="39"/>
      <c r="C198" s="40"/>
      <c r="D198" s="225" t="s">
        <v>168</v>
      </c>
      <c r="E198" s="40"/>
      <c r="F198" s="226" t="s">
        <v>1314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168</v>
      </c>
      <c r="AU198" s="17" t="s">
        <v>82</v>
      </c>
    </row>
    <row r="199" spans="1:47" s="2" customFormat="1" ht="12">
      <c r="A199" s="38"/>
      <c r="B199" s="39"/>
      <c r="C199" s="40"/>
      <c r="D199" s="230" t="s">
        <v>170</v>
      </c>
      <c r="E199" s="40"/>
      <c r="F199" s="231" t="s">
        <v>1316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170</v>
      </c>
      <c r="AU199" s="17" t="s">
        <v>82</v>
      </c>
    </row>
    <row r="200" spans="1:51" s="14" customFormat="1" ht="12">
      <c r="A200" s="14"/>
      <c r="B200" s="242"/>
      <c r="C200" s="243"/>
      <c r="D200" s="225" t="s">
        <v>172</v>
      </c>
      <c r="E200" s="243"/>
      <c r="F200" s="245" t="s">
        <v>1317</v>
      </c>
      <c r="G200" s="243"/>
      <c r="H200" s="246">
        <v>10.1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172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159</v>
      </c>
    </row>
    <row r="201" spans="1:65" s="2" customFormat="1" ht="24.15" customHeight="1">
      <c r="A201" s="38"/>
      <c r="B201" s="39"/>
      <c r="C201" s="212" t="s">
        <v>7</v>
      </c>
      <c r="D201" s="212" t="s">
        <v>161</v>
      </c>
      <c r="E201" s="213" t="s">
        <v>1318</v>
      </c>
      <c r="F201" s="214" t="s">
        <v>1319</v>
      </c>
      <c r="G201" s="215" t="s">
        <v>249</v>
      </c>
      <c r="H201" s="216">
        <v>2.597</v>
      </c>
      <c r="I201" s="217"/>
      <c r="J201" s="218">
        <f>ROUND(I201*H201,2)</f>
        <v>0</v>
      </c>
      <c r="K201" s="214" t="s">
        <v>165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6.39815099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166</v>
      </c>
      <c r="AT201" s="223" t="s">
        <v>161</v>
      </c>
      <c r="AU201" s="223" t="s">
        <v>82</v>
      </c>
      <c r="AY201" s="17" t="s">
        <v>159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166</v>
      </c>
      <c r="BM201" s="223" t="s">
        <v>1320</v>
      </c>
    </row>
    <row r="202" spans="1:47" s="2" customFormat="1" ht="12">
      <c r="A202" s="38"/>
      <c r="B202" s="39"/>
      <c r="C202" s="40"/>
      <c r="D202" s="225" t="s">
        <v>168</v>
      </c>
      <c r="E202" s="40"/>
      <c r="F202" s="226" t="s">
        <v>1321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168</v>
      </c>
      <c r="AU202" s="17" t="s">
        <v>82</v>
      </c>
    </row>
    <row r="203" spans="1:47" s="2" customFormat="1" ht="12">
      <c r="A203" s="38"/>
      <c r="B203" s="39"/>
      <c r="C203" s="40"/>
      <c r="D203" s="230" t="s">
        <v>170</v>
      </c>
      <c r="E203" s="40"/>
      <c r="F203" s="231" t="s">
        <v>1322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170</v>
      </c>
      <c r="AU203" s="17" t="s">
        <v>82</v>
      </c>
    </row>
    <row r="204" spans="1:51" s="13" customFormat="1" ht="12">
      <c r="A204" s="13"/>
      <c r="B204" s="232"/>
      <c r="C204" s="233"/>
      <c r="D204" s="225" t="s">
        <v>172</v>
      </c>
      <c r="E204" s="234" t="s">
        <v>19</v>
      </c>
      <c r="F204" s="235" t="s">
        <v>1173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172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159</v>
      </c>
    </row>
    <row r="205" spans="1:51" s="14" customFormat="1" ht="12">
      <c r="A205" s="14"/>
      <c r="B205" s="242"/>
      <c r="C205" s="243"/>
      <c r="D205" s="225" t="s">
        <v>172</v>
      </c>
      <c r="E205" s="244" t="s">
        <v>19</v>
      </c>
      <c r="F205" s="245" t="s">
        <v>1352</v>
      </c>
      <c r="G205" s="243"/>
      <c r="H205" s="246">
        <v>2.597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172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159</v>
      </c>
    </row>
    <row r="206" spans="1:63" s="12" customFormat="1" ht="22.8" customHeight="1">
      <c r="A206" s="12"/>
      <c r="B206" s="196"/>
      <c r="C206" s="197"/>
      <c r="D206" s="198" t="s">
        <v>71</v>
      </c>
      <c r="E206" s="210" t="s">
        <v>1086</v>
      </c>
      <c r="F206" s="210" t="s">
        <v>1087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159</v>
      </c>
      <c r="BK206" s="209">
        <f>SUM(BK207:BK209)</f>
        <v>0</v>
      </c>
    </row>
    <row r="207" spans="1:65" s="2" customFormat="1" ht="33" customHeight="1">
      <c r="A207" s="38"/>
      <c r="B207" s="39"/>
      <c r="C207" s="212" t="s">
        <v>454</v>
      </c>
      <c r="D207" s="212" t="s">
        <v>161</v>
      </c>
      <c r="E207" s="213" t="s">
        <v>1089</v>
      </c>
      <c r="F207" s="214" t="s">
        <v>1090</v>
      </c>
      <c r="G207" s="215" t="s">
        <v>263</v>
      </c>
      <c r="H207" s="216">
        <v>45.453</v>
      </c>
      <c r="I207" s="217"/>
      <c r="J207" s="218">
        <f>ROUND(I207*H207,2)</f>
        <v>0</v>
      </c>
      <c r="K207" s="214" t="s">
        <v>165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166</v>
      </c>
      <c r="AT207" s="223" t="s">
        <v>161</v>
      </c>
      <c r="AU207" s="223" t="s">
        <v>82</v>
      </c>
      <c r="AY207" s="17" t="s">
        <v>159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166</v>
      </c>
      <c r="BM207" s="223" t="s">
        <v>1324</v>
      </c>
    </row>
    <row r="208" spans="1:47" s="2" customFormat="1" ht="12">
      <c r="A208" s="38"/>
      <c r="B208" s="39"/>
      <c r="C208" s="40"/>
      <c r="D208" s="225" t="s">
        <v>168</v>
      </c>
      <c r="E208" s="40"/>
      <c r="F208" s="226" t="s">
        <v>1092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168</v>
      </c>
      <c r="AU208" s="17" t="s">
        <v>82</v>
      </c>
    </row>
    <row r="209" spans="1:47" s="2" customFormat="1" ht="12">
      <c r="A209" s="38"/>
      <c r="B209" s="39"/>
      <c r="C209" s="40"/>
      <c r="D209" s="230" t="s">
        <v>170</v>
      </c>
      <c r="E209" s="40"/>
      <c r="F209" s="231" t="s">
        <v>1093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170</v>
      </c>
      <c r="AU209" s="17" t="s">
        <v>82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110</v>
      </c>
    </row>
    <row r="3" spans="2:46" s="1" customFormat="1" ht="6.95" customHeigh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20"/>
      <c r="AT3" s="17" t="s">
        <v>82</v>
      </c>
    </row>
    <row r="4" spans="2:46" s="1" customFormat="1" ht="24.95" customHeight="1">
      <c r="B4" s="20"/>
      <c r="D4" s="140" t="s">
        <v>135</v>
      </c>
      <c r="L4" s="20"/>
      <c r="M4" s="14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2" t="s">
        <v>16</v>
      </c>
      <c r="L6" s="20"/>
    </row>
    <row r="7" spans="2:12" s="1" customFormat="1" ht="16.5" customHeight="1">
      <c r="B7" s="20"/>
      <c r="E7" s="143" t="str">
        <f>'Rekapitulace stavby'!K6</f>
        <v>II/230 Stříbro - dálnice D5, úsek 2</v>
      </c>
      <c r="F7" s="142"/>
      <c r="G7" s="142"/>
      <c r="H7" s="142"/>
      <c r="L7" s="20"/>
    </row>
    <row r="8" spans="2:12" s="1" customFormat="1" ht="12" customHeight="1">
      <c r="B8" s="20"/>
      <c r="D8" s="142" t="s">
        <v>136</v>
      </c>
      <c r="L8" s="20"/>
    </row>
    <row r="9" spans="1:31" s="2" customFormat="1" ht="16.5" customHeight="1">
      <c r="A9" s="38"/>
      <c r="B9" s="44"/>
      <c r="C9" s="38"/>
      <c r="D9" s="38"/>
      <c r="E9" s="143" t="s">
        <v>1268</v>
      </c>
      <c r="F9" s="38"/>
      <c r="G9" s="38"/>
      <c r="H9" s="38"/>
      <c r="I9" s="38"/>
      <c r="J9" s="38"/>
      <c r="K9" s="38"/>
      <c r="L9" s="14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42" t="s">
        <v>1137</v>
      </c>
      <c r="E10" s="38"/>
      <c r="F10" s="38"/>
      <c r="G10" s="38"/>
      <c r="H10" s="38"/>
      <c r="I10" s="38"/>
      <c r="J10" s="38"/>
      <c r="K10" s="38"/>
      <c r="L10" s="14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30" customHeight="1">
      <c r="A11" s="38"/>
      <c r="B11" s="44"/>
      <c r="C11" s="38"/>
      <c r="D11" s="38"/>
      <c r="E11" s="145" t="s">
        <v>1353</v>
      </c>
      <c r="F11" s="38"/>
      <c r="G11" s="38"/>
      <c r="H11" s="38"/>
      <c r="I11" s="38"/>
      <c r="J11" s="38"/>
      <c r="K11" s="38"/>
      <c r="L11" s="14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14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>
      <c r="A13" s="38"/>
      <c r="B13" s="44"/>
      <c r="C13" s="38"/>
      <c r="D13" s="142" t="s">
        <v>18</v>
      </c>
      <c r="E13" s="38"/>
      <c r="F13" s="133" t="s">
        <v>19</v>
      </c>
      <c r="G13" s="38"/>
      <c r="H13" s="38"/>
      <c r="I13" s="142" t="s">
        <v>20</v>
      </c>
      <c r="J13" s="133" t="s">
        <v>19</v>
      </c>
      <c r="K13" s="38"/>
      <c r="L13" s="14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2" t="s">
        <v>21</v>
      </c>
      <c r="E14" s="38"/>
      <c r="F14" s="133" t="s">
        <v>22</v>
      </c>
      <c r="G14" s="38"/>
      <c r="H14" s="38"/>
      <c r="I14" s="142" t="s">
        <v>23</v>
      </c>
      <c r="J14" s="146" t="str">
        <f>'Rekapitulace stavby'!AN8</f>
        <v>15. 9. 2021</v>
      </c>
      <c r="K14" s="38"/>
      <c r="L14" s="14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14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>
      <c r="A16" s="38"/>
      <c r="B16" s="44"/>
      <c r="C16" s="38"/>
      <c r="D16" s="142" t="s">
        <v>25</v>
      </c>
      <c r="E16" s="38"/>
      <c r="F16" s="38"/>
      <c r="G16" s="38"/>
      <c r="H16" s="38"/>
      <c r="I16" s="142" t="s">
        <v>26</v>
      </c>
      <c r="J16" s="133" t="s">
        <v>19</v>
      </c>
      <c r="K16" s="38"/>
      <c r="L16" s="14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>
      <c r="A17" s="38"/>
      <c r="B17" s="44"/>
      <c r="C17" s="38"/>
      <c r="D17" s="38"/>
      <c r="E17" s="133" t="s">
        <v>27</v>
      </c>
      <c r="F17" s="38"/>
      <c r="G17" s="38"/>
      <c r="H17" s="38"/>
      <c r="I17" s="142" t="s">
        <v>28</v>
      </c>
      <c r="J17" s="133" t="s">
        <v>19</v>
      </c>
      <c r="K17" s="38"/>
      <c r="L17" s="14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14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>
      <c r="A19" s="38"/>
      <c r="B19" s="44"/>
      <c r="C19" s="38"/>
      <c r="D19" s="142" t="s">
        <v>29</v>
      </c>
      <c r="E19" s="38"/>
      <c r="F19" s="38"/>
      <c r="G19" s="38"/>
      <c r="H19" s="38"/>
      <c r="I19" s="142" t="s">
        <v>26</v>
      </c>
      <c r="J19" s="33" t="str">
        <f>'Rekapitulace stavby'!AN13</f>
        <v>Vyplň údaj</v>
      </c>
      <c r="K19" s="38"/>
      <c r="L19" s="14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>
      <c r="A20" s="38"/>
      <c r="B20" s="44"/>
      <c r="C20" s="38"/>
      <c r="D20" s="38"/>
      <c r="E20" s="33" t="str">
        <f>'Rekapitulace stavby'!E14</f>
        <v>Vyplň údaj</v>
      </c>
      <c r="F20" s="133"/>
      <c r="G20" s="133"/>
      <c r="H20" s="133"/>
      <c r="I20" s="142" t="s">
        <v>28</v>
      </c>
      <c r="J20" s="33" t="str">
        <f>'Rekapitulace stavby'!AN14</f>
        <v>Vyplň údaj</v>
      </c>
      <c r="K20" s="38"/>
      <c r="L20" s="14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14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>
      <c r="A22" s="38"/>
      <c r="B22" s="44"/>
      <c r="C22" s="38"/>
      <c r="D22" s="142" t="s">
        <v>31</v>
      </c>
      <c r="E22" s="38"/>
      <c r="F22" s="38"/>
      <c r="G22" s="38"/>
      <c r="H22" s="38"/>
      <c r="I22" s="142" t="s">
        <v>26</v>
      </c>
      <c r="J22" s="133" t="s">
        <v>19</v>
      </c>
      <c r="K22" s="38"/>
      <c r="L22" s="14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>
      <c r="A23" s="38"/>
      <c r="B23" s="44"/>
      <c r="C23" s="38"/>
      <c r="D23" s="38"/>
      <c r="E23" s="133" t="s">
        <v>32</v>
      </c>
      <c r="F23" s="38"/>
      <c r="G23" s="38"/>
      <c r="H23" s="38"/>
      <c r="I23" s="142" t="s">
        <v>28</v>
      </c>
      <c r="J23" s="133" t="s">
        <v>19</v>
      </c>
      <c r="K23" s="38"/>
      <c r="L23" s="14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14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>
      <c r="A25" s="38"/>
      <c r="B25" s="44"/>
      <c r="C25" s="38"/>
      <c r="D25" s="142" t="s">
        <v>34</v>
      </c>
      <c r="E25" s="38"/>
      <c r="F25" s="38"/>
      <c r="G25" s="38"/>
      <c r="H25" s="38"/>
      <c r="I25" s="142" t="s">
        <v>26</v>
      </c>
      <c r="J25" s="133" t="str">
        <f>IF('Rekapitulace stavby'!AN19="","",'Rekapitulace stavby'!AN19)</f>
        <v/>
      </c>
      <c r="K25" s="38"/>
      <c r="L25" s="14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>
      <c r="A26" s="38"/>
      <c r="B26" s="44"/>
      <c r="C26" s="38"/>
      <c r="D26" s="38"/>
      <c r="E26" s="133" t="str">
        <f>IF('Rekapitulace stavby'!E20="","",'Rekapitulace stavby'!E20)</f>
        <v xml:space="preserve"> </v>
      </c>
      <c r="F26" s="38"/>
      <c r="G26" s="38"/>
      <c r="H26" s="38"/>
      <c r="I26" s="142" t="s">
        <v>28</v>
      </c>
      <c r="J26" s="133" t="str">
        <f>IF('Rekapitulace stavby'!AN20="","",'Rekapitulace stavby'!AN20)</f>
        <v/>
      </c>
      <c r="K26" s="38"/>
      <c r="L26" s="14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14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>
      <c r="A28" s="38"/>
      <c r="B28" s="44"/>
      <c r="C28" s="38"/>
      <c r="D28" s="142" t="s">
        <v>36</v>
      </c>
      <c r="E28" s="38"/>
      <c r="F28" s="38"/>
      <c r="G28" s="38"/>
      <c r="H28" s="38"/>
      <c r="I28" s="38"/>
      <c r="J28" s="38"/>
      <c r="K28" s="38"/>
      <c r="L28" s="14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>
      <c r="A29" s="147"/>
      <c r="B29" s="148"/>
      <c r="C29" s="147"/>
      <c r="D29" s="147"/>
      <c r="E29" s="149" t="s">
        <v>19</v>
      </c>
      <c r="F29" s="149"/>
      <c r="G29" s="149"/>
      <c r="H29" s="149"/>
      <c r="I29" s="147"/>
      <c r="J29" s="147"/>
      <c r="K29" s="147"/>
      <c r="L29" s="150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</row>
    <row r="30" spans="1:31" s="2" customFormat="1" ht="6.95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14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51"/>
      <c r="E31" s="151"/>
      <c r="F31" s="151"/>
      <c r="G31" s="151"/>
      <c r="H31" s="151"/>
      <c r="I31" s="151"/>
      <c r="J31" s="151"/>
      <c r="K31" s="151"/>
      <c r="L31" s="14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>
      <c r="A32" s="38"/>
      <c r="B32" s="44"/>
      <c r="C32" s="38"/>
      <c r="D32" s="152" t="s">
        <v>38</v>
      </c>
      <c r="E32" s="38"/>
      <c r="F32" s="38"/>
      <c r="G32" s="38"/>
      <c r="H32" s="38"/>
      <c r="I32" s="38"/>
      <c r="J32" s="153">
        <f>ROUND(J91,2)</f>
        <v>0</v>
      </c>
      <c r="K32" s="38"/>
      <c r="L32" s="14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>
      <c r="A33" s="38"/>
      <c r="B33" s="44"/>
      <c r="C33" s="38"/>
      <c r="D33" s="151"/>
      <c r="E33" s="151"/>
      <c r="F33" s="151"/>
      <c r="G33" s="151"/>
      <c r="H33" s="151"/>
      <c r="I33" s="151"/>
      <c r="J33" s="151"/>
      <c r="K33" s="151"/>
      <c r="L33" s="14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38"/>
      <c r="F34" s="154" t="s">
        <v>40</v>
      </c>
      <c r="G34" s="38"/>
      <c r="H34" s="38"/>
      <c r="I34" s="154" t="s">
        <v>39</v>
      </c>
      <c r="J34" s="154" t="s">
        <v>41</v>
      </c>
      <c r="K34" s="38"/>
      <c r="L34" s="14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>
      <c r="A35" s="38"/>
      <c r="B35" s="44"/>
      <c r="C35" s="38"/>
      <c r="D35" s="155" t="s">
        <v>42</v>
      </c>
      <c r="E35" s="142" t="s">
        <v>43</v>
      </c>
      <c r="F35" s="156">
        <f>ROUND((SUM(BE91:BE209)),2)</f>
        <v>0</v>
      </c>
      <c r="G35" s="38"/>
      <c r="H35" s="38"/>
      <c r="I35" s="157">
        <v>0.21</v>
      </c>
      <c r="J35" s="156">
        <f>ROUND(((SUM(BE91:BE209))*I35),2)</f>
        <v>0</v>
      </c>
      <c r="K35" s="38"/>
      <c r="L35" s="14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>
      <c r="A36" s="38"/>
      <c r="B36" s="44"/>
      <c r="C36" s="38"/>
      <c r="D36" s="38"/>
      <c r="E36" s="142" t="s">
        <v>44</v>
      </c>
      <c r="F36" s="156">
        <f>ROUND((SUM(BF91:BF209)),2)</f>
        <v>0</v>
      </c>
      <c r="G36" s="38"/>
      <c r="H36" s="38"/>
      <c r="I36" s="157">
        <v>0.15</v>
      </c>
      <c r="J36" s="156">
        <f>ROUND(((SUM(BF91:BF209))*I36),2)</f>
        <v>0</v>
      </c>
      <c r="K36" s="38"/>
      <c r="L36" s="14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2" t="s">
        <v>45</v>
      </c>
      <c r="F37" s="156">
        <f>ROUND((SUM(BG91:BG209)),2)</f>
        <v>0</v>
      </c>
      <c r="G37" s="38"/>
      <c r="H37" s="38"/>
      <c r="I37" s="157">
        <v>0.21</v>
      </c>
      <c r="J37" s="156">
        <f>0</f>
        <v>0</v>
      </c>
      <c r="K37" s="38"/>
      <c r="L37" s="14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42" t="s">
        <v>46</v>
      </c>
      <c r="F38" s="156">
        <f>ROUND((SUM(BH91:BH209)),2)</f>
        <v>0</v>
      </c>
      <c r="G38" s="38"/>
      <c r="H38" s="38"/>
      <c r="I38" s="157">
        <v>0.15</v>
      </c>
      <c r="J38" s="156">
        <f>0</f>
        <v>0</v>
      </c>
      <c r="K38" s="38"/>
      <c r="L38" s="14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42" t="s">
        <v>47</v>
      </c>
      <c r="F39" s="156">
        <f>ROUND((SUM(BI91:BI209)),2)</f>
        <v>0</v>
      </c>
      <c r="G39" s="38"/>
      <c r="H39" s="38"/>
      <c r="I39" s="157">
        <v>0</v>
      </c>
      <c r="J39" s="156">
        <f>0</f>
        <v>0</v>
      </c>
      <c r="K39" s="38"/>
      <c r="L39" s="14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14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>
      <c r="A41" s="38"/>
      <c r="B41" s="44"/>
      <c r="C41" s="158"/>
      <c r="D41" s="159" t="s">
        <v>48</v>
      </c>
      <c r="E41" s="160"/>
      <c r="F41" s="160"/>
      <c r="G41" s="161" t="s">
        <v>49</v>
      </c>
      <c r="H41" s="162" t="s">
        <v>50</v>
      </c>
      <c r="I41" s="160"/>
      <c r="J41" s="163">
        <f>SUM(J32:J39)</f>
        <v>0</v>
      </c>
      <c r="K41" s="164"/>
      <c r="L41" s="14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>
      <c r="A42" s="38"/>
      <c r="B42" s="165"/>
      <c r="C42" s="166"/>
      <c r="D42" s="166"/>
      <c r="E42" s="166"/>
      <c r="F42" s="166"/>
      <c r="G42" s="166"/>
      <c r="H42" s="166"/>
      <c r="I42" s="166"/>
      <c r="J42" s="166"/>
      <c r="K42" s="166"/>
      <c r="L42" s="14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pans="1:31" s="2" customFormat="1" ht="6.95" customHeight="1">
      <c r="A46" s="38"/>
      <c r="B46" s="167"/>
      <c r="C46" s="168"/>
      <c r="D46" s="168"/>
      <c r="E46" s="168"/>
      <c r="F46" s="168"/>
      <c r="G46" s="168"/>
      <c r="H46" s="168"/>
      <c r="I46" s="168"/>
      <c r="J46" s="168"/>
      <c r="K46" s="168"/>
      <c r="L46" s="14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24.95" customHeight="1">
      <c r="A47" s="38"/>
      <c r="B47" s="39"/>
      <c r="C47" s="23" t="s">
        <v>138</v>
      </c>
      <c r="D47" s="40"/>
      <c r="E47" s="40"/>
      <c r="F47" s="40"/>
      <c r="G47" s="40"/>
      <c r="H47" s="40"/>
      <c r="I47" s="40"/>
      <c r="J47" s="40"/>
      <c r="K47" s="40"/>
      <c r="L47" s="14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14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12" customHeight="1">
      <c r="A49" s="38"/>
      <c r="B49" s="39"/>
      <c r="C49" s="32" t="s">
        <v>16</v>
      </c>
      <c r="D49" s="40"/>
      <c r="E49" s="40"/>
      <c r="F49" s="40"/>
      <c r="G49" s="40"/>
      <c r="H49" s="40"/>
      <c r="I49" s="40"/>
      <c r="J49" s="40"/>
      <c r="K49" s="40"/>
      <c r="L49" s="14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6.5" customHeight="1">
      <c r="A50" s="38"/>
      <c r="B50" s="39"/>
      <c r="C50" s="40"/>
      <c r="D50" s="40"/>
      <c r="E50" s="169" t="str">
        <f>E7</f>
        <v>II/230 Stříbro - dálnice D5, úsek 2</v>
      </c>
      <c r="F50" s="32"/>
      <c r="G50" s="32"/>
      <c r="H50" s="32"/>
      <c r="I50" s="40"/>
      <c r="J50" s="40"/>
      <c r="K50" s="40"/>
      <c r="L50" s="14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2:12" s="1" customFormat="1" ht="12" customHeight="1">
      <c r="B51" s="21"/>
      <c r="C51" s="32" t="s">
        <v>136</v>
      </c>
      <c r="D51" s="22"/>
      <c r="E51" s="22"/>
      <c r="F51" s="22"/>
      <c r="G51" s="22"/>
      <c r="H51" s="22"/>
      <c r="I51" s="22"/>
      <c r="J51" s="22"/>
      <c r="K51" s="22"/>
      <c r="L51" s="20"/>
    </row>
    <row r="52" spans="1:31" s="2" customFormat="1" ht="16.5" customHeight="1">
      <c r="A52" s="38"/>
      <c r="B52" s="39"/>
      <c r="C52" s="40"/>
      <c r="D52" s="40"/>
      <c r="E52" s="169" t="s">
        <v>1268</v>
      </c>
      <c r="F52" s="40"/>
      <c r="G52" s="40"/>
      <c r="H52" s="40"/>
      <c r="I52" s="40"/>
      <c r="J52" s="40"/>
      <c r="K52" s="40"/>
      <c r="L52" s="14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12" customHeight="1">
      <c r="A53" s="38"/>
      <c r="B53" s="39"/>
      <c r="C53" s="32" t="s">
        <v>1137</v>
      </c>
      <c r="D53" s="40"/>
      <c r="E53" s="40"/>
      <c r="F53" s="40"/>
      <c r="G53" s="40"/>
      <c r="H53" s="40"/>
      <c r="I53" s="40"/>
      <c r="J53" s="40"/>
      <c r="K53" s="40"/>
      <c r="L53" s="14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30" customHeight="1">
      <c r="A54" s="38"/>
      <c r="B54" s="39"/>
      <c r="C54" s="40"/>
      <c r="D54" s="40"/>
      <c r="E54" s="69" t="str">
        <f>E11</f>
        <v>SO 103.4 - Propustek pod sjezdem DN 600 v km 0,717 03</v>
      </c>
      <c r="F54" s="40"/>
      <c r="G54" s="40"/>
      <c r="H54" s="40"/>
      <c r="I54" s="40"/>
      <c r="J54" s="40"/>
      <c r="K54" s="40"/>
      <c r="L54" s="14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31" s="2" customFormat="1" ht="6.95" customHeight="1">
      <c r="A55" s="38"/>
      <c r="B55" s="39"/>
      <c r="C55" s="40"/>
      <c r="D55" s="40"/>
      <c r="E55" s="40"/>
      <c r="F55" s="40"/>
      <c r="G55" s="40"/>
      <c r="H55" s="40"/>
      <c r="I55" s="40"/>
      <c r="J55" s="40"/>
      <c r="K55" s="40"/>
      <c r="L55" s="14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pans="1:31" s="2" customFormat="1" ht="12" customHeight="1">
      <c r="A56" s="38"/>
      <c r="B56" s="39"/>
      <c r="C56" s="32" t="s">
        <v>21</v>
      </c>
      <c r="D56" s="40"/>
      <c r="E56" s="40"/>
      <c r="F56" s="27" t="str">
        <f>F14</f>
        <v>Stříbro</v>
      </c>
      <c r="G56" s="40"/>
      <c r="H56" s="40"/>
      <c r="I56" s="32" t="s">
        <v>23</v>
      </c>
      <c r="J56" s="72" t="str">
        <f>IF(J14="","",J14)</f>
        <v>15. 9. 2021</v>
      </c>
      <c r="K56" s="40"/>
      <c r="L56" s="14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pans="1:31" s="2" customFormat="1" ht="6.95" customHeight="1">
      <c r="A57" s="38"/>
      <c r="B57" s="39"/>
      <c r="C57" s="40"/>
      <c r="D57" s="40"/>
      <c r="E57" s="40"/>
      <c r="F57" s="40"/>
      <c r="G57" s="40"/>
      <c r="H57" s="40"/>
      <c r="I57" s="40"/>
      <c r="J57" s="40"/>
      <c r="K57" s="40"/>
      <c r="L57" s="14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pans="1:31" s="2" customFormat="1" ht="25.65" customHeight="1">
      <c r="A58" s="38"/>
      <c r="B58" s="39"/>
      <c r="C58" s="32" t="s">
        <v>25</v>
      </c>
      <c r="D58" s="40"/>
      <c r="E58" s="40"/>
      <c r="F58" s="27" t="str">
        <f>E17</f>
        <v>Správa a údržba silnic Plzeňského kraje, p. o.</v>
      </c>
      <c r="G58" s="40"/>
      <c r="H58" s="40"/>
      <c r="I58" s="32" t="s">
        <v>31</v>
      </c>
      <c r="J58" s="36" t="str">
        <f>E23</f>
        <v>Sweco Hydroprojekt a.s.</v>
      </c>
      <c r="K58" s="40"/>
      <c r="L58" s="14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15.15" customHeight="1">
      <c r="A59" s="38"/>
      <c r="B59" s="39"/>
      <c r="C59" s="32" t="s">
        <v>29</v>
      </c>
      <c r="D59" s="40"/>
      <c r="E59" s="40"/>
      <c r="F59" s="27" t="str">
        <f>IF(E20="","",E20)</f>
        <v>Vyplň údaj</v>
      </c>
      <c r="G59" s="40"/>
      <c r="H59" s="40"/>
      <c r="I59" s="32" t="s">
        <v>34</v>
      </c>
      <c r="J59" s="36" t="str">
        <f>E26</f>
        <v xml:space="preserve"> </v>
      </c>
      <c r="K59" s="40"/>
      <c r="L59" s="14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pans="1:31" s="2" customFormat="1" ht="10.3" customHeight="1">
      <c r="A60" s="38"/>
      <c r="B60" s="39"/>
      <c r="C60" s="40"/>
      <c r="D60" s="40"/>
      <c r="E60" s="40"/>
      <c r="F60" s="40"/>
      <c r="G60" s="40"/>
      <c r="H60" s="40"/>
      <c r="I60" s="40"/>
      <c r="J60" s="40"/>
      <c r="K60" s="40"/>
      <c r="L60" s="14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pans="1:31" s="2" customFormat="1" ht="29.25" customHeight="1">
      <c r="A61" s="38"/>
      <c r="B61" s="39"/>
      <c r="C61" s="170" t="s">
        <v>139</v>
      </c>
      <c r="D61" s="171"/>
      <c r="E61" s="171"/>
      <c r="F61" s="171"/>
      <c r="G61" s="171"/>
      <c r="H61" s="171"/>
      <c r="I61" s="171"/>
      <c r="J61" s="172" t="s">
        <v>140</v>
      </c>
      <c r="K61" s="171"/>
      <c r="L61" s="14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1:31" s="2" customFormat="1" ht="10.3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4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pans="1:47" s="2" customFormat="1" ht="22.8" customHeight="1">
      <c r="A63" s="38"/>
      <c r="B63" s="39"/>
      <c r="C63" s="173" t="s">
        <v>70</v>
      </c>
      <c r="D63" s="40"/>
      <c r="E63" s="40"/>
      <c r="F63" s="40"/>
      <c r="G63" s="40"/>
      <c r="H63" s="40"/>
      <c r="I63" s="40"/>
      <c r="J63" s="102">
        <f>J91</f>
        <v>0</v>
      </c>
      <c r="K63" s="40"/>
      <c r="L63" s="14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7" t="s">
        <v>141</v>
      </c>
    </row>
    <row r="64" spans="1:31" s="9" customFormat="1" ht="24.95" customHeight="1">
      <c r="A64" s="9"/>
      <c r="B64" s="174"/>
      <c r="C64" s="175"/>
      <c r="D64" s="176" t="s">
        <v>142</v>
      </c>
      <c r="E64" s="177"/>
      <c r="F64" s="177"/>
      <c r="G64" s="177"/>
      <c r="H64" s="177"/>
      <c r="I64" s="177"/>
      <c r="J64" s="178">
        <f>J92</f>
        <v>0</v>
      </c>
      <c r="K64" s="175"/>
      <c r="L64" s="17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0"/>
      <c r="C65" s="125"/>
      <c r="D65" s="181" t="s">
        <v>143</v>
      </c>
      <c r="E65" s="182"/>
      <c r="F65" s="182"/>
      <c r="G65" s="182"/>
      <c r="H65" s="182"/>
      <c r="I65" s="182"/>
      <c r="J65" s="183">
        <f>J93</f>
        <v>0</v>
      </c>
      <c r="K65" s="125"/>
      <c r="L65" s="18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25"/>
      <c r="D66" s="181" t="s">
        <v>279</v>
      </c>
      <c r="E66" s="182"/>
      <c r="F66" s="182"/>
      <c r="G66" s="182"/>
      <c r="H66" s="182"/>
      <c r="I66" s="182"/>
      <c r="J66" s="183">
        <f>J132</f>
        <v>0</v>
      </c>
      <c r="K66" s="125"/>
      <c r="L66" s="184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0"/>
      <c r="C67" s="125"/>
      <c r="D67" s="181" t="s">
        <v>281</v>
      </c>
      <c r="E67" s="182"/>
      <c r="F67" s="182"/>
      <c r="G67" s="182"/>
      <c r="H67" s="182"/>
      <c r="I67" s="182"/>
      <c r="J67" s="183">
        <f>J146</f>
        <v>0</v>
      </c>
      <c r="K67" s="125"/>
      <c r="L67" s="184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0"/>
      <c r="C68" s="125"/>
      <c r="D68" s="181" t="s">
        <v>284</v>
      </c>
      <c r="E68" s="182"/>
      <c r="F68" s="182"/>
      <c r="G68" s="182"/>
      <c r="H68" s="182"/>
      <c r="I68" s="182"/>
      <c r="J68" s="183">
        <f>J190</f>
        <v>0</v>
      </c>
      <c r="K68" s="125"/>
      <c r="L68" s="184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0"/>
      <c r="C69" s="125"/>
      <c r="D69" s="181" t="s">
        <v>286</v>
      </c>
      <c r="E69" s="182"/>
      <c r="F69" s="182"/>
      <c r="G69" s="182"/>
      <c r="H69" s="182"/>
      <c r="I69" s="182"/>
      <c r="J69" s="183">
        <f>J206</f>
        <v>0</v>
      </c>
      <c r="K69" s="125"/>
      <c r="L69" s="184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2" customFormat="1" ht="21.8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4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6.95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4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pans="1:31" s="2" customFormat="1" ht="6.95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pans="1:31" s="2" customFormat="1" ht="24.95" customHeight="1">
      <c r="A76" s="38"/>
      <c r="B76" s="39"/>
      <c r="C76" s="23" t="s">
        <v>144</v>
      </c>
      <c r="D76" s="40"/>
      <c r="E76" s="40"/>
      <c r="F76" s="40"/>
      <c r="G76" s="40"/>
      <c r="H76" s="40"/>
      <c r="I76" s="40"/>
      <c r="J76" s="40"/>
      <c r="K76" s="40"/>
      <c r="L76" s="14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6.95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4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pans="1:31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4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pans="1:31" s="2" customFormat="1" ht="16.5" customHeight="1">
      <c r="A79" s="38"/>
      <c r="B79" s="39"/>
      <c r="C79" s="40"/>
      <c r="D79" s="40"/>
      <c r="E79" s="169" t="str">
        <f>E7</f>
        <v>II/230 Stříbro - dálnice D5, úsek 2</v>
      </c>
      <c r="F79" s="32"/>
      <c r="G79" s="32"/>
      <c r="H79" s="32"/>
      <c r="I79" s="40"/>
      <c r="J79" s="40"/>
      <c r="K79" s="40"/>
      <c r="L79" s="14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pans="2:12" s="1" customFormat="1" ht="12" customHeight="1">
      <c r="B80" s="21"/>
      <c r="C80" s="32" t="s">
        <v>136</v>
      </c>
      <c r="D80" s="22"/>
      <c r="E80" s="22"/>
      <c r="F80" s="22"/>
      <c r="G80" s="22"/>
      <c r="H80" s="22"/>
      <c r="I80" s="22"/>
      <c r="J80" s="22"/>
      <c r="K80" s="22"/>
      <c r="L80" s="20"/>
    </row>
    <row r="81" spans="1:31" s="2" customFormat="1" ht="16.5" customHeight="1">
      <c r="A81" s="38"/>
      <c r="B81" s="39"/>
      <c r="C81" s="40"/>
      <c r="D81" s="40"/>
      <c r="E81" s="169" t="s">
        <v>1268</v>
      </c>
      <c r="F81" s="40"/>
      <c r="G81" s="40"/>
      <c r="H81" s="40"/>
      <c r="I81" s="40"/>
      <c r="J81" s="40"/>
      <c r="K81" s="40"/>
      <c r="L81" s="14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12" customHeight="1">
      <c r="A82" s="38"/>
      <c r="B82" s="39"/>
      <c r="C82" s="32" t="s">
        <v>1137</v>
      </c>
      <c r="D82" s="40"/>
      <c r="E82" s="40"/>
      <c r="F82" s="40"/>
      <c r="G82" s="40"/>
      <c r="H82" s="40"/>
      <c r="I82" s="40"/>
      <c r="J82" s="40"/>
      <c r="K82" s="40"/>
      <c r="L82" s="14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30" customHeight="1">
      <c r="A83" s="38"/>
      <c r="B83" s="39"/>
      <c r="C83" s="40"/>
      <c r="D83" s="40"/>
      <c r="E83" s="69" t="str">
        <f>E11</f>
        <v>SO 103.4 - Propustek pod sjezdem DN 600 v km 0,717 03</v>
      </c>
      <c r="F83" s="40"/>
      <c r="G83" s="40"/>
      <c r="H83" s="40"/>
      <c r="I83" s="40"/>
      <c r="J83" s="40"/>
      <c r="K83" s="40"/>
      <c r="L83" s="14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6.95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4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2" customHeight="1">
      <c r="A85" s="38"/>
      <c r="B85" s="39"/>
      <c r="C85" s="32" t="s">
        <v>21</v>
      </c>
      <c r="D85" s="40"/>
      <c r="E85" s="40"/>
      <c r="F85" s="27" t="str">
        <f>F14</f>
        <v>Stříbro</v>
      </c>
      <c r="G85" s="40"/>
      <c r="H85" s="40"/>
      <c r="I85" s="32" t="s">
        <v>23</v>
      </c>
      <c r="J85" s="72" t="str">
        <f>IF(J14="","",J14)</f>
        <v>15. 9. 2021</v>
      </c>
      <c r="K85" s="40"/>
      <c r="L85" s="14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14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25.65" customHeight="1">
      <c r="A87" s="38"/>
      <c r="B87" s="39"/>
      <c r="C87" s="32" t="s">
        <v>25</v>
      </c>
      <c r="D87" s="40"/>
      <c r="E87" s="40"/>
      <c r="F87" s="27" t="str">
        <f>E17</f>
        <v>Správa a údržba silnic Plzeňského kraje, p. o.</v>
      </c>
      <c r="G87" s="40"/>
      <c r="H87" s="40"/>
      <c r="I87" s="32" t="s">
        <v>31</v>
      </c>
      <c r="J87" s="36" t="str">
        <f>E23</f>
        <v>Sweco Hydroprojekt a.s.</v>
      </c>
      <c r="K87" s="40"/>
      <c r="L87" s="14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5.15" customHeight="1">
      <c r="A88" s="38"/>
      <c r="B88" s="39"/>
      <c r="C88" s="32" t="s">
        <v>29</v>
      </c>
      <c r="D88" s="40"/>
      <c r="E88" s="40"/>
      <c r="F88" s="27" t="str">
        <f>IF(E20="","",E20)</f>
        <v>Vyplň údaj</v>
      </c>
      <c r="G88" s="40"/>
      <c r="H88" s="40"/>
      <c r="I88" s="32" t="s">
        <v>34</v>
      </c>
      <c r="J88" s="36" t="str">
        <f>E26</f>
        <v xml:space="preserve"> </v>
      </c>
      <c r="K88" s="40"/>
      <c r="L88" s="14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0.3" customHeight="1">
      <c r="A89" s="38"/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14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11" customFormat="1" ht="29.25" customHeight="1">
      <c r="A90" s="185"/>
      <c r="B90" s="186"/>
      <c r="C90" s="187" t="s">
        <v>145</v>
      </c>
      <c r="D90" s="188" t="s">
        <v>57</v>
      </c>
      <c r="E90" s="188" t="s">
        <v>53</v>
      </c>
      <c r="F90" s="188" t="s">
        <v>54</v>
      </c>
      <c r="G90" s="188" t="s">
        <v>146</v>
      </c>
      <c r="H90" s="188" t="s">
        <v>147</v>
      </c>
      <c r="I90" s="188" t="s">
        <v>148</v>
      </c>
      <c r="J90" s="188" t="s">
        <v>140</v>
      </c>
      <c r="K90" s="189" t="s">
        <v>149</v>
      </c>
      <c r="L90" s="190"/>
      <c r="M90" s="92" t="s">
        <v>19</v>
      </c>
      <c r="N90" s="93" t="s">
        <v>42</v>
      </c>
      <c r="O90" s="93" t="s">
        <v>150</v>
      </c>
      <c r="P90" s="93" t="s">
        <v>151</v>
      </c>
      <c r="Q90" s="93" t="s">
        <v>152</v>
      </c>
      <c r="R90" s="93" t="s">
        <v>153</v>
      </c>
      <c r="S90" s="93" t="s">
        <v>154</v>
      </c>
      <c r="T90" s="94" t="s">
        <v>155</v>
      </c>
      <c r="U90" s="185"/>
      <c r="V90" s="185"/>
      <c r="W90" s="185"/>
      <c r="X90" s="185"/>
      <c r="Y90" s="185"/>
      <c r="Z90" s="185"/>
      <c r="AA90" s="185"/>
      <c r="AB90" s="185"/>
      <c r="AC90" s="185"/>
      <c r="AD90" s="185"/>
      <c r="AE90" s="185"/>
    </row>
    <row r="91" spans="1:63" s="2" customFormat="1" ht="22.8" customHeight="1">
      <c r="A91" s="38"/>
      <c r="B91" s="39"/>
      <c r="C91" s="99" t="s">
        <v>156</v>
      </c>
      <c r="D91" s="40"/>
      <c r="E91" s="40"/>
      <c r="F91" s="40"/>
      <c r="G91" s="40"/>
      <c r="H91" s="40"/>
      <c r="I91" s="40"/>
      <c r="J91" s="191">
        <f>BK91</f>
        <v>0</v>
      </c>
      <c r="K91" s="40"/>
      <c r="L91" s="44"/>
      <c r="M91" s="95"/>
      <c r="N91" s="192"/>
      <c r="O91" s="96"/>
      <c r="P91" s="193">
        <f>P92</f>
        <v>0</v>
      </c>
      <c r="Q91" s="96"/>
      <c r="R91" s="193">
        <f>R92</f>
        <v>50.65930024</v>
      </c>
      <c r="S91" s="96"/>
      <c r="T91" s="194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71</v>
      </c>
      <c r="AU91" s="17" t="s">
        <v>141</v>
      </c>
      <c r="BK91" s="195">
        <f>BK92</f>
        <v>0</v>
      </c>
    </row>
    <row r="92" spans="1:63" s="12" customFormat="1" ht="25.9" customHeight="1">
      <c r="A92" s="12"/>
      <c r="B92" s="196"/>
      <c r="C92" s="197"/>
      <c r="D92" s="198" t="s">
        <v>71</v>
      </c>
      <c r="E92" s="199" t="s">
        <v>157</v>
      </c>
      <c r="F92" s="199" t="s">
        <v>158</v>
      </c>
      <c r="G92" s="197"/>
      <c r="H92" s="197"/>
      <c r="I92" s="200"/>
      <c r="J92" s="201">
        <f>BK92</f>
        <v>0</v>
      </c>
      <c r="K92" s="197"/>
      <c r="L92" s="202"/>
      <c r="M92" s="203"/>
      <c r="N92" s="204"/>
      <c r="O92" s="204"/>
      <c r="P92" s="205">
        <f>P93+P132+P146+P190+P206</f>
        <v>0</v>
      </c>
      <c r="Q92" s="204"/>
      <c r="R92" s="205">
        <f>R93+R132+R146+R190+R206</f>
        <v>50.65930024</v>
      </c>
      <c r="S92" s="204"/>
      <c r="T92" s="206">
        <f>T93+T132+T146+T190+T206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07" t="s">
        <v>80</v>
      </c>
      <c r="AT92" s="208" t="s">
        <v>71</v>
      </c>
      <c r="AU92" s="208" t="s">
        <v>72</v>
      </c>
      <c r="AY92" s="207" t="s">
        <v>159</v>
      </c>
      <c r="BK92" s="209">
        <f>BK93+BK132+BK146+BK190+BK206</f>
        <v>0</v>
      </c>
    </row>
    <row r="93" spans="1:63" s="12" customFormat="1" ht="22.8" customHeight="1">
      <c r="A93" s="12"/>
      <c r="B93" s="196"/>
      <c r="C93" s="197"/>
      <c r="D93" s="198" t="s">
        <v>71</v>
      </c>
      <c r="E93" s="210" t="s">
        <v>80</v>
      </c>
      <c r="F93" s="210" t="s">
        <v>160</v>
      </c>
      <c r="G93" s="197"/>
      <c r="H93" s="197"/>
      <c r="I93" s="200"/>
      <c r="J93" s="211">
        <f>BK93</f>
        <v>0</v>
      </c>
      <c r="K93" s="197"/>
      <c r="L93" s="202"/>
      <c r="M93" s="203"/>
      <c r="N93" s="204"/>
      <c r="O93" s="204"/>
      <c r="P93" s="205">
        <f>SUM(P94:P131)</f>
        <v>0</v>
      </c>
      <c r="Q93" s="204"/>
      <c r="R93" s="205">
        <f>SUM(R94:R131)</f>
        <v>14.734</v>
      </c>
      <c r="S93" s="204"/>
      <c r="T93" s="206">
        <f>SUM(T94:T131)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07" t="s">
        <v>80</v>
      </c>
      <c r="AT93" s="208" t="s">
        <v>71</v>
      </c>
      <c r="AU93" s="208" t="s">
        <v>80</v>
      </c>
      <c r="AY93" s="207" t="s">
        <v>159</v>
      </c>
      <c r="BK93" s="209">
        <f>SUM(BK94:BK131)</f>
        <v>0</v>
      </c>
    </row>
    <row r="94" spans="1:65" s="2" customFormat="1" ht="33" customHeight="1">
      <c r="A94" s="38"/>
      <c r="B94" s="39"/>
      <c r="C94" s="212" t="s">
        <v>80</v>
      </c>
      <c r="D94" s="212" t="s">
        <v>161</v>
      </c>
      <c r="E94" s="213" t="s">
        <v>1270</v>
      </c>
      <c r="F94" s="214" t="s">
        <v>1271</v>
      </c>
      <c r="G94" s="215" t="s">
        <v>249</v>
      </c>
      <c r="H94" s="216">
        <v>10.208</v>
      </c>
      <c r="I94" s="217"/>
      <c r="J94" s="218">
        <f>ROUND(I94*H94,2)</f>
        <v>0</v>
      </c>
      <c r="K94" s="214" t="s">
        <v>165</v>
      </c>
      <c r="L94" s="44"/>
      <c r="M94" s="219" t="s">
        <v>19</v>
      </c>
      <c r="N94" s="220" t="s">
        <v>43</v>
      </c>
      <c r="O94" s="84"/>
      <c r="P94" s="221">
        <f>O94*H94</f>
        <v>0</v>
      </c>
      <c r="Q94" s="221">
        <v>0</v>
      </c>
      <c r="R94" s="221">
        <f>Q94*H94</f>
        <v>0</v>
      </c>
      <c r="S94" s="221">
        <v>0</v>
      </c>
      <c r="T94" s="222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23" t="s">
        <v>166</v>
      </c>
      <c r="AT94" s="223" t="s">
        <v>161</v>
      </c>
      <c r="AU94" s="223" t="s">
        <v>82</v>
      </c>
      <c r="AY94" s="17" t="s">
        <v>159</v>
      </c>
      <c r="BE94" s="224">
        <f>IF(N94="základní",J94,0)</f>
        <v>0</v>
      </c>
      <c r="BF94" s="224">
        <f>IF(N94="snížená",J94,0)</f>
        <v>0</v>
      </c>
      <c r="BG94" s="224">
        <f>IF(N94="zákl. přenesená",J94,0)</f>
        <v>0</v>
      </c>
      <c r="BH94" s="224">
        <f>IF(N94="sníž. přenesená",J94,0)</f>
        <v>0</v>
      </c>
      <c r="BI94" s="224">
        <f>IF(N94="nulová",J94,0)</f>
        <v>0</v>
      </c>
      <c r="BJ94" s="17" t="s">
        <v>80</v>
      </c>
      <c r="BK94" s="224">
        <f>ROUND(I94*H94,2)</f>
        <v>0</v>
      </c>
      <c r="BL94" s="17" t="s">
        <v>166</v>
      </c>
      <c r="BM94" s="223" t="s">
        <v>1272</v>
      </c>
    </row>
    <row r="95" spans="1:47" s="2" customFormat="1" ht="12">
      <c r="A95" s="38"/>
      <c r="B95" s="39"/>
      <c r="C95" s="40"/>
      <c r="D95" s="225" t="s">
        <v>168</v>
      </c>
      <c r="E95" s="40"/>
      <c r="F95" s="226" t="s">
        <v>1273</v>
      </c>
      <c r="G95" s="40"/>
      <c r="H95" s="40"/>
      <c r="I95" s="227"/>
      <c r="J95" s="40"/>
      <c r="K95" s="40"/>
      <c r="L95" s="44"/>
      <c r="M95" s="228"/>
      <c r="N95" s="229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168</v>
      </c>
      <c r="AU95" s="17" t="s">
        <v>82</v>
      </c>
    </row>
    <row r="96" spans="1:47" s="2" customFormat="1" ht="12">
      <c r="A96" s="38"/>
      <c r="B96" s="39"/>
      <c r="C96" s="40"/>
      <c r="D96" s="230" t="s">
        <v>170</v>
      </c>
      <c r="E96" s="40"/>
      <c r="F96" s="231" t="s">
        <v>1274</v>
      </c>
      <c r="G96" s="40"/>
      <c r="H96" s="40"/>
      <c r="I96" s="227"/>
      <c r="J96" s="40"/>
      <c r="K96" s="40"/>
      <c r="L96" s="44"/>
      <c r="M96" s="228"/>
      <c r="N96" s="229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170</v>
      </c>
      <c r="AU96" s="17" t="s">
        <v>82</v>
      </c>
    </row>
    <row r="97" spans="1:47" s="2" customFormat="1" ht="12">
      <c r="A97" s="38"/>
      <c r="B97" s="39"/>
      <c r="C97" s="40"/>
      <c r="D97" s="225" t="s">
        <v>187</v>
      </c>
      <c r="E97" s="40"/>
      <c r="F97" s="253" t="s">
        <v>1144</v>
      </c>
      <c r="G97" s="40"/>
      <c r="H97" s="40"/>
      <c r="I97" s="227"/>
      <c r="J97" s="40"/>
      <c r="K97" s="40"/>
      <c r="L97" s="44"/>
      <c r="M97" s="228"/>
      <c r="N97" s="229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187</v>
      </c>
      <c r="AU97" s="17" t="s">
        <v>82</v>
      </c>
    </row>
    <row r="98" spans="1:51" s="13" customFormat="1" ht="12">
      <c r="A98" s="13"/>
      <c r="B98" s="232"/>
      <c r="C98" s="233"/>
      <c r="D98" s="225" t="s">
        <v>172</v>
      </c>
      <c r="E98" s="234" t="s">
        <v>19</v>
      </c>
      <c r="F98" s="235" t="s">
        <v>335</v>
      </c>
      <c r="G98" s="233"/>
      <c r="H98" s="234" t="s">
        <v>19</v>
      </c>
      <c r="I98" s="236"/>
      <c r="J98" s="233"/>
      <c r="K98" s="233"/>
      <c r="L98" s="237"/>
      <c r="M98" s="238"/>
      <c r="N98" s="239"/>
      <c r="O98" s="239"/>
      <c r="P98" s="239"/>
      <c r="Q98" s="239"/>
      <c r="R98" s="239"/>
      <c r="S98" s="239"/>
      <c r="T98" s="240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1" t="s">
        <v>172</v>
      </c>
      <c r="AU98" s="241" t="s">
        <v>82</v>
      </c>
      <c r="AV98" s="13" t="s">
        <v>80</v>
      </c>
      <c r="AW98" s="13" t="s">
        <v>33</v>
      </c>
      <c r="AX98" s="13" t="s">
        <v>72</v>
      </c>
      <c r="AY98" s="241" t="s">
        <v>159</v>
      </c>
    </row>
    <row r="99" spans="1:51" s="13" customFormat="1" ht="12">
      <c r="A99" s="13"/>
      <c r="B99" s="232"/>
      <c r="C99" s="233"/>
      <c r="D99" s="225" t="s">
        <v>172</v>
      </c>
      <c r="E99" s="234" t="s">
        <v>19</v>
      </c>
      <c r="F99" s="235" t="s">
        <v>1145</v>
      </c>
      <c r="G99" s="233"/>
      <c r="H99" s="234" t="s">
        <v>19</v>
      </c>
      <c r="I99" s="236"/>
      <c r="J99" s="233"/>
      <c r="K99" s="233"/>
      <c r="L99" s="237"/>
      <c r="M99" s="238"/>
      <c r="N99" s="239"/>
      <c r="O99" s="239"/>
      <c r="P99" s="239"/>
      <c r="Q99" s="239"/>
      <c r="R99" s="239"/>
      <c r="S99" s="239"/>
      <c r="T99" s="240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1" t="s">
        <v>172</v>
      </c>
      <c r="AU99" s="241" t="s">
        <v>82</v>
      </c>
      <c r="AV99" s="13" t="s">
        <v>80</v>
      </c>
      <c r="AW99" s="13" t="s">
        <v>33</v>
      </c>
      <c r="AX99" s="13" t="s">
        <v>72</v>
      </c>
      <c r="AY99" s="241" t="s">
        <v>159</v>
      </c>
    </row>
    <row r="100" spans="1:51" s="14" customFormat="1" ht="12">
      <c r="A100" s="14"/>
      <c r="B100" s="242"/>
      <c r="C100" s="243"/>
      <c r="D100" s="225" t="s">
        <v>172</v>
      </c>
      <c r="E100" s="244" t="s">
        <v>19</v>
      </c>
      <c r="F100" s="245" t="s">
        <v>1354</v>
      </c>
      <c r="G100" s="243"/>
      <c r="H100" s="246">
        <v>10.208</v>
      </c>
      <c r="I100" s="247"/>
      <c r="J100" s="243"/>
      <c r="K100" s="243"/>
      <c r="L100" s="248"/>
      <c r="M100" s="249"/>
      <c r="N100" s="250"/>
      <c r="O100" s="250"/>
      <c r="P100" s="250"/>
      <c r="Q100" s="250"/>
      <c r="R100" s="250"/>
      <c r="S100" s="250"/>
      <c r="T100" s="251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52" t="s">
        <v>172</v>
      </c>
      <c r="AU100" s="252" t="s">
        <v>82</v>
      </c>
      <c r="AV100" s="14" t="s">
        <v>82</v>
      </c>
      <c r="AW100" s="14" t="s">
        <v>33</v>
      </c>
      <c r="AX100" s="14" t="s">
        <v>72</v>
      </c>
      <c r="AY100" s="252" t="s">
        <v>159</v>
      </c>
    </row>
    <row r="101" spans="1:65" s="2" customFormat="1" ht="44.25" customHeight="1">
      <c r="A101" s="38"/>
      <c r="B101" s="39"/>
      <c r="C101" s="212" t="s">
        <v>82</v>
      </c>
      <c r="D101" s="212" t="s">
        <v>161</v>
      </c>
      <c r="E101" s="213" t="s">
        <v>360</v>
      </c>
      <c r="F101" s="214" t="s">
        <v>361</v>
      </c>
      <c r="G101" s="215" t="s">
        <v>249</v>
      </c>
      <c r="H101" s="216">
        <v>10.208</v>
      </c>
      <c r="I101" s="217"/>
      <c r="J101" s="218">
        <f>ROUND(I101*H101,2)</f>
        <v>0</v>
      </c>
      <c r="K101" s="214" t="s">
        <v>19</v>
      </c>
      <c r="L101" s="44"/>
      <c r="M101" s="219" t="s">
        <v>19</v>
      </c>
      <c r="N101" s="220" t="s">
        <v>43</v>
      </c>
      <c r="O101" s="84"/>
      <c r="P101" s="221">
        <f>O101*H101</f>
        <v>0</v>
      </c>
      <c r="Q101" s="221">
        <v>0</v>
      </c>
      <c r="R101" s="221">
        <f>Q101*H101</f>
        <v>0</v>
      </c>
      <c r="S101" s="221">
        <v>0</v>
      </c>
      <c r="T101" s="222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23" t="s">
        <v>166</v>
      </c>
      <c r="AT101" s="223" t="s">
        <v>161</v>
      </c>
      <c r="AU101" s="223" t="s">
        <v>82</v>
      </c>
      <c r="AY101" s="17" t="s">
        <v>159</v>
      </c>
      <c r="BE101" s="224">
        <f>IF(N101="základní",J101,0)</f>
        <v>0</v>
      </c>
      <c r="BF101" s="224">
        <f>IF(N101="snížená",J101,0)</f>
        <v>0</v>
      </c>
      <c r="BG101" s="224">
        <f>IF(N101="zákl. přenesená",J101,0)</f>
        <v>0</v>
      </c>
      <c r="BH101" s="224">
        <f>IF(N101="sníž. přenesená",J101,0)</f>
        <v>0</v>
      </c>
      <c r="BI101" s="224">
        <f>IF(N101="nulová",J101,0)</f>
        <v>0</v>
      </c>
      <c r="BJ101" s="17" t="s">
        <v>80</v>
      </c>
      <c r="BK101" s="224">
        <f>ROUND(I101*H101,2)</f>
        <v>0</v>
      </c>
      <c r="BL101" s="17" t="s">
        <v>166</v>
      </c>
      <c r="BM101" s="223" t="s">
        <v>1276</v>
      </c>
    </row>
    <row r="102" spans="1:47" s="2" customFormat="1" ht="12">
      <c r="A102" s="38"/>
      <c r="B102" s="39"/>
      <c r="C102" s="40"/>
      <c r="D102" s="225" t="s">
        <v>168</v>
      </c>
      <c r="E102" s="40"/>
      <c r="F102" s="226" t="s">
        <v>363</v>
      </c>
      <c r="G102" s="40"/>
      <c r="H102" s="40"/>
      <c r="I102" s="227"/>
      <c r="J102" s="40"/>
      <c r="K102" s="40"/>
      <c r="L102" s="44"/>
      <c r="M102" s="228"/>
      <c r="N102" s="229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168</v>
      </c>
      <c r="AU102" s="17" t="s">
        <v>82</v>
      </c>
    </row>
    <row r="103" spans="1:51" s="14" customFormat="1" ht="12">
      <c r="A103" s="14"/>
      <c r="B103" s="242"/>
      <c r="C103" s="243"/>
      <c r="D103" s="225" t="s">
        <v>172</v>
      </c>
      <c r="E103" s="244" t="s">
        <v>19</v>
      </c>
      <c r="F103" s="245" t="s">
        <v>1355</v>
      </c>
      <c r="G103" s="243"/>
      <c r="H103" s="246">
        <v>10.208</v>
      </c>
      <c r="I103" s="247"/>
      <c r="J103" s="243"/>
      <c r="K103" s="243"/>
      <c r="L103" s="248"/>
      <c r="M103" s="249"/>
      <c r="N103" s="250"/>
      <c r="O103" s="250"/>
      <c r="P103" s="250"/>
      <c r="Q103" s="250"/>
      <c r="R103" s="250"/>
      <c r="S103" s="250"/>
      <c r="T103" s="251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52" t="s">
        <v>172</v>
      </c>
      <c r="AU103" s="252" t="s">
        <v>82</v>
      </c>
      <c r="AV103" s="14" t="s">
        <v>82</v>
      </c>
      <c r="AW103" s="14" t="s">
        <v>33</v>
      </c>
      <c r="AX103" s="14" t="s">
        <v>72</v>
      </c>
      <c r="AY103" s="252" t="s">
        <v>159</v>
      </c>
    </row>
    <row r="104" spans="1:65" s="2" customFormat="1" ht="33" customHeight="1">
      <c r="A104" s="38"/>
      <c r="B104" s="39"/>
      <c r="C104" s="212" t="s">
        <v>181</v>
      </c>
      <c r="D104" s="212" t="s">
        <v>161</v>
      </c>
      <c r="E104" s="213" t="s">
        <v>413</v>
      </c>
      <c r="F104" s="214" t="s">
        <v>414</v>
      </c>
      <c r="G104" s="215" t="s">
        <v>263</v>
      </c>
      <c r="H104" s="216">
        <v>18.374</v>
      </c>
      <c r="I104" s="217"/>
      <c r="J104" s="218">
        <f>ROUND(I104*H104,2)</f>
        <v>0</v>
      </c>
      <c r="K104" s="214" t="s">
        <v>165</v>
      </c>
      <c r="L104" s="44"/>
      <c r="M104" s="219" t="s">
        <v>19</v>
      </c>
      <c r="N104" s="220" t="s">
        <v>43</v>
      </c>
      <c r="O104" s="84"/>
      <c r="P104" s="221">
        <f>O104*H104</f>
        <v>0</v>
      </c>
      <c r="Q104" s="221">
        <v>0</v>
      </c>
      <c r="R104" s="221">
        <f>Q104*H104</f>
        <v>0</v>
      </c>
      <c r="S104" s="221">
        <v>0</v>
      </c>
      <c r="T104" s="222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23" t="s">
        <v>166</v>
      </c>
      <c r="AT104" s="223" t="s">
        <v>161</v>
      </c>
      <c r="AU104" s="223" t="s">
        <v>82</v>
      </c>
      <c r="AY104" s="17" t="s">
        <v>159</v>
      </c>
      <c r="BE104" s="224">
        <f>IF(N104="základní",J104,0)</f>
        <v>0</v>
      </c>
      <c r="BF104" s="224">
        <f>IF(N104="snížená",J104,0)</f>
        <v>0</v>
      </c>
      <c r="BG104" s="224">
        <f>IF(N104="zákl. přenesená",J104,0)</f>
        <v>0</v>
      </c>
      <c r="BH104" s="224">
        <f>IF(N104="sníž. přenesená",J104,0)</f>
        <v>0</v>
      </c>
      <c r="BI104" s="224">
        <f>IF(N104="nulová",J104,0)</f>
        <v>0</v>
      </c>
      <c r="BJ104" s="17" t="s">
        <v>80</v>
      </c>
      <c r="BK104" s="224">
        <f>ROUND(I104*H104,2)</f>
        <v>0</v>
      </c>
      <c r="BL104" s="17" t="s">
        <v>166</v>
      </c>
      <c r="BM104" s="223" t="s">
        <v>1278</v>
      </c>
    </row>
    <row r="105" spans="1:47" s="2" customFormat="1" ht="12">
      <c r="A105" s="38"/>
      <c r="B105" s="39"/>
      <c r="C105" s="40"/>
      <c r="D105" s="225" t="s">
        <v>168</v>
      </c>
      <c r="E105" s="40"/>
      <c r="F105" s="226" t="s">
        <v>416</v>
      </c>
      <c r="G105" s="40"/>
      <c r="H105" s="40"/>
      <c r="I105" s="227"/>
      <c r="J105" s="40"/>
      <c r="K105" s="40"/>
      <c r="L105" s="44"/>
      <c r="M105" s="228"/>
      <c r="N105" s="229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168</v>
      </c>
      <c r="AU105" s="17" t="s">
        <v>82</v>
      </c>
    </row>
    <row r="106" spans="1:47" s="2" customFormat="1" ht="12">
      <c r="A106" s="38"/>
      <c r="B106" s="39"/>
      <c r="C106" s="40"/>
      <c r="D106" s="230" t="s">
        <v>170</v>
      </c>
      <c r="E106" s="40"/>
      <c r="F106" s="231" t="s">
        <v>417</v>
      </c>
      <c r="G106" s="40"/>
      <c r="H106" s="40"/>
      <c r="I106" s="227"/>
      <c r="J106" s="40"/>
      <c r="K106" s="40"/>
      <c r="L106" s="44"/>
      <c r="M106" s="228"/>
      <c r="N106" s="229"/>
      <c r="O106" s="84"/>
      <c r="P106" s="84"/>
      <c r="Q106" s="84"/>
      <c r="R106" s="84"/>
      <c r="S106" s="84"/>
      <c r="T106" s="85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T106" s="17" t="s">
        <v>170</v>
      </c>
      <c r="AU106" s="17" t="s">
        <v>82</v>
      </c>
    </row>
    <row r="107" spans="1:51" s="14" customFormat="1" ht="12">
      <c r="A107" s="14"/>
      <c r="B107" s="242"/>
      <c r="C107" s="243"/>
      <c r="D107" s="225" t="s">
        <v>172</v>
      </c>
      <c r="E107" s="244" t="s">
        <v>19</v>
      </c>
      <c r="F107" s="245" t="s">
        <v>1355</v>
      </c>
      <c r="G107" s="243"/>
      <c r="H107" s="246">
        <v>10.208</v>
      </c>
      <c r="I107" s="247"/>
      <c r="J107" s="243"/>
      <c r="K107" s="243"/>
      <c r="L107" s="248"/>
      <c r="M107" s="249"/>
      <c r="N107" s="250"/>
      <c r="O107" s="250"/>
      <c r="P107" s="250"/>
      <c r="Q107" s="250"/>
      <c r="R107" s="250"/>
      <c r="S107" s="250"/>
      <c r="T107" s="251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2" t="s">
        <v>172</v>
      </c>
      <c r="AU107" s="252" t="s">
        <v>82</v>
      </c>
      <c r="AV107" s="14" t="s">
        <v>82</v>
      </c>
      <c r="AW107" s="14" t="s">
        <v>33</v>
      </c>
      <c r="AX107" s="14" t="s">
        <v>72</v>
      </c>
      <c r="AY107" s="252" t="s">
        <v>159</v>
      </c>
    </row>
    <row r="108" spans="1:51" s="14" customFormat="1" ht="12">
      <c r="A108" s="14"/>
      <c r="B108" s="242"/>
      <c r="C108" s="243"/>
      <c r="D108" s="225" t="s">
        <v>172</v>
      </c>
      <c r="E108" s="243"/>
      <c r="F108" s="245" t="s">
        <v>1356</v>
      </c>
      <c r="G108" s="243"/>
      <c r="H108" s="246">
        <v>18.374</v>
      </c>
      <c r="I108" s="247"/>
      <c r="J108" s="243"/>
      <c r="K108" s="243"/>
      <c r="L108" s="248"/>
      <c r="M108" s="249"/>
      <c r="N108" s="250"/>
      <c r="O108" s="250"/>
      <c r="P108" s="250"/>
      <c r="Q108" s="250"/>
      <c r="R108" s="250"/>
      <c r="S108" s="250"/>
      <c r="T108" s="251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2" t="s">
        <v>172</v>
      </c>
      <c r="AU108" s="252" t="s">
        <v>82</v>
      </c>
      <c r="AV108" s="14" t="s">
        <v>82</v>
      </c>
      <c r="AW108" s="14" t="s">
        <v>4</v>
      </c>
      <c r="AX108" s="14" t="s">
        <v>80</v>
      </c>
      <c r="AY108" s="252" t="s">
        <v>159</v>
      </c>
    </row>
    <row r="109" spans="1:65" s="2" customFormat="1" ht="24.15" customHeight="1">
      <c r="A109" s="38"/>
      <c r="B109" s="39"/>
      <c r="C109" s="212" t="s">
        <v>166</v>
      </c>
      <c r="D109" s="212" t="s">
        <v>161</v>
      </c>
      <c r="E109" s="213" t="s">
        <v>419</v>
      </c>
      <c r="F109" s="214" t="s">
        <v>420</v>
      </c>
      <c r="G109" s="215" t="s">
        <v>249</v>
      </c>
      <c r="H109" s="216">
        <v>0.768</v>
      </c>
      <c r="I109" s="217"/>
      <c r="J109" s="218">
        <f>ROUND(I109*H109,2)</f>
        <v>0</v>
      </c>
      <c r="K109" s="214" t="s">
        <v>165</v>
      </c>
      <c r="L109" s="44"/>
      <c r="M109" s="219" t="s">
        <v>19</v>
      </c>
      <c r="N109" s="220" t="s">
        <v>43</v>
      </c>
      <c r="O109" s="84"/>
      <c r="P109" s="221">
        <f>O109*H109</f>
        <v>0</v>
      </c>
      <c r="Q109" s="221">
        <v>0</v>
      </c>
      <c r="R109" s="221">
        <f>Q109*H109</f>
        <v>0</v>
      </c>
      <c r="S109" s="221">
        <v>0</v>
      </c>
      <c r="T109" s="222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23" t="s">
        <v>166</v>
      </c>
      <c r="AT109" s="223" t="s">
        <v>161</v>
      </c>
      <c r="AU109" s="223" t="s">
        <v>82</v>
      </c>
      <c r="AY109" s="17" t="s">
        <v>159</v>
      </c>
      <c r="BE109" s="224">
        <f>IF(N109="základní",J109,0)</f>
        <v>0</v>
      </c>
      <c r="BF109" s="224">
        <f>IF(N109="snížená",J109,0)</f>
        <v>0</v>
      </c>
      <c r="BG109" s="224">
        <f>IF(N109="zákl. přenesená",J109,0)</f>
        <v>0</v>
      </c>
      <c r="BH109" s="224">
        <f>IF(N109="sníž. přenesená",J109,0)</f>
        <v>0</v>
      </c>
      <c r="BI109" s="224">
        <f>IF(N109="nulová",J109,0)</f>
        <v>0</v>
      </c>
      <c r="BJ109" s="17" t="s">
        <v>80</v>
      </c>
      <c r="BK109" s="224">
        <f>ROUND(I109*H109,2)</f>
        <v>0</v>
      </c>
      <c r="BL109" s="17" t="s">
        <v>166</v>
      </c>
      <c r="BM109" s="223" t="s">
        <v>1280</v>
      </c>
    </row>
    <row r="110" spans="1:47" s="2" customFormat="1" ht="12">
      <c r="A110" s="38"/>
      <c r="B110" s="39"/>
      <c r="C110" s="40"/>
      <c r="D110" s="225" t="s">
        <v>168</v>
      </c>
      <c r="E110" s="40"/>
      <c r="F110" s="226" t="s">
        <v>422</v>
      </c>
      <c r="G110" s="40"/>
      <c r="H110" s="40"/>
      <c r="I110" s="227"/>
      <c r="J110" s="40"/>
      <c r="K110" s="40"/>
      <c r="L110" s="44"/>
      <c r="M110" s="228"/>
      <c r="N110" s="229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168</v>
      </c>
      <c r="AU110" s="17" t="s">
        <v>82</v>
      </c>
    </row>
    <row r="111" spans="1:47" s="2" customFormat="1" ht="12">
      <c r="A111" s="38"/>
      <c r="B111" s="39"/>
      <c r="C111" s="40"/>
      <c r="D111" s="230" t="s">
        <v>170</v>
      </c>
      <c r="E111" s="40"/>
      <c r="F111" s="231" t="s">
        <v>423</v>
      </c>
      <c r="G111" s="40"/>
      <c r="H111" s="40"/>
      <c r="I111" s="227"/>
      <c r="J111" s="40"/>
      <c r="K111" s="40"/>
      <c r="L111" s="44"/>
      <c r="M111" s="228"/>
      <c r="N111" s="229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170</v>
      </c>
      <c r="AU111" s="17" t="s">
        <v>82</v>
      </c>
    </row>
    <row r="112" spans="1:51" s="13" customFormat="1" ht="12">
      <c r="A112" s="13"/>
      <c r="B112" s="232"/>
      <c r="C112" s="233"/>
      <c r="D112" s="225" t="s">
        <v>172</v>
      </c>
      <c r="E112" s="234" t="s">
        <v>19</v>
      </c>
      <c r="F112" s="235" t="s">
        <v>335</v>
      </c>
      <c r="G112" s="233"/>
      <c r="H112" s="234" t="s">
        <v>19</v>
      </c>
      <c r="I112" s="236"/>
      <c r="J112" s="233"/>
      <c r="K112" s="233"/>
      <c r="L112" s="237"/>
      <c r="M112" s="238"/>
      <c r="N112" s="239"/>
      <c r="O112" s="239"/>
      <c r="P112" s="239"/>
      <c r="Q112" s="239"/>
      <c r="R112" s="239"/>
      <c r="S112" s="239"/>
      <c r="T112" s="240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1" t="s">
        <v>172</v>
      </c>
      <c r="AU112" s="241" t="s">
        <v>82</v>
      </c>
      <c r="AV112" s="13" t="s">
        <v>80</v>
      </c>
      <c r="AW112" s="13" t="s">
        <v>33</v>
      </c>
      <c r="AX112" s="13" t="s">
        <v>72</v>
      </c>
      <c r="AY112" s="241" t="s">
        <v>159</v>
      </c>
    </row>
    <row r="113" spans="1:51" s="14" customFormat="1" ht="12">
      <c r="A113" s="14"/>
      <c r="B113" s="242"/>
      <c r="C113" s="243"/>
      <c r="D113" s="225" t="s">
        <v>172</v>
      </c>
      <c r="E113" s="244" t="s">
        <v>19</v>
      </c>
      <c r="F113" s="245" t="s">
        <v>1357</v>
      </c>
      <c r="G113" s="243"/>
      <c r="H113" s="246">
        <v>0.768</v>
      </c>
      <c r="I113" s="247"/>
      <c r="J113" s="243"/>
      <c r="K113" s="243"/>
      <c r="L113" s="248"/>
      <c r="M113" s="249"/>
      <c r="N113" s="250"/>
      <c r="O113" s="250"/>
      <c r="P113" s="250"/>
      <c r="Q113" s="250"/>
      <c r="R113" s="250"/>
      <c r="S113" s="250"/>
      <c r="T113" s="251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2" t="s">
        <v>172</v>
      </c>
      <c r="AU113" s="252" t="s">
        <v>82</v>
      </c>
      <c r="AV113" s="14" t="s">
        <v>82</v>
      </c>
      <c r="AW113" s="14" t="s">
        <v>33</v>
      </c>
      <c r="AX113" s="14" t="s">
        <v>72</v>
      </c>
      <c r="AY113" s="252" t="s">
        <v>159</v>
      </c>
    </row>
    <row r="114" spans="1:65" s="2" customFormat="1" ht="24.15" customHeight="1">
      <c r="A114" s="38"/>
      <c r="B114" s="39"/>
      <c r="C114" s="212" t="s">
        <v>194</v>
      </c>
      <c r="D114" s="212" t="s">
        <v>161</v>
      </c>
      <c r="E114" s="213" t="s">
        <v>1153</v>
      </c>
      <c r="F114" s="214" t="s">
        <v>1154</v>
      </c>
      <c r="G114" s="215" t="s">
        <v>249</v>
      </c>
      <c r="H114" s="216">
        <v>6.248</v>
      </c>
      <c r="I114" s="217"/>
      <c r="J114" s="218">
        <f>ROUND(I114*H114,2)</f>
        <v>0</v>
      </c>
      <c r="K114" s="214" t="s">
        <v>165</v>
      </c>
      <c r="L114" s="44"/>
      <c r="M114" s="219" t="s">
        <v>19</v>
      </c>
      <c r="N114" s="220" t="s">
        <v>43</v>
      </c>
      <c r="O114" s="84"/>
      <c r="P114" s="221">
        <f>O114*H114</f>
        <v>0</v>
      </c>
      <c r="Q114" s="221">
        <v>0</v>
      </c>
      <c r="R114" s="221">
        <f>Q114*H114</f>
        <v>0</v>
      </c>
      <c r="S114" s="221">
        <v>0</v>
      </c>
      <c r="T114" s="222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223" t="s">
        <v>166</v>
      </c>
      <c r="AT114" s="223" t="s">
        <v>161</v>
      </c>
      <c r="AU114" s="223" t="s">
        <v>82</v>
      </c>
      <c r="AY114" s="17" t="s">
        <v>159</v>
      </c>
      <c r="BE114" s="224">
        <f>IF(N114="základní",J114,0)</f>
        <v>0</v>
      </c>
      <c r="BF114" s="224">
        <f>IF(N114="snížená",J114,0)</f>
        <v>0</v>
      </c>
      <c r="BG114" s="224">
        <f>IF(N114="zákl. přenesená",J114,0)</f>
        <v>0</v>
      </c>
      <c r="BH114" s="224">
        <f>IF(N114="sníž. přenesená",J114,0)</f>
        <v>0</v>
      </c>
      <c r="BI114" s="224">
        <f>IF(N114="nulová",J114,0)</f>
        <v>0</v>
      </c>
      <c r="BJ114" s="17" t="s">
        <v>80</v>
      </c>
      <c r="BK114" s="224">
        <f>ROUND(I114*H114,2)</f>
        <v>0</v>
      </c>
      <c r="BL114" s="17" t="s">
        <v>166</v>
      </c>
      <c r="BM114" s="223" t="s">
        <v>1282</v>
      </c>
    </row>
    <row r="115" spans="1:47" s="2" customFormat="1" ht="12">
      <c r="A115" s="38"/>
      <c r="B115" s="39"/>
      <c r="C115" s="40"/>
      <c r="D115" s="225" t="s">
        <v>168</v>
      </c>
      <c r="E115" s="40"/>
      <c r="F115" s="226" t="s">
        <v>1156</v>
      </c>
      <c r="G115" s="40"/>
      <c r="H115" s="40"/>
      <c r="I115" s="227"/>
      <c r="J115" s="40"/>
      <c r="K115" s="40"/>
      <c r="L115" s="44"/>
      <c r="M115" s="228"/>
      <c r="N115" s="229"/>
      <c r="O115" s="84"/>
      <c r="P115" s="84"/>
      <c r="Q115" s="84"/>
      <c r="R115" s="84"/>
      <c r="S115" s="84"/>
      <c r="T115" s="85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T115" s="17" t="s">
        <v>168</v>
      </c>
      <c r="AU115" s="17" t="s">
        <v>82</v>
      </c>
    </row>
    <row r="116" spans="1:47" s="2" customFormat="1" ht="12">
      <c r="A116" s="38"/>
      <c r="B116" s="39"/>
      <c r="C116" s="40"/>
      <c r="D116" s="230" t="s">
        <v>170</v>
      </c>
      <c r="E116" s="40"/>
      <c r="F116" s="231" t="s">
        <v>1157</v>
      </c>
      <c r="G116" s="40"/>
      <c r="H116" s="40"/>
      <c r="I116" s="227"/>
      <c r="J116" s="40"/>
      <c r="K116" s="40"/>
      <c r="L116" s="44"/>
      <c r="M116" s="228"/>
      <c r="N116" s="229"/>
      <c r="O116" s="84"/>
      <c r="P116" s="84"/>
      <c r="Q116" s="84"/>
      <c r="R116" s="84"/>
      <c r="S116" s="84"/>
      <c r="T116" s="85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7" t="s">
        <v>170</v>
      </c>
      <c r="AU116" s="17" t="s">
        <v>82</v>
      </c>
    </row>
    <row r="117" spans="1:51" s="13" customFormat="1" ht="12">
      <c r="A117" s="13"/>
      <c r="B117" s="232"/>
      <c r="C117" s="233"/>
      <c r="D117" s="225" t="s">
        <v>172</v>
      </c>
      <c r="E117" s="234" t="s">
        <v>19</v>
      </c>
      <c r="F117" s="235" t="s">
        <v>335</v>
      </c>
      <c r="G117" s="233"/>
      <c r="H117" s="234" t="s">
        <v>19</v>
      </c>
      <c r="I117" s="236"/>
      <c r="J117" s="233"/>
      <c r="K117" s="233"/>
      <c r="L117" s="237"/>
      <c r="M117" s="238"/>
      <c r="N117" s="239"/>
      <c r="O117" s="239"/>
      <c r="P117" s="239"/>
      <c r="Q117" s="239"/>
      <c r="R117" s="239"/>
      <c r="S117" s="239"/>
      <c r="T117" s="240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1" t="s">
        <v>172</v>
      </c>
      <c r="AU117" s="241" t="s">
        <v>82</v>
      </c>
      <c r="AV117" s="13" t="s">
        <v>80</v>
      </c>
      <c r="AW117" s="13" t="s">
        <v>33</v>
      </c>
      <c r="AX117" s="13" t="s">
        <v>72</v>
      </c>
      <c r="AY117" s="241" t="s">
        <v>159</v>
      </c>
    </row>
    <row r="118" spans="1:51" s="14" customFormat="1" ht="12">
      <c r="A118" s="14"/>
      <c r="B118" s="242"/>
      <c r="C118" s="243"/>
      <c r="D118" s="225" t="s">
        <v>172</v>
      </c>
      <c r="E118" s="244" t="s">
        <v>19</v>
      </c>
      <c r="F118" s="245" t="s">
        <v>1358</v>
      </c>
      <c r="G118" s="243"/>
      <c r="H118" s="246">
        <v>6.248</v>
      </c>
      <c r="I118" s="247"/>
      <c r="J118" s="243"/>
      <c r="K118" s="243"/>
      <c r="L118" s="248"/>
      <c r="M118" s="249"/>
      <c r="N118" s="250"/>
      <c r="O118" s="250"/>
      <c r="P118" s="250"/>
      <c r="Q118" s="250"/>
      <c r="R118" s="250"/>
      <c r="S118" s="250"/>
      <c r="T118" s="251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2" t="s">
        <v>172</v>
      </c>
      <c r="AU118" s="252" t="s">
        <v>82</v>
      </c>
      <c r="AV118" s="14" t="s">
        <v>82</v>
      </c>
      <c r="AW118" s="14" t="s">
        <v>33</v>
      </c>
      <c r="AX118" s="14" t="s">
        <v>72</v>
      </c>
      <c r="AY118" s="252" t="s">
        <v>159</v>
      </c>
    </row>
    <row r="119" spans="1:65" s="2" customFormat="1" ht="16.5" customHeight="1">
      <c r="A119" s="38"/>
      <c r="B119" s="39"/>
      <c r="C119" s="258" t="s">
        <v>200</v>
      </c>
      <c r="D119" s="258" t="s">
        <v>376</v>
      </c>
      <c r="E119" s="259" t="s">
        <v>1159</v>
      </c>
      <c r="F119" s="260" t="s">
        <v>1160</v>
      </c>
      <c r="G119" s="261" t="s">
        <v>263</v>
      </c>
      <c r="H119" s="262">
        <v>14.734</v>
      </c>
      <c r="I119" s="263"/>
      <c r="J119" s="264">
        <f>ROUND(I119*H119,2)</f>
        <v>0</v>
      </c>
      <c r="K119" s="260" t="s">
        <v>165</v>
      </c>
      <c r="L119" s="265"/>
      <c r="M119" s="266" t="s">
        <v>19</v>
      </c>
      <c r="N119" s="267" t="s">
        <v>43</v>
      </c>
      <c r="O119" s="84"/>
      <c r="P119" s="221">
        <f>O119*H119</f>
        <v>0</v>
      </c>
      <c r="Q119" s="221">
        <v>1</v>
      </c>
      <c r="R119" s="221">
        <f>Q119*H119</f>
        <v>14.734</v>
      </c>
      <c r="S119" s="221">
        <v>0</v>
      </c>
      <c r="T119" s="222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3" t="s">
        <v>215</v>
      </c>
      <c r="AT119" s="223" t="s">
        <v>376</v>
      </c>
      <c r="AU119" s="223" t="s">
        <v>82</v>
      </c>
      <c r="AY119" s="17" t="s">
        <v>159</v>
      </c>
      <c r="BE119" s="224">
        <f>IF(N119="základní",J119,0)</f>
        <v>0</v>
      </c>
      <c r="BF119" s="224">
        <f>IF(N119="snížená",J119,0)</f>
        <v>0</v>
      </c>
      <c r="BG119" s="224">
        <f>IF(N119="zákl. přenesená",J119,0)</f>
        <v>0</v>
      </c>
      <c r="BH119" s="224">
        <f>IF(N119="sníž. přenesená",J119,0)</f>
        <v>0</v>
      </c>
      <c r="BI119" s="224">
        <f>IF(N119="nulová",J119,0)</f>
        <v>0</v>
      </c>
      <c r="BJ119" s="17" t="s">
        <v>80</v>
      </c>
      <c r="BK119" s="224">
        <f>ROUND(I119*H119,2)</f>
        <v>0</v>
      </c>
      <c r="BL119" s="17" t="s">
        <v>166</v>
      </c>
      <c r="BM119" s="223" t="s">
        <v>1284</v>
      </c>
    </row>
    <row r="120" spans="1:47" s="2" customFormat="1" ht="12">
      <c r="A120" s="38"/>
      <c r="B120" s="39"/>
      <c r="C120" s="40"/>
      <c r="D120" s="225" t="s">
        <v>168</v>
      </c>
      <c r="E120" s="40"/>
      <c r="F120" s="226" t="s">
        <v>1160</v>
      </c>
      <c r="G120" s="40"/>
      <c r="H120" s="40"/>
      <c r="I120" s="227"/>
      <c r="J120" s="40"/>
      <c r="K120" s="40"/>
      <c r="L120" s="44"/>
      <c r="M120" s="228"/>
      <c r="N120" s="229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168</v>
      </c>
      <c r="AU120" s="17" t="s">
        <v>82</v>
      </c>
    </row>
    <row r="121" spans="1:47" s="2" customFormat="1" ht="12">
      <c r="A121" s="38"/>
      <c r="B121" s="39"/>
      <c r="C121" s="40"/>
      <c r="D121" s="230" t="s">
        <v>170</v>
      </c>
      <c r="E121" s="40"/>
      <c r="F121" s="231" t="s">
        <v>1162</v>
      </c>
      <c r="G121" s="40"/>
      <c r="H121" s="40"/>
      <c r="I121" s="227"/>
      <c r="J121" s="40"/>
      <c r="K121" s="40"/>
      <c r="L121" s="44"/>
      <c r="M121" s="228"/>
      <c r="N121" s="229"/>
      <c r="O121" s="84"/>
      <c r="P121" s="84"/>
      <c r="Q121" s="84"/>
      <c r="R121" s="84"/>
      <c r="S121" s="84"/>
      <c r="T121" s="85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170</v>
      </c>
      <c r="AU121" s="17" t="s">
        <v>82</v>
      </c>
    </row>
    <row r="122" spans="1:47" s="2" customFormat="1" ht="12">
      <c r="A122" s="38"/>
      <c r="B122" s="39"/>
      <c r="C122" s="40"/>
      <c r="D122" s="225" t="s">
        <v>187</v>
      </c>
      <c r="E122" s="40"/>
      <c r="F122" s="253" t="s">
        <v>1163</v>
      </c>
      <c r="G122" s="40"/>
      <c r="H122" s="40"/>
      <c r="I122" s="227"/>
      <c r="J122" s="40"/>
      <c r="K122" s="40"/>
      <c r="L122" s="44"/>
      <c r="M122" s="228"/>
      <c r="N122" s="229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187</v>
      </c>
      <c r="AU122" s="17" t="s">
        <v>82</v>
      </c>
    </row>
    <row r="123" spans="1:51" s="13" customFormat="1" ht="12">
      <c r="A123" s="13"/>
      <c r="B123" s="232"/>
      <c r="C123" s="233"/>
      <c r="D123" s="225" t="s">
        <v>172</v>
      </c>
      <c r="E123" s="234" t="s">
        <v>19</v>
      </c>
      <c r="F123" s="235" t="s">
        <v>335</v>
      </c>
      <c r="G123" s="233"/>
      <c r="H123" s="234" t="s">
        <v>19</v>
      </c>
      <c r="I123" s="236"/>
      <c r="J123" s="233"/>
      <c r="K123" s="233"/>
      <c r="L123" s="237"/>
      <c r="M123" s="238"/>
      <c r="N123" s="239"/>
      <c r="O123" s="239"/>
      <c r="P123" s="239"/>
      <c r="Q123" s="239"/>
      <c r="R123" s="239"/>
      <c r="S123" s="239"/>
      <c r="T123" s="240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1" t="s">
        <v>172</v>
      </c>
      <c r="AU123" s="241" t="s">
        <v>82</v>
      </c>
      <c r="AV123" s="13" t="s">
        <v>80</v>
      </c>
      <c r="AW123" s="13" t="s">
        <v>33</v>
      </c>
      <c r="AX123" s="13" t="s">
        <v>72</v>
      </c>
      <c r="AY123" s="241" t="s">
        <v>159</v>
      </c>
    </row>
    <row r="124" spans="1:51" s="14" customFormat="1" ht="12">
      <c r="A124" s="14"/>
      <c r="B124" s="242"/>
      <c r="C124" s="243"/>
      <c r="D124" s="225" t="s">
        <v>172</v>
      </c>
      <c r="E124" s="244" t="s">
        <v>19</v>
      </c>
      <c r="F124" s="245" t="s">
        <v>1357</v>
      </c>
      <c r="G124" s="243"/>
      <c r="H124" s="246">
        <v>0.768</v>
      </c>
      <c r="I124" s="247"/>
      <c r="J124" s="243"/>
      <c r="K124" s="243"/>
      <c r="L124" s="248"/>
      <c r="M124" s="249"/>
      <c r="N124" s="250"/>
      <c r="O124" s="250"/>
      <c r="P124" s="250"/>
      <c r="Q124" s="250"/>
      <c r="R124" s="250"/>
      <c r="S124" s="250"/>
      <c r="T124" s="251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2" t="s">
        <v>172</v>
      </c>
      <c r="AU124" s="252" t="s">
        <v>82</v>
      </c>
      <c r="AV124" s="14" t="s">
        <v>82</v>
      </c>
      <c r="AW124" s="14" t="s">
        <v>33</v>
      </c>
      <c r="AX124" s="14" t="s">
        <v>72</v>
      </c>
      <c r="AY124" s="252" t="s">
        <v>159</v>
      </c>
    </row>
    <row r="125" spans="1:51" s="14" customFormat="1" ht="12">
      <c r="A125" s="14"/>
      <c r="B125" s="242"/>
      <c r="C125" s="243"/>
      <c r="D125" s="225" t="s">
        <v>172</v>
      </c>
      <c r="E125" s="244" t="s">
        <v>19</v>
      </c>
      <c r="F125" s="245" t="s">
        <v>1359</v>
      </c>
      <c r="G125" s="243"/>
      <c r="H125" s="246">
        <v>6.248</v>
      </c>
      <c r="I125" s="247"/>
      <c r="J125" s="243"/>
      <c r="K125" s="243"/>
      <c r="L125" s="248"/>
      <c r="M125" s="249"/>
      <c r="N125" s="250"/>
      <c r="O125" s="250"/>
      <c r="P125" s="250"/>
      <c r="Q125" s="250"/>
      <c r="R125" s="250"/>
      <c r="S125" s="250"/>
      <c r="T125" s="251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2" t="s">
        <v>172</v>
      </c>
      <c r="AU125" s="252" t="s">
        <v>82</v>
      </c>
      <c r="AV125" s="14" t="s">
        <v>82</v>
      </c>
      <c r="AW125" s="14" t="s">
        <v>33</v>
      </c>
      <c r="AX125" s="14" t="s">
        <v>72</v>
      </c>
      <c r="AY125" s="252" t="s">
        <v>159</v>
      </c>
    </row>
    <row r="126" spans="1:51" s="14" customFormat="1" ht="12">
      <c r="A126" s="14"/>
      <c r="B126" s="242"/>
      <c r="C126" s="243"/>
      <c r="D126" s="225" t="s">
        <v>172</v>
      </c>
      <c r="E126" s="243"/>
      <c r="F126" s="245" t="s">
        <v>1360</v>
      </c>
      <c r="G126" s="243"/>
      <c r="H126" s="246">
        <v>14.734</v>
      </c>
      <c r="I126" s="247"/>
      <c r="J126" s="243"/>
      <c r="K126" s="243"/>
      <c r="L126" s="248"/>
      <c r="M126" s="249"/>
      <c r="N126" s="250"/>
      <c r="O126" s="250"/>
      <c r="P126" s="250"/>
      <c r="Q126" s="250"/>
      <c r="R126" s="250"/>
      <c r="S126" s="250"/>
      <c r="T126" s="251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2" t="s">
        <v>172</v>
      </c>
      <c r="AU126" s="252" t="s">
        <v>82</v>
      </c>
      <c r="AV126" s="14" t="s">
        <v>82</v>
      </c>
      <c r="AW126" s="14" t="s">
        <v>4</v>
      </c>
      <c r="AX126" s="14" t="s">
        <v>80</v>
      </c>
      <c r="AY126" s="252" t="s">
        <v>159</v>
      </c>
    </row>
    <row r="127" spans="1:65" s="2" customFormat="1" ht="24.15" customHeight="1">
      <c r="A127" s="38"/>
      <c r="B127" s="39"/>
      <c r="C127" s="212" t="s">
        <v>206</v>
      </c>
      <c r="D127" s="212" t="s">
        <v>161</v>
      </c>
      <c r="E127" s="213" t="s">
        <v>443</v>
      </c>
      <c r="F127" s="214" t="s">
        <v>444</v>
      </c>
      <c r="G127" s="215" t="s">
        <v>209</v>
      </c>
      <c r="H127" s="216">
        <v>20.48</v>
      </c>
      <c r="I127" s="217"/>
      <c r="J127" s="218">
        <f>ROUND(I127*H127,2)</f>
        <v>0</v>
      </c>
      <c r="K127" s="214" t="s">
        <v>165</v>
      </c>
      <c r="L127" s="44"/>
      <c r="M127" s="219" t="s">
        <v>19</v>
      </c>
      <c r="N127" s="220" t="s">
        <v>43</v>
      </c>
      <c r="O127" s="84"/>
      <c r="P127" s="221">
        <f>O127*H127</f>
        <v>0</v>
      </c>
      <c r="Q127" s="221">
        <v>0</v>
      </c>
      <c r="R127" s="221">
        <f>Q127*H127</f>
        <v>0</v>
      </c>
      <c r="S127" s="221">
        <v>0</v>
      </c>
      <c r="T127" s="222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3" t="s">
        <v>166</v>
      </c>
      <c r="AT127" s="223" t="s">
        <v>161</v>
      </c>
      <c r="AU127" s="223" t="s">
        <v>82</v>
      </c>
      <c r="AY127" s="17" t="s">
        <v>159</v>
      </c>
      <c r="BE127" s="224">
        <f>IF(N127="základní",J127,0)</f>
        <v>0</v>
      </c>
      <c r="BF127" s="224">
        <f>IF(N127="snížená",J127,0)</f>
        <v>0</v>
      </c>
      <c r="BG127" s="224">
        <f>IF(N127="zákl. přenesená",J127,0)</f>
        <v>0</v>
      </c>
      <c r="BH127" s="224">
        <f>IF(N127="sníž. přenesená",J127,0)</f>
        <v>0</v>
      </c>
      <c r="BI127" s="224">
        <f>IF(N127="nulová",J127,0)</f>
        <v>0</v>
      </c>
      <c r="BJ127" s="17" t="s">
        <v>80</v>
      </c>
      <c r="BK127" s="224">
        <f>ROUND(I127*H127,2)</f>
        <v>0</v>
      </c>
      <c r="BL127" s="17" t="s">
        <v>166</v>
      </c>
      <c r="BM127" s="223" t="s">
        <v>1286</v>
      </c>
    </row>
    <row r="128" spans="1:47" s="2" customFormat="1" ht="12">
      <c r="A128" s="38"/>
      <c r="B128" s="39"/>
      <c r="C128" s="40"/>
      <c r="D128" s="225" t="s">
        <v>168</v>
      </c>
      <c r="E128" s="40"/>
      <c r="F128" s="226" t="s">
        <v>446</v>
      </c>
      <c r="G128" s="40"/>
      <c r="H128" s="40"/>
      <c r="I128" s="227"/>
      <c r="J128" s="40"/>
      <c r="K128" s="40"/>
      <c r="L128" s="44"/>
      <c r="M128" s="228"/>
      <c r="N128" s="229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168</v>
      </c>
      <c r="AU128" s="17" t="s">
        <v>82</v>
      </c>
    </row>
    <row r="129" spans="1:47" s="2" customFormat="1" ht="12">
      <c r="A129" s="38"/>
      <c r="B129" s="39"/>
      <c r="C129" s="40"/>
      <c r="D129" s="230" t="s">
        <v>170</v>
      </c>
      <c r="E129" s="40"/>
      <c r="F129" s="231" t="s">
        <v>447</v>
      </c>
      <c r="G129" s="40"/>
      <c r="H129" s="40"/>
      <c r="I129" s="227"/>
      <c r="J129" s="40"/>
      <c r="K129" s="40"/>
      <c r="L129" s="44"/>
      <c r="M129" s="228"/>
      <c r="N129" s="229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170</v>
      </c>
      <c r="AU129" s="17" t="s">
        <v>82</v>
      </c>
    </row>
    <row r="130" spans="1:51" s="13" customFormat="1" ht="12">
      <c r="A130" s="13"/>
      <c r="B130" s="232"/>
      <c r="C130" s="233"/>
      <c r="D130" s="225" t="s">
        <v>172</v>
      </c>
      <c r="E130" s="234" t="s">
        <v>19</v>
      </c>
      <c r="F130" s="235" t="s">
        <v>1166</v>
      </c>
      <c r="G130" s="233"/>
      <c r="H130" s="234" t="s">
        <v>19</v>
      </c>
      <c r="I130" s="236"/>
      <c r="J130" s="233"/>
      <c r="K130" s="233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172</v>
      </c>
      <c r="AU130" s="241" t="s">
        <v>82</v>
      </c>
      <c r="AV130" s="13" t="s">
        <v>80</v>
      </c>
      <c r="AW130" s="13" t="s">
        <v>33</v>
      </c>
      <c r="AX130" s="13" t="s">
        <v>72</v>
      </c>
      <c r="AY130" s="241" t="s">
        <v>159</v>
      </c>
    </row>
    <row r="131" spans="1:51" s="14" customFormat="1" ht="12">
      <c r="A131" s="14"/>
      <c r="B131" s="242"/>
      <c r="C131" s="243"/>
      <c r="D131" s="225" t="s">
        <v>172</v>
      </c>
      <c r="E131" s="244" t="s">
        <v>19</v>
      </c>
      <c r="F131" s="245" t="s">
        <v>1361</v>
      </c>
      <c r="G131" s="243"/>
      <c r="H131" s="246">
        <v>20.48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172</v>
      </c>
      <c r="AU131" s="252" t="s">
        <v>82</v>
      </c>
      <c r="AV131" s="14" t="s">
        <v>82</v>
      </c>
      <c r="AW131" s="14" t="s">
        <v>33</v>
      </c>
      <c r="AX131" s="14" t="s">
        <v>72</v>
      </c>
      <c r="AY131" s="252" t="s">
        <v>159</v>
      </c>
    </row>
    <row r="132" spans="1:63" s="12" customFormat="1" ht="22.8" customHeight="1">
      <c r="A132" s="12"/>
      <c r="B132" s="196"/>
      <c r="C132" s="197"/>
      <c r="D132" s="198" t="s">
        <v>71</v>
      </c>
      <c r="E132" s="210" t="s">
        <v>82</v>
      </c>
      <c r="F132" s="210" t="s">
        <v>523</v>
      </c>
      <c r="G132" s="197"/>
      <c r="H132" s="197"/>
      <c r="I132" s="200"/>
      <c r="J132" s="211">
        <f>BK132</f>
        <v>0</v>
      </c>
      <c r="K132" s="197"/>
      <c r="L132" s="202"/>
      <c r="M132" s="203"/>
      <c r="N132" s="204"/>
      <c r="O132" s="204"/>
      <c r="P132" s="205">
        <f>SUM(P133:P145)</f>
        <v>0</v>
      </c>
      <c r="Q132" s="204"/>
      <c r="R132" s="205">
        <f>SUM(R133:R145)</f>
        <v>2.956356</v>
      </c>
      <c r="S132" s="204"/>
      <c r="T132" s="206">
        <f>SUM(T133:T145)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7" t="s">
        <v>80</v>
      </c>
      <c r="AT132" s="208" t="s">
        <v>71</v>
      </c>
      <c r="AU132" s="208" t="s">
        <v>80</v>
      </c>
      <c r="AY132" s="207" t="s">
        <v>159</v>
      </c>
      <c r="BK132" s="209">
        <f>SUM(BK133:BK145)</f>
        <v>0</v>
      </c>
    </row>
    <row r="133" spans="1:65" s="2" customFormat="1" ht="16.5" customHeight="1">
      <c r="A133" s="38"/>
      <c r="B133" s="39"/>
      <c r="C133" s="212" t="s">
        <v>215</v>
      </c>
      <c r="D133" s="212" t="s">
        <v>161</v>
      </c>
      <c r="E133" s="213" t="s">
        <v>1168</v>
      </c>
      <c r="F133" s="214" t="s">
        <v>1169</v>
      </c>
      <c r="G133" s="215" t="s">
        <v>249</v>
      </c>
      <c r="H133" s="216">
        <v>1.2</v>
      </c>
      <c r="I133" s="217"/>
      <c r="J133" s="218">
        <f>ROUND(I133*H133,2)</f>
        <v>0</v>
      </c>
      <c r="K133" s="214" t="s">
        <v>165</v>
      </c>
      <c r="L133" s="44"/>
      <c r="M133" s="219" t="s">
        <v>19</v>
      </c>
      <c r="N133" s="220" t="s">
        <v>43</v>
      </c>
      <c r="O133" s="84"/>
      <c r="P133" s="221">
        <f>O133*H133</f>
        <v>0</v>
      </c>
      <c r="Q133" s="221">
        <v>2.45329</v>
      </c>
      <c r="R133" s="221">
        <f>Q133*H133</f>
        <v>2.943948</v>
      </c>
      <c r="S133" s="221">
        <v>0</v>
      </c>
      <c r="T133" s="222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3" t="s">
        <v>166</v>
      </c>
      <c r="AT133" s="223" t="s">
        <v>161</v>
      </c>
      <c r="AU133" s="223" t="s">
        <v>82</v>
      </c>
      <c r="AY133" s="17" t="s">
        <v>159</v>
      </c>
      <c r="BE133" s="224">
        <f>IF(N133="základní",J133,0)</f>
        <v>0</v>
      </c>
      <c r="BF133" s="224">
        <f>IF(N133="snížená",J133,0)</f>
        <v>0</v>
      </c>
      <c r="BG133" s="224">
        <f>IF(N133="zákl. přenesená",J133,0)</f>
        <v>0</v>
      </c>
      <c r="BH133" s="224">
        <f>IF(N133="sníž. přenesená",J133,0)</f>
        <v>0</v>
      </c>
      <c r="BI133" s="224">
        <f>IF(N133="nulová",J133,0)</f>
        <v>0</v>
      </c>
      <c r="BJ133" s="17" t="s">
        <v>80</v>
      </c>
      <c r="BK133" s="224">
        <f>ROUND(I133*H133,2)</f>
        <v>0</v>
      </c>
      <c r="BL133" s="17" t="s">
        <v>166</v>
      </c>
      <c r="BM133" s="223" t="s">
        <v>1288</v>
      </c>
    </row>
    <row r="134" spans="1:47" s="2" customFormat="1" ht="12">
      <c r="A134" s="38"/>
      <c r="B134" s="39"/>
      <c r="C134" s="40"/>
      <c r="D134" s="225" t="s">
        <v>168</v>
      </c>
      <c r="E134" s="40"/>
      <c r="F134" s="226" t="s">
        <v>1171</v>
      </c>
      <c r="G134" s="40"/>
      <c r="H134" s="40"/>
      <c r="I134" s="227"/>
      <c r="J134" s="40"/>
      <c r="K134" s="40"/>
      <c r="L134" s="44"/>
      <c r="M134" s="228"/>
      <c r="N134" s="229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168</v>
      </c>
      <c r="AU134" s="17" t="s">
        <v>82</v>
      </c>
    </row>
    <row r="135" spans="1:47" s="2" customFormat="1" ht="12">
      <c r="A135" s="38"/>
      <c r="B135" s="39"/>
      <c r="C135" s="40"/>
      <c r="D135" s="230" t="s">
        <v>170</v>
      </c>
      <c r="E135" s="40"/>
      <c r="F135" s="231" t="s">
        <v>1172</v>
      </c>
      <c r="G135" s="40"/>
      <c r="H135" s="40"/>
      <c r="I135" s="227"/>
      <c r="J135" s="40"/>
      <c r="K135" s="40"/>
      <c r="L135" s="44"/>
      <c r="M135" s="228"/>
      <c r="N135" s="229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170</v>
      </c>
      <c r="AU135" s="17" t="s">
        <v>82</v>
      </c>
    </row>
    <row r="136" spans="1:51" s="13" customFormat="1" ht="12">
      <c r="A136" s="13"/>
      <c r="B136" s="232"/>
      <c r="C136" s="233"/>
      <c r="D136" s="225" t="s">
        <v>172</v>
      </c>
      <c r="E136" s="234" t="s">
        <v>19</v>
      </c>
      <c r="F136" s="235" t="s">
        <v>1173</v>
      </c>
      <c r="G136" s="233"/>
      <c r="H136" s="234" t="s">
        <v>19</v>
      </c>
      <c r="I136" s="236"/>
      <c r="J136" s="233"/>
      <c r="K136" s="233"/>
      <c r="L136" s="237"/>
      <c r="M136" s="238"/>
      <c r="N136" s="239"/>
      <c r="O136" s="239"/>
      <c r="P136" s="239"/>
      <c r="Q136" s="239"/>
      <c r="R136" s="239"/>
      <c r="S136" s="239"/>
      <c r="T136" s="240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1" t="s">
        <v>172</v>
      </c>
      <c r="AU136" s="241" t="s">
        <v>82</v>
      </c>
      <c r="AV136" s="13" t="s">
        <v>80</v>
      </c>
      <c r="AW136" s="13" t="s">
        <v>33</v>
      </c>
      <c r="AX136" s="13" t="s">
        <v>72</v>
      </c>
      <c r="AY136" s="241" t="s">
        <v>159</v>
      </c>
    </row>
    <row r="137" spans="1:51" s="14" customFormat="1" ht="12">
      <c r="A137" s="14"/>
      <c r="B137" s="242"/>
      <c r="C137" s="243"/>
      <c r="D137" s="225" t="s">
        <v>172</v>
      </c>
      <c r="E137" s="244" t="s">
        <v>19</v>
      </c>
      <c r="F137" s="245" t="s">
        <v>1289</v>
      </c>
      <c r="G137" s="243"/>
      <c r="H137" s="246">
        <v>1.2</v>
      </c>
      <c r="I137" s="247"/>
      <c r="J137" s="243"/>
      <c r="K137" s="243"/>
      <c r="L137" s="248"/>
      <c r="M137" s="249"/>
      <c r="N137" s="250"/>
      <c r="O137" s="250"/>
      <c r="P137" s="250"/>
      <c r="Q137" s="250"/>
      <c r="R137" s="250"/>
      <c r="S137" s="250"/>
      <c r="T137" s="251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2" t="s">
        <v>172</v>
      </c>
      <c r="AU137" s="252" t="s">
        <v>82</v>
      </c>
      <c r="AV137" s="14" t="s">
        <v>82</v>
      </c>
      <c r="AW137" s="14" t="s">
        <v>33</v>
      </c>
      <c r="AX137" s="14" t="s">
        <v>72</v>
      </c>
      <c r="AY137" s="252" t="s">
        <v>159</v>
      </c>
    </row>
    <row r="138" spans="1:65" s="2" customFormat="1" ht="16.5" customHeight="1">
      <c r="A138" s="38"/>
      <c r="B138" s="39"/>
      <c r="C138" s="212" t="s">
        <v>222</v>
      </c>
      <c r="D138" s="212" t="s">
        <v>161</v>
      </c>
      <c r="E138" s="213" t="s">
        <v>1175</v>
      </c>
      <c r="F138" s="214" t="s">
        <v>1176</v>
      </c>
      <c r="G138" s="215" t="s">
        <v>209</v>
      </c>
      <c r="H138" s="216">
        <v>4.7</v>
      </c>
      <c r="I138" s="217"/>
      <c r="J138" s="218">
        <f>ROUND(I138*H138,2)</f>
        <v>0</v>
      </c>
      <c r="K138" s="214" t="s">
        <v>165</v>
      </c>
      <c r="L138" s="44"/>
      <c r="M138" s="219" t="s">
        <v>19</v>
      </c>
      <c r="N138" s="220" t="s">
        <v>43</v>
      </c>
      <c r="O138" s="84"/>
      <c r="P138" s="221">
        <f>O138*H138</f>
        <v>0</v>
      </c>
      <c r="Q138" s="221">
        <v>0.00264</v>
      </c>
      <c r="R138" s="221">
        <f>Q138*H138</f>
        <v>0.012408</v>
      </c>
      <c r="S138" s="221">
        <v>0</v>
      </c>
      <c r="T138" s="222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3" t="s">
        <v>166</v>
      </c>
      <c r="AT138" s="223" t="s">
        <v>161</v>
      </c>
      <c r="AU138" s="223" t="s">
        <v>82</v>
      </c>
      <c r="AY138" s="17" t="s">
        <v>159</v>
      </c>
      <c r="BE138" s="224">
        <f>IF(N138="základní",J138,0)</f>
        <v>0</v>
      </c>
      <c r="BF138" s="224">
        <f>IF(N138="snížená",J138,0)</f>
        <v>0</v>
      </c>
      <c r="BG138" s="224">
        <f>IF(N138="zákl. přenesená",J138,0)</f>
        <v>0</v>
      </c>
      <c r="BH138" s="224">
        <f>IF(N138="sníž. přenesená",J138,0)</f>
        <v>0</v>
      </c>
      <c r="BI138" s="224">
        <f>IF(N138="nulová",J138,0)</f>
        <v>0</v>
      </c>
      <c r="BJ138" s="17" t="s">
        <v>80</v>
      </c>
      <c r="BK138" s="224">
        <f>ROUND(I138*H138,2)</f>
        <v>0</v>
      </c>
      <c r="BL138" s="17" t="s">
        <v>166</v>
      </c>
      <c r="BM138" s="223" t="s">
        <v>1290</v>
      </c>
    </row>
    <row r="139" spans="1:47" s="2" customFormat="1" ht="12">
      <c r="A139" s="38"/>
      <c r="B139" s="39"/>
      <c r="C139" s="40"/>
      <c r="D139" s="225" t="s">
        <v>168</v>
      </c>
      <c r="E139" s="40"/>
      <c r="F139" s="226" t="s">
        <v>1178</v>
      </c>
      <c r="G139" s="40"/>
      <c r="H139" s="40"/>
      <c r="I139" s="227"/>
      <c r="J139" s="40"/>
      <c r="K139" s="40"/>
      <c r="L139" s="44"/>
      <c r="M139" s="228"/>
      <c r="N139" s="229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168</v>
      </c>
      <c r="AU139" s="17" t="s">
        <v>82</v>
      </c>
    </row>
    <row r="140" spans="1:47" s="2" customFormat="1" ht="12">
      <c r="A140" s="38"/>
      <c r="B140" s="39"/>
      <c r="C140" s="40"/>
      <c r="D140" s="230" t="s">
        <v>170</v>
      </c>
      <c r="E140" s="40"/>
      <c r="F140" s="231" t="s">
        <v>1179</v>
      </c>
      <c r="G140" s="40"/>
      <c r="H140" s="40"/>
      <c r="I140" s="227"/>
      <c r="J140" s="40"/>
      <c r="K140" s="40"/>
      <c r="L140" s="44"/>
      <c r="M140" s="228"/>
      <c r="N140" s="229"/>
      <c r="O140" s="84"/>
      <c r="P140" s="84"/>
      <c r="Q140" s="84"/>
      <c r="R140" s="84"/>
      <c r="S140" s="84"/>
      <c r="T140" s="85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170</v>
      </c>
      <c r="AU140" s="17" t="s">
        <v>82</v>
      </c>
    </row>
    <row r="141" spans="1:51" s="13" customFormat="1" ht="12">
      <c r="A141" s="13"/>
      <c r="B141" s="232"/>
      <c r="C141" s="233"/>
      <c r="D141" s="225" t="s">
        <v>172</v>
      </c>
      <c r="E141" s="234" t="s">
        <v>19</v>
      </c>
      <c r="F141" s="235" t="s">
        <v>1173</v>
      </c>
      <c r="G141" s="233"/>
      <c r="H141" s="234" t="s">
        <v>19</v>
      </c>
      <c r="I141" s="236"/>
      <c r="J141" s="233"/>
      <c r="K141" s="233"/>
      <c r="L141" s="237"/>
      <c r="M141" s="238"/>
      <c r="N141" s="239"/>
      <c r="O141" s="239"/>
      <c r="P141" s="239"/>
      <c r="Q141" s="239"/>
      <c r="R141" s="239"/>
      <c r="S141" s="239"/>
      <c r="T141" s="240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1" t="s">
        <v>172</v>
      </c>
      <c r="AU141" s="241" t="s">
        <v>82</v>
      </c>
      <c r="AV141" s="13" t="s">
        <v>80</v>
      </c>
      <c r="AW141" s="13" t="s">
        <v>33</v>
      </c>
      <c r="AX141" s="13" t="s">
        <v>72</v>
      </c>
      <c r="AY141" s="241" t="s">
        <v>159</v>
      </c>
    </row>
    <row r="142" spans="1:51" s="14" customFormat="1" ht="12">
      <c r="A142" s="14"/>
      <c r="B142" s="242"/>
      <c r="C142" s="243"/>
      <c r="D142" s="225" t="s">
        <v>172</v>
      </c>
      <c r="E142" s="244" t="s">
        <v>19</v>
      </c>
      <c r="F142" s="245" t="s">
        <v>1291</v>
      </c>
      <c r="G142" s="243"/>
      <c r="H142" s="246">
        <v>4.7</v>
      </c>
      <c r="I142" s="247"/>
      <c r="J142" s="243"/>
      <c r="K142" s="243"/>
      <c r="L142" s="248"/>
      <c r="M142" s="249"/>
      <c r="N142" s="250"/>
      <c r="O142" s="250"/>
      <c r="P142" s="250"/>
      <c r="Q142" s="250"/>
      <c r="R142" s="250"/>
      <c r="S142" s="250"/>
      <c r="T142" s="251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2" t="s">
        <v>172</v>
      </c>
      <c r="AU142" s="252" t="s">
        <v>82</v>
      </c>
      <c r="AV142" s="14" t="s">
        <v>82</v>
      </c>
      <c r="AW142" s="14" t="s">
        <v>33</v>
      </c>
      <c r="AX142" s="14" t="s">
        <v>72</v>
      </c>
      <c r="AY142" s="252" t="s">
        <v>159</v>
      </c>
    </row>
    <row r="143" spans="1:65" s="2" customFormat="1" ht="16.5" customHeight="1">
      <c r="A143" s="38"/>
      <c r="B143" s="39"/>
      <c r="C143" s="212" t="s">
        <v>228</v>
      </c>
      <c r="D143" s="212" t="s">
        <v>161</v>
      </c>
      <c r="E143" s="213" t="s">
        <v>1181</v>
      </c>
      <c r="F143" s="214" t="s">
        <v>1182</v>
      </c>
      <c r="G143" s="215" t="s">
        <v>209</v>
      </c>
      <c r="H143" s="216">
        <v>4.7</v>
      </c>
      <c r="I143" s="217"/>
      <c r="J143" s="218">
        <f>ROUND(I143*H143,2)</f>
        <v>0</v>
      </c>
      <c r="K143" s="214" t="s">
        <v>165</v>
      </c>
      <c r="L143" s="44"/>
      <c r="M143" s="219" t="s">
        <v>19</v>
      </c>
      <c r="N143" s="220" t="s">
        <v>43</v>
      </c>
      <c r="O143" s="84"/>
      <c r="P143" s="221">
        <f>O143*H143</f>
        <v>0</v>
      </c>
      <c r="Q143" s="221">
        <v>0</v>
      </c>
      <c r="R143" s="221">
        <f>Q143*H143</f>
        <v>0</v>
      </c>
      <c r="S143" s="221">
        <v>0</v>
      </c>
      <c r="T143" s="222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3" t="s">
        <v>166</v>
      </c>
      <c r="AT143" s="223" t="s">
        <v>161</v>
      </c>
      <c r="AU143" s="223" t="s">
        <v>82</v>
      </c>
      <c r="AY143" s="17" t="s">
        <v>159</v>
      </c>
      <c r="BE143" s="224">
        <f>IF(N143="základní",J143,0)</f>
        <v>0</v>
      </c>
      <c r="BF143" s="224">
        <f>IF(N143="snížená",J143,0)</f>
        <v>0</v>
      </c>
      <c r="BG143" s="224">
        <f>IF(N143="zákl. přenesená",J143,0)</f>
        <v>0</v>
      </c>
      <c r="BH143" s="224">
        <f>IF(N143="sníž. přenesená",J143,0)</f>
        <v>0</v>
      </c>
      <c r="BI143" s="224">
        <f>IF(N143="nulová",J143,0)</f>
        <v>0</v>
      </c>
      <c r="BJ143" s="17" t="s">
        <v>80</v>
      </c>
      <c r="BK143" s="224">
        <f>ROUND(I143*H143,2)</f>
        <v>0</v>
      </c>
      <c r="BL143" s="17" t="s">
        <v>166</v>
      </c>
      <c r="BM143" s="223" t="s">
        <v>1292</v>
      </c>
    </row>
    <row r="144" spans="1:47" s="2" customFormat="1" ht="12">
      <c r="A144" s="38"/>
      <c r="B144" s="39"/>
      <c r="C144" s="40"/>
      <c r="D144" s="225" t="s">
        <v>168</v>
      </c>
      <c r="E144" s="40"/>
      <c r="F144" s="226" t="s">
        <v>1184</v>
      </c>
      <c r="G144" s="40"/>
      <c r="H144" s="40"/>
      <c r="I144" s="227"/>
      <c r="J144" s="40"/>
      <c r="K144" s="40"/>
      <c r="L144" s="44"/>
      <c r="M144" s="228"/>
      <c r="N144" s="229"/>
      <c r="O144" s="84"/>
      <c r="P144" s="84"/>
      <c r="Q144" s="84"/>
      <c r="R144" s="84"/>
      <c r="S144" s="84"/>
      <c r="T144" s="85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168</v>
      </c>
      <c r="AU144" s="17" t="s">
        <v>82</v>
      </c>
    </row>
    <row r="145" spans="1:47" s="2" customFormat="1" ht="12">
      <c r="A145" s="38"/>
      <c r="B145" s="39"/>
      <c r="C145" s="40"/>
      <c r="D145" s="230" t="s">
        <v>170</v>
      </c>
      <c r="E145" s="40"/>
      <c r="F145" s="231" t="s">
        <v>1185</v>
      </c>
      <c r="G145" s="40"/>
      <c r="H145" s="40"/>
      <c r="I145" s="227"/>
      <c r="J145" s="40"/>
      <c r="K145" s="40"/>
      <c r="L145" s="44"/>
      <c r="M145" s="228"/>
      <c r="N145" s="229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170</v>
      </c>
      <c r="AU145" s="17" t="s">
        <v>82</v>
      </c>
    </row>
    <row r="146" spans="1:63" s="12" customFormat="1" ht="22.8" customHeight="1">
      <c r="A146" s="12"/>
      <c r="B146" s="196"/>
      <c r="C146" s="197"/>
      <c r="D146" s="198" t="s">
        <v>71</v>
      </c>
      <c r="E146" s="210" t="s">
        <v>166</v>
      </c>
      <c r="F146" s="210" t="s">
        <v>663</v>
      </c>
      <c r="G146" s="197"/>
      <c r="H146" s="197"/>
      <c r="I146" s="200"/>
      <c r="J146" s="211">
        <f>BK146</f>
        <v>0</v>
      </c>
      <c r="K146" s="197"/>
      <c r="L146" s="202"/>
      <c r="M146" s="203"/>
      <c r="N146" s="204"/>
      <c r="O146" s="204"/>
      <c r="P146" s="205">
        <f>SUM(P147:P189)</f>
        <v>0</v>
      </c>
      <c r="Q146" s="204"/>
      <c r="R146" s="205">
        <f>SUM(R147:R189)</f>
        <v>5.7239336000000005</v>
      </c>
      <c r="S146" s="204"/>
      <c r="T146" s="206">
        <f>SUM(T147:T189)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07" t="s">
        <v>80</v>
      </c>
      <c r="AT146" s="208" t="s">
        <v>71</v>
      </c>
      <c r="AU146" s="208" t="s">
        <v>80</v>
      </c>
      <c r="AY146" s="207" t="s">
        <v>159</v>
      </c>
      <c r="BK146" s="209">
        <f>SUM(BK147:BK189)</f>
        <v>0</v>
      </c>
    </row>
    <row r="147" spans="1:65" s="2" customFormat="1" ht="24.15" customHeight="1">
      <c r="A147" s="38"/>
      <c r="B147" s="39"/>
      <c r="C147" s="212" t="s">
        <v>234</v>
      </c>
      <c r="D147" s="212" t="s">
        <v>161</v>
      </c>
      <c r="E147" s="213" t="s">
        <v>1186</v>
      </c>
      <c r="F147" s="214" t="s">
        <v>1187</v>
      </c>
      <c r="G147" s="215" t="s">
        <v>164</v>
      </c>
      <c r="H147" s="216">
        <v>8</v>
      </c>
      <c r="I147" s="217"/>
      <c r="J147" s="218">
        <f>ROUND(I147*H147,2)</f>
        <v>0</v>
      </c>
      <c r="K147" s="214" t="s">
        <v>165</v>
      </c>
      <c r="L147" s="44"/>
      <c r="M147" s="219" t="s">
        <v>19</v>
      </c>
      <c r="N147" s="220" t="s">
        <v>43</v>
      </c>
      <c r="O147" s="84"/>
      <c r="P147" s="221">
        <f>O147*H147</f>
        <v>0</v>
      </c>
      <c r="Q147" s="221">
        <v>0.00165</v>
      </c>
      <c r="R147" s="221">
        <f>Q147*H147</f>
        <v>0.0132</v>
      </c>
      <c r="S147" s="221">
        <v>0</v>
      </c>
      <c r="T147" s="222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3" t="s">
        <v>166</v>
      </c>
      <c r="AT147" s="223" t="s">
        <v>161</v>
      </c>
      <c r="AU147" s="223" t="s">
        <v>82</v>
      </c>
      <c r="AY147" s="17" t="s">
        <v>159</v>
      </c>
      <c r="BE147" s="224">
        <f>IF(N147="základní",J147,0)</f>
        <v>0</v>
      </c>
      <c r="BF147" s="224">
        <f>IF(N147="snížená",J147,0)</f>
        <v>0</v>
      </c>
      <c r="BG147" s="224">
        <f>IF(N147="zákl. přenesená",J147,0)</f>
        <v>0</v>
      </c>
      <c r="BH147" s="224">
        <f>IF(N147="sníž. přenesená",J147,0)</f>
        <v>0</v>
      </c>
      <c r="BI147" s="224">
        <f>IF(N147="nulová",J147,0)</f>
        <v>0</v>
      </c>
      <c r="BJ147" s="17" t="s">
        <v>80</v>
      </c>
      <c r="BK147" s="224">
        <f>ROUND(I147*H147,2)</f>
        <v>0</v>
      </c>
      <c r="BL147" s="17" t="s">
        <v>166</v>
      </c>
      <c r="BM147" s="223" t="s">
        <v>1293</v>
      </c>
    </row>
    <row r="148" spans="1:47" s="2" customFormat="1" ht="12">
      <c r="A148" s="38"/>
      <c r="B148" s="39"/>
      <c r="C148" s="40"/>
      <c r="D148" s="225" t="s">
        <v>168</v>
      </c>
      <c r="E148" s="40"/>
      <c r="F148" s="226" t="s">
        <v>1189</v>
      </c>
      <c r="G148" s="40"/>
      <c r="H148" s="40"/>
      <c r="I148" s="227"/>
      <c r="J148" s="40"/>
      <c r="K148" s="40"/>
      <c r="L148" s="44"/>
      <c r="M148" s="228"/>
      <c r="N148" s="229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168</v>
      </c>
      <c r="AU148" s="17" t="s">
        <v>82</v>
      </c>
    </row>
    <row r="149" spans="1:47" s="2" customFormat="1" ht="12">
      <c r="A149" s="38"/>
      <c r="B149" s="39"/>
      <c r="C149" s="40"/>
      <c r="D149" s="230" t="s">
        <v>170</v>
      </c>
      <c r="E149" s="40"/>
      <c r="F149" s="231" t="s">
        <v>1190</v>
      </c>
      <c r="G149" s="40"/>
      <c r="H149" s="40"/>
      <c r="I149" s="227"/>
      <c r="J149" s="40"/>
      <c r="K149" s="40"/>
      <c r="L149" s="44"/>
      <c r="M149" s="228"/>
      <c r="N149" s="229"/>
      <c r="O149" s="84"/>
      <c r="P149" s="84"/>
      <c r="Q149" s="84"/>
      <c r="R149" s="84"/>
      <c r="S149" s="84"/>
      <c r="T149" s="85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170</v>
      </c>
      <c r="AU149" s="17" t="s">
        <v>82</v>
      </c>
    </row>
    <row r="150" spans="1:51" s="13" customFormat="1" ht="12">
      <c r="A150" s="13"/>
      <c r="B150" s="232"/>
      <c r="C150" s="233"/>
      <c r="D150" s="225" t="s">
        <v>172</v>
      </c>
      <c r="E150" s="234" t="s">
        <v>19</v>
      </c>
      <c r="F150" s="235" t="s">
        <v>1173</v>
      </c>
      <c r="G150" s="233"/>
      <c r="H150" s="234" t="s">
        <v>19</v>
      </c>
      <c r="I150" s="236"/>
      <c r="J150" s="233"/>
      <c r="K150" s="233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172</v>
      </c>
      <c r="AU150" s="241" t="s">
        <v>82</v>
      </c>
      <c r="AV150" s="13" t="s">
        <v>80</v>
      </c>
      <c r="AW150" s="13" t="s">
        <v>33</v>
      </c>
      <c r="AX150" s="13" t="s">
        <v>72</v>
      </c>
      <c r="AY150" s="241" t="s">
        <v>159</v>
      </c>
    </row>
    <row r="151" spans="1:51" s="14" customFormat="1" ht="12">
      <c r="A151" s="14"/>
      <c r="B151" s="242"/>
      <c r="C151" s="243"/>
      <c r="D151" s="225" t="s">
        <v>172</v>
      </c>
      <c r="E151" s="244" t="s">
        <v>19</v>
      </c>
      <c r="F151" s="245" t="s">
        <v>1362</v>
      </c>
      <c r="G151" s="243"/>
      <c r="H151" s="246">
        <v>8</v>
      </c>
      <c r="I151" s="247"/>
      <c r="J151" s="243"/>
      <c r="K151" s="243"/>
      <c r="L151" s="248"/>
      <c r="M151" s="249"/>
      <c r="N151" s="250"/>
      <c r="O151" s="250"/>
      <c r="P151" s="250"/>
      <c r="Q151" s="250"/>
      <c r="R151" s="250"/>
      <c r="S151" s="250"/>
      <c r="T151" s="251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2" t="s">
        <v>172</v>
      </c>
      <c r="AU151" s="252" t="s">
        <v>82</v>
      </c>
      <c r="AV151" s="14" t="s">
        <v>82</v>
      </c>
      <c r="AW151" s="14" t="s">
        <v>33</v>
      </c>
      <c r="AX151" s="14" t="s">
        <v>72</v>
      </c>
      <c r="AY151" s="252" t="s">
        <v>159</v>
      </c>
    </row>
    <row r="152" spans="1:65" s="2" customFormat="1" ht="16.5" customHeight="1">
      <c r="A152" s="38"/>
      <c r="B152" s="39"/>
      <c r="C152" s="258" t="s">
        <v>240</v>
      </c>
      <c r="D152" s="258" t="s">
        <v>376</v>
      </c>
      <c r="E152" s="259" t="s">
        <v>1192</v>
      </c>
      <c r="F152" s="260" t="s">
        <v>1193</v>
      </c>
      <c r="G152" s="261" t="s">
        <v>164</v>
      </c>
      <c r="H152" s="262">
        <v>8</v>
      </c>
      <c r="I152" s="263"/>
      <c r="J152" s="264">
        <f>ROUND(I152*H152,2)</f>
        <v>0</v>
      </c>
      <c r="K152" s="260" t="s">
        <v>165</v>
      </c>
      <c r="L152" s="265"/>
      <c r="M152" s="266" t="s">
        <v>19</v>
      </c>
      <c r="N152" s="267" t="s">
        <v>43</v>
      </c>
      <c r="O152" s="84"/>
      <c r="P152" s="221">
        <f>O152*H152</f>
        <v>0</v>
      </c>
      <c r="Q152" s="221">
        <v>0.04</v>
      </c>
      <c r="R152" s="221">
        <f>Q152*H152</f>
        <v>0.32</v>
      </c>
      <c r="S152" s="221">
        <v>0</v>
      </c>
      <c r="T152" s="222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3" t="s">
        <v>215</v>
      </c>
      <c r="AT152" s="223" t="s">
        <v>376</v>
      </c>
      <c r="AU152" s="223" t="s">
        <v>82</v>
      </c>
      <c r="AY152" s="17" t="s">
        <v>159</v>
      </c>
      <c r="BE152" s="224">
        <f>IF(N152="základní",J152,0)</f>
        <v>0</v>
      </c>
      <c r="BF152" s="224">
        <f>IF(N152="snížená",J152,0)</f>
        <v>0</v>
      </c>
      <c r="BG152" s="224">
        <f>IF(N152="zákl. přenesená",J152,0)</f>
        <v>0</v>
      </c>
      <c r="BH152" s="224">
        <f>IF(N152="sníž. přenesená",J152,0)</f>
        <v>0</v>
      </c>
      <c r="BI152" s="224">
        <f>IF(N152="nulová",J152,0)</f>
        <v>0</v>
      </c>
      <c r="BJ152" s="17" t="s">
        <v>80</v>
      </c>
      <c r="BK152" s="224">
        <f>ROUND(I152*H152,2)</f>
        <v>0</v>
      </c>
      <c r="BL152" s="17" t="s">
        <v>166</v>
      </c>
      <c r="BM152" s="223" t="s">
        <v>1295</v>
      </c>
    </row>
    <row r="153" spans="1:47" s="2" customFormat="1" ht="12">
      <c r="A153" s="38"/>
      <c r="B153" s="39"/>
      <c r="C153" s="40"/>
      <c r="D153" s="225" t="s">
        <v>168</v>
      </c>
      <c r="E153" s="40"/>
      <c r="F153" s="226" t="s">
        <v>1193</v>
      </c>
      <c r="G153" s="40"/>
      <c r="H153" s="40"/>
      <c r="I153" s="227"/>
      <c r="J153" s="40"/>
      <c r="K153" s="40"/>
      <c r="L153" s="44"/>
      <c r="M153" s="228"/>
      <c r="N153" s="229"/>
      <c r="O153" s="84"/>
      <c r="P153" s="84"/>
      <c r="Q153" s="84"/>
      <c r="R153" s="84"/>
      <c r="S153" s="84"/>
      <c r="T153" s="85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168</v>
      </c>
      <c r="AU153" s="17" t="s">
        <v>82</v>
      </c>
    </row>
    <row r="154" spans="1:47" s="2" customFormat="1" ht="12">
      <c r="A154" s="38"/>
      <c r="B154" s="39"/>
      <c r="C154" s="40"/>
      <c r="D154" s="230" t="s">
        <v>170</v>
      </c>
      <c r="E154" s="40"/>
      <c r="F154" s="231" t="s">
        <v>1195</v>
      </c>
      <c r="G154" s="40"/>
      <c r="H154" s="40"/>
      <c r="I154" s="227"/>
      <c r="J154" s="40"/>
      <c r="K154" s="40"/>
      <c r="L154" s="44"/>
      <c r="M154" s="228"/>
      <c r="N154" s="229"/>
      <c r="O154" s="84"/>
      <c r="P154" s="84"/>
      <c r="Q154" s="84"/>
      <c r="R154" s="84"/>
      <c r="S154" s="84"/>
      <c r="T154" s="85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7" t="s">
        <v>170</v>
      </c>
      <c r="AU154" s="17" t="s">
        <v>82</v>
      </c>
    </row>
    <row r="155" spans="1:65" s="2" customFormat="1" ht="24.15" customHeight="1">
      <c r="A155" s="38"/>
      <c r="B155" s="39"/>
      <c r="C155" s="212" t="s">
        <v>246</v>
      </c>
      <c r="D155" s="212" t="s">
        <v>161</v>
      </c>
      <c r="E155" s="213" t="s">
        <v>1196</v>
      </c>
      <c r="F155" s="214" t="s">
        <v>1197</v>
      </c>
      <c r="G155" s="215" t="s">
        <v>249</v>
      </c>
      <c r="H155" s="216">
        <v>0.264</v>
      </c>
      <c r="I155" s="217"/>
      <c r="J155" s="218">
        <f>ROUND(I155*H155,2)</f>
        <v>0</v>
      </c>
      <c r="K155" s="214" t="s">
        <v>165</v>
      </c>
      <c r="L155" s="44"/>
      <c r="M155" s="219" t="s">
        <v>19</v>
      </c>
      <c r="N155" s="220" t="s">
        <v>43</v>
      </c>
      <c r="O155" s="84"/>
      <c r="P155" s="221">
        <f>O155*H155</f>
        <v>0</v>
      </c>
      <c r="Q155" s="221">
        <v>0</v>
      </c>
      <c r="R155" s="221">
        <f>Q155*H155</f>
        <v>0</v>
      </c>
      <c r="S155" s="221">
        <v>0</v>
      </c>
      <c r="T155" s="222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3" t="s">
        <v>166</v>
      </c>
      <c r="AT155" s="223" t="s">
        <v>161</v>
      </c>
      <c r="AU155" s="223" t="s">
        <v>82</v>
      </c>
      <c r="AY155" s="17" t="s">
        <v>159</v>
      </c>
      <c r="BE155" s="224">
        <f>IF(N155="základní",J155,0)</f>
        <v>0</v>
      </c>
      <c r="BF155" s="224">
        <f>IF(N155="snížená",J155,0)</f>
        <v>0</v>
      </c>
      <c r="BG155" s="224">
        <f>IF(N155="zákl. přenesená",J155,0)</f>
        <v>0</v>
      </c>
      <c r="BH155" s="224">
        <f>IF(N155="sníž. přenesená",J155,0)</f>
        <v>0</v>
      </c>
      <c r="BI155" s="224">
        <f>IF(N155="nulová",J155,0)</f>
        <v>0</v>
      </c>
      <c r="BJ155" s="17" t="s">
        <v>80</v>
      </c>
      <c r="BK155" s="224">
        <f>ROUND(I155*H155,2)</f>
        <v>0</v>
      </c>
      <c r="BL155" s="17" t="s">
        <v>166</v>
      </c>
      <c r="BM155" s="223" t="s">
        <v>1296</v>
      </c>
    </row>
    <row r="156" spans="1:47" s="2" customFormat="1" ht="12">
      <c r="A156" s="38"/>
      <c r="B156" s="39"/>
      <c r="C156" s="40"/>
      <c r="D156" s="225" t="s">
        <v>168</v>
      </c>
      <c r="E156" s="40"/>
      <c r="F156" s="226" t="s">
        <v>1199</v>
      </c>
      <c r="G156" s="40"/>
      <c r="H156" s="40"/>
      <c r="I156" s="227"/>
      <c r="J156" s="40"/>
      <c r="K156" s="40"/>
      <c r="L156" s="44"/>
      <c r="M156" s="228"/>
      <c r="N156" s="229"/>
      <c r="O156" s="84"/>
      <c r="P156" s="84"/>
      <c r="Q156" s="84"/>
      <c r="R156" s="84"/>
      <c r="S156" s="84"/>
      <c r="T156" s="85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168</v>
      </c>
      <c r="AU156" s="17" t="s">
        <v>82</v>
      </c>
    </row>
    <row r="157" spans="1:47" s="2" customFormat="1" ht="12">
      <c r="A157" s="38"/>
      <c r="B157" s="39"/>
      <c r="C157" s="40"/>
      <c r="D157" s="230" t="s">
        <v>170</v>
      </c>
      <c r="E157" s="40"/>
      <c r="F157" s="231" t="s">
        <v>1200</v>
      </c>
      <c r="G157" s="40"/>
      <c r="H157" s="40"/>
      <c r="I157" s="227"/>
      <c r="J157" s="40"/>
      <c r="K157" s="40"/>
      <c r="L157" s="44"/>
      <c r="M157" s="228"/>
      <c r="N157" s="229"/>
      <c r="O157" s="84"/>
      <c r="P157" s="84"/>
      <c r="Q157" s="84"/>
      <c r="R157" s="84"/>
      <c r="S157" s="84"/>
      <c r="T157" s="85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170</v>
      </c>
      <c r="AU157" s="17" t="s">
        <v>82</v>
      </c>
    </row>
    <row r="158" spans="1:51" s="13" customFormat="1" ht="12">
      <c r="A158" s="13"/>
      <c r="B158" s="232"/>
      <c r="C158" s="233"/>
      <c r="D158" s="225" t="s">
        <v>172</v>
      </c>
      <c r="E158" s="234" t="s">
        <v>19</v>
      </c>
      <c r="F158" s="235" t="s">
        <v>1173</v>
      </c>
      <c r="G158" s="233"/>
      <c r="H158" s="234" t="s">
        <v>19</v>
      </c>
      <c r="I158" s="236"/>
      <c r="J158" s="233"/>
      <c r="K158" s="233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172</v>
      </c>
      <c r="AU158" s="241" t="s">
        <v>82</v>
      </c>
      <c r="AV158" s="13" t="s">
        <v>80</v>
      </c>
      <c r="AW158" s="13" t="s">
        <v>33</v>
      </c>
      <c r="AX158" s="13" t="s">
        <v>72</v>
      </c>
      <c r="AY158" s="241" t="s">
        <v>159</v>
      </c>
    </row>
    <row r="159" spans="1:51" s="13" customFormat="1" ht="12">
      <c r="A159" s="13"/>
      <c r="B159" s="232"/>
      <c r="C159" s="233"/>
      <c r="D159" s="225" t="s">
        <v>172</v>
      </c>
      <c r="E159" s="234" t="s">
        <v>19</v>
      </c>
      <c r="F159" s="235" t="s">
        <v>1201</v>
      </c>
      <c r="G159" s="233"/>
      <c r="H159" s="234" t="s">
        <v>19</v>
      </c>
      <c r="I159" s="236"/>
      <c r="J159" s="233"/>
      <c r="K159" s="233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172</v>
      </c>
      <c r="AU159" s="241" t="s">
        <v>82</v>
      </c>
      <c r="AV159" s="13" t="s">
        <v>80</v>
      </c>
      <c r="AW159" s="13" t="s">
        <v>33</v>
      </c>
      <c r="AX159" s="13" t="s">
        <v>72</v>
      </c>
      <c r="AY159" s="241" t="s">
        <v>159</v>
      </c>
    </row>
    <row r="160" spans="1:51" s="14" customFormat="1" ht="12">
      <c r="A160" s="14"/>
      <c r="B160" s="242"/>
      <c r="C160" s="243"/>
      <c r="D160" s="225" t="s">
        <v>172</v>
      </c>
      <c r="E160" s="244" t="s">
        <v>19</v>
      </c>
      <c r="F160" s="245" t="s">
        <v>1297</v>
      </c>
      <c r="G160" s="243"/>
      <c r="H160" s="246">
        <v>0.264</v>
      </c>
      <c r="I160" s="247"/>
      <c r="J160" s="243"/>
      <c r="K160" s="243"/>
      <c r="L160" s="248"/>
      <c r="M160" s="249"/>
      <c r="N160" s="250"/>
      <c r="O160" s="250"/>
      <c r="P160" s="250"/>
      <c r="Q160" s="250"/>
      <c r="R160" s="250"/>
      <c r="S160" s="250"/>
      <c r="T160" s="251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2" t="s">
        <v>172</v>
      </c>
      <c r="AU160" s="252" t="s">
        <v>82</v>
      </c>
      <c r="AV160" s="14" t="s">
        <v>82</v>
      </c>
      <c r="AW160" s="14" t="s">
        <v>33</v>
      </c>
      <c r="AX160" s="14" t="s">
        <v>72</v>
      </c>
      <c r="AY160" s="252" t="s">
        <v>159</v>
      </c>
    </row>
    <row r="161" spans="1:65" s="2" customFormat="1" ht="24.15" customHeight="1">
      <c r="A161" s="38"/>
      <c r="B161" s="39"/>
      <c r="C161" s="212" t="s">
        <v>254</v>
      </c>
      <c r="D161" s="212" t="s">
        <v>161</v>
      </c>
      <c r="E161" s="213" t="s">
        <v>1203</v>
      </c>
      <c r="F161" s="214" t="s">
        <v>1204</v>
      </c>
      <c r="G161" s="215" t="s">
        <v>249</v>
      </c>
      <c r="H161" s="216">
        <v>2</v>
      </c>
      <c r="I161" s="217"/>
      <c r="J161" s="218">
        <f>ROUND(I161*H161,2)</f>
        <v>0</v>
      </c>
      <c r="K161" s="214" t="s">
        <v>165</v>
      </c>
      <c r="L161" s="44"/>
      <c r="M161" s="219" t="s">
        <v>19</v>
      </c>
      <c r="N161" s="220" t="s">
        <v>43</v>
      </c>
      <c r="O161" s="84"/>
      <c r="P161" s="221">
        <f>O161*H161</f>
        <v>0</v>
      </c>
      <c r="Q161" s="221">
        <v>0</v>
      </c>
      <c r="R161" s="221">
        <f>Q161*H161</f>
        <v>0</v>
      </c>
      <c r="S161" s="221">
        <v>0</v>
      </c>
      <c r="T161" s="222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23" t="s">
        <v>166</v>
      </c>
      <c r="AT161" s="223" t="s">
        <v>161</v>
      </c>
      <c r="AU161" s="223" t="s">
        <v>82</v>
      </c>
      <c r="AY161" s="17" t="s">
        <v>159</v>
      </c>
      <c r="BE161" s="224">
        <f>IF(N161="základní",J161,0)</f>
        <v>0</v>
      </c>
      <c r="BF161" s="224">
        <f>IF(N161="snížená",J161,0)</f>
        <v>0</v>
      </c>
      <c r="BG161" s="224">
        <f>IF(N161="zákl. přenesená",J161,0)</f>
        <v>0</v>
      </c>
      <c r="BH161" s="224">
        <f>IF(N161="sníž. přenesená",J161,0)</f>
        <v>0</v>
      </c>
      <c r="BI161" s="224">
        <f>IF(N161="nulová",J161,0)</f>
        <v>0</v>
      </c>
      <c r="BJ161" s="17" t="s">
        <v>80</v>
      </c>
      <c r="BK161" s="224">
        <f>ROUND(I161*H161,2)</f>
        <v>0</v>
      </c>
      <c r="BL161" s="17" t="s">
        <v>166</v>
      </c>
      <c r="BM161" s="223" t="s">
        <v>1298</v>
      </c>
    </row>
    <row r="162" spans="1:47" s="2" customFormat="1" ht="12">
      <c r="A162" s="38"/>
      <c r="B162" s="39"/>
      <c r="C162" s="40"/>
      <c r="D162" s="225" t="s">
        <v>168</v>
      </c>
      <c r="E162" s="40"/>
      <c r="F162" s="226" t="s">
        <v>1206</v>
      </c>
      <c r="G162" s="40"/>
      <c r="H162" s="40"/>
      <c r="I162" s="227"/>
      <c r="J162" s="40"/>
      <c r="K162" s="40"/>
      <c r="L162" s="44"/>
      <c r="M162" s="228"/>
      <c r="N162" s="229"/>
      <c r="O162" s="84"/>
      <c r="P162" s="84"/>
      <c r="Q162" s="84"/>
      <c r="R162" s="84"/>
      <c r="S162" s="84"/>
      <c r="T162" s="85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168</v>
      </c>
      <c r="AU162" s="17" t="s">
        <v>82</v>
      </c>
    </row>
    <row r="163" spans="1:47" s="2" customFormat="1" ht="12">
      <c r="A163" s="38"/>
      <c r="B163" s="39"/>
      <c r="C163" s="40"/>
      <c r="D163" s="230" t="s">
        <v>170</v>
      </c>
      <c r="E163" s="40"/>
      <c r="F163" s="231" t="s">
        <v>1207</v>
      </c>
      <c r="G163" s="40"/>
      <c r="H163" s="40"/>
      <c r="I163" s="227"/>
      <c r="J163" s="40"/>
      <c r="K163" s="40"/>
      <c r="L163" s="44"/>
      <c r="M163" s="228"/>
      <c r="N163" s="229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170</v>
      </c>
      <c r="AU163" s="17" t="s">
        <v>82</v>
      </c>
    </row>
    <row r="164" spans="1:51" s="13" customFormat="1" ht="12">
      <c r="A164" s="13"/>
      <c r="B164" s="232"/>
      <c r="C164" s="233"/>
      <c r="D164" s="225" t="s">
        <v>172</v>
      </c>
      <c r="E164" s="234" t="s">
        <v>19</v>
      </c>
      <c r="F164" s="235" t="s">
        <v>1173</v>
      </c>
      <c r="G164" s="233"/>
      <c r="H164" s="234" t="s">
        <v>19</v>
      </c>
      <c r="I164" s="236"/>
      <c r="J164" s="233"/>
      <c r="K164" s="233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172</v>
      </c>
      <c r="AU164" s="241" t="s">
        <v>82</v>
      </c>
      <c r="AV164" s="13" t="s">
        <v>80</v>
      </c>
      <c r="AW164" s="13" t="s">
        <v>33</v>
      </c>
      <c r="AX164" s="13" t="s">
        <v>72</v>
      </c>
      <c r="AY164" s="241" t="s">
        <v>159</v>
      </c>
    </row>
    <row r="165" spans="1:51" s="13" customFormat="1" ht="12">
      <c r="A165" s="13"/>
      <c r="B165" s="232"/>
      <c r="C165" s="233"/>
      <c r="D165" s="225" t="s">
        <v>172</v>
      </c>
      <c r="E165" s="234" t="s">
        <v>19</v>
      </c>
      <c r="F165" s="235" t="s">
        <v>1208</v>
      </c>
      <c r="G165" s="233"/>
      <c r="H165" s="234" t="s">
        <v>19</v>
      </c>
      <c r="I165" s="236"/>
      <c r="J165" s="233"/>
      <c r="K165" s="233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172</v>
      </c>
      <c r="AU165" s="241" t="s">
        <v>82</v>
      </c>
      <c r="AV165" s="13" t="s">
        <v>80</v>
      </c>
      <c r="AW165" s="13" t="s">
        <v>33</v>
      </c>
      <c r="AX165" s="13" t="s">
        <v>72</v>
      </c>
      <c r="AY165" s="241" t="s">
        <v>159</v>
      </c>
    </row>
    <row r="166" spans="1:51" s="14" customFormat="1" ht="12">
      <c r="A166" s="14"/>
      <c r="B166" s="242"/>
      <c r="C166" s="243"/>
      <c r="D166" s="225" t="s">
        <v>172</v>
      </c>
      <c r="E166" s="244" t="s">
        <v>19</v>
      </c>
      <c r="F166" s="245" t="s">
        <v>1363</v>
      </c>
      <c r="G166" s="243"/>
      <c r="H166" s="246">
        <v>2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172</v>
      </c>
      <c r="AU166" s="252" t="s">
        <v>82</v>
      </c>
      <c r="AV166" s="14" t="s">
        <v>82</v>
      </c>
      <c r="AW166" s="14" t="s">
        <v>33</v>
      </c>
      <c r="AX166" s="14" t="s">
        <v>72</v>
      </c>
      <c r="AY166" s="252" t="s">
        <v>159</v>
      </c>
    </row>
    <row r="167" spans="1:65" s="2" customFormat="1" ht="24.15" customHeight="1">
      <c r="A167" s="38"/>
      <c r="B167" s="39"/>
      <c r="C167" s="212" t="s">
        <v>8</v>
      </c>
      <c r="D167" s="212" t="s">
        <v>161</v>
      </c>
      <c r="E167" s="213" t="s">
        <v>1210</v>
      </c>
      <c r="F167" s="214" t="s">
        <v>1211</v>
      </c>
      <c r="G167" s="215" t="s">
        <v>249</v>
      </c>
      <c r="H167" s="216">
        <v>1.816</v>
      </c>
      <c r="I167" s="217"/>
      <c r="J167" s="218">
        <f>ROUND(I167*H167,2)</f>
        <v>0</v>
      </c>
      <c r="K167" s="214" t="s">
        <v>165</v>
      </c>
      <c r="L167" s="44"/>
      <c r="M167" s="219" t="s">
        <v>19</v>
      </c>
      <c r="N167" s="220" t="s">
        <v>43</v>
      </c>
      <c r="O167" s="84"/>
      <c r="P167" s="221">
        <f>O167*H167</f>
        <v>0</v>
      </c>
      <c r="Q167" s="221">
        <v>0</v>
      </c>
      <c r="R167" s="221">
        <f>Q167*H167</f>
        <v>0</v>
      </c>
      <c r="S167" s="221">
        <v>0</v>
      </c>
      <c r="T167" s="222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3" t="s">
        <v>166</v>
      </c>
      <c r="AT167" s="223" t="s">
        <v>161</v>
      </c>
      <c r="AU167" s="223" t="s">
        <v>82</v>
      </c>
      <c r="AY167" s="17" t="s">
        <v>159</v>
      </c>
      <c r="BE167" s="224">
        <f>IF(N167="základní",J167,0)</f>
        <v>0</v>
      </c>
      <c r="BF167" s="224">
        <f>IF(N167="snížená",J167,0)</f>
        <v>0</v>
      </c>
      <c r="BG167" s="224">
        <f>IF(N167="zákl. přenesená",J167,0)</f>
        <v>0</v>
      </c>
      <c r="BH167" s="224">
        <f>IF(N167="sníž. přenesená",J167,0)</f>
        <v>0</v>
      </c>
      <c r="BI167" s="224">
        <f>IF(N167="nulová",J167,0)</f>
        <v>0</v>
      </c>
      <c r="BJ167" s="17" t="s">
        <v>80</v>
      </c>
      <c r="BK167" s="224">
        <f>ROUND(I167*H167,2)</f>
        <v>0</v>
      </c>
      <c r="BL167" s="17" t="s">
        <v>166</v>
      </c>
      <c r="BM167" s="223" t="s">
        <v>1300</v>
      </c>
    </row>
    <row r="168" spans="1:47" s="2" customFormat="1" ht="12">
      <c r="A168" s="38"/>
      <c r="B168" s="39"/>
      <c r="C168" s="40"/>
      <c r="D168" s="225" t="s">
        <v>168</v>
      </c>
      <c r="E168" s="40"/>
      <c r="F168" s="226" t="s">
        <v>1213</v>
      </c>
      <c r="G168" s="40"/>
      <c r="H168" s="40"/>
      <c r="I168" s="227"/>
      <c r="J168" s="40"/>
      <c r="K168" s="40"/>
      <c r="L168" s="44"/>
      <c r="M168" s="228"/>
      <c r="N168" s="229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168</v>
      </c>
      <c r="AU168" s="17" t="s">
        <v>82</v>
      </c>
    </row>
    <row r="169" spans="1:47" s="2" customFormat="1" ht="12">
      <c r="A169" s="38"/>
      <c r="B169" s="39"/>
      <c r="C169" s="40"/>
      <c r="D169" s="230" t="s">
        <v>170</v>
      </c>
      <c r="E169" s="40"/>
      <c r="F169" s="231" t="s">
        <v>1214</v>
      </c>
      <c r="G169" s="40"/>
      <c r="H169" s="40"/>
      <c r="I169" s="227"/>
      <c r="J169" s="40"/>
      <c r="K169" s="40"/>
      <c r="L169" s="44"/>
      <c r="M169" s="228"/>
      <c r="N169" s="229"/>
      <c r="O169" s="84"/>
      <c r="P169" s="84"/>
      <c r="Q169" s="84"/>
      <c r="R169" s="84"/>
      <c r="S169" s="84"/>
      <c r="T169" s="85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170</v>
      </c>
      <c r="AU169" s="17" t="s">
        <v>82</v>
      </c>
    </row>
    <row r="170" spans="1:51" s="13" customFormat="1" ht="12">
      <c r="A170" s="13"/>
      <c r="B170" s="232"/>
      <c r="C170" s="233"/>
      <c r="D170" s="225" t="s">
        <v>172</v>
      </c>
      <c r="E170" s="234" t="s">
        <v>19</v>
      </c>
      <c r="F170" s="235" t="s">
        <v>1173</v>
      </c>
      <c r="G170" s="233"/>
      <c r="H170" s="234" t="s">
        <v>19</v>
      </c>
      <c r="I170" s="236"/>
      <c r="J170" s="233"/>
      <c r="K170" s="233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172</v>
      </c>
      <c r="AU170" s="241" t="s">
        <v>82</v>
      </c>
      <c r="AV170" s="13" t="s">
        <v>80</v>
      </c>
      <c r="AW170" s="13" t="s">
        <v>33</v>
      </c>
      <c r="AX170" s="13" t="s">
        <v>72</v>
      </c>
      <c r="AY170" s="241" t="s">
        <v>159</v>
      </c>
    </row>
    <row r="171" spans="1:51" s="13" customFormat="1" ht="12">
      <c r="A171" s="13"/>
      <c r="B171" s="232"/>
      <c r="C171" s="233"/>
      <c r="D171" s="225" t="s">
        <v>172</v>
      </c>
      <c r="E171" s="234" t="s">
        <v>19</v>
      </c>
      <c r="F171" s="235" t="s">
        <v>1201</v>
      </c>
      <c r="G171" s="233"/>
      <c r="H171" s="234" t="s">
        <v>19</v>
      </c>
      <c r="I171" s="236"/>
      <c r="J171" s="233"/>
      <c r="K171" s="233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172</v>
      </c>
      <c r="AU171" s="241" t="s">
        <v>82</v>
      </c>
      <c r="AV171" s="13" t="s">
        <v>80</v>
      </c>
      <c r="AW171" s="13" t="s">
        <v>33</v>
      </c>
      <c r="AX171" s="13" t="s">
        <v>72</v>
      </c>
      <c r="AY171" s="241" t="s">
        <v>159</v>
      </c>
    </row>
    <row r="172" spans="1:51" s="14" customFormat="1" ht="12">
      <c r="A172" s="14"/>
      <c r="B172" s="242"/>
      <c r="C172" s="243"/>
      <c r="D172" s="225" t="s">
        <v>172</v>
      </c>
      <c r="E172" s="244" t="s">
        <v>19</v>
      </c>
      <c r="F172" s="245" t="s">
        <v>1364</v>
      </c>
      <c r="G172" s="243"/>
      <c r="H172" s="246">
        <v>1.816</v>
      </c>
      <c r="I172" s="247"/>
      <c r="J172" s="243"/>
      <c r="K172" s="243"/>
      <c r="L172" s="248"/>
      <c r="M172" s="249"/>
      <c r="N172" s="250"/>
      <c r="O172" s="250"/>
      <c r="P172" s="250"/>
      <c r="Q172" s="250"/>
      <c r="R172" s="250"/>
      <c r="S172" s="250"/>
      <c r="T172" s="251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2" t="s">
        <v>172</v>
      </c>
      <c r="AU172" s="252" t="s">
        <v>82</v>
      </c>
      <c r="AV172" s="14" t="s">
        <v>82</v>
      </c>
      <c r="AW172" s="14" t="s">
        <v>33</v>
      </c>
      <c r="AX172" s="14" t="s">
        <v>72</v>
      </c>
      <c r="AY172" s="252" t="s">
        <v>159</v>
      </c>
    </row>
    <row r="173" spans="1:65" s="2" customFormat="1" ht="24.15" customHeight="1">
      <c r="A173" s="38"/>
      <c r="B173" s="39"/>
      <c r="C173" s="212" t="s">
        <v>266</v>
      </c>
      <c r="D173" s="212" t="s">
        <v>161</v>
      </c>
      <c r="E173" s="213" t="s">
        <v>1216</v>
      </c>
      <c r="F173" s="214" t="s">
        <v>1217</v>
      </c>
      <c r="G173" s="215" t="s">
        <v>249</v>
      </c>
      <c r="H173" s="216">
        <v>2.752</v>
      </c>
      <c r="I173" s="217"/>
      <c r="J173" s="218">
        <f>ROUND(I173*H173,2)</f>
        <v>0</v>
      </c>
      <c r="K173" s="214" t="s">
        <v>165</v>
      </c>
      <c r="L173" s="44"/>
      <c r="M173" s="219" t="s">
        <v>19</v>
      </c>
      <c r="N173" s="220" t="s">
        <v>43</v>
      </c>
      <c r="O173" s="84"/>
      <c r="P173" s="221">
        <f>O173*H173</f>
        <v>0</v>
      </c>
      <c r="Q173" s="221">
        <v>0</v>
      </c>
      <c r="R173" s="221">
        <f>Q173*H173</f>
        <v>0</v>
      </c>
      <c r="S173" s="221">
        <v>0</v>
      </c>
      <c r="T173" s="22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23" t="s">
        <v>166</v>
      </c>
      <c r="AT173" s="223" t="s">
        <v>161</v>
      </c>
      <c r="AU173" s="223" t="s">
        <v>82</v>
      </c>
      <c r="AY173" s="17" t="s">
        <v>159</v>
      </c>
      <c r="BE173" s="224">
        <f>IF(N173="základní",J173,0)</f>
        <v>0</v>
      </c>
      <c r="BF173" s="224">
        <f>IF(N173="snížená",J173,0)</f>
        <v>0</v>
      </c>
      <c r="BG173" s="224">
        <f>IF(N173="zákl. přenesená",J173,0)</f>
        <v>0</v>
      </c>
      <c r="BH173" s="224">
        <f>IF(N173="sníž. přenesená",J173,0)</f>
        <v>0</v>
      </c>
      <c r="BI173" s="224">
        <f>IF(N173="nulová",J173,0)</f>
        <v>0</v>
      </c>
      <c r="BJ173" s="17" t="s">
        <v>80</v>
      </c>
      <c r="BK173" s="224">
        <f>ROUND(I173*H173,2)</f>
        <v>0</v>
      </c>
      <c r="BL173" s="17" t="s">
        <v>166</v>
      </c>
      <c r="BM173" s="223" t="s">
        <v>1302</v>
      </c>
    </row>
    <row r="174" spans="1:47" s="2" customFormat="1" ht="12">
      <c r="A174" s="38"/>
      <c r="B174" s="39"/>
      <c r="C174" s="40"/>
      <c r="D174" s="225" t="s">
        <v>168</v>
      </c>
      <c r="E174" s="40"/>
      <c r="F174" s="226" t="s">
        <v>1219</v>
      </c>
      <c r="G174" s="40"/>
      <c r="H174" s="40"/>
      <c r="I174" s="227"/>
      <c r="J174" s="40"/>
      <c r="K174" s="40"/>
      <c r="L174" s="44"/>
      <c r="M174" s="228"/>
      <c r="N174" s="229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168</v>
      </c>
      <c r="AU174" s="17" t="s">
        <v>82</v>
      </c>
    </row>
    <row r="175" spans="1:47" s="2" customFormat="1" ht="12">
      <c r="A175" s="38"/>
      <c r="B175" s="39"/>
      <c r="C175" s="40"/>
      <c r="D175" s="230" t="s">
        <v>170</v>
      </c>
      <c r="E175" s="40"/>
      <c r="F175" s="231" t="s">
        <v>1220</v>
      </c>
      <c r="G175" s="40"/>
      <c r="H175" s="40"/>
      <c r="I175" s="227"/>
      <c r="J175" s="40"/>
      <c r="K175" s="40"/>
      <c r="L175" s="44"/>
      <c r="M175" s="228"/>
      <c r="N175" s="229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170</v>
      </c>
      <c r="AU175" s="17" t="s">
        <v>82</v>
      </c>
    </row>
    <row r="176" spans="1:51" s="13" customFormat="1" ht="12">
      <c r="A176" s="13"/>
      <c r="B176" s="232"/>
      <c r="C176" s="233"/>
      <c r="D176" s="225" t="s">
        <v>172</v>
      </c>
      <c r="E176" s="234" t="s">
        <v>19</v>
      </c>
      <c r="F176" s="235" t="s">
        <v>1173</v>
      </c>
      <c r="G176" s="233"/>
      <c r="H176" s="234" t="s">
        <v>19</v>
      </c>
      <c r="I176" s="236"/>
      <c r="J176" s="233"/>
      <c r="K176" s="233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172</v>
      </c>
      <c r="AU176" s="241" t="s">
        <v>82</v>
      </c>
      <c r="AV176" s="13" t="s">
        <v>80</v>
      </c>
      <c r="AW176" s="13" t="s">
        <v>33</v>
      </c>
      <c r="AX176" s="13" t="s">
        <v>72</v>
      </c>
      <c r="AY176" s="241" t="s">
        <v>159</v>
      </c>
    </row>
    <row r="177" spans="1:51" s="13" customFormat="1" ht="12">
      <c r="A177" s="13"/>
      <c r="B177" s="232"/>
      <c r="C177" s="233"/>
      <c r="D177" s="225" t="s">
        <v>172</v>
      </c>
      <c r="E177" s="234" t="s">
        <v>19</v>
      </c>
      <c r="F177" s="235" t="s">
        <v>1221</v>
      </c>
      <c r="G177" s="233"/>
      <c r="H177" s="234" t="s">
        <v>19</v>
      </c>
      <c r="I177" s="236"/>
      <c r="J177" s="233"/>
      <c r="K177" s="233"/>
      <c r="L177" s="237"/>
      <c r="M177" s="238"/>
      <c r="N177" s="239"/>
      <c r="O177" s="239"/>
      <c r="P177" s="239"/>
      <c r="Q177" s="239"/>
      <c r="R177" s="239"/>
      <c r="S177" s="239"/>
      <c r="T177" s="240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1" t="s">
        <v>172</v>
      </c>
      <c r="AU177" s="241" t="s">
        <v>82</v>
      </c>
      <c r="AV177" s="13" t="s">
        <v>80</v>
      </c>
      <c r="AW177" s="13" t="s">
        <v>33</v>
      </c>
      <c r="AX177" s="13" t="s">
        <v>72</v>
      </c>
      <c r="AY177" s="241" t="s">
        <v>159</v>
      </c>
    </row>
    <row r="178" spans="1:51" s="14" customFormat="1" ht="12">
      <c r="A178" s="14"/>
      <c r="B178" s="242"/>
      <c r="C178" s="243"/>
      <c r="D178" s="225" t="s">
        <v>172</v>
      </c>
      <c r="E178" s="244" t="s">
        <v>19</v>
      </c>
      <c r="F178" s="245" t="s">
        <v>1365</v>
      </c>
      <c r="G178" s="243"/>
      <c r="H178" s="246">
        <v>2.752</v>
      </c>
      <c r="I178" s="247"/>
      <c r="J178" s="243"/>
      <c r="K178" s="243"/>
      <c r="L178" s="248"/>
      <c r="M178" s="249"/>
      <c r="N178" s="250"/>
      <c r="O178" s="250"/>
      <c r="P178" s="250"/>
      <c r="Q178" s="250"/>
      <c r="R178" s="250"/>
      <c r="S178" s="250"/>
      <c r="T178" s="251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2" t="s">
        <v>172</v>
      </c>
      <c r="AU178" s="252" t="s">
        <v>82</v>
      </c>
      <c r="AV178" s="14" t="s">
        <v>82</v>
      </c>
      <c r="AW178" s="14" t="s">
        <v>33</v>
      </c>
      <c r="AX178" s="14" t="s">
        <v>72</v>
      </c>
      <c r="AY178" s="252" t="s">
        <v>159</v>
      </c>
    </row>
    <row r="179" spans="1:65" s="2" customFormat="1" ht="24.15" customHeight="1">
      <c r="A179" s="38"/>
      <c r="B179" s="39"/>
      <c r="C179" s="212" t="s">
        <v>272</v>
      </c>
      <c r="D179" s="212" t="s">
        <v>161</v>
      </c>
      <c r="E179" s="213" t="s">
        <v>1223</v>
      </c>
      <c r="F179" s="214" t="s">
        <v>1224</v>
      </c>
      <c r="G179" s="215" t="s">
        <v>249</v>
      </c>
      <c r="H179" s="216">
        <v>0.18</v>
      </c>
      <c r="I179" s="217"/>
      <c r="J179" s="218">
        <f>ROUND(I179*H179,2)</f>
        <v>0</v>
      </c>
      <c r="K179" s="214" t="s">
        <v>165</v>
      </c>
      <c r="L179" s="44"/>
      <c r="M179" s="219" t="s">
        <v>19</v>
      </c>
      <c r="N179" s="220" t="s">
        <v>43</v>
      </c>
      <c r="O179" s="84"/>
      <c r="P179" s="221">
        <f>O179*H179</f>
        <v>0</v>
      </c>
      <c r="Q179" s="221">
        <v>0</v>
      </c>
      <c r="R179" s="221">
        <f>Q179*H179</f>
        <v>0</v>
      </c>
      <c r="S179" s="221">
        <v>0</v>
      </c>
      <c r="T179" s="22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3" t="s">
        <v>166</v>
      </c>
      <c r="AT179" s="223" t="s">
        <v>161</v>
      </c>
      <c r="AU179" s="223" t="s">
        <v>82</v>
      </c>
      <c r="AY179" s="17" t="s">
        <v>159</v>
      </c>
      <c r="BE179" s="224">
        <f>IF(N179="základní",J179,0)</f>
        <v>0</v>
      </c>
      <c r="BF179" s="224">
        <f>IF(N179="snížená",J179,0)</f>
        <v>0</v>
      </c>
      <c r="BG179" s="224">
        <f>IF(N179="zákl. přenesená",J179,0)</f>
        <v>0</v>
      </c>
      <c r="BH179" s="224">
        <f>IF(N179="sníž. přenesená",J179,0)</f>
        <v>0</v>
      </c>
      <c r="BI179" s="224">
        <f>IF(N179="nulová",J179,0)</f>
        <v>0</v>
      </c>
      <c r="BJ179" s="17" t="s">
        <v>80</v>
      </c>
      <c r="BK179" s="224">
        <f>ROUND(I179*H179,2)</f>
        <v>0</v>
      </c>
      <c r="BL179" s="17" t="s">
        <v>166</v>
      </c>
      <c r="BM179" s="223" t="s">
        <v>1304</v>
      </c>
    </row>
    <row r="180" spans="1:47" s="2" customFormat="1" ht="12">
      <c r="A180" s="38"/>
      <c r="B180" s="39"/>
      <c r="C180" s="40"/>
      <c r="D180" s="225" t="s">
        <v>168</v>
      </c>
      <c r="E180" s="40"/>
      <c r="F180" s="226" t="s">
        <v>1226</v>
      </c>
      <c r="G180" s="40"/>
      <c r="H180" s="40"/>
      <c r="I180" s="227"/>
      <c r="J180" s="40"/>
      <c r="K180" s="40"/>
      <c r="L180" s="44"/>
      <c r="M180" s="228"/>
      <c r="N180" s="229"/>
      <c r="O180" s="84"/>
      <c r="P180" s="84"/>
      <c r="Q180" s="84"/>
      <c r="R180" s="84"/>
      <c r="S180" s="84"/>
      <c r="T180" s="85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168</v>
      </c>
      <c r="AU180" s="17" t="s">
        <v>82</v>
      </c>
    </row>
    <row r="181" spans="1:47" s="2" customFormat="1" ht="12">
      <c r="A181" s="38"/>
      <c r="B181" s="39"/>
      <c r="C181" s="40"/>
      <c r="D181" s="230" t="s">
        <v>170</v>
      </c>
      <c r="E181" s="40"/>
      <c r="F181" s="231" t="s">
        <v>1227</v>
      </c>
      <c r="G181" s="40"/>
      <c r="H181" s="40"/>
      <c r="I181" s="227"/>
      <c r="J181" s="40"/>
      <c r="K181" s="40"/>
      <c r="L181" s="44"/>
      <c r="M181" s="228"/>
      <c r="N181" s="229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170</v>
      </c>
      <c r="AU181" s="17" t="s">
        <v>82</v>
      </c>
    </row>
    <row r="182" spans="1:51" s="13" customFormat="1" ht="12">
      <c r="A182" s="13"/>
      <c r="B182" s="232"/>
      <c r="C182" s="233"/>
      <c r="D182" s="225" t="s">
        <v>172</v>
      </c>
      <c r="E182" s="234" t="s">
        <v>19</v>
      </c>
      <c r="F182" s="235" t="s">
        <v>1173</v>
      </c>
      <c r="G182" s="233"/>
      <c r="H182" s="234" t="s">
        <v>19</v>
      </c>
      <c r="I182" s="236"/>
      <c r="J182" s="233"/>
      <c r="K182" s="233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172</v>
      </c>
      <c r="AU182" s="241" t="s">
        <v>82</v>
      </c>
      <c r="AV182" s="13" t="s">
        <v>80</v>
      </c>
      <c r="AW182" s="13" t="s">
        <v>33</v>
      </c>
      <c r="AX182" s="13" t="s">
        <v>72</v>
      </c>
      <c r="AY182" s="241" t="s">
        <v>159</v>
      </c>
    </row>
    <row r="183" spans="1:51" s="14" customFormat="1" ht="12">
      <c r="A183" s="14"/>
      <c r="B183" s="242"/>
      <c r="C183" s="243"/>
      <c r="D183" s="225" t="s">
        <v>172</v>
      </c>
      <c r="E183" s="244" t="s">
        <v>19</v>
      </c>
      <c r="F183" s="245" t="s">
        <v>1228</v>
      </c>
      <c r="G183" s="243"/>
      <c r="H183" s="246">
        <v>0.18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172</v>
      </c>
      <c r="AU183" s="252" t="s">
        <v>82</v>
      </c>
      <c r="AV183" s="14" t="s">
        <v>82</v>
      </c>
      <c r="AW183" s="14" t="s">
        <v>33</v>
      </c>
      <c r="AX183" s="14" t="s">
        <v>72</v>
      </c>
      <c r="AY183" s="252" t="s">
        <v>159</v>
      </c>
    </row>
    <row r="184" spans="1:65" s="2" customFormat="1" ht="33" customHeight="1">
      <c r="A184" s="38"/>
      <c r="B184" s="39"/>
      <c r="C184" s="212" t="s">
        <v>425</v>
      </c>
      <c r="D184" s="212" t="s">
        <v>161</v>
      </c>
      <c r="E184" s="213" t="s">
        <v>1229</v>
      </c>
      <c r="F184" s="214" t="s">
        <v>1230</v>
      </c>
      <c r="G184" s="215" t="s">
        <v>209</v>
      </c>
      <c r="H184" s="216">
        <v>12.12</v>
      </c>
      <c r="I184" s="217"/>
      <c r="J184" s="218">
        <f>ROUND(I184*H184,2)</f>
        <v>0</v>
      </c>
      <c r="K184" s="214" t="s">
        <v>165</v>
      </c>
      <c r="L184" s="44"/>
      <c r="M184" s="219" t="s">
        <v>19</v>
      </c>
      <c r="N184" s="220" t="s">
        <v>43</v>
      </c>
      <c r="O184" s="84"/>
      <c r="P184" s="221">
        <f>O184*H184</f>
        <v>0</v>
      </c>
      <c r="Q184" s="221">
        <v>0.44478</v>
      </c>
      <c r="R184" s="221">
        <f>Q184*H184</f>
        <v>5.3907336</v>
      </c>
      <c r="S184" s="221">
        <v>0</v>
      </c>
      <c r="T184" s="222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223" t="s">
        <v>166</v>
      </c>
      <c r="AT184" s="223" t="s">
        <v>161</v>
      </c>
      <c r="AU184" s="223" t="s">
        <v>82</v>
      </c>
      <c r="AY184" s="17" t="s">
        <v>159</v>
      </c>
      <c r="BE184" s="224">
        <f>IF(N184="základní",J184,0)</f>
        <v>0</v>
      </c>
      <c r="BF184" s="224">
        <f>IF(N184="snížená",J184,0)</f>
        <v>0</v>
      </c>
      <c r="BG184" s="224">
        <f>IF(N184="zákl. přenesená",J184,0)</f>
        <v>0</v>
      </c>
      <c r="BH184" s="224">
        <f>IF(N184="sníž. přenesená",J184,0)</f>
        <v>0</v>
      </c>
      <c r="BI184" s="224">
        <f>IF(N184="nulová",J184,0)</f>
        <v>0</v>
      </c>
      <c r="BJ184" s="17" t="s">
        <v>80</v>
      </c>
      <c r="BK184" s="224">
        <f>ROUND(I184*H184,2)</f>
        <v>0</v>
      </c>
      <c r="BL184" s="17" t="s">
        <v>166</v>
      </c>
      <c r="BM184" s="223" t="s">
        <v>1305</v>
      </c>
    </row>
    <row r="185" spans="1:47" s="2" customFormat="1" ht="12">
      <c r="A185" s="38"/>
      <c r="B185" s="39"/>
      <c r="C185" s="40"/>
      <c r="D185" s="225" t="s">
        <v>168</v>
      </c>
      <c r="E185" s="40"/>
      <c r="F185" s="226" t="s">
        <v>1232</v>
      </c>
      <c r="G185" s="40"/>
      <c r="H185" s="40"/>
      <c r="I185" s="227"/>
      <c r="J185" s="40"/>
      <c r="K185" s="40"/>
      <c r="L185" s="44"/>
      <c r="M185" s="228"/>
      <c r="N185" s="229"/>
      <c r="O185" s="84"/>
      <c r="P185" s="84"/>
      <c r="Q185" s="84"/>
      <c r="R185" s="84"/>
      <c r="S185" s="84"/>
      <c r="T185" s="85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T185" s="17" t="s">
        <v>168</v>
      </c>
      <c r="AU185" s="17" t="s">
        <v>82</v>
      </c>
    </row>
    <row r="186" spans="1:47" s="2" customFormat="1" ht="12">
      <c r="A186" s="38"/>
      <c r="B186" s="39"/>
      <c r="C186" s="40"/>
      <c r="D186" s="230" t="s">
        <v>170</v>
      </c>
      <c r="E186" s="40"/>
      <c r="F186" s="231" t="s">
        <v>1233</v>
      </c>
      <c r="G186" s="40"/>
      <c r="H186" s="40"/>
      <c r="I186" s="227"/>
      <c r="J186" s="40"/>
      <c r="K186" s="40"/>
      <c r="L186" s="44"/>
      <c r="M186" s="228"/>
      <c r="N186" s="229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170</v>
      </c>
      <c r="AU186" s="17" t="s">
        <v>82</v>
      </c>
    </row>
    <row r="187" spans="1:47" s="2" customFormat="1" ht="12">
      <c r="A187" s="38"/>
      <c r="B187" s="39"/>
      <c r="C187" s="40"/>
      <c r="D187" s="225" t="s">
        <v>187</v>
      </c>
      <c r="E187" s="40"/>
      <c r="F187" s="253" t="s">
        <v>1234</v>
      </c>
      <c r="G187" s="40"/>
      <c r="H187" s="40"/>
      <c r="I187" s="227"/>
      <c r="J187" s="40"/>
      <c r="K187" s="40"/>
      <c r="L187" s="44"/>
      <c r="M187" s="228"/>
      <c r="N187" s="229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187</v>
      </c>
      <c r="AU187" s="17" t="s">
        <v>82</v>
      </c>
    </row>
    <row r="188" spans="1:51" s="13" customFormat="1" ht="12">
      <c r="A188" s="13"/>
      <c r="B188" s="232"/>
      <c r="C188" s="233"/>
      <c r="D188" s="225" t="s">
        <v>172</v>
      </c>
      <c r="E188" s="234" t="s">
        <v>19</v>
      </c>
      <c r="F188" s="235" t="s">
        <v>1173</v>
      </c>
      <c r="G188" s="233"/>
      <c r="H188" s="234" t="s">
        <v>19</v>
      </c>
      <c r="I188" s="236"/>
      <c r="J188" s="233"/>
      <c r="K188" s="233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172</v>
      </c>
      <c r="AU188" s="241" t="s">
        <v>82</v>
      </c>
      <c r="AV188" s="13" t="s">
        <v>80</v>
      </c>
      <c r="AW188" s="13" t="s">
        <v>33</v>
      </c>
      <c r="AX188" s="13" t="s">
        <v>72</v>
      </c>
      <c r="AY188" s="241" t="s">
        <v>159</v>
      </c>
    </row>
    <row r="189" spans="1:51" s="14" customFormat="1" ht="12">
      <c r="A189" s="14"/>
      <c r="B189" s="242"/>
      <c r="C189" s="243"/>
      <c r="D189" s="225" t="s">
        <v>172</v>
      </c>
      <c r="E189" s="244" t="s">
        <v>19</v>
      </c>
      <c r="F189" s="245" t="s">
        <v>1366</v>
      </c>
      <c r="G189" s="243"/>
      <c r="H189" s="246">
        <v>12.12</v>
      </c>
      <c r="I189" s="247"/>
      <c r="J189" s="243"/>
      <c r="K189" s="243"/>
      <c r="L189" s="248"/>
      <c r="M189" s="249"/>
      <c r="N189" s="250"/>
      <c r="O189" s="250"/>
      <c r="P189" s="250"/>
      <c r="Q189" s="250"/>
      <c r="R189" s="250"/>
      <c r="S189" s="250"/>
      <c r="T189" s="251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2" t="s">
        <v>172</v>
      </c>
      <c r="AU189" s="252" t="s">
        <v>82</v>
      </c>
      <c r="AV189" s="14" t="s">
        <v>82</v>
      </c>
      <c r="AW189" s="14" t="s">
        <v>33</v>
      </c>
      <c r="AX189" s="14" t="s">
        <v>72</v>
      </c>
      <c r="AY189" s="252" t="s">
        <v>159</v>
      </c>
    </row>
    <row r="190" spans="1:63" s="12" customFormat="1" ht="22.8" customHeight="1">
      <c r="A190" s="12"/>
      <c r="B190" s="196"/>
      <c r="C190" s="197"/>
      <c r="D190" s="198" t="s">
        <v>71</v>
      </c>
      <c r="E190" s="210" t="s">
        <v>222</v>
      </c>
      <c r="F190" s="210" t="s">
        <v>824</v>
      </c>
      <c r="G190" s="197"/>
      <c r="H190" s="197"/>
      <c r="I190" s="200"/>
      <c r="J190" s="211">
        <f>BK190</f>
        <v>0</v>
      </c>
      <c r="K190" s="197"/>
      <c r="L190" s="202"/>
      <c r="M190" s="203"/>
      <c r="N190" s="204"/>
      <c r="O190" s="204"/>
      <c r="P190" s="205">
        <f>SUM(P191:P205)</f>
        <v>0</v>
      </c>
      <c r="Q190" s="204"/>
      <c r="R190" s="205">
        <f>SUM(R191:R205)</f>
        <v>27.245010639999997</v>
      </c>
      <c r="S190" s="204"/>
      <c r="T190" s="206">
        <f>SUM(T191:T205)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07" t="s">
        <v>80</v>
      </c>
      <c r="AT190" s="208" t="s">
        <v>71</v>
      </c>
      <c r="AU190" s="208" t="s">
        <v>80</v>
      </c>
      <c r="AY190" s="207" t="s">
        <v>159</v>
      </c>
      <c r="BK190" s="209">
        <f>SUM(BK191:BK205)</f>
        <v>0</v>
      </c>
    </row>
    <row r="191" spans="1:65" s="2" customFormat="1" ht="24.15" customHeight="1">
      <c r="A191" s="38"/>
      <c r="B191" s="39"/>
      <c r="C191" s="212" t="s">
        <v>428</v>
      </c>
      <c r="D191" s="212" t="s">
        <v>161</v>
      </c>
      <c r="E191" s="213" t="s">
        <v>1307</v>
      </c>
      <c r="F191" s="214" t="s">
        <v>1308</v>
      </c>
      <c r="G191" s="215" t="s">
        <v>527</v>
      </c>
      <c r="H191" s="216">
        <v>12.5</v>
      </c>
      <c r="I191" s="217"/>
      <c r="J191" s="218">
        <f>ROUND(I191*H191,2)</f>
        <v>0</v>
      </c>
      <c r="K191" s="214" t="s">
        <v>165</v>
      </c>
      <c r="L191" s="44"/>
      <c r="M191" s="219" t="s">
        <v>19</v>
      </c>
      <c r="N191" s="220" t="s">
        <v>43</v>
      </c>
      <c r="O191" s="84"/>
      <c r="P191" s="221">
        <f>O191*H191</f>
        <v>0</v>
      </c>
      <c r="Q191" s="221">
        <v>0.88535</v>
      </c>
      <c r="R191" s="221">
        <f>Q191*H191</f>
        <v>11.066875</v>
      </c>
      <c r="S191" s="221">
        <v>0</v>
      </c>
      <c r="T191" s="222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23" t="s">
        <v>166</v>
      </c>
      <c r="AT191" s="223" t="s">
        <v>161</v>
      </c>
      <c r="AU191" s="223" t="s">
        <v>82</v>
      </c>
      <c r="AY191" s="17" t="s">
        <v>159</v>
      </c>
      <c r="BE191" s="224">
        <f>IF(N191="základní",J191,0)</f>
        <v>0</v>
      </c>
      <c r="BF191" s="224">
        <f>IF(N191="snížená",J191,0)</f>
        <v>0</v>
      </c>
      <c r="BG191" s="224">
        <f>IF(N191="zákl. přenesená",J191,0)</f>
        <v>0</v>
      </c>
      <c r="BH191" s="224">
        <f>IF(N191="sníž. přenesená",J191,0)</f>
        <v>0</v>
      </c>
      <c r="BI191" s="224">
        <f>IF(N191="nulová",J191,0)</f>
        <v>0</v>
      </c>
      <c r="BJ191" s="17" t="s">
        <v>80</v>
      </c>
      <c r="BK191" s="224">
        <f>ROUND(I191*H191,2)</f>
        <v>0</v>
      </c>
      <c r="BL191" s="17" t="s">
        <v>166</v>
      </c>
      <c r="BM191" s="223" t="s">
        <v>1309</v>
      </c>
    </row>
    <row r="192" spans="1:47" s="2" customFormat="1" ht="12">
      <c r="A192" s="38"/>
      <c r="B192" s="39"/>
      <c r="C192" s="40"/>
      <c r="D192" s="225" t="s">
        <v>168</v>
      </c>
      <c r="E192" s="40"/>
      <c r="F192" s="226" t="s">
        <v>1310</v>
      </c>
      <c r="G192" s="40"/>
      <c r="H192" s="40"/>
      <c r="I192" s="227"/>
      <c r="J192" s="40"/>
      <c r="K192" s="40"/>
      <c r="L192" s="44"/>
      <c r="M192" s="228"/>
      <c r="N192" s="229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168</v>
      </c>
      <c r="AU192" s="17" t="s">
        <v>82</v>
      </c>
    </row>
    <row r="193" spans="1:47" s="2" customFormat="1" ht="12">
      <c r="A193" s="38"/>
      <c r="B193" s="39"/>
      <c r="C193" s="40"/>
      <c r="D193" s="230" t="s">
        <v>170</v>
      </c>
      <c r="E193" s="40"/>
      <c r="F193" s="231" t="s">
        <v>1311</v>
      </c>
      <c r="G193" s="40"/>
      <c r="H193" s="40"/>
      <c r="I193" s="227"/>
      <c r="J193" s="40"/>
      <c r="K193" s="40"/>
      <c r="L193" s="44"/>
      <c r="M193" s="228"/>
      <c r="N193" s="229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170</v>
      </c>
      <c r="AU193" s="17" t="s">
        <v>82</v>
      </c>
    </row>
    <row r="194" spans="1:47" s="2" customFormat="1" ht="12">
      <c r="A194" s="38"/>
      <c r="B194" s="39"/>
      <c r="C194" s="40"/>
      <c r="D194" s="225" t="s">
        <v>187</v>
      </c>
      <c r="E194" s="40"/>
      <c r="F194" s="253" t="s">
        <v>1241</v>
      </c>
      <c r="G194" s="40"/>
      <c r="H194" s="40"/>
      <c r="I194" s="227"/>
      <c r="J194" s="40"/>
      <c r="K194" s="40"/>
      <c r="L194" s="44"/>
      <c r="M194" s="228"/>
      <c r="N194" s="229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187</v>
      </c>
      <c r="AU194" s="17" t="s">
        <v>82</v>
      </c>
    </row>
    <row r="195" spans="1:51" s="13" customFormat="1" ht="12">
      <c r="A195" s="13"/>
      <c r="B195" s="232"/>
      <c r="C195" s="233"/>
      <c r="D195" s="225" t="s">
        <v>172</v>
      </c>
      <c r="E195" s="234" t="s">
        <v>19</v>
      </c>
      <c r="F195" s="235" t="s">
        <v>1173</v>
      </c>
      <c r="G195" s="233"/>
      <c r="H195" s="234" t="s">
        <v>19</v>
      </c>
      <c r="I195" s="236"/>
      <c r="J195" s="233"/>
      <c r="K195" s="233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172</v>
      </c>
      <c r="AU195" s="241" t="s">
        <v>82</v>
      </c>
      <c r="AV195" s="13" t="s">
        <v>80</v>
      </c>
      <c r="AW195" s="13" t="s">
        <v>33</v>
      </c>
      <c r="AX195" s="13" t="s">
        <v>72</v>
      </c>
      <c r="AY195" s="241" t="s">
        <v>159</v>
      </c>
    </row>
    <row r="196" spans="1:51" s="14" customFormat="1" ht="12">
      <c r="A196" s="14"/>
      <c r="B196" s="242"/>
      <c r="C196" s="243"/>
      <c r="D196" s="225" t="s">
        <v>172</v>
      </c>
      <c r="E196" s="244" t="s">
        <v>19</v>
      </c>
      <c r="F196" s="245" t="s">
        <v>1338</v>
      </c>
      <c r="G196" s="243"/>
      <c r="H196" s="246">
        <v>12.5</v>
      </c>
      <c r="I196" s="247"/>
      <c r="J196" s="243"/>
      <c r="K196" s="243"/>
      <c r="L196" s="248"/>
      <c r="M196" s="249"/>
      <c r="N196" s="250"/>
      <c r="O196" s="250"/>
      <c r="P196" s="250"/>
      <c r="Q196" s="250"/>
      <c r="R196" s="250"/>
      <c r="S196" s="250"/>
      <c r="T196" s="251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2" t="s">
        <v>172</v>
      </c>
      <c r="AU196" s="252" t="s">
        <v>82</v>
      </c>
      <c r="AV196" s="14" t="s">
        <v>82</v>
      </c>
      <c r="AW196" s="14" t="s">
        <v>33</v>
      </c>
      <c r="AX196" s="14" t="s">
        <v>72</v>
      </c>
      <c r="AY196" s="252" t="s">
        <v>159</v>
      </c>
    </row>
    <row r="197" spans="1:65" s="2" customFormat="1" ht="16.5" customHeight="1">
      <c r="A197" s="38"/>
      <c r="B197" s="39"/>
      <c r="C197" s="258" t="s">
        <v>436</v>
      </c>
      <c r="D197" s="258" t="s">
        <v>376</v>
      </c>
      <c r="E197" s="259" t="s">
        <v>1313</v>
      </c>
      <c r="F197" s="260" t="s">
        <v>1314</v>
      </c>
      <c r="G197" s="261" t="s">
        <v>527</v>
      </c>
      <c r="H197" s="262">
        <v>12.625</v>
      </c>
      <c r="I197" s="263"/>
      <c r="J197" s="264">
        <f>ROUND(I197*H197,2)</f>
        <v>0</v>
      </c>
      <c r="K197" s="260" t="s">
        <v>165</v>
      </c>
      <c r="L197" s="265"/>
      <c r="M197" s="266" t="s">
        <v>19</v>
      </c>
      <c r="N197" s="267" t="s">
        <v>43</v>
      </c>
      <c r="O197" s="84"/>
      <c r="P197" s="221">
        <f>O197*H197</f>
        <v>0</v>
      </c>
      <c r="Q197" s="221">
        <v>0.6</v>
      </c>
      <c r="R197" s="221">
        <f>Q197*H197</f>
        <v>7.574999999999999</v>
      </c>
      <c r="S197" s="221">
        <v>0</v>
      </c>
      <c r="T197" s="222">
        <f>S197*H197</f>
        <v>0</v>
      </c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R197" s="223" t="s">
        <v>215</v>
      </c>
      <c r="AT197" s="223" t="s">
        <v>376</v>
      </c>
      <c r="AU197" s="223" t="s">
        <v>82</v>
      </c>
      <c r="AY197" s="17" t="s">
        <v>159</v>
      </c>
      <c r="BE197" s="224">
        <f>IF(N197="základní",J197,0)</f>
        <v>0</v>
      </c>
      <c r="BF197" s="224">
        <f>IF(N197="snížená",J197,0)</f>
        <v>0</v>
      </c>
      <c r="BG197" s="224">
        <f>IF(N197="zákl. přenesená",J197,0)</f>
        <v>0</v>
      </c>
      <c r="BH197" s="224">
        <f>IF(N197="sníž. přenesená",J197,0)</f>
        <v>0</v>
      </c>
      <c r="BI197" s="224">
        <f>IF(N197="nulová",J197,0)</f>
        <v>0</v>
      </c>
      <c r="BJ197" s="17" t="s">
        <v>80</v>
      </c>
      <c r="BK197" s="224">
        <f>ROUND(I197*H197,2)</f>
        <v>0</v>
      </c>
      <c r="BL197" s="17" t="s">
        <v>166</v>
      </c>
      <c r="BM197" s="223" t="s">
        <v>1315</v>
      </c>
    </row>
    <row r="198" spans="1:47" s="2" customFormat="1" ht="12">
      <c r="A198" s="38"/>
      <c r="B198" s="39"/>
      <c r="C198" s="40"/>
      <c r="D198" s="225" t="s">
        <v>168</v>
      </c>
      <c r="E198" s="40"/>
      <c r="F198" s="226" t="s">
        <v>1314</v>
      </c>
      <c r="G198" s="40"/>
      <c r="H198" s="40"/>
      <c r="I198" s="227"/>
      <c r="J198" s="40"/>
      <c r="K198" s="40"/>
      <c r="L198" s="44"/>
      <c r="M198" s="228"/>
      <c r="N198" s="229"/>
      <c r="O198" s="84"/>
      <c r="P198" s="84"/>
      <c r="Q198" s="84"/>
      <c r="R198" s="84"/>
      <c r="S198" s="84"/>
      <c r="T198" s="85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T198" s="17" t="s">
        <v>168</v>
      </c>
      <c r="AU198" s="17" t="s">
        <v>82</v>
      </c>
    </row>
    <row r="199" spans="1:47" s="2" customFormat="1" ht="12">
      <c r="A199" s="38"/>
      <c r="B199" s="39"/>
      <c r="C199" s="40"/>
      <c r="D199" s="230" t="s">
        <v>170</v>
      </c>
      <c r="E199" s="40"/>
      <c r="F199" s="231" t="s">
        <v>1316</v>
      </c>
      <c r="G199" s="40"/>
      <c r="H199" s="40"/>
      <c r="I199" s="227"/>
      <c r="J199" s="40"/>
      <c r="K199" s="40"/>
      <c r="L199" s="44"/>
      <c r="M199" s="228"/>
      <c r="N199" s="229"/>
      <c r="O199" s="84"/>
      <c r="P199" s="84"/>
      <c r="Q199" s="84"/>
      <c r="R199" s="84"/>
      <c r="S199" s="84"/>
      <c r="T199" s="85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T199" s="17" t="s">
        <v>170</v>
      </c>
      <c r="AU199" s="17" t="s">
        <v>82</v>
      </c>
    </row>
    <row r="200" spans="1:51" s="14" customFormat="1" ht="12">
      <c r="A200" s="14"/>
      <c r="B200" s="242"/>
      <c r="C200" s="243"/>
      <c r="D200" s="225" t="s">
        <v>172</v>
      </c>
      <c r="E200" s="243"/>
      <c r="F200" s="245" t="s">
        <v>1339</v>
      </c>
      <c r="G200" s="243"/>
      <c r="H200" s="246">
        <v>12.625</v>
      </c>
      <c r="I200" s="247"/>
      <c r="J200" s="243"/>
      <c r="K200" s="243"/>
      <c r="L200" s="248"/>
      <c r="M200" s="249"/>
      <c r="N200" s="250"/>
      <c r="O200" s="250"/>
      <c r="P200" s="250"/>
      <c r="Q200" s="250"/>
      <c r="R200" s="250"/>
      <c r="S200" s="250"/>
      <c r="T200" s="251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2" t="s">
        <v>172</v>
      </c>
      <c r="AU200" s="252" t="s">
        <v>82</v>
      </c>
      <c r="AV200" s="14" t="s">
        <v>82</v>
      </c>
      <c r="AW200" s="14" t="s">
        <v>4</v>
      </c>
      <c r="AX200" s="14" t="s">
        <v>80</v>
      </c>
      <c r="AY200" s="252" t="s">
        <v>159</v>
      </c>
    </row>
    <row r="201" spans="1:65" s="2" customFormat="1" ht="24.15" customHeight="1">
      <c r="A201" s="38"/>
      <c r="B201" s="39"/>
      <c r="C201" s="212" t="s">
        <v>7</v>
      </c>
      <c r="D201" s="212" t="s">
        <v>161</v>
      </c>
      <c r="E201" s="213" t="s">
        <v>1318</v>
      </c>
      <c r="F201" s="214" t="s">
        <v>1319</v>
      </c>
      <c r="G201" s="215" t="s">
        <v>249</v>
      </c>
      <c r="H201" s="216">
        <v>3.492</v>
      </c>
      <c r="I201" s="217"/>
      <c r="J201" s="218">
        <f>ROUND(I201*H201,2)</f>
        <v>0</v>
      </c>
      <c r="K201" s="214" t="s">
        <v>165</v>
      </c>
      <c r="L201" s="44"/>
      <c r="M201" s="219" t="s">
        <v>19</v>
      </c>
      <c r="N201" s="220" t="s">
        <v>43</v>
      </c>
      <c r="O201" s="84"/>
      <c r="P201" s="221">
        <f>O201*H201</f>
        <v>0</v>
      </c>
      <c r="Q201" s="221">
        <v>2.46367</v>
      </c>
      <c r="R201" s="221">
        <f>Q201*H201</f>
        <v>8.60313564</v>
      </c>
      <c r="S201" s="221">
        <v>0</v>
      </c>
      <c r="T201" s="222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23" t="s">
        <v>166</v>
      </c>
      <c r="AT201" s="223" t="s">
        <v>161</v>
      </c>
      <c r="AU201" s="223" t="s">
        <v>82</v>
      </c>
      <c r="AY201" s="17" t="s">
        <v>159</v>
      </c>
      <c r="BE201" s="224">
        <f>IF(N201="základní",J201,0)</f>
        <v>0</v>
      </c>
      <c r="BF201" s="224">
        <f>IF(N201="snížená",J201,0)</f>
        <v>0</v>
      </c>
      <c r="BG201" s="224">
        <f>IF(N201="zákl. přenesená",J201,0)</f>
        <v>0</v>
      </c>
      <c r="BH201" s="224">
        <f>IF(N201="sníž. přenesená",J201,0)</f>
        <v>0</v>
      </c>
      <c r="BI201" s="224">
        <f>IF(N201="nulová",J201,0)</f>
        <v>0</v>
      </c>
      <c r="BJ201" s="17" t="s">
        <v>80</v>
      </c>
      <c r="BK201" s="224">
        <f>ROUND(I201*H201,2)</f>
        <v>0</v>
      </c>
      <c r="BL201" s="17" t="s">
        <v>166</v>
      </c>
      <c r="BM201" s="223" t="s">
        <v>1320</v>
      </c>
    </row>
    <row r="202" spans="1:47" s="2" customFormat="1" ht="12">
      <c r="A202" s="38"/>
      <c r="B202" s="39"/>
      <c r="C202" s="40"/>
      <c r="D202" s="225" t="s">
        <v>168</v>
      </c>
      <c r="E202" s="40"/>
      <c r="F202" s="226" t="s">
        <v>1321</v>
      </c>
      <c r="G202" s="40"/>
      <c r="H202" s="40"/>
      <c r="I202" s="227"/>
      <c r="J202" s="40"/>
      <c r="K202" s="40"/>
      <c r="L202" s="44"/>
      <c r="M202" s="228"/>
      <c r="N202" s="229"/>
      <c r="O202" s="84"/>
      <c r="P202" s="84"/>
      <c r="Q202" s="84"/>
      <c r="R202" s="84"/>
      <c r="S202" s="84"/>
      <c r="T202" s="85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T202" s="17" t="s">
        <v>168</v>
      </c>
      <c r="AU202" s="17" t="s">
        <v>82</v>
      </c>
    </row>
    <row r="203" spans="1:47" s="2" customFormat="1" ht="12">
      <c r="A203" s="38"/>
      <c r="B203" s="39"/>
      <c r="C203" s="40"/>
      <c r="D203" s="230" t="s">
        <v>170</v>
      </c>
      <c r="E203" s="40"/>
      <c r="F203" s="231" t="s">
        <v>1322</v>
      </c>
      <c r="G203" s="40"/>
      <c r="H203" s="40"/>
      <c r="I203" s="227"/>
      <c r="J203" s="40"/>
      <c r="K203" s="40"/>
      <c r="L203" s="44"/>
      <c r="M203" s="228"/>
      <c r="N203" s="229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170</v>
      </c>
      <c r="AU203" s="17" t="s">
        <v>82</v>
      </c>
    </row>
    <row r="204" spans="1:51" s="13" customFormat="1" ht="12">
      <c r="A204" s="13"/>
      <c r="B204" s="232"/>
      <c r="C204" s="233"/>
      <c r="D204" s="225" t="s">
        <v>172</v>
      </c>
      <c r="E204" s="234" t="s">
        <v>19</v>
      </c>
      <c r="F204" s="235" t="s">
        <v>1173</v>
      </c>
      <c r="G204" s="233"/>
      <c r="H204" s="234" t="s">
        <v>19</v>
      </c>
      <c r="I204" s="236"/>
      <c r="J204" s="233"/>
      <c r="K204" s="233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172</v>
      </c>
      <c r="AU204" s="241" t="s">
        <v>82</v>
      </c>
      <c r="AV204" s="13" t="s">
        <v>80</v>
      </c>
      <c r="AW204" s="13" t="s">
        <v>33</v>
      </c>
      <c r="AX204" s="13" t="s">
        <v>72</v>
      </c>
      <c r="AY204" s="241" t="s">
        <v>159</v>
      </c>
    </row>
    <row r="205" spans="1:51" s="14" customFormat="1" ht="12">
      <c r="A205" s="14"/>
      <c r="B205" s="242"/>
      <c r="C205" s="243"/>
      <c r="D205" s="225" t="s">
        <v>172</v>
      </c>
      <c r="E205" s="244" t="s">
        <v>19</v>
      </c>
      <c r="F205" s="245" t="s">
        <v>1367</v>
      </c>
      <c r="G205" s="243"/>
      <c r="H205" s="246">
        <v>3.492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172</v>
      </c>
      <c r="AU205" s="252" t="s">
        <v>82</v>
      </c>
      <c r="AV205" s="14" t="s">
        <v>82</v>
      </c>
      <c r="AW205" s="14" t="s">
        <v>33</v>
      </c>
      <c r="AX205" s="14" t="s">
        <v>72</v>
      </c>
      <c r="AY205" s="252" t="s">
        <v>159</v>
      </c>
    </row>
    <row r="206" spans="1:63" s="12" customFormat="1" ht="22.8" customHeight="1">
      <c r="A206" s="12"/>
      <c r="B206" s="196"/>
      <c r="C206" s="197"/>
      <c r="D206" s="198" t="s">
        <v>71</v>
      </c>
      <c r="E206" s="210" t="s">
        <v>1086</v>
      </c>
      <c r="F206" s="210" t="s">
        <v>1087</v>
      </c>
      <c r="G206" s="197"/>
      <c r="H206" s="197"/>
      <c r="I206" s="200"/>
      <c r="J206" s="211">
        <f>BK206</f>
        <v>0</v>
      </c>
      <c r="K206" s="197"/>
      <c r="L206" s="202"/>
      <c r="M206" s="203"/>
      <c r="N206" s="204"/>
      <c r="O206" s="204"/>
      <c r="P206" s="205">
        <f>SUM(P207:P209)</f>
        <v>0</v>
      </c>
      <c r="Q206" s="204"/>
      <c r="R206" s="205">
        <f>SUM(R207:R209)</f>
        <v>0</v>
      </c>
      <c r="S206" s="204"/>
      <c r="T206" s="206">
        <f>SUM(T207:T209)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7" t="s">
        <v>80</v>
      </c>
      <c r="AT206" s="208" t="s">
        <v>71</v>
      </c>
      <c r="AU206" s="208" t="s">
        <v>80</v>
      </c>
      <c r="AY206" s="207" t="s">
        <v>159</v>
      </c>
      <c r="BK206" s="209">
        <f>SUM(BK207:BK209)</f>
        <v>0</v>
      </c>
    </row>
    <row r="207" spans="1:65" s="2" customFormat="1" ht="33" customHeight="1">
      <c r="A207" s="38"/>
      <c r="B207" s="39"/>
      <c r="C207" s="212" t="s">
        <v>454</v>
      </c>
      <c r="D207" s="212" t="s">
        <v>161</v>
      </c>
      <c r="E207" s="213" t="s">
        <v>1089</v>
      </c>
      <c r="F207" s="214" t="s">
        <v>1090</v>
      </c>
      <c r="G207" s="215" t="s">
        <v>263</v>
      </c>
      <c r="H207" s="216">
        <v>50.659</v>
      </c>
      <c r="I207" s="217"/>
      <c r="J207" s="218">
        <f>ROUND(I207*H207,2)</f>
        <v>0</v>
      </c>
      <c r="K207" s="214" t="s">
        <v>165</v>
      </c>
      <c r="L207" s="44"/>
      <c r="M207" s="219" t="s">
        <v>19</v>
      </c>
      <c r="N207" s="220" t="s">
        <v>43</v>
      </c>
      <c r="O207" s="84"/>
      <c r="P207" s="221">
        <f>O207*H207</f>
        <v>0</v>
      </c>
      <c r="Q207" s="221">
        <v>0</v>
      </c>
      <c r="R207" s="221">
        <f>Q207*H207</f>
        <v>0</v>
      </c>
      <c r="S207" s="221">
        <v>0</v>
      </c>
      <c r="T207" s="222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23" t="s">
        <v>166</v>
      </c>
      <c r="AT207" s="223" t="s">
        <v>161</v>
      </c>
      <c r="AU207" s="223" t="s">
        <v>82</v>
      </c>
      <c r="AY207" s="17" t="s">
        <v>159</v>
      </c>
      <c r="BE207" s="224">
        <f>IF(N207="základní",J207,0)</f>
        <v>0</v>
      </c>
      <c r="BF207" s="224">
        <f>IF(N207="snížená",J207,0)</f>
        <v>0</v>
      </c>
      <c r="BG207" s="224">
        <f>IF(N207="zákl. přenesená",J207,0)</f>
        <v>0</v>
      </c>
      <c r="BH207" s="224">
        <f>IF(N207="sníž. přenesená",J207,0)</f>
        <v>0</v>
      </c>
      <c r="BI207" s="224">
        <f>IF(N207="nulová",J207,0)</f>
        <v>0</v>
      </c>
      <c r="BJ207" s="17" t="s">
        <v>80</v>
      </c>
      <c r="BK207" s="224">
        <f>ROUND(I207*H207,2)</f>
        <v>0</v>
      </c>
      <c r="BL207" s="17" t="s">
        <v>166</v>
      </c>
      <c r="BM207" s="223" t="s">
        <v>1324</v>
      </c>
    </row>
    <row r="208" spans="1:47" s="2" customFormat="1" ht="12">
      <c r="A208" s="38"/>
      <c r="B208" s="39"/>
      <c r="C208" s="40"/>
      <c r="D208" s="225" t="s">
        <v>168</v>
      </c>
      <c r="E208" s="40"/>
      <c r="F208" s="226" t="s">
        <v>1092</v>
      </c>
      <c r="G208" s="40"/>
      <c r="H208" s="40"/>
      <c r="I208" s="227"/>
      <c r="J208" s="40"/>
      <c r="K208" s="40"/>
      <c r="L208" s="44"/>
      <c r="M208" s="228"/>
      <c r="N208" s="229"/>
      <c r="O208" s="84"/>
      <c r="P208" s="84"/>
      <c r="Q208" s="84"/>
      <c r="R208" s="84"/>
      <c r="S208" s="84"/>
      <c r="T208" s="85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T208" s="17" t="s">
        <v>168</v>
      </c>
      <c r="AU208" s="17" t="s">
        <v>82</v>
      </c>
    </row>
    <row r="209" spans="1:47" s="2" customFormat="1" ht="12">
      <c r="A209" s="38"/>
      <c r="B209" s="39"/>
      <c r="C209" s="40"/>
      <c r="D209" s="230" t="s">
        <v>170</v>
      </c>
      <c r="E209" s="40"/>
      <c r="F209" s="231" t="s">
        <v>1093</v>
      </c>
      <c r="G209" s="40"/>
      <c r="H209" s="40"/>
      <c r="I209" s="227"/>
      <c r="J209" s="40"/>
      <c r="K209" s="40"/>
      <c r="L209" s="44"/>
      <c r="M209" s="254"/>
      <c r="N209" s="255"/>
      <c r="O209" s="256"/>
      <c r="P209" s="256"/>
      <c r="Q209" s="256"/>
      <c r="R209" s="256"/>
      <c r="S209" s="256"/>
      <c r="T209" s="257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170</v>
      </c>
      <c r="AU209" s="17" t="s">
        <v>82</v>
      </c>
    </row>
    <row r="210" spans="1:31" s="2" customFormat="1" ht="6.95" customHeight="1">
      <c r="A210" s="38"/>
      <c r="B210" s="59"/>
      <c r="C210" s="60"/>
      <c r="D210" s="60"/>
      <c r="E210" s="60"/>
      <c r="F210" s="60"/>
      <c r="G210" s="60"/>
      <c r="H210" s="60"/>
      <c r="I210" s="60"/>
      <c r="J210" s="60"/>
      <c r="K210" s="60"/>
      <c r="L210" s="44"/>
      <c r="M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</row>
  </sheetData>
  <sheetProtection password="CC35" sheet="1" objects="1" scenarios="1" formatColumns="0" formatRows="0" autoFilter="0"/>
  <autoFilter ref="C90:K2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hyperlinks>
    <hyperlink ref="F96" r:id="rId1" display="https://podminky.urs.cz/item/CS_URS_2021_02/132251251"/>
    <hyperlink ref="F106" r:id="rId2" display="https://podminky.urs.cz/item/CS_URS_2021_02/171201231"/>
    <hyperlink ref="F111" r:id="rId3" display="https://podminky.urs.cz/item/CS_URS_2021_02/174151101"/>
    <hyperlink ref="F116" r:id="rId4" display="https://podminky.urs.cz/item/CS_URS_2021_02/175151101"/>
    <hyperlink ref="F121" r:id="rId5" display="https://podminky.urs.cz/item/CS_URS_2021_02/58331200"/>
    <hyperlink ref="F129" r:id="rId6" display="https://podminky.urs.cz/item/CS_URS_2021_02/181951112"/>
    <hyperlink ref="F135" r:id="rId7" display="https://podminky.urs.cz/item/CS_URS_2021_02/275313811"/>
    <hyperlink ref="F140" r:id="rId8" display="https://podminky.urs.cz/item/CS_URS_2021_02/275351121"/>
    <hyperlink ref="F145" r:id="rId9" display="https://podminky.urs.cz/item/CS_URS_2021_02/275351122"/>
    <hyperlink ref="F149" r:id="rId10" display="https://podminky.urs.cz/item/CS_URS_2021_02/452111121"/>
    <hyperlink ref="F154" r:id="rId11" display="https://podminky.urs.cz/item/CS_URS_2021_02/59223734"/>
    <hyperlink ref="F157" r:id="rId12" display="https://podminky.urs.cz/item/CS_URS_2021_02/452311131"/>
    <hyperlink ref="F163" r:id="rId13" display="https://podminky.urs.cz/item/CS_URS_2021_02/452311151"/>
    <hyperlink ref="F169" r:id="rId14" display="https://podminky.urs.cz/item/CS_URS_2021_02/452312131"/>
    <hyperlink ref="F175" r:id="rId15" display="https://podminky.urs.cz/item/CS_URS_2021_02/452312151"/>
    <hyperlink ref="F181" r:id="rId16" display="https://podminky.urs.cz/item/CS_URS_2021_02/461310212"/>
    <hyperlink ref="F186" r:id="rId17" display="https://podminky.urs.cz/item/CS_URS_2021_02/465511411"/>
    <hyperlink ref="F193" r:id="rId18" display="https://podminky.urs.cz/item/CS_URS_2021_02/919521140"/>
    <hyperlink ref="F199" r:id="rId19" display="https://podminky.urs.cz/item/CS_URS_2021_02/59222001"/>
    <hyperlink ref="F203" r:id="rId20" display="https://podminky.urs.cz/item/CS_URS_2021_02/919535558"/>
    <hyperlink ref="F209" r:id="rId21" display="https://podminky.urs.cz/item/CS_URS_2021_02/99822511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LAPTOP-1JLMHHIG\vozabal</dc:creator>
  <cp:keywords/>
  <dc:description/>
  <cp:lastModifiedBy>LAPTOP-1JLMHHIG\vozabal</cp:lastModifiedBy>
  <dcterms:created xsi:type="dcterms:W3CDTF">2021-10-12T11:36:47Z</dcterms:created>
  <dcterms:modified xsi:type="dcterms:W3CDTF">2021-10-12T11:37:13Z</dcterms:modified>
  <cp:category/>
  <cp:version/>
  <cp:contentType/>
  <cp:contentStatus/>
</cp:coreProperties>
</file>