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 defaultThemeVersion="166925"/>
  <bookViews>
    <workbookView xWindow="3855" yWindow="3855" windowWidth="21600" windowHeight="11325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<sst xmlns="http://schemas.openxmlformats.org/spreadsheetml/2006/main" count="161" uniqueCount="83">
  <si>
    <t>{38c2ce56-452d-489e-978d-a5b3dc0c044f}</t>
  </si>
  <si>
    <t>2</t>
  </si>
  <si>
    <t>KRYCÍ LIST SOUPISU PRACÍ</t>
  </si>
  <si>
    <t>v ---  níže se nacházejí doplnkové a pomocné údaje k sestavám  --- v</t>
  </si>
  <si>
    <t>False</t>
  </si>
  <si>
    <t>Objekt:</t>
  </si>
  <si>
    <t/>
  </si>
  <si>
    <t>CC-CZ:</t>
  </si>
  <si>
    <t>Místo:</t>
  </si>
  <si>
    <t>Datum:</t>
  </si>
  <si>
    <t>Zadavatel:</t>
  </si>
  <si>
    <t>IČ:</t>
  </si>
  <si>
    <t>Domov klidného stáří v Žinkovech, příspěvková organizace</t>
  </si>
  <si>
    <t>DIČ:</t>
  </si>
  <si>
    <t>Cena bez DPH</t>
  </si>
  <si>
    <t>Základ daně</t>
  </si>
  <si>
    <t>Sazba daně</t>
  </si>
  <si>
    <t>Výše daně</t>
  </si>
  <si>
    <t>DPH</t>
  </si>
  <si>
    <t>základní</t>
  </si>
  <si>
    <t>zákl. přenesená</t>
  </si>
  <si>
    <t>sníž. přenesená</t>
  </si>
  <si>
    <t>nulová</t>
  </si>
  <si>
    <t>Cena s DPH</t>
  </si>
  <si>
    <t>v</t>
  </si>
  <si>
    <t>CZK</t>
  </si>
  <si>
    <t>PČ</t>
  </si>
  <si>
    <t>Typ</t>
  </si>
  <si>
    <t>Kód</t>
  </si>
  <si>
    <t>Popis</t>
  </si>
  <si>
    <t>MJ</t>
  </si>
  <si>
    <t>Množství</t>
  </si>
  <si>
    <t>J.cena [CZK]</t>
  </si>
  <si>
    <t>Cena celkem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</si>
  <si>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</si>
  <si>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</si>
  <si>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</si>
  <si>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</si>
  <si>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</si>
  <si>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</si>
  <si>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</si>
  <si>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</si>
  <si>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</si>
  <si>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-1</t>
  </si>
  <si>
    <t>PSV</t>
  </si>
  <si>
    <t>Práce a dodávky PSV</t>
  </si>
  <si>
    <t>0</t>
  </si>
  <si>
    <t>ROZPOCET</t>
  </si>
  <si>
    <t>ks</t>
  </si>
  <si>
    <t>16</t>
  </si>
  <si>
    <t>K</t>
  </si>
  <si>
    <t>1</t>
  </si>
  <si>
    <t>-1608278246</t>
  </si>
  <si>
    <t>32</t>
  </si>
  <si>
    <t>M</t>
  </si>
  <si>
    <t>-489571147</t>
  </si>
  <si>
    <t>Montura na přisazení SDK</t>
  </si>
  <si>
    <t>kpl</t>
  </si>
  <si>
    <t>1140751660</t>
  </si>
  <si>
    <t>P</t>
  </si>
  <si>
    <t>-859019376</t>
  </si>
  <si>
    <t>2094928313</t>
  </si>
  <si>
    <t>Revize nově instalovaného osvětlení a rozvodů</t>
  </si>
  <si>
    <t>Led svítidlo - parametry: 40W; 3000K; 3200lm; ON-OFF 600x600x15mm</t>
  </si>
  <si>
    <t>Led svítidlo - parametry:  35W; 3000K; 3500lm; ON - OFF 1200x300x15mm</t>
  </si>
  <si>
    <t>Materiál elektromontážní</t>
  </si>
  <si>
    <t>drobný a pomocný materiál</t>
  </si>
  <si>
    <t>kom</t>
  </si>
  <si>
    <t>Elektromontáže</t>
  </si>
  <si>
    <t>Demontáž původních svítidel</t>
  </si>
  <si>
    <t>Ostatní náklady</t>
  </si>
  <si>
    <t>poplatek za recyklaci svítidel</t>
  </si>
  <si>
    <t>doprava</t>
  </si>
  <si>
    <t>Led svítidlo - parametry: 18W; 3000K; prům.220mm</t>
  </si>
  <si>
    <t>montáž svítidla 600 x 600mm</t>
  </si>
  <si>
    <t>montáž svítidla 1200 x 300mm</t>
  </si>
  <si>
    <t>montáž svítidla prům. 200mm</t>
  </si>
  <si>
    <t>Demontáže</t>
  </si>
  <si>
    <t>Dodávky zařízení</t>
  </si>
  <si>
    <t>Příloha č. 3 - Soupis prací a výkaz výměr</t>
  </si>
  <si>
    <t>NÁSLEDNÁ OPATŘENÍ-ENERGETICKÉ ÚSPORY, OSVĚTLENÍ-DODÁVKA ZAŘÍZENÍ – BUDOVA A</t>
  </si>
  <si>
    <t>Žinkovy 89, 335 54 Žinkovy</t>
  </si>
  <si>
    <t>Název veřejné zakázky: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</si>
</sst>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dd\.mm\.yyyy"/>
    <numFmt numFmtId="166" formatCode="#,##0.00%"/>
    <numFmt numFmtId="167" formatCode="#,##0.00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thin"/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theme="1"/>
      </right>
      <top style="medium">
        <color rgb="FF000000"/>
      </top>
      <bottom style="medium">
        <color rgb="FF000000"/>
      </bottom>
    </border>
    <border>
      <left/>
      <right style="medium">
        <color theme="1"/>
      </right>
      <top/>
      <bottom/>
    </border>
    <border>
      <left/>
      <right/>
      <top style="medium"/>
      <bottom style="medium"/>
    </border>
    <border>
      <left/>
      <right style="medium">
        <color theme="1"/>
      </right>
      <top style="medium"/>
      <bottom style="medium"/>
    </border>
    <border>
      <left/>
      <right style="dotted">
        <color theme="0" tint="-0.3499799966812134"/>
      </right>
      <top/>
      <bottom style="dotted">
        <color theme="0" tint="-0.3499799966812134"/>
      </bottom>
    </border>
    <border>
      <left style="dotted">
        <color theme="0" tint="-0.3499799966812134"/>
      </left>
      <right style="dotted">
        <color theme="0" tint="-0.3499799966812134"/>
      </right>
      <top/>
      <bottom style="dotted">
        <color theme="0" tint="-0.3499799966812134"/>
      </bottom>
    </border>
    <border>
      <left style="dotted">
        <color theme="0" tint="-0.3499799966812134"/>
      </left>
      <right style="medium">
        <color theme="1"/>
      </right>
      <top/>
      <bottom style="dotted">
        <color theme="0" tint="-0.3499799966812134"/>
      </bottom>
    </border>
    <border>
      <left/>
      <right style="dotted">
        <color theme="0" tint="-0.3499799966812134"/>
      </right>
      <top style="medium"/>
      <bottom style="medium"/>
    </border>
    <border>
      <left style="dotted">
        <color theme="0" tint="-0.3499799966812134"/>
      </left>
      <right style="dotted">
        <color theme="0" tint="-0.3499799966812134"/>
      </right>
      <top style="medium"/>
      <bottom style="medium"/>
    </border>
    <border>
      <left style="dotted">
        <color theme="0" tint="-0.3499799966812134"/>
      </left>
      <right style="medium">
        <color theme="1"/>
      </right>
      <top style="medium"/>
      <bottom style="medium"/>
    </border>
    <border>
      <left/>
      <right style="dotted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dotted">
        <color theme="0" tint="-0.3499799966812134"/>
      </left>
      <right style="dotted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dotted">
        <color theme="0" tint="-0.3499799966812134"/>
      </left>
      <right style="medium">
        <color theme="1"/>
      </right>
      <top style="dotted">
        <color theme="0" tint="-0.3499799966812134"/>
      </top>
      <bottom style="dotted">
        <color theme="0" tint="-0.3499799966812134"/>
      </bottom>
    </border>
    <border>
      <left/>
      <right style="dotted">
        <color theme="0" tint="-0.3499799966812134"/>
      </right>
      <top style="dotted">
        <color theme="0" tint="-0.3499799966812134"/>
      </top>
      <bottom/>
    </border>
    <border>
      <left style="dotted">
        <color theme="0" tint="-0.3499799966812134"/>
      </left>
      <right style="dotted">
        <color theme="0" tint="-0.3499799966812134"/>
      </right>
      <top style="dotted">
        <color theme="0" tint="-0.3499799966812134"/>
      </top>
      <bottom/>
    </border>
    <border>
      <left style="dotted">
        <color theme="0" tint="-0.3499799966812134"/>
      </left>
      <right style="medium">
        <color theme="1"/>
      </right>
      <top style="dotted">
        <color theme="0" tint="-0.3499799966812134"/>
      </top>
      <bottom/>
    </border>
    <border>
      <left/>
      <right style="dotted">
        <color theme="0" tint="-0.3499799966812134"/>
      </right>
      <top/>
      <bottom/>
    </border>
    <border>
      <left style="dotted">
        <color theme="0" tint="-0.3499799966812134"/>
      </left>
      <right style="dotted">
        <color theme="0" tint="-0.3499799966812134"/>
      </right>
      <top/>
      <bottom/>
    </border>
    <border>
      <left style="dotted">
        <color theme="0" tint="-0.3499799966812134"/>
      </left>
      <right style="medium">
        <color theme="1"/>
      </right>
      <top/>
      <bottom/>
    </border>
    <border>
      <left/>
      <right style="dotted">
        <color theme="0" tint="-0.3499799966812134"/>
      </right>
      <top style="medium">
        <color theme="1"/>
      </top>
      <bottom style="medium">
        <color theme="1"/>
      </bottom>
    </border>
    <border>
      <left style="dotted">
        <color theme="0" tint="-0.3499799966812134"/>
      </left>
      <right style="dotted">
        <color theme="0" tint="-0.3499799966812134"/>
      </right>
      <top style="medium">
        <color theme="1"/>
      </top>
      <bottom style="medium">
        <color theme="1"/>
      </bottom>
    </border>
    <border>
      <left style="dotted">
        <color theme="0" tint="-0.3499799966812134"/>
      </left>
      <right style="medium">
        <color theme="1"/>
      </right>
      <top style="medium">
        <color theme="1"/>
      </top>
      <bottom style="medium">
        <color theme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0" xfId="0" applyFont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167" fontId="8" fillId="0" borderId="4" xfId="0" applyNumberFormat="1" applyFont="1" applyBorder="1"/>
    <xf numFmtId="167" fontId="8" fillId="0" borderId="14" xfId="0" applyNumberFormat="1" applyFont="1" applyBorder="1"/>
    <xf numFmtId="4" fontId="10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15" xfId="0" applyFont="1" applyBorder="1"/>
    <xf numFmtId="167" fontId="8" fillId="0" borderId="0" xfId="0" applyNumberFormat="1" applyFont="1"/>
    <xf numFmtId="167" fontId="8" fillId="0" borderId="16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67" fontId="9" fillId="0" borderId="0" xfId="0" applyNumberFormat="1" applyFont="1" applyAlignment="1">
      <alignment vertical="center"/>
    </xf>
    <xf numFmtId="167" fontId="9" fillId="0" borderId="16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11" fillId="0" borderId="3" xfId="0" applyFont="1" applyBorder="1" applyAlignment="1">
      <alignment vertical="center"/>
    </xf>
    <xf numFmtId="0" fontId="12" fillId="0" borderId="15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167" fontId="9" fillId="0" borderId="0" xfId="0" applyNumberFormat="1" applyFont="1" applyFill="1" applyAlignment="1">
      <alignment vertical="center"/>
    </xf>
    <xf numFmtId="167" fontId="9" fillId="0" borderId="1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19" xfId="0" applyFont="1" applyBorder="1"/>
    <xf numFmtId="0" fontId="2" fillId="0" borderId="0" xfId="0" applyFont="1" applyBorder="1"/>
    <xf numFmtId="0" fontId="2" fillId="0" borderId="20" xfId="0" applyFont="1" applyBorder="1"/>
    <xf numFmtId="0" fontId="2" fillId="0" borderId="20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165" fontId="4" fillId="0" borderId="20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7" fillId="0" borderId="2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" fontId="7" fillId="2" borderId="22" xfId="0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8" fillId="0" borderId="24" xfId="0" applyFont="1" applyBorder="1"/>
    <xf numFmtId="0" fontId="2" fillId="0" borderId="24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/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3" fillId="0" borderId="0" xfId="0" applyFont="1"/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4" fillId="0" borderId="27" xfId="0" applyFont="1" applyBorder="1" applyAlignment="1">
      <alignment horizontal="left" vertical="center"/>
    </xf>
    <xf numFmtId="0" fontId="16" fillId="0" borderId="28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left" vertical="center"/>
    </xf>
    <xf numFmtId="0" fontId="16" fillId="3" borderId="31" xfId="0" applyFont="1" applyFill="1" applyBorder="1" applyAlignment="1">
      <alignment vertical="center"/>
    </xf>
    <xf numFmtId="4" fontId="17" fillId="3" borderId="32" xfId="0" applyNumberFormat="1" applyFont="1" applyFill="1" applyBorder="1"/>
    <xf numFmtId="0" fontId="16" fillId="3" borderId="33" xfId="0" applyFont="1" applyFill="1" applyBorder="1"/>
    <xf numFmtId="0" fontId="16" fillId="3" borderId="34" xfId="0" applyFont="1" applyFill="1" applyBorder="1" applyAlignment="1">
      <alignment horizontal="left"/>
    </xf>
    <xf numFmtId="0" fontId="17" fillId="3" borderId="34" xfId="0" applyFont="1" applyFill="1" applyBorder="1" applyAlignment="1">
      <alignment horizontal="left"/>
    </xf>
    <xf numFmtId="0" fontId="16" fillId="3" borderId="34" xfId="0" applyFont="1" applyFill="1" applyBorder="1"/>
    <xf numFmtId="4" fontId="16" fillId="3" borderId="35" xfId="0" applyNumberFormat="1" applyFont="1" applyFill="1" applyBorder="1"/>
    <xf numFmtId="0" fontId="16" fillId="3" borderId="36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49" fontId="16" fillId="3" borderId="37" xfId="0" applyNumberFormat="1" applyFont="1" applyFill="1" applyBorder="1" applyAlignment="1">
      <alignment horizontal="left" vertical="center" wrapText="1"/>
    </xf>
    <xf numFmtId="0" fontId="16" fillId="3" borderId="37" xfId="0" applyFont="1" applyFill="1" applyBorder="1" applyAlignment="1">
      <alignment horizontal="left" vertical="center" wrapText="1"/>
    </xf>
    <xf numFmtId="0" fontId="16" fillId="3" borderId="37" xfId="0" applyFont="1" applyFill="1" applyBorder="1" applyAlignment="1">
      <alignment horizontal="center" vertical="center" wrapText="1"/>
    </xf>
    <xf numFmtId="3" fontId="16" fillId="3" borderId="37" xfId="0" applyNumberFormat="1" applyFont="1" applyFill="1" applyBorder="1" applyAlignment="1">
      <alignment vertical="center"/>
    </xf>
    <xf numFmtId="164" fontId="16" fillId="3" borderId="37" xfId="20" applyNumberFormat="1" applyFont="1" applyFill="1" applyBorder="1" applyAlignment="1">
      <alignment horizontal="right" vertical="center"/>
    </xf>
    <xf numFmtId="164" fontId="16" fillId="3" borderId="38" xfId="20" applyNumberFormat="1" applyFont="1" applyFill="1" applyBorder="1" applyAlignment="1">
      <alignment horizontal="right" vertical="center"/>
    </xf>
    <xf numFmtId="0" fontId="16" fillId="3" borderId="33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49" fontId="16" fillId="3" borderId="34" xfId="0" applyNumberFormat="1" applyFont="1" applyFill="1" applyBorder="1" applyAlignment="1">
      <alignment horizontal="left" vertical="center" wrapText="1"/>
    </xf>
    <xf numFmtId="0" fontId="16" fillId="3" borderId="34" xfId="0" applyFont="1" applyFill="1" applyBorder="1" applyAlignment="1">
      <alignment horizontal="left" vertical="center" wrapText="1"/>
    </xf>
    <xf numFmtId="0" fontId="16" fillId="3" borderId="34" xfId="0" applyFont="1" applyFill="1" applyBorder="1" applyAlignment="1">
      <alignment horizontal="center" vertical="center" wrapText="1"/>
    </xf>
    <xf numFmtId="3" fontId="16" fillId="3" borderId="34" xfId="0" applyNumberFormat="1" applyFont="1" applyFill="1" applyBorder="1" applyAlignment="1">
      <alignment vertical="center"/>
    </xf>
    <xf numFmtId="164" fontId="16" fillId="3" borderId="34" xfId="20" applyNumberFormat="1" applyFont="1" applyFill="1" applyBorder="1" applyAlignment="1">
      <alignment horizontal="right" vertical="center"/>
    </xf>
    <xf numFmtId="164" fontId="16" fillId="3" borderId="35" xfId="20" applyNumberFormat="1" applyFont="1" applyFill="1" applyBorder="1" applyAlignment="1">
      <alignment horizontal="right" vertical="center"/>
    </xf>
    <xf numFmtId="0" fontId="16" fillId="3" borderId="39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horizontal="center" vertical="center"/>
    </xf>
    <xf numFmtId="49" fontId="16" fillId="3" borderId="40" xfId="0" applyNumberFormat="1" applyFont="1" applyFill="1" applyBorder="1" applyAlignment="1">
      <alignment horizontal="left" vertical="center" wrapText="1"/>
    </xf>
    <xf numFmtId="0" fontId="16" fillId="3" borderId="40" xfId="0" applyFont="1" applyFill="1" applyBorder="1" applyAlignment="1">
      <alignment horizontal="left" vertical="center" wrapText="1"/>
    </xf>
    <xf numFmtId="0" fontId="16" fillId="3" borderId="40" xfId="0" applyFont="1" applyFill="1" applyBorder="1" applyAlignment="1">
      <alignment horizontal="center" vertical="center" wrapText="1"/>
    </xf>
    <xf numFmtId="3" fontId="16" fillId="3" borderId="40" xfId="0" applyNumberFormat="1" applyFont="1" applyFill="1" applyBorder="1" applyAlignment="1">
      <alignment vertical="center"/>
    </xf>
    <xf numFmtId="164" fontId="16" fillId="3" borderId="40" xfId="20" applyNumberFormat="1" applyFont="1" applyFill="1" applyBorder="1" applyAlignment="1">
      <alignment horizontal="right" vertical="center"/>
    </xf>
    <xf numFmtId="164" fontId="16" fillId="3" borderId="41" xfId="20" applyNumberFormat="1" applyFont="1" applyFill="1" applyBorder="1" applyAlignment="1">
      <alignment horizontal="right" vertical="center"/>
    </xf>
    <xf numFmtId="0" fontId="16" fillId="3" borderId="42" xfId="0" applyFont="1" applyFill="1" applyBorder="1" applyAlignment="1">
      <alignment horizontal="center" vertical="center"/>
    </xf>
    <xf numFmtId="0" fontId="16" fillId="3" borderId="43" xfId="0" applyFont="1" applyFill="1" applyBorder="1" applyAlignment="1">
      <alignment horizontal="center" vertical="center"/>
    </xf>
    <xf numFmtId="49" fontId="16" fillId="3" borderId="43" xfId="0" applyNumberFormat="1" applyFont="1" applyFill="1" applyBorder="1" applyAlignment="1">
      <alignment horizontal="left" vertical="center" wrapText="1"/>
    </xf>
    <xf numFmtId="0" fontId="16" fillId="3" borderId="43" xfId="0" applyFont="1" applyFill="1" applyBorder="1" applyAlignment="1">
      <alignment horizontal="left" vertical="center" wrapText="1"/>
    </xf>
    <xf numFmtId="0" fontId="16" fillId="3" borderId="43" xfId="0" applyFont="1" applyFill="1" applyBorder="1" applyAlignment="1">
      <alignment horizontal="center" vertical="center" wrapText="1"/>
    </xf>
    <xf numFmtId="3" fontId="16" fillId="3" borderId="43" xfId="0" applyNumberFormat="1" applyFont="1" applyFill="1" applyBorder="1" applyAlignment="1">
      <alignment vertical="center"/>
    </xf>
    <xf numFmtId="164" fontId="16" fillId="3" borderId="43" xfId="20" applyNumberFormat="1" applyFont="1" applyFill="1" applyBorder="1" applyAlignment="1">
      <alignment horizontal="right" vertical="center"/>
    </xf>
    <xf numFmtId="164" fontId="16" fillId="3" borderId="44" xfId="20" applyNumberFormat="1" applyFont="1" applyFill="1" applyBorder="1" applyAlignment="1">
      <alignment horizontal="right" vertical="center"/>
    </xf>
    <xf numFmtId="0" fontId="17" fillId="3" borderId="37" xfId="0" applyFont="1" applyFill="1" applyBorder="1" applyAlignment="1">
      <alignment horizontal="left" vertical="center" wrapText="1"/>
    </xf>
    <xf numFmtId="0" fontId="16" fillId="3" borderId="45" xfId="0" applyFont="1" applyFill="1" applyBorder="1" applyAlignment="1">
      <alignment horizontal="center" vertical="center"/>
    </xf>
    <xf numFmtId="0" fontId="16" fillId="3" borderId="46" xfId="0" applyFont="1" applyFill="1" applyBorder="1" applyAlignment="1">
      <alignment horizontal="center" vertical="center"/>
    </xf>
    <xf numFmtId="49" fontId="16" fillId="3" borderId="46" xfId="0" applyNumberFormat="1" applyFont="1" applyFill="1" applyBorder="1" applyAlignment="1">
      <alignment horizontal="left" vertical="center" wrapText="1"/>
    </xf>
    <xf numFmtId="0" fontId="16" fillId="3" borderId="46" xfId="0" applyFont="1" applyFill="1" applyBorder="1" applyAlignment="1">
      <alignment horizontal="left" vertical="center" wrapText="1"/>
    </xf>
    <xf numFmtId="0" fontId="16" fillId="3" borderId="46" xfId="0" applyFont="1" applyFill="1" applyBorder="1" applyAlignment="1">
      <alignment horizontal="center" vertical="center" wrapText="1"/>
    </xf>
    <xf numFmtId="3" fontId="16" fillId="3" borderId="46" xfId="0" applyNumberFormat="1" applyFont="1" applyFill="1" applyBorder="1" applyAlignment="1">
      <alignment vertical="center"/>
    </xf>
    <xf numFmtId="164" fontId="16" fillId="3" borderId="46" xfId="20" applyNumberFormat="1" applyFont="1" applyFill="1" applyBorder="1" applyAlignment="1">
      <alignment horizontal="right" vertical="center"/>
    </xf>
    <xf numFmtId="164" fontId="16" fillId="3" borderId="47" xfId="20" applyNumberFormat="1" applyFont="1" applyFill="1" applyBorder="1" applyAlignment="1">
      <alignment horizontal="right" vertical="center"/>
    </xf>
    <xf numFmtId="0" fontId="16" fillId="3" borderId="4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49" fontId="16" fillId="3" borderId="49" xfId="0" applyNumberFormat="1" applyFont="1" applyFill="1" applyBorder="1" applyAlignment="1">
      <alignment horizontal="left" vertical="center" wrapText="1"/>
    </xf>
    <xf numFmtId="0" fontId="17" fillId="3" borderId="49" xfId="0" applyFont="1" applyFill="1" applyBorder="1" applyAlignment="1">
      <alignment horizontal="left" vertical="center" wrapText="1"/>
    </xf>
    <xf numFmtId="0" fontId="16" fillId="3" borderId="49" xfId="0" applyFont="1" applyFill="1" applyBorder="1" applyAlignment="1">
      <alignment horizontal="center" vertical="center" wrapText="1"/>
    </xf>
    <xf numFmtId="3" fontId="16" fillId="3" borderId="49" xfId="0" applyNumberFormat="1" applyFont="1" applyFill="1" applyBorder="1" applyAlignment="1">
      <alignment vertical="center"/>
    </xf>
    <xf numFmtId="164" fontId="16" fillId="3" borderId="49" xfId="20" applyNumberFormat="1" applyFont="1" applyFill="1" applyBorder="1" applyAlignment="1">
      <alignment horizontal="right" vertical="center"/>
    </xf>
    <xf numFmtId="164" fontId="16" fillId="3" borderId="50" xfId="20" applyNumberFormat="1" applyFont="1" applyFill="1" applyBorder="1" applyAlignment="1">
      <alignment horizontal="right" vertical="center"/>
    </xf>
    <xf numFmtId="0" fontId="16" fillId="3" borderId="43" xfId="0" applyFont="1" applyFill="1" applyBorder="1"/>
    <xf numFmtId="0" fontId="16" fillId="3" borderId="49" xfId="0" applyFont="1" applyFill="1" applyBorder="1" applyAlignment="1">
      <alignment horizontal="left" vertical="center"/>
    </xf>
    <xf numFmtId="0" fontId="16" fillId="3" borderId="49" xfId="0" applyFont="1" applyFill="1" applyBorder="1" applyAlignment="1">
      <alignment vertical="center"/>
    </xf>
    <xf numFmtId="0" fontId="17" fillId="3" borderId="49" xfId="0" applyFont="1" applyFill="1" applyBorder="1"/>
    <xf numFmtId="0" fontId="16" fillId="3" borderId="49" xfId="0" applyFont="1" applyFill="1" applyBorder="1"/>
    <xf numFmtId="0" fontId="16" fillId="3" borderId="34" xfId="0" applyFont="1" applyFill="1" applyBorder="1" applyAlignment="1">
      <alignment horizontal="left" vertical="center"/>
    </xf>
    <xf numFmtId="0" fontId="16" fillId="3" borderId="34" xfId="0" applyFont="1" applyFill="1" applyBorder="1" applyAlignment="1">
      <alignment vertical="center"/>
    </xf>
    <xf numFmtId="0" fontId="16" fillId="3" borderId="40" xfId="0" applyFont="1" applyFill="1" applyBorder="1"/>
    <xf numFmtId="164" fontId="16" fillId="3" borderId="40" xfId="20" applyNumberFormat="1" applyFont="1" applyFill="1" applyBorder="1" applyAlignment="1">
      <alignment horizontal="right"/>
    </xf>
    <xf numFmtId="164" fontId="16" fillId="3" borderId="41" xfId="2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M54"/>
  <sheetViews>
    <sheetView tabSelected="1" workbookViewId="0" topLeftCell="A4">
      <selection activeCell="F62" sqref="F62"/>
    </sheetView>
  </sheetViews>
  <sheetFormatPr defaultColWidth="9.140625" defaultRowHeight="15"/>
  <cols>
    <col min="1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43.57421875" style="1" customWidth="1"/>
    <col min="7" max="7" width="6.00390625" style="1" customWidth="1"/>
    <col min="8" max="8" width="9.8515625" style="1" customWidth="1"/>
    <col min="9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57421875" style="1" bestFit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32" max="16384" width="9.140625" style="1" customWidth="1"/>
  </cols>
  <sheetData>
    <row r="1" ht="15">
      <c r="E1" s="1" t="s">
        <v>79</v>
      </c>
    </row>
    <row r="2" spans="12:46" ht="36.95" customHeight="1"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AT2" s="2" t="s">
        <v>0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69"/>
      <c r="K3" s="4"/>
      <c r="L3" s="5"/>
      <c r="AT3" s="2" t="s">
        <v>1</v>
      </c>
    </row>
    <row r="4" spans="2:46" ht="24.95" customHeight="1">
      <c r="B4" s="5"/>
      <c r="C4" s="70"/>
      <c r="D4" s="68" t="s">
        <v>2</v>
      </c>
      <c r="E4" s="70"/>
      <c r="F4" s="70"/>
      <c r="G4" s="70"/>
      <c r="H4" s="70"/>
      <c r="I4" s="70"/>
      <c r="J4" s="71"/>
      <c r="L4" s="5"/>
      <c r="M4" s="6" t="s">
        <v>3</v>
      </c>
      <c r="AT4" s="2" t="s">
        <v>4</v>
      </c>
    </row>
    <row r="5" spans="2:12" ht="6.95" customHeight="1">
      <c r="B5" s="5"/>
      <c r="C5" s="70"/>
      <c r="D5" s="70"/>
      <c r="E5" s="70"/>
      <c r="F5" s="70"/>
      <c r="G5" s="70"/>
      <c r="H5" s="70"/>
      <c r="I5" s="70"/>
      <c r="J5" s="71"/>
      <c r="L5" s="5"/>
    </row>
    <row r="6" spans="2:12" ht="12" customHeight="1">
      <c r="B6" s="5"/>
      <c r="C6" s="70"/>
      <c r="D6" s="66" t="s">
        <v>82</v>
      </c>
      <c r="E6" s="70"/>
      <c r="F6" s="98"/>
      <c r="G6" s="70"/>
      <c r="H6" s="70"/>
      <c r="I6" s="70"/>
      <c r="J6" s="71"/>
      <c r="L6" s="5"/>
    </row>
    <row r="7" spans="2:12" ht="16.5" customHeight="1">
      <c r="B7" s="5"/>
      <c r="C7" s="99"/>
      <c r="D7" s="100"/>
      <c r="E7" s="98" t="s">
        <v>80</v>
      </c>
      <c r="F7" s="100"/>
      <c r="G7" s="100"/>
      <c r="H7" s="100"/>
      <c r="I7" s="93"/>
      <c r="J7" s="101"/>
      <c r="K7" s="94"/>
      <c r="L7" s="94"/>
    </row>
    <row r="8" spans="2:12" s="8" customFormat="1" ht="12" customHeight="1">
      <c r="B8" s="7"/>
      <c r="C8" s="67"/>
      <c r="D8" s="66" t="s">
        <v>5</v>
      </c>
      <c r="E8" s="67"/>
      <c r="F8" s="67"/>
      <c r="G8" s="67"/>
      <c r="H8" s="67"/>
      <c r="I8" s="67"/>
      <c r="J8" s="72"/>
      <c r="L8" s="7"/>
    </row>
    <row r="9" spans="2:12" s="8" customFormat="1" ht="16.5" customHeight="1">
      <c r="B9" s="7"/>
      <c r="C9" s="67"/>
      <c r="D9" s="67"/>
      <c r="E9" s="96" t="s">
        <v>12</v>
      </c>
      <c r="F9" s="97"/>
      <c r="G9" s="97"/>
      <c r="H9" s="97"/>
      <c r="I9" s="67"/>
      <c r="J9" s="72"/>
      <c r="L9" s="7"/>
    </row>
    <row r="10" spans="2:12" s="8" customFormat="1" ht="15">
      <c r="B10" s="7"/>
      <c r="C10" s="67"/>
      <c r="D10" s="67"/>
      <c r="E10" s="67"/>
      <c r="F10" s="67"/>
      <c r="G10" s="67"/>
      <c r="H10" s="67"/>
      <c r="I10" s="67"/>
      <c r="J10" s="72"/>
      <c r="L10" s="7"/>
    </row>
    <row r="11" spans="2:12" s="8" customFormat="1" ht="12" customHeight="1">
      <c r="B11" s="7"/>
      <c r="C11" s="67"/>
      <c r="D11" s="66"/>
      <c r="E11" s="67"/>
      <c r="F11" s="66" t="s">
        <v>6</v>
      </c>
      <c r="G11" s="67"/>
      <c r="H11" s="67"/>
      <c r="I11" s="66" t="s">
        <v>7</v>
      </c>
      <c r="J11" s="73" t="s">
        <v>6</v>
      </c>
      <c r="L11" s="7"/>
    </row>
    <row r="12" spans="2:12" s="8" customFormat="1" ht="12" customHeight="1">
      <c r="B12" s="7"/>
      <c r="C12" s="67"/>
      <c r="D12" s="66" t="s">
        <v>8</v>
      </c>
      <c r="E12" s="67"/>
      <c r="F12" s="66" t="s">
        <v>81</v>
      </c>
      <c r="G12" s="67"/>
      <c r="H12" s="67"/>
      <c r="I12" s="66" t="s">
        <v>9</v>
      </c>
      <c r="J12" s="74"/>
      <c r="L12" s="7"/>
    </row>
    <row r="13" spans="2:12" s="8" customFormat="1" ht="10.9" customHeight="1">
      <c r="B13" s="7"/>
      <c r="C13" s="67"/>
      <c r="D13" s="67"/>
      <c r="E13" s="67"/>
      <c r="F13" s="67"/>
      <c r="G13" s="67"/>
      <c r="H13" s="67"/>
      <c r="I13" s="67"/>
      <c r="J13" s="72"/>
      <c r="L13" s="7"/>
    </row>
    <row r="14" spans="2:12" s="8" customFormat="1" ht="12" customHeight="1">
      <c r="B14" s="7"/>
      <c r="C14" s="67"/>
      <c r="D14" s="66" t="s">
        <v>10</v>
      </c>
      <c r="E14" s="67"/>
      <c r="F14" s="67"/>
      <c r="G14" s="67"/>
      <c r="H14" s="67"/>
      <c r="I14" s="66" t="s">
        <v>11</v>
      </c>
      <c r="J14" s="73">
        <v>49180312</v>
      </c>
      <c r="L14" s="7"/>
    </row>
    <row r="15" spans="2:12" s="8" customFormat="1" ht="18" customHeight="1">
      <c r="B15" s="7"/>
      <c r="C15" s="67"/>
      <c r="D15" s="67"/>
      <c r="E15" s="66" t="s">
        <v>12</v>
      </c>
      <c r="F15" s="67"/>
      <c r="G15" s="67"/>
      <c r="H15" s="67"/>
      <c r="I15" s="66" t="s">
        <v>13</v>
      </c>
      <c r="J15" s="73" t="s">
        <v>6</v>
      </c>
      <c r="L15" s="7"/>
    </row>
    <row r="16" spans="2:12" s="8" customFormat="1" ht="6.95" customHeight="1">
      <c r="B16" s="7"/>
      <c r="C16" s="67"/>
      <c r="D16" s="67"/>
      <c r="E16" s="67"/>
      <c r="F16" s="67"/>
      <c r="G16" s="67"/>
      <c r="H16" s="67"/>
      <c r="I16" s="67"/>
      <c r="J16" s="72"/>
      <c r="L16" s="7"/>
    </row>
    <row r="17" spans="2:12" s="8" customFormat="1" ht="6.95" customHeight="1">
      <c r="B17" s="7"/>
      <c r="C17" s="67"/>
      <c r="D17" s="67"/>
      <c r="E17" s="67"/>
      <c r="F17" s="67"/>
      <c r="G17" s="67"/>
      <c r="H17" s="67"/>
      <c r="I17" s="67"/>
      <c r="J17" s="72"/>
      <c r="L17" s="7"/>
    </row>
    <row r="18" spans="2:12" s="8" customFormat="1" ht="6.95" customHeight="1">
      <c r="B18" s="7"/>
      <c r="C18" s="67"/>
      <c r="D18" s="9"/>
      <c r="E18" s="9"/>
      <c r="F18" s="9"/>
      <c r="G18" s="9"/>
      <c r="H18" s="9"/>
      <c r="I18" s="9"/>
      <c r="J18" s="75"/>
      <c r="K18" s="9"/>
      <c r="L18" s="7"/>
    </row>
    <row r="19" spans="2:12" s="8" customFormat="1" ht="25.35" customHeight="1">
      <c r="B19" s="7"/>
      <c r="C19" s="67"/>
      <c r="D19" s="76" t="s">
        <v>14</v>
      </c>
      <c r="E19" s="67"/>
      <c r="F19" s="67"/>
      <c r="G19" s="67"/>
      <c r="H19" s="67"/>
      <c r="I19" s="67"/>
      <c r="J19" s="77">
        <f>ROUND(J32,2)</f>
        <v>0</v>
      </c>
      <c r="L19" s="7"/>
    </row>
    <row r="20" spans="2:12" s="8" customFormat="1" ht="6.95" customHeight="1">
      <c r="B20" s="7"/>
      <c r="C20" s="67"/>
      <c r="D20" s="9"/>
      <c r="E20" s="9"/>
      <c r="F20" s="9"/>
      <c r="G20" s="9"/>
      <c r="H20" s="9"/>
      <c r="I20" s="9"/>
      <c r="J20" s="75"/>
      <c r="K20" s="9"/>
      <c r="L20" s="7"/>
    </row>
    <row r="21" spans="2:12" s="8" customFormat="1" ht="14.45" customHeight="1">
      <c r="B21" s="7"/>
      <c r="C21" s="67"/>
      <c r="D21" s="67"/>
      <c r="E21" s="67"/>
      <c r="F21" s="78" t="s">
        <v>15</v>
      </c>
      <c r="G21" s="67"/>
      <c r="H21" s="67"/>
      <c r="I21" s="78" t="s">
        <v>16</v>
      </c>
      <c r="J21" s="79" t="s">
        <v>17</v>
      </c>
      <c r="L21" s="7"/>
    </row>
    <row r="22" spans="2:12" s="8" customFormat="1" ht="14.45" customHeight="1">
      <c r="B22" s="7"/>
      <c r="C22" s="67"/>
      <c r="D22" s="80" t="s">
        <v>18</v>
      </c>
      <c r="E22" s="66" t="s">
        <v>19</v>
      </c>
      <c r="F22" s="81">
        <f>J19</f>
        <v>0</v>
      </c>
      <c r="G22" s="67"/>
      <c r="H22" s="67"/>
      <c r="I22" s="82">
        <v>0.21</v>
      </c>
      <c r="J22" s="83">
        <f>F22*0.21</f>
        <v>0</v>
      </c>
      <c r="L22" s="7"/>
    </row>
    <row r="23" spans="2:12" s="8" customFormat="1" ht="14.45" customHeight="1" hidden="1">
      <c r="B23" s="7"/>
      <c r="C23" s="67"/>
      <c r="D23" s="67"/>
      <c r="E23" s="66" t="s">
        <v>20</v>
      </c>
      <c r="F23" s="81">
        <f>ROUND((SUM(BG32:BG53)),2)</f>
        <v>0</v>
      </c>
      <c r="G23" s="67"/>
      <c r="H23" s="67"/>
      <c r="I23" s="82">
        <v>0.21</v>
      </c>
      <c r="J23" s="83">
        <f>0</f>
        <v>0</v>
      </c>
      <c r="L23" s="7"/>
    </row>
    <row r="24" spans="2:12" s="8" customFormat="1" ht="14.45" customHeight="1" hidden="1">
      <c r="B24" s="7"/>
      <c r="C24" s="67"/>
      <c r="D24" s="67"/>
      <c r="E24" s="66" t="s">
        <v>21</v>
      </c>
      <c r="F24" s="81">
        <f>ROUND((SUM(BH32:BH53)),2)</f>
        <v>0</v>
      </c>
      <c r="G24" s="67"/>
      <c r="H24" s="67"/>
      <c r="I24" s="82">
        <v>0.15</v>
      </c>
      <c r="J24" s="83">
        <f>0</f>
        <v>0</v>
      </c>
      <c r="L24" s="7"/>
    </row>
    <row r="25" spans="2:12" s="8" customFormat="1" ht="14.45" customHeight="1" hidden="1">
      <c r="B25" s="7"/>
      <c r="C25" s="67"/>
      <c r="D25" s="67"/>
      <c r="E25" s="66" t="s">
        <v>22</v>
      </c>
      <c r="F25" s="81">
        <f>ROUND((SUM(BI32:BI53)),2)</f>
        <v>0</v>
      </c>
      <c r="G25" s="67"/>
      <c r="H25" s="67"/>
      <c r="I25" s="82">
        <v>0</v>
      </c>
      <c r="J25" s="83">
        <f>0</f>
        <v>0</v>
      </c>
      <c r="L25" s="7"/>
    </row>
    <row r="26" spans="2:12" s="8" customFormat="1" ht="6.95" customHeight="1">
      <c r="B26" s="7"/>
      <c r="C26" s="67"/>
      <c r="D26" s="67"/>
      <c r="E26" s="67"/>
      <c r="F26" s="67"/>
      <c r="G26" s="67"/>
      <c r="H26" s="67"/>
      <c r="I26" s="67"/>
      <c r="J26" s="72"/>
      <c r="L26" s="7"/>
    </row>
    <row r="27" spans="2:14" s="8" customFormat="1" ht="25.35" customHeight="1">
      <c r="B27" s="7"/>
      <c r="C27" s="84"/>
      <c r="D27" s="10" t="s">
        <v>23</v>
      </c>
      <c r="E27" s="11"/>
      <c r="F27" s="11"/>
      <c r="G27" s="12" t="s">
        <v>24</v>
      </c>
      <c r="H27" s="13" t="s">
        <v>25</v>
      </c>
      <c r="I27" s="11"/>
      <c r="J27" s="85">
        <f>SUM(J19:J25)</f>
        <v>0</v>
      </c>
      <c r="K27" s="14"/>
      <c r="L27" s="7"/>
      <c r="N27" s="15"/>
    </row>
    <row r="28" spans="2:12" s="8" customFormat="1" ht="14.45" customHeight="1">
      <c r="B28" s="16"/>
      <c r="C28" s="17"/>
      <c r="D28" s="17"/>
      <c r="E28" s="17"/>
      <c r="F28" s="17"/>
      <c r="G28" s="17"/>
      <c r="H28" s="17"/>
      <c r="I28" s="17"/>
      <c r="J28" s="86"/>
      <c r="K28" s="17"/>
      <c r="L28" s="7"/>
    </row>
    <row r="29" ht="15.75" thickBot="1"/>
    <row r="30" spans="2:12" s="8" customFormat="1" ht="10.35" customHeight="1" thickBot="1">
      <c r="B30" s="92"/>
      <c r="C30" s="102"/>
      <c r="D30" s="102"/>
      <c r="E30" s="102"/>
      <c r="F30" s="102"/>
      <c r="G30" s="102"/>
      <c r="H30" s="102"/>
      <c r="I30" s="102"/>
      <c r="J30" s="103"/>
      <c r="L30" s="7"/>
    </row>
    <row r="31" spans="2:20" s="23" customFormat="1" ht="29.25" customHeight="1" thickBot="1">
      <c r="B31" s="87"/>
      <c r="C31" s="104" t="s">
        <v>26</v>
      </c>
      <c r="D31" s="104" t="s">
        <v>27</v>
      </c>
      <c r="E31" s="104" t="s">
        <v>28</v>
      </c>
      <c r="F31" s="104" t="s">
        <v>29</v>
      </c>
      <c r="G31" s="104" t="s">
        <v>30</v>
      </c>
      <c r="H31" s="104" t="s">
        <v>31</v>
      </c>
      <c r="I31" s="104" t="s">
        <v>32</v>
      </c>
      <c r="J31" s="105" t="s">
        <v>33</v>
      </c>
      <c r="K31" s="19" t="s">
        <v>34</v>
      </c>
      <c r="L31" s="18"/>
      <c r="M31" s="20" t="s">
        <v>6</v>
      </c>
      <c r="N31" s="21"/>
      <c r="O31" s="21" t="s">
        <v>35</v>
      </c>
      <c r="P31" s="21" t="s">
        <v>36</v>
      </c>
      <c r="Q31" s="21" t="s">
        <v>37</v>
      </c>
      <c r="R31" s="21" t="s">
        <v>38</v>
      </c>
      <c r="S31" s="21" t="s">
        <v>39</v>
      </c>
      <c r="T31" s="22" t="s">
        <v>40</v>
      </c>
    </row>
    <row r="32" spans="2:63" s="8" customFormat="1" ht="22.9" customHeight="1" thickBot="1">
      <c r="B32" s="88"/>
      <c r="C32" s="106" t="s">
        <v>41</v>
      </c>
      <c r="D32" s="107"/>
      <c r="E32" s="107"/>
      <c r="F32" s="107"/>
      <c r="G32" s="107"/>
      <c r="H32" s="107"/>
      <c r="I32" s="107"/>
      <c r="J32" s="108">
        <f>SUM(J34:J53)</f>
        <v>0</v>
      </c>
      <c r="L32" s="7"/>
      <c r="M32" s="24"/>
      <c r="N32" s="9"/>
      <c r="O32" s="9"/>
      <c r="P32" s="25" t="e">
        <f>#REF!+P33+#REF!+#REF!</f>
        <v>#REF!</v>
      </c>
      <c r="Q32" s="9"/>
      <c r="R32" s="25" t="e">
        <f>#REF!+R33+#REF!+#REF!</f>
        <v>#REF!</v>
      </c>
      <c r="S32" s="9"/>
      <c r="T32" s="26" t="e">
        <f>#REF!+T33+#REF!+#REF!</f>
        <v>#REF!</v>
      </c>
      <c r="AT32" s="2" t="s">
        <v>42</v>
      </c>
      <c r="AU32" s="2" t="s">
        <v>43</v>
      </c>
      <c r="BK32" s="27" t="e">
        <f>#REF!+BK33+#REF!+#REF!</f>
        <v>#REF!</v>
      </c>
    </row>
    <row r="33" spans="2:63" s="29" customFormat="1" ht="25.9" customHeight="1" thickBot="1">
      <c r="B33" s="89"/>
      <c r="C33" s="109"/>
      <c r="D33" s="110"/>
      <c r="E33" s="111" t="s">
        <v>44</v>
      </c>
      <c r="F33" s="111" t="s">
        <v>45</v>
      </c>
      <c r="G33" s="112"/>
      <c r="H33" s="112"/>
      <c r="I33" s="112"/>
      <c r="J33" s="113"/>
      <c r="L33" s="28"/>
      <c r="M33" s="31"/>
      <c r="P33" s="32" t="e">
        <f>#REF!+#REF!</f>
        <v>#REF!</v>
      </c>
      <c r="R33" s="32" t="e">
        <f>#REF!+#REF!</f>
        <v>#REF!</v>
      </c>
      <c r="T33" s="33" t="e">
        <f>#REF!+#REF!</f>
        <v>#REF!</v>
      </c>
      <c r="AR33" s="30" t="s">
        <v>1</v>
      </c>
      <c r="AT33" s="34" t="s">
        <v>42</v>
      </c>
      <c r="AU33" s="34" t="s">
        <v>46</v>
      </c>
      <c r="AY33" s="30" t="s">
        <v>47</v>
      </c>
      <c r="BK33" s="35" t="e">
        <f>#REF!+#REF!</f>
        <v>#REF!</v>
      </c>
    </row>
    <row r="34" spans="2:65" s="53" customFormat="1" ht="16.5" customHeight="1" thickBot="1">
      <c r="B34" s="90"/>
      <c r="C34" s="114"/>
      <c r="D34" s="115"/>
      <c r="E34" s="116"/>
      <c r="F34" s="117" t="s">
        <v>78</v>
      </c>
      <c r="G34" s="118" t="s">
        <v>48</v>
      </c>
      <c r="H34" s="119"/>
      <c r="I34" s="120">
        <v>0</v>
      </c>
      <c r="J34" s="121">
        <f aca="true" t="shared" si="0" ref="J34:J41">ROUND(I34*H34,2)</f>
        <v>0</v>
      </c>
      <c r="K34" s="61"/>
      <c r="L34" s="48"/>
      <c r="M34" s="49"/>
      <c r="N34" s="50"/>
      <c r="O34" s="51"/>
      <c r="P34" s="51"/>
      <c r="Q34" s="51"/>
      <c r="R34" s="51"/>
      <c r="S34" s="51"/>
      <c r="T34" s="52"/>
      <c r="AR34" s="54"/>
      <c r="AT34" s="54"/>
      <c r="AU34" s="54"/>
      <c r="AY34" s="55"/>
      <c r="BE34" s="56"/>
      <c r="BF34" s="56"/>
      <c r="BG34" s="56"/>
      <c r="BH34" s="56"/>
      <c r="BI34" s="56"/>
      <c r="BJ34" s="55"/>
      <c r="BK34" s="56"/>
      <c r="BL34" s="55"/>
      <c r="BM34" s="54"/>
    </row>
    <row r="35" spans="2:65" s="53" customFormat="1" ht="32.25" customHeight="1">
      <c r="B35" s="90"/>
      <c r="C35" s="122">
        <v>1</v>
      </c>
      <c r="D35" s="123"/>
      <c r="E35" s="124"/>
      <c r="F35" s="125" t="s">
        <v>63</v>
      </c>
      <c r="G35" s="126" t="s">
        <v>48</v>
      </c>
      <c r="H35" s="127">
        <v>52</v>
      </c>
      <c r="I35" s="128">
        <v>0</v>
      </c>
      <c r="J35" s="129">
        <f t="shared" si="0"/>
        <v>0</v>
      </c>
      <c r="K35" s="62"/>
      <c r="L35" s="47"/>
      <c r="M35" s="57" t="s">
        <v>6</v>
      </c>
      <c r="N35" s="58"/>
      <c r="O35" s="51">
        <v>0.289</v>
      </c>
      <c r="P35" s="51">
        <f>O35*H35</f>
        <v>15.027999999999999</v>
      </c>
      <c r="Q35" s="51">
        <v>0</v>
      </c>
      <c r="R35" s="51">
        <f>Q35*H35</f>
        <v>0</v>
      </c>
      <c r="S35" s="51">
        <v>0</v>
      </c>
      <c r="T35" s="52">
        <f>S35*H35</f>
        <v>0</v>
      </c>
      <c r="AR35" s="54" t="s">
        <v>49</v>
      </c>
      <c r="AT35" s="54" t="s">
        <v>50</v>
      </c>
      <c r="AU35" s="54" t="s">
        <v>1</v>
      </c>
      <c r="AY35" s="55" t="s">
        <v>47</v>
      </c>
      <c r="BE35" s="56">
        <f>IF(N35="základní",J35,0)</f>
        <v>0</v>
      </c>
      <c r="BF35" s="56">
        <f>IF(N35="snížená",J35,0)</f>
        <v>0</v>
      </c>
      <c r="BG35" s="56">
        <f>IF(N35="zákl. přenesená",J35,0)</f>
        <v>0</v>
      </c>
      <c r="BH35" s="56">
        <f>IF(N35="sníž. přenesená",J35,0)</f>
        <v>0</v>
      </c>
      <c r="BI35" s="56">
        <f>IF(N35="nulová",J35,0)</f>
        <v>0</v>
      </c>
      <c r="BJ35" s="55" t="s">
        <v>51</v>
      </c>
      <c r="BK35" s="56">
        <f>ROUND(I35*H35,2)</f>
        <v>0</v>
      </c>
      <c r="BL35" s="55" t="s">
        <v>49</v>
      </c>
      <c r="BM35" s="54" t="s">
        <v>52</v>
      </c>
    </row>
    <row r="36" spans="2:65" s="53" customFormat="1" ht="16.5" customHeight="1">
      <c r="B36" s="90"/>
      <c r="C36" s="130">
        <v>2</v>
      </c>
      <c r="D36" s="131"/>
      <c r="E36" s="132"/>
      <c r="F36" s="133" t="s">
        <v>56</v>
      </c>
      <c r="G36" s="134" t="s">
        <v>48</v>
      </c>
      <c r="H36" s="135">
        <v>52</v>
      </c>
      <c r="I36" s="136">
        <v>0</v>
      </c>
      <c r="J36" s="137">
        <f t="shared" si="0"/>
        <v>0</v>
      </c>
      <c r="K36" s="61"/>
      <c r="L36" s="48"/>
      <c r="M36" s="49"/>
      <c r="N36" s="50"/>
      <c r="O36" s="51"/>
      <c r="P36" s="51"/>
      <c r="Q36" s="51"/>
      <c r="R36" s="51"/>
      <c r="S36" s="51"/>
      <c r="T36" s="52"/>
      <c r="AR36" s="54"/>
      <c r="AT36" s="54"/>
      <c r="AU36" s="54"/>
      <c r="AY36" s="55"/>
      <c r="BE36" s="56"/>
      <c r="BF36" s="56"/>
      <c r="BG36" s="56"/>
      <c r="BH36" s="56"/>
      <c r="BI36" s="56"/>
      <c r="BJ36" s="55"/>
      <c r="BK36" s="56"/>
      <c r="BL36" s="55"/>
      <c r="BM36" s="54"/>
    </row>
    <row r="37" spans="2:65" s="53" customFormat="1" ht="32.25" customHeight="1">
      <c r="B37" s="90"/>
      <c r="C37" s="130">
        <v>3</v>
      </c>
      <c r="D37" s="131"/>
      <c r="E37" s="132"/>
      <c r="F37" s="133" t="s">
        <v>73</v>
      </c>
      <c r="G37" s="134" t="s">
        <v>48</v>
      </c>
      <c r="H37" s="135">
        <v>48</v>
      </c>
      <c r="I37" s="136">
        <v>0</v>
      </c>
      <c r="J37" s="137">
        <f t="shared" si="0"/>
        <v>0</v>
      </c>
      <c r="K37" s="62"/>
      <c r="L37" s="47"/>
      <c r="M37" s="57" t="s">
        <v>6</v>
      </c>
      <c r="N37" s="58"/>
      <c r="O37" s="51">
        <v>0.289</v>
      </c>
      <c r="P37" s="51">
        <f>O37*H37</f>
        <v>13.872</v>
      </c>
      <c r="Q37" s="51">
        <v>0</v>
      </c>
      <c r="R37" s="51">
        <f>Q37*H37</f>
        <v>0</v>
      </c>
      <c r="S37" s="51">
        <v>0</v>
      </c>
      <c r="T37" s="52">
        <f>S37*H37</f>
        <v>0</v>
      </c>
      <c r="AR37" s="54" t="s">
        <v>49</v>
      </c>
      <c r="AT37" s="54" t="s">
        <v>50</v>
      </c>
      <c r="AU37" s="54" t="s">
        <v>1</v>
      </c>
      <c r="AY37" s="55" t="s">
        <v>47</v>
      </c>
      <c r="BE37" s="56">
        <f>IF(N37="základní",J37,0)</f>
        <v>0</v>
      </c>
      <c r="BF37" s="56">
        <f>IF(N37="snížená",J37,0)</f>
        <v>0</v>
      </c>
      <c r="BG37" s="56">
        <f>IF(N37="zákl. přenesená",J37,0)</f>
        <v>0</v>
      </c>
      <c r="BH37" s="56">
        <f>IF(N37="sníž. přenesená",J37,0)</f>
        <v>0</v>
      </c>
      <c r="BI37" s="56">
        <f>IF(N37="nulová",J37,0)</f>
        <v>0</v>
      </c>
      <c r="BJ37" s="55" t="s">
        <v>51</v>
      </c>
      <c r="BK37" s="56">
        <f>ROUND(I37*H37,2)</f>
        <v>0</v>
      </c>
      <c r="BL37" s="55" t="s">
        <v>49</v>
      </c>
      <c r="BM37" s="54" t="s">
        <v>52</v>
      </c>
    </row>
    <row r="38" spans="2:65" s="53" customFormat="1" ht="32.25" customHeight="1">
      <c r="B38" s="90"/>
      <c r="C38" s="130">
        <v>4</v>
      </c>
      <c r="D38" s="131"/>
      <c r="E38" s="132"/>
      <c r="F38" s="133" t="s">
        <v>64</v>
      </c>
      <c r="G38" s="134" t="s">
        <v>48</v>
      </c>
      <c r="H38" s="135">
        <v>59</v>
      </c>
      <c r="I38" s="136">
        <v>0</v>
      </c>
      <c r="J38" s="137">
        <f t="shared" si="0"/>
        <v>0</v>
      </c>
      <c r="K38" s="62"/>
      <c r="L38" s="47"/>
      <c r="M38" s="57" t="s">
        <v>6</v>
      </c>
      <c r="N38" s="58"/>
      <c r="O38" s="51">
        <v>0.289</v>
      </c>
      <c r="P38" s="51">
        <f>O38*H38</f>
        <v>17.051</v>
      </c>
      <c r="Q38" s="51">
        <v>0</v>
      </c>
      <c r="R38" s="51">
        <f>Q38*H38</f>
        <v>0</v>
      </c>
      <c r="S38" s="51">
        <v>0</v>
      </c>
      <c r="T38" s="52">
        <f>S38*H38</f>
        <v>0</v>
      </c>
      <c r="AR38" s="54" t="s">
        <v>49</v>
      </c>
      <c r="AT38" s="54" t="s">
        <v>50</v>
      </c>
      <c r="AU38" s="54" t="s">
        <v>1</v>
      </c>
      <c r="AY38" s="55" t="s">
        <v>47</v>
      </c>
      <c r="BE38" s="56">
        <f>IF(N38="základní",J38,0)</f>
        <v>0</v>
      </c>
      <c r="BF38" s="56">
        <f>IF(N38="snížená",J38,0)</f>
        <v>0</v>
      </c>
      <c r="BG38" s="56">
        <f>IF(N38="zákl. přenesená",J38,0)</f>
        <v>0</v>
      </c>
      <c r="BH38" s="56">
        <f>IF(N38="sníž. přenesená",J38,0)</f>
        <v>0</v>
      </c>
      <c r="BI38" s="56">
        <f>IF(N38="nulová",J38,0)</f>
        <v>0</v>
      </c>
      <c r="BJ38" s="55" t="s">
        <v>51</v>
      </c>
      <c r="BK38" s="56">
        <f>ROUND(I38*H38,2)</f>
        <v>0</v>
      </c>
      <c r="BL38" s="55" t="s">
        <v>49</v>
      </c>
      <c r="BM38" s="54" t="s">
        <v>52</v>
      </c>
    </row>
    <row r="39" spans="2:65" s="53" customFormat="1" ht="16.5" customHeight="1" thickBot="1">
      <c r="B39" s="90"/>
      <c r="C39" s="138">
        <v>5</v>
      </c>
      <c r="D39" s="139"/>
      <c r="E39" s="140"/>
      <c r="F39" s="141" t="s">
        <v>56</v>
      </c>
      <c r="G39" s="142" t="s">
        <v>48</v>
      </c>
      <c r="H39" s="143">
        <v>59</v>
      </c>
      <c r="I39" s="144">
        <v>0</v>
      </c>
      <c r="J39" s="145">
        <f t="shared" si="0"/>
        <v>0</v>
      </c>
      <c r="K39" s="61"/>
      <c r="L39" s="48"/>
      <c r="M39" s="49"/>
      <c r="N39" s="50"/>
      <c r="O39" s="51"/>
      <c r="P39" s="51"/>
      <c r="Q39" s="51"/>
      <c r="R39" s="51"/>
      <c r="S39" s="51"/>
      <c r="T39" s="52"/>
      <c r="AR39" s="54"/>
      <c r="AT39" s="54"/>
      <c r="AU39" s="54"/>
      <c r="AY39" s="55"/>
      <c r="BE39" s="56"/>
      <c r="BF39" s="56"/>
      <c r="BG39" s="56"/>
      <c r="BH39" s="56"/>
      <c r="BI39" s="56"/>
      <c r="BJ39" s="55"/>
      <c r="BK39" s="56"/>
      <c r="BL39" s="55"/>
      <c r="BM39" s="54"/>
    </row>
    <row r="40" spans="2:65" s="53" customFormat="1" ht="16.5" customHeight="1" thickBot="1">
      <c r="B40" s="90"/>
      <c r="C40" s="114"/>
      <c r="D40" s="115"/>
      <c r="E40" s="116"/>
      <c r="F40" s="146" t="s">
        <v>65</v>
      </c>
      <c r="G40" s="118"/>
      <c r="H40" s="119"/>
      <c r="I40" s="120">
        <v>0</v>
      </c>
      <c r="J40" s="121">
        <f t="shared" si="0"/>
        <v>0</v>
      </c>
      <c r="K40" s="61"/>
      <c r="L40" s="48"/>
      <c r="M40" s="49" t="s">
        <v>6</v>
      </c>
      <c r="N40" s="50"/>
      <c r="O40" s="51">
        <v>0</v>
      </c>
      <c r="P40" s="51">
        <f>O40*H40</f>
        <v>0</v>
      </c>
      <c r="Q40" s="51">
        <v>0.00011</v>
      </c>
      <c r="R40" s="51">
        <f>Q40*H40</f>
        <v>0</v>
      </c>
      <c r="S40" s="51">
        <v>0</v>
      </c>
      <c r="T40" s="52">
        <f>S40*H40</f>
        <v>0</v>
      </c>
      <c r="AR40" s="54" t="s">
        <v>53</v>
      </c>
      <c r="AT40" s="54" t="s">
        <v>54</v>
      </c>
      <c r="AU40" s="54" t="s">
        <v>1</v>
      </c>
      <c r="AY40" s="55" t="s">
        <v>47</v>
      </c>
      <c r="BE40" s="56">
        <f>IF(N40="základní",J40,0)</f>
        <v>0</v>
      </c>
      <c r="BF40" s="56">
        <f>IF(N40="snížená",J40,0)</f>
        <v>0</v>
      </c>
      <c r="BG40" s="56">
        <f>IF(N40="zákl. přenesená",J40,0)</f>
        <v>0</v>
      </c>
      <c r="BH40" s="56">
        <f>IF(N40="sníž. přenesená",J40,0)</f>
        <v>0</v>
      </c>
      <c r="BI40" s="56">
        <f>IF(N40="nulová",J40,0)</f>
        <v>0</v>
      </c>
      <c r="BJ40" s="55" t="s">
        <v>51</v>
      </c>
      <c r="BK40" s="56">
        <f>ROUND(I40*H40,2)</f>
        <v>0</v>
      </c>
      <c r="BL40" s="55" t="s">
        <v>49</v>
      </c>
      <c r="BM40" s="54" t="s">
        <v>55</v>
      </c>
    </row>
    <row r="41" spans="2:65" s="53" customFormat="1" ht="16.5" customHeight="1" thickBot="1">
      <c r="B41" s="90"/>
      <c r="C41" s="147">
        <v>6</v>
      </c>
      <c r="D41" s="148"/>
      <c r="E41" s="149"/>
      <c r="F41" s="150" t="s">
        <v>66</v>
      </c>
      <c r="G41" s="151" t="s">
        <v>67</v>
      </c>
      <c r="H41" s="152">
        <v>1</v>
      </c>
      <c r="I41" s="153">
        <v>0</v>
      </c>
      <c r="J41" s="154">
        <f t="shared" si="0"/>
        <v>0</v>
      </c>
      <c r="K41" s="61"/>
      <c r="L41" s="48"/>
      <c r="M41" s="49"/>
      <c r="N41" s="50"/>
      <c r="O41" s="51"/>
      <c r="P41" s="51"/>
      <c r="Q41" s="51"/>
      <c r="R41" s="51"/>
      <c r="S41" s="51"/>
      <c r="T41" s="52"/>
      <c r="AR41" s="54"/>
      <c r="AT41" s="54"/>
      <c r="AU41" s="54"/>
      <c r="AY41" s="55"/>
      <c r="BE41" s="56"/>
      <c r="BF41" s="56"/>
      <c r="BG41" s="56"/>
      <c r="BH41" s="56"/>
      <c r="BI41" s="56"/>
      <c r="BJ41" s="55"/>
      <c r="BK41" s="56"/>
      <c r="BL41" s="55"/>
      <c r="BM41" s="54"/>
    </row>
    <row r="42" spans="2:65" s="53" customFormat="1" ht="16.5" customHeight="1" thickBot="1">
      <c r="B42" s="90"/>
      <c r="C42" s="114"/>
      <c r="D42" s="115"/>
      <c r="E42" s="116"/>
      <c r="F42" s="146" t="s">
        <v>68</v>
      </c>
      <c r="G42" s="118"/>
      <c r="H42" s="119"/>
      <c r="I42" s="120"/>
      <c r="J42" s="121"/>
      <c r="K42" s="61"/>
      <c r="L42" s="48"/>
      <c r="M42" s="49"/>
      <c r="N42" s="50"/>
      <c r="O42" s="51"/>
      <c r="P42" s="51"/>
      <c r="Q42" s="51"/>
      <c r="R42" s="51"/>
      <c r="S42" s="51"/>
      <c r="T42" s="52"/>
      <c r="AR42" s="54"/>
      <c r="AT42" s="54"/>
      <c r="AU42" s="54"/>
      <c r="AY42" s="55"/>
      <c r="BE42" s="56"/>
      <c r="BF42" s="56"/>
      <c r="BG42" s="56"/>
      <c r="BH42" s="56"/>
      <c r="BI42" s="56"/>
      <c r="BJ42" s="55"/>
      <c r="BK42" s="56"/>
      <c r="BL42" s="55"/>
      <c r="BM42" s="54"/>
    </row>
    <row r="43" spans="2:65" s="53" customFormat="1" ht="32.25" customHeight="1">
      <c r="B43" s="90"/>
      <c r="C43" s="147">
        <v>7</v>
      </c>
      <c r="D43" s="148"/>
      <c r="E43" s="149"/>
      <c r="F43" s="150" t="s">
        <v>74</v>
      </c>
      <c r="G43" s="151" t="s">
        <v>48</v>
      </c>
      <c r="H43" s="152">
        <v>52</v>
      </c>
      <c r="I43" s="153">
        <v>0</v>
      </c>
      <c r="J43" s="154">
        <f aca="true" t="shared" si="1" ref="J43:J48">ROUND(I43*H43,2)</f>
        <v>0</v>
      </c>
      <c r="K43" s="62"/>
      <c r="L43" s="47"/>
      <c r="M43" s="57"/>
      <c r="N43" s="58"/>
      <c r="O43" s="51"/>
      <c r="P43" s="51"/>
      <c r="Q43" s="51"/>
      <c r="R43" s="51"/>
      <c r="S43" s="51"/>
      <c r="T43" s="52"/>
      <c r="AR43" s="54"/>
      <c r="AT43" s="54"/>
      <c r="AU43" s="54"/>
      <c r="AY43" s="55"/>
      <c r="BE43" s="56"/>
      <c r="BF43" s="56"/>
      <c r="BG43" s="56"/>
      <c r="BH43" s="56"/>
      <c r="BI43" s="56"/>
      <c r="BJ43" s="55"/>
      <c r="BK43" s="56"/>
      <c r="BL43" s="55"/>
      <c r="BM43" s="54"/>
    </row>
    <row r="44" spans="2:65" s="53" customFormat="1" ht="32.25" customHeight="1">
      <c r="B44" s="90"/>
      <c r="C44" s="147">
        <v>8</v>
      </c>
      <c r="D44" s="148"/>
      <c r="E44" s="149"/>
      <c r="F44" s="150" t="s">
        <v>75</v>
      </c>
      <c r="G44" s="151" t="s">
        <v>48</v>
      </c>
      <c r="H44" s="152">
        <v>59</v>
      </c>
      <c r="I44" s="153">
        <v>0</v>
      </c>
      <c r="J44" s="154">
        <f t="shared" si="1"/>
        <v>0</v>
      </c>
      <c r="K44" s="62"/>
      <c r="L44" s="47"/>
      <c r="M44" s="57"/>
      <c r="N44" s="58"/>
      <c r="O44" s="51"/>
      <c r="P44" s="51"/>
      <c r="Q44" s="51"/>
      <c r="R44" s="51"/>
      <c r="S44" s="51"/>
      <c r="T44" s="52"/>
      <c r="AR44" s="54"/>
      <c r="AT44" s="54"/>
      <c r="AU44" s="54"/>
      <c r="AY44" s="55"/>
      <c r="BE44" s="56"/>
      <c r="BF44" s="56"/>
      <c r="BG44" s="56"/>
      <c r="BH44" s="56"/>
      <c r="BI44" s="56"/>
      <c r="BJ44" s="55"/>
      <c r="BK44" s="56"/>
      <c r="BL44" s="55"/>
      <c r="BM44" s="54"/>
    </row>
    <row r="45" spans="2:65" s="53" customFormat="1" ht="32.25" customHeight="1" thickBot="1">
      <c r="B45" s="90"/>
      <c r="C45" s="147">
        <v>9</v>
      </c>
      <c r="D45" s="148"/>
      <c r="E45" s="149"/>
      <c r="F45" s="150" t="s">
        <v>76</v>
      </c>
      <c r="G45" s="151" t="s">
        <v>48</v>
      </c>
      <c r="H45" s="152">
        <v>48</v>
      </c>
      <c r="I45" s="153">
        <v>0</v>
      </c>
      <c r="J45" s="154">
        <f t="shared" si="1"/>
        <v>0</v>
      </c>
      <c r="K45" s="62"/>
      <c r="L45" s="47"/>
      <c r="M45" s="57"/>
      <c r="N45" s="58"/>
      <c r="O45" s="51"/>
      <c r="P45" s="51"/>
      <c r="Q45" s="51"/>
      <c r="R45" s="51"/>
      <c r="S45" s="51"/>
      <c r="T45" s="52"/>
      <c r="AR45" s="54"/>
      <c r="AT45" s="54"/>
      <c r="AU45" s="54"/>
      <c r="AY45" s="55"/>
      <c r="BE45" s="56"/>
      <c r="BF45" s="56"/>
      <c r="BG45" s="56"/>
      <c r="BH45" s="56"/>
      <c r="BI45" s="56"/>
      <c r="BJ45" s="55"/>
      <c r="BK45" s="56"/>
      <c r="BL45" s="55"/>
      <c r="BM45" s="54"/>
    </row>
    <row r="46" spans="2:65" s="8" customFormat="1" ht="16.5" customHeight="1" thickBot="1">
      <c r="B46" s="88"/>
      <c r="C46" s="155"/>
      <c r="D46" s="156"/>
      <c r="E46" s="157"/>
      <c r="F46" s="158" t="s">
        <v>77</v>
      </c>
      <c r="G46" s="159"/>
      <c r="H46" s="160"/>
      <c r="I46" s="161">
        <v>0</v>
      </c>
      <c r="J46" s="162">
        <f t="shared" si="1"/>
        <v>0</v>
      </c>
      <c r="K46" s="60"/>
      <c r="L46" s="42"/>
      <c r="M46" s="43" t="s">
        <v>6</v>
      </c>
      <c r="N46" s="44"/>
      <c r="O46" s="38">
        <v>0</v>
      </c>
      <c r="P46" s="38">
        <f>O46*H46</f>
        <v>0</v>
      </c>
      <c r="Q46" s="38">
        <v>0.00011</v>
      </c>
      <c r="R46" s="38">
        <f>Q46*H46</f>
        <v>0</v>
      </c>
      <c r="S46" s="38">
        <v>0</v>
      </c>
      <c r="T46" s="39">
        <f>S46*H46</f>
        <v>0</v>
      </c>
      <c r="AR46" s="40" t="s">
        <v>53</v>
      </c>
      <c r="AT46" s="40" t="s">
        <v>54</v>
      </c>
      <c r="AU46" s="40" t="s">
        <v>1</v>
      </c>
      <c r="AY46" s="2" t="s">
        <v>47</v>
      </c>
      <c r="BE46" s="41">
        <f>IF(N46="základní",J46,0)</f>
        <v>0</v>
      </c>
      <c r="BF46" s="41">
        <f>IF(N46="snížená",J46,0)</f>
        <v>0</v>
      </c>
      <c r="BG46" s="41">
        <f>IF(N46="zákl. přenesená",J46,0)</f>
        <v>0</v>
      </c>
      <c r="BH46" s="41">
        <f>IF(N46="sníž. přenesená",J46,0)</f>
        <v>0</v>
      </c>
      <c r="BI46" s="41">
        <f>IF(N46="nulová",J46,0)</f>
        <v>0</v>
      </c>
      <c r="BJ46" s="2" t="s">
        <v>51</v>
      </c>
      <c r="BK46" s="41">
        <f>ROUND(I46*H46,2)</f>
        <v>0</v>
      </c>
      <c r="BL46" s="2" t="s">
        <v>49</v>
      </c>
      <c r="BM46" s="40" t="s">
        <v>55</v>
      </c>
    </row>
    <row r="47" spans="2:65" s="63" customFormat="1" ht="16.5" customHeight="1">
      <c r="B47" s="88"/>
      <c r="C47" s="122">
        <v>10</v>
      </c>
      <c r="D47" s="123"/>
      <c r="E47" s="124"/>
      <c r="F47" s="125" t="s">
        <v>69</v>
      </c>
      <c r="G47" s="126" t="s">
        <v>48</v>
      </c>
      <c r="H47" s="127">
        <v>61</v>
      </c>
      <c r="I47" s="128">
        <v>0</v>
      </c>
      <c r="J47" s="129">
        <f t="shared" si="1"/>
        <v>0</v>
      </c>
      <c r="K47" s="60"/>
      <c r="L47" s="42"/>
      <c r="M47" s="43"/>
      <c r="N47" s="44"/>
      <c r="O47" s="38"/>
      <c r="P47" s="38"/>
      <c r="Q47" s="38"/>
      <c r="R47" s="38"/>
      <c r="S47" s="38"/>
      <c r="T47" s="39"/>
      <c r="AR47" s="40"/>
      <c r="AT47" s="40"/>
      <c r="AU47" s="40"/>
      <c r="AY47" s="2"/>
      <c r="BE47" s="41"/>
      <c r="BF47" s="41"/>
      <c r="BG47" s="41"/>
      <c r="BH47" s="41"/>
      <c r="BI47" s="41"/>
      <c r="BJ47" s="2"/>
      <c r="BK47" s="41"/>
      <c r="BL47" s="2"/>
      <c r="BM47" s="40"/>
    </row>
    <row r="48" spans="2:65" s="63" customFormat="1" ht="16.5" customHeight="1">
      <c r="B48" s="88"/>
      <c r="C48" s="130">
        <v>11</v>
      </c>
      <c r="D48" s="131"/>
      <c r="E48" s="132"/>
      <c r="F48" s="125" t="s">
        <v>69</v>
      </c>
      <c r="G48" s="134" t="s">
        <v>48</v>
      </c>
      <c r="H48" s="135">
        <v>53</v>
      </c>
      <c r="I48" s="136">
        <v>0</v>
      </c>
      <c r="J48" s="137">
        <f t="shared" si="1"/>
        <v>0</v>
      </c>
      <c r="K48" s="60"/>
      <c r="L48" s="42"/>
      <c r="M48" s="43"/>
      <c r="N48" s="44"/>
      <c r="O48" s="38"/>
      <c r="P48" s="38"/>
      <c r="Q48" s="38"/>
      <c r="R48" s="38"/>
      <c r="S48" s="38"/>
      <c r="T48" s="39"/>
      <c r="AR48" s="40"/>
      <c r="AT48" s="40"/>
      <c r="AU48" s="40"/>
      <c r="AY48" s="2"/>
      <c r="BE48" s="41"/>
      <c r="BF48" s="41"/>
      <c r="BG48" s="41"/>
      <c r="BH48" s="41"/>
      <c r="BI48" s="41"/>
      <c r="BJ48" s="2"/>
      <c r="BK48" s="41"/>
      <c r="BL48" s="2"/>
      <c r="BM48" s="40"/>
    </row>
    <row r="49" spans="2:65" s="8" customFormat="1" ht="16.5" customHeight="1" thickBot="1">
      <c r="B49" s="88"/>
      <c r="C49" s="138">
        <v>12</v>
      </c>
      <c r="D49" s="139"/>
      <c r="E49" s="140"/>
      <c r="F49" s="150" t="s">
        <v>69</v>
      </c>
      <c r="G49" s="142" t="s">
        <v>48</v>
      </c>
      <c r="H49" s="163">
        <v>48</v>
      </c>
      <c r="I49" s="144">
        <v>0</v>
      </c>
      <c r="J49" s="145">
        <f>ROUND(I49*H49,2)</f>
        <v>0</v>
      </c>
      <c r="K49" s="60"/>
      <c r="L49" s="42"/>
      <c r="M49" s="43" t="s">
        <v>6</v>
      </c>
      <c r="N49" s="44"/>
      <c r="O49" s="38">
        <v>0</v>
      </c>
      <c r="P49" s="38">
        <f>O49*H49</f>
        <v>0</v>
      </c>
      <c r="Q49" s="38">
        <v>0</v>
      </c>
      <c r="R49" s="38">
        <f>Q49*H49</f>
        <v>0</v>
      </c>
      <c r="S49" s="38">
        <v>0</v>
      </c>
      <c r="T49" s="39">
        <f>S49*H49</f>
        <v>0</v>
      </c>
      <c r="AR49" s="40" t="s">
        <v>53</v>
      </c>
      <c r="AT49" s="40" t="s">
        <v>54</v>
      </c>
      <c r="AU49" s="40" t="s">
        <v>1</v>
      </c>
      <c r="AY49" s="2" t="s">
        <v>47</v>
      </c>
      <c r="BE49" s="41">
        <f>IF(N49="základní",J49,0)</f>
        <v>0</v>
      </c>
      <c r="BF49" s="41">
        <f>IF(N49="snížená",J49,0)</f>
        <v>0</v>
      </c>
      <c r="BG49" s="41">
        <f>IF(N49="zákl. přenesená",J49,0)</f>
        <v>0</v>
      </c>
      <c r="BH49" s="41">
        <f>IF(N49="sníž. přenesená",J49,0)</f>
        <v>0</v>
      </c>
      <c r="BI49" s="41">
        <f>IF(N49="nulová",J49,0)</f>
        <v>0</v>
      </c>
      <c r="BJ49" s="2" t="s">
        <v>51</v>
      </c>
      <c r="BK49" s="41">
        <f>ROUND(I49*H49,2)</f>
        <v>0</v>
      </c>
      <c r="BL49" s="2" t="s">
        <v>49</v>
      </c>
      <c r="BM49" s="40" t="s">
        <v>58</v>
      </c>
    </row>
    <row r="50" spans="2:47" s="8" customFormat="1" ht="16.5" customHeight="1" thickBot="1">
      <c r="B50" s="88"/>
      <c r="C50" s="155"/>
      <c r="D50" s="164"/>
      <c r="E50" s="165"/>
      <c r="F50" s="166" t="s">
        <v>70</v>
      </c>
      <c r="G50" s="159" t="s">
        <v>48</v>
      </c>
      <c r="H50" s="167"/>
      <c r="I50" s="161">
        <v>0</v>
      </c>
      <c r="J50" s="162">
        <f>ROUND(I50*H50,2)</f>
        <v>0</v>
      </c>
      <c r="L50" s="7"/>
      <c r="M50" s="45"/>
      <c r="T50" s="46"/>
      <c r="AT50" s="2" t="s">
        <v>59</v>
      </c>
      <c r="AU50" s="2" t="s">
        <v>1</v>
      </c>
    </row>
    <row r="51" spans="2:47" s="8" customFormat="1" ht="16.5" customHeight="1">
      <c r="B51" s="88"/>
      <c r="C51" s="122">
        <v>13</v>
      </c>
      <c r="D51" s="168"/>
      <c r="E51" s="169"/>
      <c r="F51" s="112" t="s">
        <v>71</v>
      </c>
      <c r="G51" s="126" t="s">
        <v>48</v>
      </c>
      <c r="H51" s="112">
        <v>162</v>
      </c>
      <c r="I51" s="128">
        <v>0</v>
      </c>
      <c r="J51" s="129">
        <f>ROUND(I51*H51,2)</f>
        <v>0</v>
      </c>
      <c r="L51" s="7"/>
      <c r="M51" s="45"/>
      <c r="T51" s="46"/>
      <c r="AT51" s="2"/>
      <c r="AU51" s="2"/>
    </row>
    <row r="52" spans="2:65" s="8" customFormat="1" ht="16.5" customHeight="1">
      <c r="B52" s="88"/>
      <c r="C52" s="130">
        <v>14</v>
      </c>
      <c r="D52" s="131"/>
      <c r="E52" s="132"/>
      <c r="F52" s="170" t="s">
        <v>72</v>
      </c>
      <c r="G52" s="134" t="s">
        <v>57</v>
      </c>
      <c r="H52" s="170">
        <v>1</v>
      </c>
      <c r="I52" s="136">
        <v>0</v>
      </c>
      <c r="J52" s="137">
        <f>ROUND(I52*H52,2)</f>
        <v>0</v>
      </c>
      <c r="K52" s="59"/>
      <c r="L52" s="7"/>
      <c r="M52" s="36" t="s">
        <v>6</v>
      </c>
      <c r="N52" s="37"/>
      <c r="O52" s="38">
        <v>0.192</v>
      </c>
      <c r="P52" s="38">
        <f>O52*H52</f>
        <v>0.192</v>
      </c>
      <c r="Q52" s="38">
        <v>0</v>
      </c>
      <c r="R52" s="38">
        <f>Q52*H52</f>
        <v>0</v>
      </c>
      <c r="S52" s="38">
        <v>0</v>
      </c>
      <c r="T52" s="39">
        <f>S52*H52</f>
        <v>0</v>
      </c>
      <c r="AR52" s="40" t="s">
        <v>49</v>
      </c>
      <c r="AT52" s="40" t="s">
        <v>50</v>
      </c>
      <c r="AU52" s="40" t="s">
        <v>1</v>
      </c>
      <c r="AY52" s="2" t="s">
        <v>47</v>
      </c>
      <c r="BE52" s="41">
        <f>IF(N52="základní",J52,0)</f>
        <v>0</v>
      </c>
      <c r="BF52" s="41">
        <f>IF(N52="snížená",J52,0)</f>
        <v>0</v>
      </c>
      <c r="BG52" s="41">
        <f>IF(N52="zákl. přenesená",J52,0)</f>
        <v>0</v>
      </c>
      <c r="BH52" s="41">
        <f>IF(N52="sníž. přenesená",J52,0)</f>
        <v>0</v>
      </c>
      <c r="BI52" s="41">
        <f>IF(N52="nulová",J52,0)</f>
        <v>0</v>
      </c>
      <c r="BJ52" s="2" t="s">
        <v>51</v>
      </c>
      <c r="BK52" s="41">
        <f>ROUND(I52*H52,2)</f>
        <v>0</v>
      </c>
      <c r="BL52" s="2" t="s">
        <v>49</v>
      </c>
      <c r="BM52" s="40" t="s">
        <v>60</v>
      </c>
    </row>
    <row r="53" spans="2:65" s="8" customFormat="1" ht="16.5" customHeight="1">
      <c r="B53" s="88"/>
      <c r="C53" s="130">
        <v>15</v>
      </c>
      <c r="D53" s="131"/>
      <c r="E53" s="132"/>
      <c r="F53" s="170" t="s">
        <v>62</v>
      </c>
      <c r="G53" s="134" t="s">
        <v>57</v>
      </c>
      <c r="H53" s="170">
        <v>1</v>
      </c>
      <c r="I53" s="171">
        <v>0</v>
      </c>
      <c r="J53" s="172">
        <f>ROUND(I53*H53,2)</f>
        <v>0</v>
      </c>
      <c r="K53" s="60"/>
      <c r="L53" s="42"/>
      <c r="M53" s="43" t="s">
        <v>6</v>
      </c>
      <c r="N53" s="44"/>
      <c r="O53" s="38">
        <v>0</v>
      </c>
      <c r="P53" s="38">
        <f>O53*H53</f>
        <v>0</v>
      </c>
      <c r="Q53" s="38">
        <v>0</v>
      </c>
      <c r="R53" s="38">
        <f>Q53*H53</f>
        <v>0</v>
      </c>
      <c r="S53" s="38">
        <v>0</v>
      </c>
      <c r="T53" s="39">
        <f>S53*H53</f>
        <v>0</v>
      </c>
      <c r="AR53" s="40" t="s">
        <v>53</v>
      </c>
      <c r="AT53" s="40" t="s">
        <v>54</v>
      </c>
      <c r="AU53" s="40" t="s">
        <v>1</v>
      </c>
      <c r="AY53" s="2" t="s">
        <v>47</v>
      </c>
      <c r="BE53" s="41">
        <f>IF(N53="základní",J53,0)</f>
        <v>0</v>
      </c>
      <c r="BF53" s="41">
        <f>IF(N53="snížená",J53,0)</f>
        <v>0</v>
      </c>
      <c r="BG53" s="41">
        <f>IF(N53="zákl. přenesená",J53,0)</f>
        <v>0</v>
      </c>
      <c r="BH53" s="41">
        <f>IF(N53="sníž. přenesená",J53,0)</f>
        <v>0</v>
      </c>
      <c r="BI53" s="41">
        <f>IF(N53="nulová",J53,0)</f>
        <v>0</v>
      </c>
      <c r="BJ53" s="2" t="s">
        <v>51</v>
      </c>
      <c r="BK53" s="41">
        <f>ROUND(I53*H53,2)</f>
        <v>0</v>
      </c>
      <c r="BL53" s="2" t="s">
        <v>49</v>
      </c>
      <c r="BM53" s="40" t="s">
        <v>61</v>
      </c>
    </row>
    <row r="54" spans="2:12" s="8" customFormat="1" ht="6.95" customHeight="1" thickBot="1">
      <c r="B54" s="91"/>
      <c r="C54" s="64"/>
      <c r="D54" s="64"/>
      <c r="E54" s="64"/>
      <c r="F54" s="64"/>
      <c r="G54" s="64"/>
      <c r="H54" s="64"/>
      <c r="I54" s="64"/>
      <c r="J54" s="65"/>
      <c r="K54" s="17"/>
      <c r="L54" s="7"/>
    </row>
  </sheetData>
  <mergeCells count="2">
    <mergeCell ref="L2:V2"/>
    <mergeCell ref="E9:H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Němeček</dc:creator>
  <cp:keywords/>
  <dc:description/>
  <cp:lastModifiedBy>Sylva Hajšmanová</cp:lastModifiedBy>
  <cp:lastPrinted>2021-12-07T10:09:25Z</cp:lastPrinted>
  <dcterms:created xsi:type="dcterms:W3CDTF">2019-10-16T09:59:03Z</dcterms:created>
  <dcterms:modified xsi:type="dcterms:W3CDTF">2021-12-07T10:09:54Z</dcterms:modified>
  <cp:category/>
  <cp:version/>
  <cp:contentType/>
  <cp:contentStatus/>
</cp:coreProperties>
</file>