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activeTab="0"/>
  </bookViews>
  <sheets>
    <sheet name="List1"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<sst xmlns="http://schemas.openxmlformats.org/spreadsheetml/2006/main" count="197" uniqueCount="124">
  <si>
    <t>Název položky</t>
  </si>
  <si>
    <t>Popis / minimální technické parametry</t>
  </si>
  <si>
    <t>MJ</t>
  </si>
  <si>
    <t>Množství celkem</t>
  </si>
  <si>
    <t>Cena jednotková bez DPH</t>
  </si>
  <si>
    <t>Cena celkem bez DPH</t>
  </si>
  <si>
    <t>Sazba DPH</t>
  </si>
  <si>
    <t>Cena celkem s DPH</t>
  </si>
  <si>
    <t>Infrastruktura laboratoří</t>
  </si>
  <si>
    <t>Interface technologie</t>
  </si>
  <si>
    <t>Rozvodný panel 230V</t>
  </si>
  <si>
    <t>ks</t>
  </si>
  <si>
    <t>Patch panel CAT6</t>
  </si>
  <si>
    <t>Ostatní příslušenství</t>
  </si>
  <si>
    <t>soubor</t>
  </si>
  <si>
    <t>Aktivní síťové prvky pro rozvody LAN + WIFI</t>
  </si>
  <si>
    <t>Acces point</t>
  </si>
  <si>
    <t>Optický modul</t>
  </si>
  <si>
    <t>Fyzikálně-interaktivní laboratoř</t>
  </si>
  <si>
    <t>Interaktivní LCD</t>
  </si>
  <si>
    <t>Interaktivní zobrazovač</t>
  </si>
  <si>
    <t>pojezd na zeď</t>
  </si>
  <si>
    <t>Pro zobrazovač 55-86"</t>
  </si>
  <si>
    <t>Instalace interaktivního displeje</t>
  </si>
  <si>
    <t>včetně portřebné kabeláž</t>
  </si>
  <si>
    <t>PC modul</t>
  </si>
  <si>
    <t>case s min. 180W zdrojem s účinnosti až 93%, výkon CPU min. 8900 bodu dle nezávislého testu cpubenchmark.net, operační paměť 8GB DDR4, pevný M.2 SSD disk s kapacitou 256GB, DVD-RW optická mechanika, Gbit síťová karta, Wifi standardu 802.11ac (2x2), Bluetooth, čtečka pam. karet, min. 2x DisplayPort a 1x HDMI, USB Type-C, USB 3.1, USB 2.0, klávesnici a myš, operační systém s podporu AD (domény), servisní služba u zákazníka s odezvou do následujícího pracovního dne od nahlášení servisní události</t>
  </si>
  <si>
    <t>Předškolní věk - bez připojení k interaktivnímu LCD</t>
  </si>
  <si>
    <t>Sady pomůcek pro pokusy a experimentování</t>
  </si>
  <si>
    <t>Voda</t>
  </si>
  <si>
    <t>Vzduch</t>
  </si>
  <si>
    <t>Magnetizmus</t>
  </si>
  <si>
    <t>Rostliny</t>
  </si>
  <si>
    <t>Experimenty pro nejmenší</t>
  </si>
  <si>
    <t>Sestava pro třídu, obsahuje 6x robota v plastovém boxu, 6x sadu kódovacích tabulek v plastovém boxu, sadu prstenců pro odlišení robotů 3x herní pole s možností propojení do většího pole, nabíjecí stanici pro roboty a 2x tašku na uskladnění a přenášení sestavy.</t>
  </si>
  <si>
    <t>Experimenty pro první supeň</t>
  </si>
  <si>
    <t>Sestava pro třídu, obsahuje 5x sadu (min. 280 konstrukčních a pohybových dílů, 3 inteligentní motory, optický senzor, nárazníkový senzor, elektromagnet, mozek robota s nabíjecí baterií). Součástí je aplikace pro Windows, MacOS, iOS a Android.</t>
  </si>
  <si>
    <t>Herní pole</t>
  </si>
  <si>
    <t>Základní škola - bez připojení k interaktivnímu LCD</t>
  </si>
  <si>
    <t>Vidět a slyšet</t>
  </si>
  <si>
    <t>Elektřina a magnetismus</t>
  </si>
  <si>
    <t>Půda, výživa, energie</t>
  </si>
  <si>
    <t>Teplo a oheň</t>
  </si>
  <si>
    <t>Stroje a konstrukce</t>
  </si>
  <si>
    <t>Voda a vzduch</t>
  </si>
  <si>
    <t>Základní škola - s připojením k interaktivnímu LCD</t>
  </si>
  <si>
    <t>Sada pro eperimety v Biologii</t>
  </si>
  <si>
    <t>Žákovská sada pro experimenty v učebně přírodních věd obsahující: plastový kufřík pro bezpečné uložení senzorů (každý senzor má speciálně tvarovanou přihrádku), metodickou příručka učitele, včetně popisu úlohy, seznamu pomůcek a odhadu času potřebného na experiment, USB flash disk s 28 žákovskými úlohami, 7 senzorů - bezdrátový senzor teploty (-40°C až 125°C), bezdrátový senzor pH (0-14 pH), bezdrátový senzor tepu s ručními úchyty (0-240 bpm), bezdrátový senzor CO2 (0-100000 ppm), bezdrátový senzor počasí s anemometrem a GPS (měří teplotu a tlak vzduchu, rychlost a směr větru, relativní vlhkost, UV index, pozici, rychlost a nadmořskou výšku dle GPS, autonomní sběr dat bez PC), senzor vodivosti (0-20 000 μS/cm), bezdrátový senzor krevního tlaku (0 až 375 mmHg). 
Součástí dodávky sw SPARKvue.</t>
  </si>
  <si>
    <t>Sada pro experimenty ve fyzice</t>
  </si>
  <si>
    <t>Žákovská sada pro experimenty v učebně přírodních věd obsahující: plastový kufřík pro bezpečné uložení senzorů (každý senzor má speciálně tvarovanou přihrádku), metodickou příručka učitele, včetně popisu úlohy, seznamu pomůcek a odhadu času potřebného na experiment, USB flash disk s 28 žákovskými úlohami, 9 senzorů - bezdrátový senzor teploty (-40°C až 125°C),  bezdrátový senzor síly  (±50 N), bezdrátový senzor tlaku (0 - 400 kPa), bezdrátový senzor napětí (± 15 V), bezdrátový senzor proudu (dva rozsahy ± 0,1 A a ± 1 A), bezdrátový senzor světla (300 - 1100 nm, měří intenzitu světla, RGB, UVA UVB a UV index), bezdrátový senzor pohybu (0,15 - 4 m), bezdrátový senzor magnetického pole (dva rozsahy ± 49 G a ± 1300 G),  bezdrátový senzor vozík pro dynamické pokusy (měří sílu ±100 N, rychlost ± 3 m/s, zrychlení ±16 g). 
Součástí dodávky sw SPARKvue.</t>
  </si>
  <si>
    <t>Sada pro experimenty v chemii</t>
  </si>
  <si>
    <t>Žákovská sada pro experimenty v učebně přírodních věd obsahující: plastový kufřík pro bezpečné uložení senzorů (každý senzor má speciálně tvarovanou přihrádku), metodickou příručka učitele, včetně popisu úlohy, seznamu pomůcek a odhadu času potřebného na experiment, USB flash disk s žákovskými úlohami, 10 senzorů a doplňků - bezdrátový senzor teploty (-40°C až 125°C),  bezdrátový senzor tlak (0 - 400 kPa), bezdrátový senzor pH (0 - 14 pH), bezdrátový senzor CO2 (0 - 100000 ppm), bezdrátový senzor vodivosti (0-20 000 μS/cm), bezdrátový čítač kapek (až 10 kapek/s), bezdrátový kolorimetr (detekce vlnové délky 650 nm, 600 nm, 570 nm, 550 nm, 500 nm, 450 nm) a turbidimetr (0-400 NTU), plochá elektroda pH, elektroda oxidace a redukce, návlek na senzor CO2 pro měření ve vodě).
Součástí dodávky sw SPARKvue.</t>
  </si>
  <si>
    <t>Datalogger</t>
  </si>
  <si>
    <t>Datalogger s berevným dotykovým displejem 9,6". Předinstalovaný sw pro měření v přírodních vědách. Integrované čidlo teploty a napětí včetně příslušných sond a 2 porty pro připojení senzorů.</t>
  </si>
  <si>
    <t>Roszšiřující sada senzorů a čidel pro Fyziku</t>
  </si>
  <si>
    <t>Sada obsahuje - univerzální rozhraní pro měření (min. 2x digitální vstup, min. 2x analogový vstup, min. 2x vstup pro fotobrány, osciloskop, generátor), kovovou dráhu (o délce min. 2,2m, min. 2x bezdrátový vozík se senzory, které měří sílu, polohu, rychlost a akceleraci, dále závaží, kladku, pružiny, třetí blok), 2x rotor pro pohon bezdrátového vozíku, sadu pro základní elektrické obvody (min. bezdrátový senzor napětí a proudu, spojovací díly, rezistrory, kondenzátor, žárovku, LED, napájecí modul a baterii), sadu jednoduché stroje (min. 2 stojany, kladky, třecí blok, ozubená kola), sadu rotace a setrvačnost (disky a prstence min. 8,9cm, min. 100g, tyč pro kyvadlo), sadu pro stavbu mostních konstrukcí (min. 42 nosníků různých délek, bezdrátový tenzometr s akcelerometrem, dopadovou plošinu (rozsah min -1000N až +4000N, rozlišení max. 0,1N), bezdrátový senzor rotace (rozlišení max. 0,18°), bezdrátovou fotobránu (2 měřící fotobrány vzdálené min. 15mm), senzor zvuku s mikrofonem (rozsah min. 20-9000Hz), dobíjecí stanici pro až 10 bezdrátových senzor s konektorem microUSB. Cena včetně dopravy, instalace a zaškolení uživatele.</t>
  </si>
  <si>
    <t>Rozšiřující sada senzorů a čidel pro Chemii</t>
  </si>
  <si>
    <t>Sada obsahuje bezdrátový spektrometer (min. rozsah 380-950nm), optické vlákno pro spektrometr, ohřívací plotýnku s magnetickou míchačkou (min. 300°C, min. 1500 otáček za minutu), 5x míchací tyčinku, digitální váhy (min. 2000g, rozlišení max. 0,1g) + USB adaptér pro připojení k PC, dobíjecí stanici pro až 10 bezdrátových senzor s konektorem microUSB.</t>
  </si>
  <si>
    <t>Rozšiřující sada senzorů a čidel pro Biologii</t>
  </si>
  <si>
    <t>Sada obsahuje model lidského oka, komoru pro pozorování ekosystému, komoru pro fotosyntézu, senzor EKG, senzor průtokoměr s teploměrem, bezdrátový teplotní senzor, tělní povrchová teplotní sonda, senzor spirometr s 10 náustky, bezdrátové rozhraní, bezdrátový senzor O2, bezdrátový senzor krevního tlaku, dobíjecí stanici.</t>
  </si>
  <si>
    <t>Rozhraní pro měření</t>
  </si>
  <si>
    <t>Univerzální rozhraní s 4 porty pro senzory, 4 analogové vysokorychlostní vstupy, 4 digitální vstupy pro fotobrány.  Generátor funkcí sinus, trojúhelník, obdélník, pilovitý vzestupný a sestupný, DC. Osciloskop a FFT zobrazení.</t>
  </si>
  <si>
    <t>SW pro základní školy</t>
  </si>
  <si>
    <t xml:space="preserve">SW licence zahrnuje více než 60 připravených aktivit. </t>
  </si>
  <si>
    <t>kus</t>
  </si>
  <si>
    <t>SW rozšiřující</t>
  </si>
  <si>
    <t>Laboratoř robotiky a CNC</t>
  </si>
  <si>
    <t>technologické vybavení laboratoře</t>
  </si>
  <si>
    <t>Interaktivní displej</t>
  </si>
  <si>
    <t>Mobilní stojan</t>
  </si>
  <si>
    <t xml:space="preserve">elektricky, výškově nastavitelný, mobilní stojan, s možností náklonu displej až do horizontální polohy </t>
  </si>
  <si>
    <t xml:space="preserve">datový projektor </t>
  </si>
  <si>
    <t xml:space="preserve">datový projektor, technologie 3LCD, rozlišení min.1920 x 1200,  výkon min. 3800 ANSI lumenů, kontrast min. 16000 : 1, obrazové vstupy min. 2 x HDMI, 1 x VGA, hmotnost max. 3,5 kg, </t>
  </si>
  <si>
    <t>plátno</t>
  </si>
  <si>
    <t>3d tiskárna</t>
  </si>
  <si>
    <t>3D tiskárna spolu s mycí a vytvrzovací stanicí, automatická kalibrace s rychle vyjímatelnou tiskovou platformou, LCD a UV LED, tiskový materiál UV světlocitlivý tekutý resin, senzor hladiny resinu, podpora pryskyřic ostatních výrobců, automatická kalibrace, rozměr tiskárny 400 × 237 × 225 mm, tiskový prostor min. 120 × 65 × 150 mm, LCD displej 5.5’’, doporučená výška vrstvy 0.025–0.1 mm (podpora proměnlivé výšky vrstvy), nejmenší výška vrstvy 0.01 mm, podpora USB, Wi-Fi, LAN, dotykové ovládání LCD, rychlost 6 sekund na vrstvu nezávisle na velikosti vrstvy, interaktivní kalibrační průvodce s názornými instrukcemi, software pro přípravu 3D objektů</t>
  </si>
  <si>
    <t>Technologie tisku FFF (Fused Filement Fabrication), velikost tištěného objektu cca 150x150x150, přesnost tisku cca 0,1 mm, tloušťka vrstvy 0,05 až 0,2 mm, rychlost tisku min. 90 mm/s, uzavřený elektronicky uzamykatelný box, vnitřní osvětlení LED, Ethernet, možnost přístupu k tiskárně (odemknutí) přes čipovou kartu, napájení 230 V, ovládací SW k 3D tiskárně, software správy tiskárny - součástí 3 letá licence pro správu tisku, rychlou a jednoduchou správa uživatelů, funkce výpočtu nákladů na tisk konkrétního modelu, zabezpečený přístup k 3D funkcím tiskárny, přístup do 3D akademie nabízející 3D lekce tisku, videoukázky, instruktážní videa a návody využití 3D tisku, součásti 750g filamentu</t>
  </si>
  <si>
    <t xml:space="preserve">kus </t>
  </si>
  <si>
    <t>3D scanner</t>
  </si>
  <si>
    <t>3D scanner s točnou umožňující jak automatické, tak manuální skenování, 3D skenovací technologie e strukturovaným světlem, vytváření sítí pro 3D data, automatická kalibrace, skenování na jedno kliknutí, zarovnání podle značkovacích bodů, nebo otočné značky, případně mauální zarovnání, přesnost 0,05mm, bez laseru 360° autoscan 1 minuta. Minimální a maximální rozměry skenovaného objektu 30x30x30mm - 1200x1200x1200mm, rozlišení kamery 1,3 MPx, vzdálenost skenování 290-480mm, hmotnost 4,2kg, rozměry 570x210x210mm</t>
  </si>
  <si>
    <t>Experimenty pro druhý stupeň</t>
  </si>
  <si>
    <t>Speciální kola</t>
  </si>
  <si>
    <t>Speciální kola s obvodem 200mm, která umožňují pohyb vpřed, vzad, ale i do stran.</t>
  </si>
  <si>
    <t>Doplňková sada</t>
  </si>
  <si>
    <t>pracovní stanice AiO</t>
  </si>
  <si>
    <t>AllInOne zařízení, IPS 21.5" dotykový display s FullHD rozlišením a poměrem stran 16:9, podpora 10 dotyků, výkon CPU min. 5900 bodu dle nezávislého testu cpubenchmark.net, operační paměť 8GB DDR4, disk SSD s kapacitou 128GB, 2MP kamera 720p,  WiFi standardu 802.11ac + BT, USB 3.0, HDMI výstup, čtečka paměťových karet, repro 2x1.5W, integrovaná baterie nebo záložní zdroj umožňující mobilitu zařízení s výdrží provozu až 3h, VESA100, operační systém kompatibilní s platformou Microsoft s podporu AD (domény)</t>
  </si>
  <si>
    <t>Dobíjecí box</t>
  </si>
  <si>
    <t>Case pro uložení a napájení až 10ks AiO zařízení o uhlopříčce až 22" (bez klávesnic a myší), nabízí mobilitu díky 4 kolečkům z toho dvě s možnosti aretace, možnost uzamknutí/zabezpečení proti odcizení AiO, police z přední strany opatřena bezpečnostním lemem zabraňující odření/poškození AiO, speciální spínací elektroniku ochraňující před proudovými nárazy v síti</t>
  </si>
  <si>
    <t>Sada pro programování a kódování</t>
  </si>
  <si>
    <t>Třídní sada obsahuje pro programování a kódování. Obsahuje 20 DC motorků, 10 světelných senzorů, 10 RGB led světel, 20 kol, 10 univerzálních nosičů 10 podvozků aut, 10 kuličkových kol, 10 LEGO ozubených kol, 20 malých LEGO dílů, 20 velkých LEGO dílů, 8 microUSB nabíjecích kabelů 5 v 1, průvodce jak začít. Vše uloženo v plastovém boxu.</t>
  </si>
  <si>
    <t>Rozšiřující sada pro programování a kódování</t>
  </si>
  <si>
    <t>Rozšiřující sada pro programování a kódování. Obsahuje 2 tlačítka, 2 RGB led světla, 1 senzor tepla, 1 senzor vzdálenosti, 1 bzučák, 1 senzor náklonu, 1 světelný senzor, 1 senzor tlaku, 2 posuvné měniče 4 DC motorky, 1 servomotorek, 4 kola, 2 univerzální nosiče, 2 podvozky aut, 2 kuličková kola, 2 LEGO ozubená kola, 10 malých LEGO dílů, 4 velkých LEGO dílů, 3 microUSB nabíjecí kabely 5 v 1, 1 průvodce jak začít. Vše uloženo v plastovém boxu.</t>
  </si>
  <si>
    <t>Reproduktory</t>
  </si>
  <si>
    <t>Reprodukotr 200W 8Ohm, bílá nástěnný včetně držáku na zeď</t>
  </si>
  <si>
    <t>Mixážní zesilovač</t>
  </si>
  <si>
    <t>Mikrofon</t>
  </si>
  <si>
    <t>Mikrofon - Bezdrátová RF digitální sada, klopový všesměrový mikrofon, frekvenční rozsah min. 80Hz - 15kHz, akumulátor s výdrží min. 6 hod., vč. systémového nabíjení ve vysílači, 3 pin zvukový výstup, výrobcem garantovaný provoz min. 8 systémů v jedné lokaci, rozměry vysílače max. 110×70×25mm, váha max. 90g, vč. externí zvukové karty pro vstup mikrofonu 1x 3,5mm konektor, 4pólový výstup pro sluchátka s mikrofonem 1 x 3,5mm, stereo výstup, kompatibilita s USB 2.0 / 3.0</t>
  </si>
  <si>
    <t>celkem</t>
  </si>
  <si>
    <t>Mini sestava mixáže a zesilovač s minimální konfigurací: 1x mic/sym., 4x  line, RS-232, EQ, preamp out, výkon zesilovače min. 2x 80W / 4Ω, 20 Hz - 20 kHz, konvenční chlazení - bez hluku, 19" držáky, výška max 2U</t>
  </si>
  <si>
    <t>Rack</t>
  </si>
  <si>
    <t>Poe injektor</t>
  </si>
  <si>
    <t>48-portový switch SSP managovatelný</t>
  </si>
  <si>
    <t xml:space="preserve">ks </t>
  </si>
  <si>
    <t>Optický kabel 30m</t>
  </si>
  <si>
    <t xml:space="preserve">
stropní / nástěnný bezdrátový přístupový bod (AP), 802.11a/c, dvě rádia, optimalizace vyzařovacího diagramu pro montáž na stěnu nebo na strop, 2.4GHz a 5GHz, min. 6 optimalizovaných embedded antén - 3x3 MIMO, PoE, management, 2x RJ45, cena včetně dopravy, instalace, nastavení.
</t>
  </si>
  <si>
    <t xml:space="preserve">PoE adaptér dodávající elektrickou energii po ethernetovém kabelu (30W). Cena včetně dopravy, instalace.
</t>
  </si>
  <si>
    <t xml:space="preserve">
datový přepínač s min. 48 porty 10/100/1000Mbit, s rychlosti přepnutí až 100 Gpps, buffer pro 1,5 M packetu, podporou až 16tis. MAC adres, setem pro instalaci do rack, s napájecím zdrojem, max. 27 dBA při 25°C</t>
  </si>
  <si>
    <t>Protipožární ucpávka</t>
  </si>
  <si>
    <t xml:space="preserve">19" rozvaděč stojanový 9U/600x600 skleněné dveře, šedý, včetně polic, rozvodného panelu 230V montážní sady a záslepky 19" 1U. Cena včetně dopravy, instalace.
</t>
  </si>
  <si>
    <t>Patch panel 24x RJ-45. Cat6 UTP, 3x8p, 19" LSA 1U, horní zářez</t>
  </si>
  <si>
    <t>Panel rozvodný 19" 8x230V,2m,16A, s vypínačem</t>
  </si>
  <si>
    <t>Gigabitový modul miniGBIC (SFP), 1000Base-LX, simplexní SC konektor, single-mode, WDM. Dosah 3-10km. TX 1550nm/RX 1310nm. Podpora většiny výrobců</t>
  </si>
  <si>
    <t>Univerzální optický kabel se šesti single-mode vlákny o délce 30 m</t>
  </si>
  <si>
    <t>Protipožární ucpávka pro průstup optického kabelu odpovídající normě.</t>
  </si>
  <si>
    <t>Interaktivní displej s úhlopříčkou min. 86" (218cm) a rozlišením obrazu 4K UHD. Ovládání displeje musí být možné dotykem prstu, pasivního popisovače  2 popisovače musí být součástí dodávky.Součástí displeje musí být počítačový modul s minimálními parametry 4GB RAM a 32GB, který obsahuje aplikaci pro psaní na bílé ploše a prohlížeč webových stránek.
Pro připojení má displej minimálně konektory HDMI a USB, bezdrátovou konektivitu Wifi (2,4 i 5GHz) a Bluetooth (min. verze 4.2) a slot pro integraci plnohodnotého učitelského PC.</t>
  </si>
  <si>
    <t>Interaktivní displej musí mít úhlopříčku zobrazovací plochy 55“ a rozlišení 4K UHD.  Ovládání displeje musí být možné dotykem prstu, pasivního popisovače  2 popisovače musí být součástí dodávky. Obrazovka musí být chráněna 4mm sklem s úpravou proti odleskům – Anti Glare. 
Displej musí obsahovat slot pro vestavění PC modulu. Součástí displeje je ozvučení 2x10W.
Displej musí obsahovat minimálně 3x HDMI 2.0.</t>
  </si>
  <si>
    <t>PC modul pro OPS slot - Procesor - CPU passmark minimálně 5700 bodů, RAM 8GB DDR4, pevný disk 128GB SSD, vestavěná wifi 2,4GHz i 5GHz, standard a/b/g/n/ac, 2x USB 3.0.</t>
  </si>
  <si>
    <t>elektricky ovládané plátno se ziskem 1.0 o rozměru 240x240cm zavěšné pod stropem.</t>
  </si>
  <si>
    <t>Herní pole složené z plastových dlaždic o rozměrech min.120x230cm</t>
  </si>
  <si>
    <t>Robotická výuková stavebnice - sada min. 500 plastových konstrukčních a pohybových dílů, min. 3 motory, min. 4 senzory, mozek robota s nabíjecí baterií a nabíječkou, dálkový ovladač. Vše uloženo v plastovém přenosném boxu. Mozek robota s LCD displejem, min. 4 ovládacími tlačítky nebo dotykový displej a min 8 I/O portů pro připojení senzorů a/nebo motorů. Součástí dodávky je sw aplikace (založená na Scratch).</t>
  </si>
  <si>
    <t>Doplňková sada s více než 500 konstrukčními díly - ozubená kola, 2 motory.</t>
  </si>
  <si>
    <t xml:space="preserve">Doplňková sada s více než 800 konstrukčními díly - nosníky, spojovací díly a čepy, hřídele, kola a gumové pásky, točny. Vše uloženo v plastovém přenosném boxu. </t>
  </si>
  <si>
    <t>Příloha č.1 - TECHNICKÁ SPECIFIKACE A CENOVÁ NABÍDKA</t>
  </si>
  <si>
    <t>Obchodní název nabízeného produktu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</si>
</sst>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Kč&quot;"/>
    <numFmt numFmtId="165" formatCode="000\ 00"/>
    <numFmt numFmtId="166" formatCode="#,##0\_x0000_"/>
  </numFmts>
  <fonts count="6">
    <font>
      <sz val="11"/>
      <color theme="1"/>
      <name val="Calibri"/>
      <family val="2"/>
      <scheme val="minor"/>
    </font>
    <font>
      <sz val="10"/>
      <name val="Arial"/>
      <family val="2"/>
    </font>
    <font>
      <b/>
      <sz val="11"/>
      <color theme="0"/>
      <name val="Calibri"/>
      <family val="2"/>
      <scheme val="minor"/>
    </font>
    <font>
      <sz val="11"/>
      <color theme="0"/>
      <name val="Calibri"/>
      <family val="2"/>
      <scheme val="minor"/>
    </font>
    <font>
      <sz val="10"/>
      <name val="Arial CE"/>
      <family val="2"/>
    </font>
    <font>
      <sz val="11"/>
      <color indexed="8"/>
      <name val="Calibri"/>
      <family val="2"/>
    </font>
  </fonts>
  <fills count="7">
    <fill>
      <patternFill/>
    </fill>
    <fill>
      <patternFill patternType="gray125"/>
    </fill>
    <fill>
      <patternFill patternType="solid">
        <fgColor theme="3" tint="-0.4999699890613556"/>
        <bgColor indexed="64"/>
      </patternFill>
    </fill>
    <fill>
      <patternFill patternType="solid">
        <fgColor theme="3" tint="0.39998000860214233"/>
        <bgColor indexed="64"/>
      </patternFill>
    </fill>
    <fill>
      <patternFill patternType="solid">
        <fgColor theme="4" tint="0.5999900102615356"/>
        <bgColor indexed="64"/>
      </patternFill>
    </fill>
    <fill>
      <patternFill patternType="solid">
        <fgColor theme="3" tint="0.7999799847602844"/>
        <bgColor indexed="64"/>
      </patternFill>
    </fill>
    <fill>
      <patternFill patternType="solid">
        <fgColor theme="8" tint="0.7999799847602844"/>
        <bgColor indexed="64"/>
      </patternFill>
    </fill>
  </fills>
  <borders count="19">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bottom style="thin"/>
    </border>
    <border>
      <left style="medium"/>
      <right style="thin"/>
      <top style="thin"/>
      <bottom/>
    </border>
    <border>
      <left style="thin"/>
      <right style="thin"/>
      <top style="thin"/>
      <bottom/>
    </border>
    <border>
      <left/>
      <right style="thin"/>
      <top style="thin"/>
      <bottom style="thin"/>
    </border>
    <border>
      <left style="thin"/>
      <right/>
      <top style="thin"/>
      <bottom style="thin"/>
    </border>
    <border>
      <left style="thin"/>
      <right style="medium"/>
      <top style="thin"/>
      <bottom/>
    </border>
    <border>
      <left style="medium"/>
      <right style="medium"/>
      <top style="medium"/>
      <bottom style="medium"/>
    </border>
    <border>
      <left style="medium"/>
      <right/>
      <top style="thin"/>
      <bottom style="thin"/>
    </border>
    <border>
      <left/>
      <right/>
      <top style="thin"/>
      <bottom style="thin"/>
    </border>
    <border>
      <left style="medium"/>
      <right style="thin"/>
      <top style="medium"/>
      <bottom style="thin"/>
    </border>
    <border>
      <left style="medium"/>
      <right/>
      <top style="medium"/>
      <bottom style="thin"/>
    </border>
    <border>
      <left/>
      <right/>
      <top style="medium"/>
      <bottom style="thin"/>
    </border>
    <border>
      <left/>
      <right style="thin"/>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 fillId="0" borderId="0">
      <alignment/>
      <protection/>
    </xf>
  </cellStyleXfs>
  <cellXfs count="98">
    <xf numFmtId="0" fontId="0" fillId="0" borderId="0" xfId="0"/>
    <xf numFmtId="49" fontId="2" fillId="2" borderId="1" xfId="0" applyNumberFormat="1" applyFont="1" applyFill="1" applyBorder="1" applyAlignment="1" applyProtection="1">
      <alignment horizontal="left" vertical="top" wrapText="1"/>
      <protection/>
    </xf>
    <xf numFmtId="49" fontId="2" fillId="2" borderId="2" xfId="0" applyNumberFormat="1" applyFont="1" applyFill="1" applyBorder="1" applyAlignment="1" applyProtection="1">
      <alignment horizontal="left" vertical="top" wrapText="1"/>
      <protection/>
    </xf>
    <xf numFmtId="0" fontId="2" fillId="2" borderId="2" xfId="0" applyNumberFormat="1" applyFont="1" applyFill="1" applyBorder="1" applyAlignment="1" applyProtection="1">
      <alignment horizontal="left" vertical="top" wrapText="1"/>
      <protection/>
    </xf>
    <xf numFmtId="164" fontId="2" fillId="2" borderId="2" xfId="0" applyNumberFormat="1" applyFont="1" applyFill="1" applyBorder="1" applyAlignment="1" applyProtection="1">
      <alignment horizontal="left" vertical="top" wrapText="1"/>
      <protection/>
    </xf>
    <xf numFmtId="164" fontId="2" fillId="2" borderId="3" xfId="0" applyNumberFormat="1" applyFont="1" applyFill="1" applyBorder="1" applyAlignment="1" applyProtection="1">
      <alignment horizontal="left" vertical="top" wrapText="1"/>
      <protection/>
    </xf>
    <xf numFmtId="164" fontId="3" fillId="3" borderId="2" xfId="0" applyNumberFormat="1" applyFont="1" applyFill="1" applyBorder="1" applyAlignment="1">
      <alignment horizontal="left" vertical="top"/>
    </xf>
    <xf numFmtId="0" fontId="3" fillId="3" borderId="2" xfId="0" applyNumberFormat="1" applyFont="1" applyFill="1" applyBorder="1" applyAlignment="1">
      <alignment horizontal="left" vertical="top"/>
    </xf>
    <xf numFmtId="164" fontId="0" fillId="4" borderId="4" xfId="0" applyNumberFormat="1" applyFont="1" applyFill="1" applyBorder="1" applyAlignment="1">
      <alignment horizontal="left" vertical="top"/>
    </xf>
    <xf numFmtId="0" fontId="0" fillId="4" borderId="4" xfId="0" applyNumberFormat="1" applyFont="1" applyFill="1" applyBorder="1" applyAlignment="1">
      <alignment horizontal="left" vertical="top"/>
    </xf>
    <xf numFmtId="164" fontId="0" fillId="4" borderId="5" xfId="0" applyNumberFormat="1" applyFont="1" applyFill="1" applyBorder="1" applyAlignment="1">
      <alignment horizontal="left" vertical="top"/>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pplyProtection="1">
      <alignment horizontal="left" vertical="top" wrapText="1"/>
      <protection locked="0"/>
    </xf>
    <xf numFmtId="0" fontId="0" fillId="0" borderId="2" xfId="0" applyNumberFormat="1" applyFont="1" applyFill="1" applyBorder="1" applyAlignment="1">
      <alignment horizontal="left" vertical="top" wrapText="1"/>
    </xf>
    <xf numFmtId="164" fontId="0" fillId="0" borderId="2" xfId="0" applyNumberFormat="1" applyFont="1" applyFill="1" applyBorder="1" applyAlignment="1">
      <alignment horizontal="left" vertical="top" wrapText="1"/>
    </xf>
    <xf numFmtId="164" fontId="0" fillId="0" borderId="3" xfId="0" applyNumberFormat="1" applyFont="1" applyFill="1" applyBorder="1" applyAlignment="1">
      <alignment horizontal="left" vertical="top" wrapText="1"/>
    </xf>
    <xf numFmtId="164" fontId="0" fillId="4" borderId="2" xfId="0" applyNumberFormat="1" applyFont="1" applyFill="1" applyBorder="1" applyAlignment="1">
      <alignment horizontal="left" vertical="top" wrapText="1"/>
    </xf>
    <xf numFmtId="0" fontId="0" fillId="4" borderId="2" xfId="0" applyNumberFormat="1" applyFont="1" applyFill="1" applyBorder="1" applyAlignment="1">
      <alignment horizontal="left" vertical="top" wrapText="1"/>
    </xf>
    <xf numFmtId="165" fontId="0" fillId="0" borderId="2" xfId="0" applyNumberFormat="1" applyFont="1" applyFill="1" applyBorder="1" applyAlignment="1">
      <alignment horizontal="left" vertical="top" wrapText="1"/>
    </xf>
    <xf numFmtId="0" fontId="0" fillId="0" borderId="2" xfId="0" applyFont="1" applyFill="1" applyBorder="1" applyAlignment="1" applyProtection="1">
      <alignment horizontal="left" vertical="top" wrapText="1" shrinkToFit="1"/>
      <protection hidden="1"/>
    </xf>
    <xf numFmtId="164" fontId="0" fillId="3" borderId="2" xfId="0" applyNumberFormat="1" applyFont="1" applyFill="1" applyBorder="1" applyAlignment="1">
      <alignment horizontal="left" vertical="top"/>
    </xf>
    <xf numFmtId="0" fontId="0" fillId="3" borderId="2" xfId="0" applyNumberFormat="1" applyFont="1" applyFill="1" applyBorder="1" applyAlignment="1">
      <alignment horizontal="left" vertical="top"/>
    </xf>
    <xf numFmtId="164" fontId="0" fillId="3" borderId="3" xfId="0" applyNumberFormat="1" applyFont="1" applyFill="1" applyBorder="1" applyAlignment="1">
      <alignment horizontal="left" vertical="top"/>
    </xf>
    <xf numFmtId="164" fontId="0" fillId="4" borderId="2" xfId="0" applyNumberFormat="1" applyFont="1" applyFill="1" applyBorder="1" applyAlignment="1">
      <alignment horizontal="left" vertical="top"/>
    </xf>
    <xf numFmtId="0" fontId="0" fillId="4" borderId="2" xfId="0" applyNumberFormat="1" applyFont="1" applyFill="1" applyBorder="1" applyAlignment="1">
      <alignment horizontal="left" vertical="top"/>
    </xf>
    <xf numFmtId="164" fontId="0" fillId="4" borderId="3" xfId="0" applyNumberFormat="1" applyFont="1" applyFill="1" applyBorder="1" applyAlignment="1">
      <alignment horizontal="left" vertical="top"/>
    </xf>
    <xf numFmtId="164" fontId="0" fillId="0" borderId="2" xfId="0" applyNumberFormat="1" applyFont="1" applyFill="1" applyBorder="1" applyAlignment="1">
      <alignment horizontal="left" vertical="top"/>
    </xf>
    <xf numFmtId="0" fontId="0" fillId="0" borderId="2" xfId="0" applyNumberFormat="1" applyFont="1" applyFill="1" applyBorder="1" applyAlignment="1">
      <alignment horizontal="left" vertical="top"/>
    </xf>
    <xf numFmtId="164" fontId="0" fillId="0" borderId="3" xfId="0" applyNumberFormat="1" applyFont="1" applyFill="1" applyBorder="1" applyAlignment="1">
      <alignment horizontal="left" vertical="top"/>
    </xf>
    <xf numFmtId="0" fontId="0" fillId="0" borderId="1" xfId="0" applyFont="1" applyFill="1" applyBorder="1" applyAlignment="1">
      <alignment horizontal="left" vertical="top"/>
    </xf>
    <xf numFmtId="0" fontId="0" fillId="0" borderId="2" xfId="0" applyFont="1" applyFill="1" applyBorder="1" applyAlignment="1">
      <alignment horizontal="left" vertical="top"/>
    </xf>
    <xf numFmtId="49" fontId="0" fillId="0" borderId="1" xfId="0" applyNumberFormat="1" applyFont="1" applyFill="1" applyBorder="1" applyAlignment="1">
      <alignment horizontal="left" vertical="top" wrapText="1"/>
    </xf>
    <xf numFmtId="166" fontId="0" fillId="0" borderId="2" xfId="0" applyNumberFormat="1" applyFont="1" applyFill="1" applyBorder="1" applyAlignment="1">
      <alignment horizontal="left" vertical="top"/>
    </xf>
    <xf numFmtId="4" fontId="0" fillId="0" borderId="2" xfId="0" applyNumberFormat="1" applyFont="1" applyFill="1" applyBorder="1" applyAlignment="1">
      <alignment horizontal="left" vertical="top"/>
    </xf>
    <xf numFmtId="0" fontId="4" fillId="0" borderId="6" xfId="0" applyFont="1" applyBorder="1" applyAlignment="1" applyProtection="1">
      <alignment vertical="top" wrapText="1"/>
      <protection locked="0"/>
    </xf>
    <xf numFmtId="0" fontId="4" fillId="0" borderId="2" xfId="0" applyFont="1" applyBorder="1" applyAlignment="1" applyProtection="1">
      <alignment vertical="top" wrapText="1"/>
      <protection locked="0"/>
    </xf>
    <xf numFmtId="0" fontId="4" fillId="0" borderId="2" xfId="0" applyFont="1" applyFill="1" applyBorder="1" applyAlignment="1" applyProtection="1">
      <alignment vertical="top" wrapText="1"/>
      <protection locked="0"/>
    </xf>
    <xf numFmtId="166" fontId="0" fillId="0" borderId="2" xfId="0" applyNumberFormat="1" applyFont="1" applyFill="1" applyBorder="1" applyAlignment="1">
      <alignment vertical="top"/>
    </xf>
    <xf numFmtId="164" fontId="0" fillId="0" borderId="2" xfId="0" applyNumberFormat="1" applyFont="1" applyFill="1" applyBorder="1" applyAlignment="1">
      <alignment vertical="top"/>
    </xf>
    <xf numFmtId="0" fontId="0" fillId="0" borderId="2" xfId="0" applyNumberFormat="1" applyFont="1" applyFill="1" applyBorder="1" applyAlignment="1">
      <alignment vertical="top"/>
    </xf>
    <xf numFmtId="164" fontId="0" fillId="0" borderId="3" xfId="0" applyNumberFormat="1" applyFont="1" applyFill="1" applyBorder="1" applyAlignment="1">
      <alignment vertical="top"/>
    </xf>
    <xf numFmtId="0" fontId="4" fillId="0" borderId="2" xfId="0" applyFont="1" applyBorder="1" applyAlignment="1">
      <alignment vertical="top" wrapText="1"/>
    </xf>
    <xf numFmtId="0" fontId="0" fillId="3" borderId="2" xfId="0" applyNumberFormat="1" applyFont="1" applyFill="1" applyBorder="1" applyAlignment="1" applyProtection="1">
      <alignment horizontal="left" vertical="top"/>
      <protection locked="0"/>
    </xf>
    <xf numFmtId="164" fontId="0" fillId="3" borderId="3" xfId="0" applyNumberFormat="1" applyFont="1" applyFill="1" applyBorder="1" applyAlignment="1" applyProtection="1">
      <alignment horizontal="left" vertical="top"/>
      <protection locked="0"/>
    </xf>
    <xf numFmtId="164" fontId="0" fillId="5" borderId="2" xfId="0" applyNumberFormat="1" applyFont="1" applyFill="1" applyBorder="1" applyAlignment="1">
      <alignment horizontal="left" vertical="top"/>
    </xf>
    <xf numFmtId="0" fontId="0" fillId="5" borderId="2" xfId="0" applyNumberFormat="1" applyFont="1" applyFill="1" applyBorder="1" applyAlignment="1">
      <alignment horizontal="left" vertical="top"/>
    </xf>
    <xf numFmtId="164" fontId="0" fillId="5" borderId="3" xfId="0" applyNumberFormat="1" applyFont="1" applyFill="1" applyBorder="1" applyAlignment="1">
      <alignment horizontal="left" vertical="top"/>
    </xf>
    <xf numFmtId="0" fontId="0" fillId="0" borderId="7" xfId="0" applyFont="1" applyFill="1" applyBorder="1" applyAlignment="1">
      <alignment horizontal="left" vertical="top" wrapText="1"/>
    </xf>
    <xf numFmtId="0" fontId="0" fillId="0" borderId="8" xfId="0" applyNumberFormat="1" applyFont="1" applyFill="1" applyBorder="1" applyAlignment="1">
      <alignment horizontal="left" vertical="top" wrapText="1"/>
    </xf>
    <xf numFmtId="164" fontId="0" fillId="0" borderId="8" xfId="0" applyNumberFormat="1" applyFont="1" applyFill="1" applyBorder="1" applyAlignment="1">
      <alignment horizontal="left" vertical="top" wrapText="1"/>
    </xf>
    <xf numFmtId="49" fontId="0" fillId="0" borderId="1" xfId="20" applyNumberFormat="1" applyFont="1" applyFill="1" applyBorder="1" applyAlignment="1">
      <alignment horizontal="left" vertical="top" wrapText="1"/>
      <protection/>
    </xf>
    <xf numFmtId="0" fontId="0" fillId="0" borderId="2" xfId="20" applyFont="1" applyFill="1" applyBorder="1" applyAlignment="1">
      <alignment horizontal="left" vertical="top" wrapText="1"/>
      <protection/>
    </xf>
    <xf numFmtId="0" fontId="0" fillId="0" borderId="2" xfId="20" applyNumberFormat="1" applyFont="1" applyFill="1" applyBorder="1" applyAlignment="1">
      <alignment horizontal="left" vertical="top" wrapText="1"/>
      <protection/>
    </xf>
    <xf numFmtId="0" fontId="2" fillId="2" borderId="0"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protection locked="0"/>
    </xf>
    <xf numFmtId="0" fontId="2" fillId="2" borderId="0" xfId="0" applyNumberFormat="1" applyFont="1" applyFill="1" applyBorder="1" applyAlignment="1" applyProtection="1">
      <alignment horizontal="left" vertical="top"/>
      <protection locked="0"/>
    </xf>
    <xf numFmtId="164" fontId="2" fillId="2" borderId="0" xfId="0" applyNumberFormat="1" applyFont="1" applyFill="1" applyBorder="1" applyAlignment="1" applyProtection="1">
      <alignment horizontal="left" vertical="top"/>
      <protection locked="0"/>
    </xf>
    <xf numFmtId="164" fontId="3" fillId="2" borderId="0" xfId="0" applyNumberFormat="1" applyFont="1" applyFill="1" applyBorder="1" applyAlignment="1" applyProtection="1">
      <alignment horizontal="left" vertical="top"/>
      <protection locked="0"/>
    </xf>
    <xf numFmtId="0" fontId="3" fillId="2" borderId="0" xfId="0" applyNumberFormat="1" applyFont="1" applyFill="1" applyBorder="1" applyAlignment="1" applyProtection="1">
      <alignment horizontal="left" vertical="top"/>
      <protection locked="0"/>
    </xf>
    <xf numFmtId="0" fontId="0" fillId="0" borderId="9" xfId="0" applyFill="1" applyBorder="1" applyAlignment="1">
      <alignment vertical="top" wrapText="1"/>
    </xf>
    <xf numFmtId="0" fontId="0" fillId="0" borderId="2" xfId="0" applyFill="1" applyBorder="1" applyAlignment="1" applyProtection="1">
      <alignment vertical="top" wrapText="1"/>
      <protection locked="0"/>
    </xf>
    <xf numFmtId="0" fontId="0" fillId="0" borderId="2" xfId="0" applyFill="1" applyBorder="1" applyAlignment="1">
      <alignment vertical="top" wrapText="1"/>
    </xf>
    <xf numFmtId="0" fontId="1" fillId="0" borderId="2"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1" fillId="0" borderId="2" xfId="21" applyFont="1" applyFill="1" applyBorder="1" applyAlignment="1">
      <alignment vertical="top" wrapText="1"/>
      <protection/>
    </xf>
    <xf numFmtId="164" fontId="3" fillId="3" borderId="10" xfId="0" applyNumberFormat="1" applyFont="1" applyFill="1" applyBorder="1" applyAlignment="1">
      <alignment horizontal="left" vertical="top"/>
    </xf>
    <xf numFmtId="164" fontId="2" fillId="2" borderId="11" xfId="0" applyNumberFormat="1" applyFont="1" applyFill="1" applyBorder="1" applyAlignment="1" applyProtection="1">
      <alignment horizontal="left" vertical="top" wrapText="1"/>
      <protection/>
    </xf>
    <xf numFmtId="164" fontId="3" fillId="3" borderId="12" xfId="0" applyNumberFormat="1" applyFont="1" applyFill="1" applyBorder="1" applyAlignment="1">
      <alignment horizontal="left" vertical="top"/>
    </xf>
    <xf numFmtId="0" fontId="0" fillId="5" borderId="13" xfId="20" applyFont="1" applyFill="1" applyBorder="1" applyAlignment="1">
      <alignment horizontal="center" vertical="top" wrapText="1"/>
      <protection/>
    </xf>
    <xf numFmtId="0" fontId="0" fillId="5" borderId="14" xfId="20" applyFont="1" applyFill="1" applyBorder="1" applyAlignment="1">
      <alignment horizontal="center" vertical="top" wrapText="1"/>
      <protection/>
    </xf>
    <xf numFmtId="0" fontId="0" fillId="5" borderId="9" xfId="20" applyFont="1" applyFill="1" applyBorder="1" applyAlignment="1">
      <alignment horizontal="center" vertical="top" wrapText="1"/>
      <protection/>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0" fontId="0" fillId="4" borderId="9" xfId="0" applyFont="1" applyFill="1" applyBorder="1" applyAlignment="1">
      <alignment horizontal="center" vertical="top" wrapText="1"/>
    </xf>
    <xf numFmtId="49" fontId="2" fillId="2" borderId="15" xfId="0" applyNumberFormat="1" applyFont="1" applyFill="1" applyBorder="1" applyAlignment="1" applyProtection="1">
      <alignment horizontal="left" vertical="center" wrapText="1"/>
      <protection/>
    </xf>
    <xf numFmtId="49" fontId="2" fillId="2" borderId="4" xfId="0" applyNumberFormat="1" applyFont="1" applyFill="1" applyBorder="1" applyAlignment="1" applyProtection="1">
      <alignment horizontal="left" vertical="center" wrapText="1"/>
      <protection/>
    </xf>
    <xf numFmtId="49" fontId="2" fillId="2" borderId="5" xfId="0" applyNumberFormat="1" applyFont="1" applyFill="1" applyBorder="1" applyAlignment="1" applyProtection="1">
      <alignment horizontal="left" vertical="center" wrapText="1"/>
      <protection/>
    </xf>
    <xf numFmtId="0" fontId="3" fillId="3" borderId="13"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9" xfId="0" applyFont="1" applyFill="1" applyBorder="1" applyAlignment="1">
      <alignment horizontal="left" vertical="top" wrapText="1"/>
    </xf>
    <xf numFmtId="0" fontId="0" fillId="4" borderId="16" xfId="0" applyFont="1" applyFill="1" applyBorder="1" applyAlignment="1">
      <alignment horizontal="center" vertical="top"/>
    </xf>
    <xf numFmtId="0" fontId="0" fillId="4" borderId="17" xfId="0" applyFont="1" applyFill="1" applyBorder="1" applyAlignment="1">
      <alignment horizontal="center" vertical="top"/>
    </xf>
    <xf numFmtId="0" fontId="0" fillId="4" borderId="18" xfId="0" applyFont="1" applyFill="1" applyBorder="1" applyAlignment="1">
      <alignment horizontal="center" vertical="top"/>
    </xf>
    <xf numFmtId="0" fontId="0" fillId="4" borderId="13" xfId="0" applyFont="1" applyFill="1" applyBorder="1" applyAlignment="1">
      <alignment horizontal="center" vertical="top"/>
    </xf>
    <xf numFmtId="0" fontId="0" fillId="4" borderId="14" xfId="0" applyFont="1" applyFill="1" applyBorder="1" applyAlignment="1">
      <alignment horizontal="center" vertical="top"/>
    </xf>
    <xf numFmtId="0" fontId="0" fillId="4" borderId="9" xfId="0" applyFont="1" applyFill="1" applyBorder="1" applyAlignment="1">
      <alignment horizontal="center" vertical="top"/>
    </xf>
    <xf numFmtId="0" fontId="0" fillId="3" borderId="13" xfId="0" applyFont="1" applyFill="1" applyBorder="1" applyAlignment="1">
      <alignment horizontal="center" vertical="top"/>
    </xf>
    <xf numFmtId="0" fontId="0" fillId="3" borderId="14" xfId="0" applyFont="1" applyFill="1" applyBorder="1" applyAlignment="1">
      <alignment horizontal="center" vertical="top"/>
    </xf>
    <xf numFmtId="0" fontId="0" fillId="3" borderId="9" xfId="0" applyFont="1" applyFill="1" applyBorder="1" applyAlignment="1">
      <alignment horizontal="center" vertical="top"/>
    </xf>
    <xf numFmtId="0" fontId="0" fillId="3" borderId="13" xfId="0" applyFont="1" applyFill="1" applyBorder="1" applyAlignment="1" applyProtection="1">
      <alignment horizontal="center" vertical="top"/>
      <protection locked="0"/>
    </xf>
    <xf numFmtId="0" fontId="0" fillId="3" borderId="14" xfId="0" applyFont="1" applyFill="1" applyBorder="1" applyAlignment="1" applyProtection="1">
      <alignment horizontal="center" vertical="top"/>
      <protection locked="0"/>
    </xf>
    <xf numFmtId="0" fontId="0" fillId="3" borderId="9" xfId="0" applyFont="1" applyFill="1" applyBorder="1" applyAlignment="1" applyProtection="1">
      <alignment horizontal="center" vertical="top"/>
      <protection locked="0"/>
    </xf>
    <xf numFmtId="164" fontId="0" fillId="6" borderId="2" xfId="0" applyNumberFormat="1" applyFont="1" applyFill="1" applyBorder="1" applyAlignment="1">
      <alignment horizontal="left" vertical="top" wrapText="1"/>
    </xf>
    <xf numFmtId="164" fontId="0" fillId="6" borderId="2" xfId="0" applyNumberFormat="1" applyFont="1" applyFill="1" applyBorder="1" applyAlignment="1">
      <alignment horizontal="left" vertical="top"/>
    </xf>
    <xf numFmtId="164" fontId="0" fillId="6" borderId="2" xfId="0" applyNumberFormat="1" applyFont="1" applyFill="1" applyBorder="1" applyAlignment="1">
      <alignment vertical="top"/>
    </xf>
    <xf numFmtId="164" fontId="0" fillId="6" borderId="8" xfId="0" applyNumberFormat="1" applyFont="1" applyFill="1" applyBorder="1" applyAlignment="1">
      <alignment horizontal="left" vertical="top" wrapText="1"/>
    </xf>
    <xf numFmtId="164" fontId="0" fillId="6" borderId="2" xfId="20" applyNumberFormat="1" applyFont="1" applyFill="1" applyBorder="1" applyAlignment="1">
      <alignment horizontal="left" vertical="top" wrapText="1"/>
      <protection/>
    </xf>
  </cellXfs>
  <cellStyles count="8">
    <cellStyle name="Normal" xfId="0"/>
    <cellStyle name="Percent" xfId="15"/>
    <cellStyle name="Currency" xfId="16"/>
    <cellStyle name="Currency [0]" xfId="17"/>
    <cellStyle name="Comma" xfId="18"/>
    <cellStyle name="Comma [0]" xfId="19"/>
    <cellStyle name="Normální 2 2 3" xfId="20"/>
    <cellStyle name="Normální 2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tabSelected="1" workbookViewId="0" topLeftCell="A1">
      <selection activeCell="E68" sqref="E68"/>
    </sheetView>
  </sheetViews>
  <sheetFormatPr defaultColWidth="9.140625" defaultRowHeight="15"/>
  <cols>
    <col min="1" max="1" width="24.28125" style="0" customWidth="1"/>
    <col min="2" max="2" width="51.7109375" style="0" customWidth="1"/>
    <col min="3" max="3" width="7.140625" style="0" bestFit="1" customWidth="1"/>
    <col min="4" max="4" width="10.28125" style="0" customWidth="1"/>
    <col min="5" max="5" width="21.00390625" style="0" bestFit="1" customWidth="1"/>
    <col min="6" max="6" width="22.140625" style="0" bestFit="1" customWidth="1"/>
    <col min="7" max="7" width="8.421875" style="0" customWidth="1"/>
    <col min="8" max="8" width="19.57421875" style="0" bestFit="1" customWidth="1"/>
    <col min="9" max="9" width="26.28125" style="0" customWidth="1"/>
  </cols>
  <sheetData>
    <row r="1" spans="1:9" ht="15" customHeight="1">
      <c r="A1" s="75" t="s">
        <v>122</v>
      </c>
      <c r="B1" s="76"/>
      <c r="C1" s="76"/>
      <c r="D1" s="76"/>
      <c r="E1" s="76"/>
      <c r="F1" s="76"/>
      <c r="G1" s="76"/>
      <c r="H1" s="77"/>
      <c r="I1" s="5"/>
    </row>
    <row r="2" spans="1:9" ht="30.75" thickBot="1">
      <c r="A2" s="1" t="s">
        <v>0</v>
      </c>
      <c r="B2" s="2" t="s">
        <v>1</v>
      </c>
      <c r="C2" s="2" t="s">
        <v>2</v>
      </c>
      <c r="D2" s="3" t="s">
        <v>3</v>
      </c>
      <c r="E2" s="4" t="s">
        <v>4</v>
      </c>
      <c r="F2" s="4" t="s">
        <v>5</v>
      </c>
      <c r="G2" s="3" t="s">
        <v>6</v>
      </c>
      <c r="H2" s="5" t="s">
        <v>7</v>
      </c>
      <c r="I2" s="67" t="s">
        <v>123</v>
      </c>
    </row>
    <row r="3" spans="1:9" ht="15.75" thickBot="1">
      <c r="A3" s="78" t="s">
        <v>8</v>
      </c>
      <c r="B3" s="79"/>
      <c r="C3" s="79"/>
      <c r="D3" s="79"/>
      <c r="E3" s="80"/>
      <c r="F3" s="6">
        <f>F4+F8</f>
        <v>0</v>
      </c>
      <c r="G3" s="7">
        <v>21</v>
      </c>
      <c r="H3" s="66">
        <f>H4+H8</f>
        <v>0</v>
      </c>
      <c r="I3" s="68"/>
    </row>
    <row r="4" spans="1:9" ht="15">
      <c r="A4" s="81" t="s">
        <v>9</v>
      </c>
      <c r="B4" s="82"/>
      <c r="C4" s="82"/>
      <c r="D4" s="82"/>
      <c r="E4" s="83"/>
      <c r="F4" s="8">
        <f>SUM(F5:F7)</f>
        <v>0</v>
      </c>
      <c r="G4" s="9">
        <v>21</v>
      </c>
      <c r="H4" s="10">
        <f>SUM(H5:H7)</f>
        <v>0</v>
      </c>
      <c r="I4" s="10"/>
    </row>
    <row r="5" spans="1:9" ht="15">
      <c r="A5" s="11" t="s">
        <v>10</v>
      </c>
      <c r="B5" s="12" t="s">
        <v>110</v>
      </c>
      <c r="C5" s="13" t="s">
        <v>11</v>
      </c>
      <c r="D5" s="14">
        <v>1</v>
      </c>
      <c r="E5" s="93"/>
      <c r="F5" s="15">
        <f>E5*D5</f>
        <v>0</v>
      </c>
      <c r="G5" s="14">
        <v>21</v>
      </c>
      <c r="H5" s="16">
        <f>F5*1.21</f>
        <v>0</v>
      </c>
      <c r="I5" s="16"/>
    </row>
    <row r="6" spans="1:9" ht="30">
      <c r="A6" s="11" t="s">
        <v>12</v>
      </c>
      <c r="B6" s="12" t="s">
        <v>109</v>
      </c>
      <c r="C6" s="13" t="s">
        <v>11</v>
      </c>
      <c r="D6" s="14">
        <v>4</v>
      </c>
      <c r="E6" s="93"/>
      <c r="F6" s="15">
        <f>E6*D6</f>
        <v>0</v>
      </c>
      <c r="G6" s="14">
        <v>21</v>
      </c>
      <c r="H6" s="16">
        <f>F6*1.21</f>
        <v>0</v>
      </c>
      <c r="I6" s="16"/>
    </row>
    <row r="7" spans="1:9" ht="15">
      <c r="A7" s="11" t="s">
        <v>13</v>
      </c>
      <c r="B7" s="12"/>
      <c r="C7" s="13" t="s">
        <v>14</v>
      </c>
      <c r="D7" s="14">
        <v>1</v>
      </c>
      <c r="E7" s="93"/>
      <c r="F7" s="15">
        <f>E7*D7</f>
        <v>0</v>
      </c>
      <c r="G7" s="14">
        <v>21</v>
      </c>
      <c r="H7" s="16">
        <f>F7*1.21</f>
        <v>0</v>
      </c>
      <c r="I7" s="16"/>
    </row>
    <row r="8" spans="1:9" ht="15">
      <c r="A8" s="84" t="s">
        <v>15</v>
      </c>
      <c r="B8" s="85"/>
      <c r="C8" s="85"/>
      <c r="D8" s="85"/>
      <c r="E8" s="86"/>
      <c r="F8" s="17">
        <f>SUM(F9:F15)</f>
        <v>0</v>
      </c>
      <c r="G8" s="18">
        <v>21</v>
      </c>
      <c r="H8" s="17">
        <f>SUM(H9:H15)</f>
        <v>0</v>
      </c>
      <c r="I8" s="17"/>
    </row>
    <row r="9" spans="1:9" ht="75">
      <c r="A9" s="11" t="s">
        <v>101</v>
      </c>
      <c r="B9" s="19" t="s">
        <v>106</v>
      </c>
      <c r="C9" s="13" t="s">
        <v>11</v>
      </c>
      <c r="D9" s="14">
        <v>2</v>
      </c>
      <c r="E9" s="93"/>
      <c r="F9" s="15">
        <f aca="true" t="shared" si="0" ref="F9:F15">E9*D9</f>
        <v>0</v>
      </c>
      <c r="G9" s="14">
        <v>21</v>
      </c>
      <c r="H9" s="16">
        <f aca="true" t="shared" si="1" ref="H9:H15">F9*1.21</f>
        <v>0</v>
      </c>
      <c r="I9" s="16"/>
    </row>
    <row r="10" spans="1:9" ht="120">
      <c r="A10" s="11" t="s">
        <v>16</v>
      </c>
      <c r="B10" s="20" t="s">
        <v>104</v>
      </c>
      <c r="C10" s="13" t="s">
        <v>11</v>
      </c>
      <c r="D10" s="14">
        <v>2</v>
      </c>
      <c r="E10" s="93"/>
      <c r="F10" s="15">
        <f t="shared" si="0"/>
        <v>0</v>
      </c>
      <c r="G10" s="14">
        <v>21</v>
      </c>
      <c r="H10" s="16">
        <f t="shared" si="1"/>
        <v>0</v>
      </c>
      <c r="I10" s="16"/>
    </row>
    <row r="11" spans="1:9" ht="58.5" customHeight="1">
      <c r="A11" s="11" t="s">
        <v>17</v>
      </c>
      <c r="B11" s="20" t="s">
        <v>111</v>
      </c>
      <c r="C11" s="13" t="s">
        <v>11</v>
      </c>
      <c r="D11" s="14">
        <v>2</v>
      </c>
      <c r="E11" s="93"/>
      <c r="F11" s="15">
        <f t="shared" si="0"/>
        <v>0</v>
      </c>
      <c r="G11" s="14">
        <v>21</v>
      </c>
      <c r="H11" s="16">
        <f t="shared" si="1"/>
        <v>0</v>
      </c>
      <c r="I11" s="16"/>
    </row>
    <row r="12" spans="1:9" ht="60">
      <c r="A12" s="11" t="s">
        <v>100</v>
      </c>
      <c r="B12" s="20" t="s">
        <v>105</v>
      </c>
      <c r="C12" s="13" t="s">
        <v>11</v>
      </c>
      <c r="D12" s="14">
        <v>2</v>
      </c>
      <c r="E12" s="93"/>
      <c r="F12" s="15">
        <f t="shared" si="0"/>
        <v>0</v>
      </c>
      <c r="G12" s="14">
        <v>21</v>
      </c>
      <c r="H12" s="16">
        <f t="shared" si="1"/>
        <v>0</v>
      </c>
      <c r="I12" s="16"/>
    </row>
    <row r="13" spans="1:9" ht="60">
      <c r="A13" s="11" t="s">
        <v>99</v>
      </c>
      <c r="B13" s="20" t="s">
        <v>108</v>
      </c>
      <c r="C13" s="13" t="s">
        <v>11</v>
      </c>
      <c r="D13" s="14">
        <v>1</v>
      </c>
      <c r="E13" s="93"/>
      <c r="F13" s="15">
        <f t="shared" si="0"/>
        <v>0</v>
      </c>
      <c r="G13" s="14">
        <v>21</v>
      </c>
      <c r="H13" s="16">
        <f t="shared" si="1"/>
        <v>0</v>
      </c>
      <c r="I13" s="16"/>
    </row>
    <row r="14" spans="1:9" ht="30">
      <c r="A14" s="11" t="s">
        <v>103</v>
      </c>
      <c r="B14" s="20" t="s">
        <v>112</v>
      </c>
      <c r="C14" s="13" t="s">
        <v>102</v>
      </c>
      <c r="D14" s="14">
        <v>1</v>
      </c>
      <c r="E14" s="93"/>
      <c r="F14" s="15">
        <f t="shared" si="0"/>
        <v>0</v>
      </c>
      <c r="G14" s="14">
        <v>21</v>
      </c>
      <c r="H14" s="16">
        <f t="shared" si="1"/>
        <v>0</v>
      </c>
      <c r="I14" s="16"/>
    </row>
    <row r="15" spans="1:9" ht="30">
      <c r="A15" s="11" t="s">
        <v>107</v>
      </c>
      <c r="B15" s="20" t="s">
        <v>113</v>
      </c>
      <c r="C15" s="13" t="s">
        <v>11</v>
      </c>
      <c r="D15" s="14">
        <v>2</v>
      </c>
      <c r="E15" s="93"/>
      <c r="F15" s="15">
        <f t="shared" si="0"/>
        <v>0</v>
      </c>
      <c r="G15" s="14">
        <v>21</v>
      </c>
      <c r="H15" s="16">
        <f t="shared" si="1"/>
        <v>0</v>
      </c>
      <c r="I15" s="16"/>
    </row>
    <row r="16" spans="1:9" ht="15">
      <c r="A16" s="87" t="s">
        <v>18</v>
      </c>
      <c r="B16" s="88"/>
      <c r="C16" s="88"/>
      <c r="D16" s="88"/>
      <c r="E16" s="89"/>
      <c r="F16" s="21">
        <f>SUM(F17,F24,F32,F39)</f>
        <v>0</v>
      </c>
      <c r="G16" s="22">
        <v>21</v>
      </c>
      <c r="H16" s="23">
        <f>H17+H24+H32+H39</f>
        <v>0</v>
      </c>
      <c r="I16" s="23"/>
    </row>
    <row r="17" spans="1:9" ht="15">
      <c r="A17" s="72" t="s">
        <v>19</v>
      </c>
      <c r="B17" s="73"/>
      <c r="C17" s="73"/>
      <c r="D17" s="73"/>
      <c r="E17" s="74"/>
      <c r="F17" s="24">
        <f>SUM(F18:F23)</f>
        <v>0</v>
      </c>
      <c r="G17" s="25">
        <v>21</v>
      </c>
      <c r="H17" s="26">
        <f>SUM(H18:H23)</f>
        <v>0</v>
      </c>
      <c r="I17" s="26"/>
    </row>
    <row r="18" spans="1:9" ht="165">
      <c r="A18" s="11" t="s">
        <v>20</v>
      </c>
      <c r="B18" s="60" t="s">
        <v>114</v>
      </c>
      <c r="C18" s="13" t="s">
        <v>11</v>
      </c>
      <c r="D18" s="14">
        <v>1</v>
      </c>
      <c r="E18" s="94"/>
      <c r="F18" s="27">
        <f>ROUND(D18*E18,2)</f>
        <v>0</v>
      </c>
      <c r="G18" s="28">
        <v>21</v>
      </c>
      <c r="H18" s="29">
        <f aca="true" t="shared" si="2" ref="H18:H23">F18+((F18/100)*G18)</f>
        <v>0</v>
      </c>
      <c r="I18" s="29"/>
    </row>
    <row r="19" spans="1:9" ht="135">
      <c r="A19" s="11" t="s">
        <v>20</v>
      </c>
      <c r="B19" s="61" t="s">
        <v>115</v>
      </c>
      <c r="C19" s="13" t="s">
        <v>11</v>
      </c>
      <c r="D19" s="14">
        <v>5</v>
      </c>
      <c r="E19" s="94"/>
      <c r="F19" s="27">
        <f>ROUND(D19*E19,2)</f>
        <v>0</v>
      </c>
      <c r="G19" s="28">
        <v>21</v>
      </c>
      <c r="H19" s="29">
        <f t="shared" si="2"/>
        <v>0</v>
      </c>
      <c r="I19" s="29"/>
    </row>
    <row r="20" spans="1:9" ht="15">
      <c r="A20" s="11" t="s">
        <v>21</v>
      </c>
      <c r="B20" s="12" t="s">
        <v>22</v>
      </c>
      <c r="C20" s="13" t="s">
        <v>11</v>
      </c>
      <c r="D20" s="14">
        <v>6</v>
      </c>
      <c r="E20" s="94"/>
      <c r="F20" s="27">
        <f>ROUND(D20*E20,2)</f>
        <v>0</v>
      </c>
      <c r="G20" s="28">
        <v>21</v>
      </c>
      <c r="H20" s="29">
        <f t="shared" si="2"/>
        <v>0</v>
      </c>
      <c r="I20" s="29"/>
    </row>
    <row r="21" spans="1:9" ht="30">
      <c r="A21" s="11" t="s">
        <v>23</v>
      </c>
      <c r="B21" s="19" t="s">
        <v>24</v>
      </c>
      <c r="C21" s="12" t="s">
        <v>14</v>
      </c>
      <c r="D21" s="14">
        <v>6</v>
      </c>
      <c r="E21" s="93"/>
      <c r="F21" s="15">
        <f>E21*D21</f>
        <v>0</v>
      </c>
      <c r="G21" s="14">
        <v>21</v>
      </c>
      <c r="H21" s="29">
        <f t="shared" si="2"/>
        <v>0</v>
      </c>
      <c r="I21" s="29"/>
    </row>
    <row r="22" spans="1:9" ht="60">
      <c r="A22" s="30" t="s">
        <v>25</v>
      </c>
      <c r="B22" s="62" t="s">
        <v>116</v>
      </c>
      <c r="C22" s="31" t="s">
        <v>11</v>
      </c>
      <c r="D22" s="14">
        <v>5</v>
      </c>
      <c r="E22" s="94"/>
      <c r="F22" s="27">
        <f>ROUND(D22*E22,2)</f>
        <v>0</v>
      </c>
      <c r="G22" s="28">
        <v>21</v>
      </c>
      <c r="H22" s="29">
        <f t="shared" si="2"/>
        <v>0</v>
      </c>
      <c r="I22" s="29"/>
    </row>
    <row r="23" spans="1:9" ht="127.5">
      <c r="A23" s="30" t="s">
        <v>25</v>
      </c>
      <c r="B23" s="63" t="s">
        <v>26</v>
      </c>
      <c r="C23" s="31" t="s">
        <v>11</v>
      </c>
      <c r="D23" s="14">
        <v>1</v>
      </c>
      <c r="E23" s="94"/>
      <c r="F23" s="27">
        <f>ROUND(D23*E23,2)</f>
        <v>0</v>
      </c>
      <c r="G23" s="28">
        <v>21</v>
      </c>
      <c r="H23" s="29">
        <f t="shared" si="2"/>
        <v>0</v>
      </c>
      <c r="I23" s="29"/>
    </row>
    <row r="24" spans="1:9" ht="15">
      <c r="A24" s="72" t="s">
        <v>27</v>
      </c>
      <c r="B24" s="73"/>
      <c r="C24" s="73"/>
      <c r="D24" s="73"/>
      <c r="E24" s="74"/>
      <c r="F24" s="24">
        <f>SUM(F25:F31)</f>
        <v>0</v>
      </c>
      <c r="G24" s="25">
        <v>21</v>
      </c>
      <c r="H24" s="26">
        <f>SUM(H25:H31)</f>
        <v>0</v>
      </c>
      <c r="I24" s="26"/>
    </row>
    <row r="25" spans="1:9" ht="30">
      <c r="A25" s="32" t="s">
        <v>28</v>
      </c>
      <c r="B25" s="31" t="s">
        <v>29</v>
      </c>
      <c r="C25" s="33" t="s">
        <v>11</v>
      </c>
      <c r="D25" s="28">
        <v>6</v>
      </c>
      <c r="E25" s="94"/>
      <c r="F25" s="27">
        <f aca="true" t="shared" si="3" ref="F25:F31">E25*D25</f>
        <v>0</v>
      </c>
      <c r="G25" s="28">
        <v>21</v>
      </c>
      <c r="H25" s="29">
        <f aca="true" t="shared" si="4" ref="H25:H31">F25*1.21</f>
        <v>0</v>
      </c>
      <c r="I25" s="29"/>
    </row>
    <row r="26" spans="1:9" ht="30">
      <c r="A26" s="32" t="s">
        <v>28</v>
      </c>
      <c r="B26" s="31" t="s">
        <v>30</v>
      </c>
      <c r="C26" s="34" t="s">
        <v>11</v>
      </c>
      <c r="D26" s="28">
        <v>6</v>
      </c>
      <c r="E26" s="94"/>
      <c r="F26" s="27">
        <f t="shared" si="3"/>
        <v>0</v>
      </c>
      <c r="G26" s="28">
        <v>21</v>
      </c>
      <c r="H26" s="29">
        <f t="shared" si="4"/>
        <v>0</v>
      </c>
      <c r="I26" s="29"/>
    </row>
    <row r="27" spans="1:9" ht="30">
      <c r="A27" s="32" t="s">
        <v>28</v>
      </c>
      <c r="B27" s="31" t="s">
        <v>31</v>
      </c>
      <c r="C27" s="33" t="s">
        <v>11</v>
      </c>
      <c r="D27" s="28">
        <v>6</v>
      </c>
      <c r="E27" s="94"/>
      <c r="F27" s="27">
        <f t="shared" si="3"/>
        <v>0</v>
      </c>
      <c r="G27" s="28">
        <v>21</v>
      </c>
      <c r="H27" s="29">
        <f t="shared" si="4"/>
        <v>0</v>
      </c>
      <c r="I27" s="29"/>
    </row>
    <row r="28" spans="1:9" ht="30">
      <c r="A28" s="32" t="s">
        <v>28</v>
      </c>
      <c r="B28" s="31" t="s">
        <v>32</v>
      </c>
      <c r="C28" s="33" t="s">
        <v>11</v>
      </c>
      <c r="D28" s="28">
        <v>6</v>
      </c>
      <c r="E28" s="94"/>
      <c r="F28" s="27">
        <f t="shared" si="3"/>
        <v>0</v>
      </c>
      <c r="G28" s="28">
        <v>21</v>
      </c>
      <c r="H28" s="29">
        <f t="shared" si="4"/>
        <v>0</v>
      </c>
      <c r="I28" s="29"/>
    </row>
    <row r="29" spans="1:9" ht="63.75">
      <c r="A29" s="32" t="s">
        <v>33</v>
      </c>
      <c r="B29" s="35" t="s">
        <v>34</v>
      </c>
      <c r="C29" s="33" t="s">
        <v>11</v>
      </c>
      <c r="D29" s="28">
        <v>2</v>
      </c>
      <c r="E29" s="94"/>
      <c r="F29" s="27">
        <f t="shared" si="3"/>
        <v>0</v>
      </c>
      <c r="G29" s="28">
        <v>21</v>
      </c>
      <c r="H29" s="29">
        <f t="shared" si="4"/>
        <v>0</v>
      </c>
      <c r="I29" s="29"/>
    </row>
    <row r="30" spans="1:9" ht="63.75">
      <c r="A30" s="32" t="s">
        <v>35</v>
      </c>
      <c r="B30" s="35" t="s">
        <v>36</v>
      </c>
      <c r="C30" s="33" t="s">
        <v>11</v>
      </c>
      <c r="D30" s="28">
        <v>1</v>
      </c>
      <c r="E30" s="94"/>
      <c r="F30" s="27">
        <f t="shared" si="3"/>
        <v>0</v>
      </c>
      <c r="G30" s="28">
        <v>21</v>
      </c>
      <c r="H30" s="29">
        <f t="shared" si="4"/>
        <v>0</v>
      </c>
      <c r="I30" s="29"/>
    </row>
    <row r="31" spans="1:9" ht="25.5">
      <c r="A31" s="32" t="s">
        <v>37</v>
      </c>
      <c r="B31" s="37" t="s">
        <v>118</v>
      </c>
      <c r="C31" s="33" t="s">
        <v>11</v>
      </c>
      <c r="D31" s="28">
        <v>1</v>
      </c>
      <c r="E31" s="94"/>
      <c r="F31" s="27">
        <f t="shared" si="3"/>
        <v>0</v>
      </c>
      <c r="G31" s="28">
        <v>21</v>
      </c>
      <c r="H31" s="29">
        <f t="shared" si="4"/>
        <v>0</v>
      </c>
      <c r="I31" s="29"/>
    </row>
    <row r="32" spans="1:9" ht="15">
      <c r="A32" s="84" t="s">
        <v>38</v>
      </c>
      <c r="B32" s="85"/>
      <c r="C32" s="85"/>
      <c r="D32" s="85"/>
      <c r="E32" s="86"/>
      <c r="F32" s="24">
        <f>SUM(F33:F38)</f>
        <v>0</v>
      </c>
      <c r="G32" s="25">
        <v>21</v>
      </c>
      <c r="H32" s="26">
        <f>SUM(H33:H38)</f>
        <v>0</v>
      </c>
      <c r="I32" s="26"/>
    </row>
    <row r="33" spans="1:9" ht="30">
      <c r="A33" s="32" t="s">
        <v>28</v>
      </c>
      <c r="B33" s="31" t="s">
        <v>39</v>
      </c>
      <c r="C33" s="38" t="s">
        <v>11</v>
      </c>
      <c r="D33" s="28">
        <v>6</v>
      </c>
      <c r="E33" s="95"/>
      <c r="F33" s="39">
        <f aca="true" t="shared" si="5" ref="F33:F38">E33*D33</f>
        <v>0</v>
      </c>
      <c r="G33" s="40">
        <v>21</v>
      </c>
      <c r="H33" s="41">
        <f aca="true" t="shared" si="6" ref="H33:H38">F33*1.21</f>
        <v>0</v>
      </c>
      <c r="I33" s="41"/>
    </row>
    <row r="34" spans="1:9" ht="30">
      <c r="A34" s="32" t="s">
        <v>28</v>
      </c>
      <c r="B34" s="31" t="s">
        <v>40</v>
      </c>
      <c r="C34" s="38" t="s">
        <v>11</v>
      </c>
      <c r="D34" s="28">
        <v>6</v>
      </c>
      <c r="E34" s="95"/>
      <c r="F34" s="39">
        <f t="shared" si="5"/>
        <v>0</v>
      </c>
      <c r="G34" s="40">
        <v>21</v>
      </c>
      <c r="H34" s="41">
        <f t="shared" si="6"/>
        <v>0</v>
      </c>
      <c r="I34" s="41"/>
    </row>
    <row r="35" spans="1:9" ht="30">
      <c r="A35" s="32" t="s">
        <v>28</v>
      </c>
      <c r="B35" s="31" t="s">
        <v>41</v>
      </c>
      <c r="C35" s="38" t="s">
        <v>11</v>
      </c>
      <c r="D35" s="28">
        <v>6</v>
      </c>
      <c r="E35" s="95"/>
      <c r="F35" s="39">
        <f t="shared" si="5"/>
        <v>0</v>
      </c>
      <c r="G35" s="40">
        <v>21</v>
      </c>
      <c r="H35" s="41">
        <f t="shared" si="6"/>
        <v>0</v>
      </c>
      <c r="I35" s="41"/>
    </row>
    <row r="36" spans="1:9" ht="30">
      <c r="A36" s="32" t="s">
        <v>28</v>
      </c>
      <c r="B36" s="31" t="s">
        <v>42</v>
      </c>
      <c r="C36" s="38" t="s">
        <v>11</v>
      </c>
      <c r="D36" s="28">
        <v>6</v>
      </c>
      <c r="E36" s="95"/>
      <c r="F36" s="39">
        <f t="shared" si="5"/>
        <v>0</v>
      </c>
      <c r="G36" s="40">
        <v>21</v>
      </c>
      <c r="H36" s="41">
        <f t="shared" si="6"/>
        <v>0</v>
      </c>
      <c r="I36" s="41"/>
    </row>
    <row r="37" spans="1:9" ht="30">
      <c r="A37" s="32" t="s">
        <v>28</v>
      </c>
      <c r="B37" s="31" t="s">
        <v>43</v>
      </c>
      <c r="C37" s="38" t="s">
        <v>11</v>
      </c>
      <c r="D37" s="28">
        <v>6</v>
      </c>
      <c r="E37" s="95"/>
      <c r="F37" s="39">
        <f t="shared" si="5"/>
        <v>0</v>
      </c>
      <c r="G37" s="40">
        <v>21</v>
      </c>
      <c r="H37" s="41">
        <f t="shared" si="6"/>
        <v>0</v>
      </c>
      <c r="I37" s="41"/>
    </row>
    <row r="38" spans="1:9" ht="30">
      <c r="A38" s="32" t="s">
        <v>28</v>
      </c>
      <c r="B38" s="31" t="s">
        <v>44</v>
      </c>
      <c r="C38" s="38" t="s">
        <v>11</v>
      </c>
      <c r="D38" s="28">
        <v>6</v>
      </c>
      <c r="E38" s="95"/>
      <c r="F38" s="39">
        <f t="shared" si="5"/>
        <v>0</v>
      </c>
      <c r="G38" s="40">
        <v>21</v>
      </c>
      <c r="H38" s="41">
        <f t="shared" si="6"/>
        <v>0</v>
      </c>
      <c r="I38" s="41"/>
    </row>
    <row r="39" spans="1:9" ht="15">
      <c r="A39" s="84" t="s">
        <v>45</v>
      </c>
      <c r="B39" s="85"/>
      <c r="C39" s="85"/>
      <c r="D39" s="85"/>
      <c r="E39" s="86"/>
      <c r="F39" s="24">
        <f>SUM(F40:F49)</f>
        <v>0</v>
      </c>
      <c r="G39" s="25">
        <v>21</v>
      </c>
      <c r="H39" s="26">
        <f>SUM(H40:H49)</f>
        <v>0</v>
      </c>
      <c r="I39" s="26"/>
    </row>
    <row r="40" spans="1:9" ht="191.25">
      <c r="A40" s="32" t="s">
        <v>46</v>
      </c>
      <c r="B40" s="42" t="s">
        <v>47</v>
      </c>
      <c r="C40" s="33" t="s">
        <v>14</v>
      </c>
      <c r="D40" s="28">
        <v>6</v>
      </c>
      <c r="E40" s="94"/>
      <c r="F40" s="27">
        <f aca="true" t="shared" si="7" ref="F40:F49">ROUND(D40*E40,2)</f>
        <v>0</v>
      </c>
      <c r="G40" s="28">
        <v>21</v>
      </c>
      <c r="H40" s="29">
        <f aca="true" t="shared" si="8" ref="H40:H50">F40+((F40/100)*G40)</f>
        <v>0</v>
      </c>
      <c r="I40" s="29"/>
    </row>
    <row r="41" spans="1:9" ht="204">
      <c r="A41" s="32" t="s">
        <v>48</v>
      </c>
      <c r="B41" s="42" t="s">
        <v>49</v>
      </c>
      <c r="C41" s="33" t="s">
        <v>14</v>
      </c>
      <c r="D41" s="28">
        <v>6</v>
      </c>
      <c r="E41" s="94"/>
      <c r="F41" s="27">
        <f t="shared" si="7"/>
        <v>0</v>
      </c>
      <c r="G41" s="28">
        <v>21</v>
      </c>
      <c r="H41" s="29">
        <f t="shared" si="8"/>
        <v>0</v>
      </c>
      <c r="I41" s="29"/>
    </row>
    <row r="42" spans="1:9" ht="204">
      <c r="A42" s="32" t="s">
        <v>50</v>
      </c>
      <c r="B42" s="42" t="s">
        <v>51</v>
      </c>
      <c r="C42" s="33" t="s">
        <v>14</v>
      </c>
      <c r="D42" s="28">
        <v>6</v>
      </c>
      <c r="E42" s="94"/>
      <c r="F42" s="27">
        <f t="shared" si="7"/>
        <v>0</v>
      </c>
      <c r="G42" s="28">
        <v>21</v>
      </c>
      <c r="H42" s="29">
        <f t="shared" si="8"/>
        <v>0</v>
      </c>
      <c r="I42" s="29"/>
    </row>
    <row r="43" spans="1:9" ht="51">
      <c r="A43" s="32" t="s">
        <v>52</v>
      </c>
      <c r="B43" s="42" t="s">
        <v>53</v>
      </c>
      <c r="C43" s="33" t="s">
        <v>11</v>
      </c>
      <c r="D43" s="28">
        <v>6</v>
      </c>
      <c r="E43" s="94"/>
      <c r="F43" s="27">
        <f t="shared" si="7"/>
        <v>0</v>
      </c>
      <c r="G43" s="28">
        <v>21</v>
      </c>
      <c r="H43" s="29">
        <f t="shared" si="8"/>
        <v>0</v>
      </c>
      <c r="I43" s="29"/>
    </row>
    <row r="44" spans="1:9" ht="267.75">
      <c r="A44" s="32" t="s">
        <v>54</v>
      </c>
      <c r="B44" s="42" t="s">
        <v>55</v>
      </c>
      <c r="C44" s="33" t="s">
        <v>14</v>
      </c>
      <c r="D44" s="28">
        <v>1</v>
      </c>
      <c r="E44" s="94"/>
      <c r="F44" s="27">
        <f t="shared" si="7"/>
        <v>0</v>
      </c>
      <c r="G44" s="28">
        <v>21</v>
      </c>
      <c r="H44" s="29">
        <f t="shared" si="8"/>
        <v>0</v>
      </c>
      <c r="I44" s="29"/>
    </row>
    <row r="45" spans="1:9" ht="89.25">
      <c r="A45" s="32" t="s">
        <v>56</v>
      </c>
      <c r="B45" s="42" t="s">
        <v>57</v>
      </c>
      <c r="C45" s="33" t="s">
        <v>14</v>
      </c>
      <c r="D45" s="28">
        <v>1</v>
      </c>
      <c r="E45" s="94"/>
      <c r="F45" s="27">
        <f t="shared" si="7"/>
        <v>0</v>
      </c>
      <c r="G45" s="28">
        <v>21</v>
      </c>
      <c r="H45" s="29">
        <f t="shared" si="8"/>
        <v>0</v>
      </c>
      <c r="I45" s="29"/>
    </row>
    <row r="46" spans="1:9" ht="76.5">
      <c r="A46" s="32" t="s">
        <v>58</v>
      </c>
      <c r="B46" s="42" t="s">
        <v>59</v>
      </c>
      <c r="C46" s="33" t="s">
        <v>14</v>
      </c>
      <c r="D46" s="28">
        <v>1</v>
      </c>
      <c r="E46" s="94"/>
      <c r="F46" s="27">
        <f t="shared" si="7"/>
        <v>0</v>
      </c>
      <c r="G46" s="28">
        <v>21</v>
      </c>
      <c r="H46" s="29">
        <f t="shared" si="8"/>
        <v>0</v>
      </c>
      <c r="I46" s="29"/>
    </row>
    <row r="47" spans="1:9" ht="51">
      <c r="A47" s="32" t="s">
        <v>60</v>
      </c>
      <c r="B47" s="42" t="s">
        <v>61</v>
      </c>
      <c r="C47" s="33" t="s">
        <v>11</v>
      </c>
      <c r="D47" s="28">
        <v>1</v>
      </c>
      <c r="E47" s="94"/>
      <c r="F47" s="27">
        <f t="shared" si="7"/>
        <v>0</v>
      </c>
      <c r="G47" s="28">
        <v>21</v>
      </c>
      <c r="H47" s="29">
        <f t="shared" si="8"/>
        <v>0</v>
      </c>
      <c r="I47" s="29"/>
    </row>
    <row r="48" spans="1:9" ht="15">
      <c r="A48" s="32" t="s">
        <v>62</v>
      </c>
      <c r="B48" s="12" t="s">
        <v>63</v>
      </c>
      <c r="C48" s="33" t="s">
        <v>64</v>
      </c>
      <c r="D48" s="28">
        <v>1</v>
      </c>
      <c r="E48" s="94"/>
      <c r="F48" s="27">
        <f t="shared" si="7"/>
        <v>0</v>
      </c>
      <c r="G48" s="28">
        <v>21</v>
      </c>
      <c r="H48" s="29">
        <f t="shared" si="8"/>
        <v>0</v>
      </c>
      <c r="I48" s="29"/>
    </row>
    <row r="49" spans="1:9" ht="15">
      <c r="A49" s="32" t="s">
        <v>65</v>
      </c>
      <c r="B49" s="12" t="s">
        <v>63</v>
      </c>
      <c r="C49" s="33" t="s">
        <v>64</v>
      </c>
      <c r="D49" s="28">
        <v>1</v>
      </c>
      <c r="E49" s="94"/>
      <c r="F49" s="27">
        <f t="shared" si="7"/>
        <v>0</v>
      </c>
      <c r="G49" s="28">
        <v>21</v>
      </c>
      <c r="H49" s="29">
        <f t="shared" si="8"/>
        <v>0</v>
      </c>
      <c r="I49" s="29"/>
    </row>
    <row r="50" spans="1:9" ht="15">
      <c r="A50" s="90" t="s">
        <v>66</v>
      </c>
      <c r="B50" s="91"/>
      <c r="C50" s="91"/>
      <c r="D50" s="91"/>
      <c r="E50" s="92"/>
      <c r="F50" s="21">
        <f>F51</f>
        <v>0</v>
      </c>
      <c r="G50" s="43">
        <v>21</v>
      </c>
      <c r="H50" s="44">
        <f t="shared" si="8"/>
        <v>0</v>
      </c>
      <c r="I50" s="44"/>
    </row>
    <row r="51" spans="1:9" ht="15">
      <c r="A51" s="69" t="s">
        <v>67</v>
      </c>
      <c r="B51" s="70"/>
      <c r="C51" s="70"/>
      <c r="D51" s="70"/>
      <c r="E51" s="71"/>
      <c r="F51" s="45">
        <f>SUM(F52:F71)</f>
        <v>0</v>
      </c>
      <c r="G51" s="46">
        <v>21</v>
      </c>
      <c r="H51" s="47">
        <f>SUM(H52:H71)</f>
        <v>0</v>
      </c>
      <c r="I51" s="47"/>
    </row>
    <row r="52" spans="1:9" ht="135">
      <c r="A52" s="48" t="s">
        <v>68</v>
      </c>
      <c r="B52" s="61" t="s">
        <v>115</v>
      </c>
      <c r="C52" s="12" t="s">
        <v>64</v>
      </c>
      <c r="D52" s="49">
        <v>1</v>
      </c>
      <c r="E52" s="96"/>
      <c r="F52" s="50">
        <f>E52*D52</f>
        <v>0</v>
      </c>
      <c r="G52" s="49">
        <v>21</v>
      </c>
      <c r="H52" s="29">
        <f aca="true" t="shared" si="9" ref="H52:H64">F52*1.21</f>
        <v>0</v>
      </c>
      <c r="I52" s="29"/>
    </row>
    <row r="53" spans="1:9" ht="60">
      <c r="A53" s="11" t="s">
        <v>25</v>
      </c>
      <c r="B53" s="62" t="s">
        <v>116</v>
      </c>
      <c r="C53" s="12" t="s">
        <v>64</v>
      </c>
      <c r="D53" s="14">
        <v>1</v>
      </c>
      <c r="E53" s="93"/>
      <c r="F53" s="15">
        <f>E53*D53</f>
        <v>0</v>
      </c>
      <c r="G53" s="14">
        <v>21</v>
      </c>
      <c r="H53" s="29">
        <f t="shared" si="9"/>
        <v>0</v>
      </c>
      <c r="I53" s="29"/>
    </row>
    <row r="54" spans="1:9" ht="30">
      <c r="A54" s="11" t="s">
        <v>69</v>
      </c>
      <c r="B54" s="12" t="s">
        <v>70</v>
      </c>
      <c r="C54" s="12" t="s">
        <v>64</v>
      </c>
      <c r="D54" s="14">
        <v>1</v>
      </c>
      <c r="E54" s="93"/>
      <c r="F54" s="15">
        <f>E54*D54</f>
        <v>0</v>
      </c>
      <c r="G54" s="14">
        <v>21</v>
      </c>
      <c r="H54" s="29">
        <f t="shared" si="9"/>
        <v>0</v>
      </c>
      <c r="I54" s="29"/>
    </row>
    <row r="55" spans="1:9" ht="30">
      <c r="A55" s="11" t="s">
        <v>23</v>
      </c>
      <c r="B55" s="19" t="s">
        <v>24</v>
      </c>
      <c r="C55" s="12" t="s">
        <v>14</v>
      </c>
      <c r="D55" s="14">
        <v>1</v>
      </c>
      <c r="E55" s="93"/>
      <c r="F55" s="15">
        <f>E55*D55</f>
        <v>0</v>
      </c>
      <c r="G55" s="14">
        <v>21</v>
      </c>
      <c r="H55" s="29">
        <f t="shared" si="9"/>
        <v>0</v>
      </c>
      <c r="I55" s="29"/>
    </row>
    <row r="56" spans="1:9" ht="60">
      <c r="A56" s="51" t="s">
        <v>71</v>
      </c>
      <c r="B56" s="52" t="s">
        <v>72</v>
      </c>
      <c r="C56" s="52" t="s">
        <v>64</v>
      </c>
      <c r="D56" s="53">
        <v>1</v>
      </c>
      <c r="E56" s="97"/>
      <c r="F56" s="27">
        <f>ROUND(D56*E56,2)</f>
        <v>0</v>
      </c>
      <c r="G56" s="28">
        <v>21</v>
      </c>
      <c r="H56" s="29">
        <f t="shared" si="9"/>
        <v>0</v>
      </c>
      <c r="I56" s="29"/>
    </row>
    <row r="57" spans="1:9" ht="30">
      <c r="A57" s="51" t="s">
        <v>73</v>
      </c>
      <c r="B57" s="52" t="s">
        <v>117</v>
      </c>
      <c r="C57" s="52" t="s">
        <v>64</v>
      </c>
      <c r="D57" s="53">
        <v>1</v>
      </c>
      <c r="E57" s="97"/>
      <c r="F57" s="27">
        <f>ROUND(D57*E57,2)</f>
        <v>0</v>
      </c>
      <c r="G57" s="28">
        <v>21</v>
      </c>
      <c r="H57" s="29">
        <f t="shared" si="9"/>
        <v>0</v>
      </c>
      <c r="I57" s="29"/>
    </row>
    <row r="58" spans="1:9" ht="195">
      <c r="A58" s="32" t="s">
        <v>74</v>
      </c>
      <c r="B58" s="12" t="s">
        <v>75</v>
      </c>
      <c r="C58" s="33" t="s">
        <v>64</v>
      </c>
      <c r="D58" s="28">
        <v>1</v>
      </c>
      <c r="E58" s="94"/>
      <c r="F58" s="27">
        <f>ROUND(D58*E58,2)</f>
        <v>0</v>
      </c>
      <c r="G58" s="28">
        <v>21</v>
      </c>
      <c r="H58" s="29">
        <f t="shared" si="9"/>
        <v>0</v>
      </c>
      <c r="I58" s="29"/>
    </row>
    <row r="59" spans="1:9" ht="210">
      <c r="A59" s="32" t="s">
        <v>74</v>
      </c>
      <c r="B59" s="12" t="s">
        <v>76</v>
      </c>
      <c r="C59" s="33" t="s">
        <v>77</v>
      </c>
      <c r="D59" s="28">
        <v>1</v>
      </c>
      <c r="E59" s="94"/>
      <c r="F59" s="27">
        <f>ROUND(D59*E59,2)</f>
        <v>0</v>
      </c>
      <c r="G59" s="28">
        <v>21</v>
      </c>
      <c r="H59" s="29">
        <f t="shared" si="9"/>
        <v>0</v>
      </c>
      <c r="I59" s="29"/>
    </row>
    <row r="60" spans="1:9" ht="165">
      <c r="A60" s="32" t="s">
        <v>78</v>
      </c>
      <c r="B60" s="12" t="s">
        <v>79</v>
      </c>
      <c r="C60" s="33" t="s">
        <v>64</v>
      </c>
      <c r="D60" s="28">
        <v>1</v>
      </c>
      <c r="E60" s="94"/>
      <c r="F60" s="27">
        <f>E60*D60</f>
        <v>0</v>
      </c>
      <c r="G60" s="28">
        <v>21</v>
      </c>
      <c r="H60" s="29">
        <f t="shared" si="9"/>
        <v>0</v>
      </c>
      <c r="I60" s="29"/>
    </row>
    <row r="61" spans="1:9" ht="102">
      <c r="A61" s="32" t="s">
        <v>80</v>
      </c>
      <c r="B61" s="64" t="s">
        <v>119</v>
      </c>
      <c r="C61" s="33" t="s">
        <v>11</v>
      </c>
      <c r="D61" s="28">
        <v>8</v>
      </c>
      <c r="E61" s="94"/>
      <c r="F61" s="27">
        <f>E61*D61</f>
        <v>0</v>
      </c>
      <c r="G61" s="28">
        <v>21</v>
      </c>
      <c r="H61" s="29">
        <f t="shared" si="9"/>
        <v>0</v>
      </c>
      <c r="I61" s="29"/>
    </row>
    <row r="62" spans="1:9" ht="25.5">
      <c r="A62" s="32" t="s">
        <v>81</v>
      </c>
      <c r="B62" s="37" t="s">
        <v>82</v>
      </c>
      <c r="C62" s="33" t="s">
        <v>11</v>
      </c>
      <c r="D62" s="28">
        <v>6</v>
      </c>
      <c r="E62" s="94"/>
      <c r="F62" s="27">
        <f>E62*D62</f>
        <v>0</v>
      </c>
      <c r="G62" s="28"/>
      <c r="H62" s="29">
        <f t="shared" si="9"/>
        <v>0</v>
      </c>
      <c r="I62" s="29"/>
    </row>
    <row r="63" spans="1:9" ht="25.5">
      <c r="A63" s="32" t="s">
        <v>83</v>
      </c>
      <c r="B63" s="37" t="s">
        <v>120</v>
      </c>
      <c r="C63" s="33" t="s">
        <v>11</v>
      </c>
      <c r="D63" s="28">
        <v>6</v>
      </c>
      <c r="E63" s="94"/>
      <c r="F63" s="27">
        <f>E63*D63</f>
        <v>0</v>
      </c>
      <c r="G63" s="28">
        <v>21</v>
      </c>
      <c r="H63" s="29">
        <f t="shared" si="9"/>
        <v>0</v>
      </c>
      <c r="I63" s="29"/>
    </row>
    <row r="64" spans="1:9" ht="38.25">
      <c r="A64" s="32" t="s">
        <v>83</v>
      </c>
      <c r="B64" s="37" t="s">
        <v>121</v>
      </c>
      <c r="C64" s="33" t="s">
        <v>11</v>
      </c>
      <c r="D64" s="28">
        <v>6</v>
      </c>
      <c r="E64" s="94"/>
      <c r="F64" s="27">
        <f>E64*D64</f>
        <v>0</v>
      </c>
      <c r="G64" s="28">
        <v>21</v>
      </c>
      <c r="H64" s="29">
        <f t="shared" si="9"/>
        <v>0</v>
      </c>
      <c r="I64" s="29"/>
    </row>
    <row r="65" spans="1:9" ht="127.5">
      <c r="A65" s="32" t="s">
        <v>84</v>
      </c>
      <c r="B65" s="63" t="s">
        <v>85</v>
      </c>
      <c r="C65" s="33" t="s">
        <v>64</v>
      </c>
      <c r="D65" s="28">
        <v>10</v>
      </c>
      <c r="E65" s="94"/>
      <c r="F65" s="27">
        <f aca="true" t="shared" si="10" ref="F65:F71">ROUND(D65*E65,2)</f>
        <v>0</v>
      </c>
      <c r="G65" s="28">
        <v>21</v>
      </c>
      <c r="H65" s="29">
        <f>F65+((F65/100)*G65)</f>
        <v>0</v>
      </c>
      <c r="I65" s="29"/>
    </row>
    <row r="66" spans="1:9" ht="89.25">
      <c r="A66" s="32" t="s">
        <v>86</v>
      </c>
      <c r="B66" s="65" t="s">
        <v>87</v>
      </c>
      <c r="C66" s="33" t="s">
        <v>64</v>
      </c>
      <c r="D66" s="28">
        <v>1</v>
      </c>
      <c r="E66" s="94"/>
      <c r="F66" s="27">
        <f t="shared" si="10"/>
        <v>0</v>
      </c>
      <c r="G66" s="28">
        <v>21</v>
      </c>
      <c r="H66" s="29">
        <f>F66+((F66/100)*G66)</f>
        <v>0</v>
      </c>
      <c r="I66" s="29"/>
    </row>
    <row r="67" spans="1:9" ht="89.25">
      <c r="A67" s="32" t="s">
        <v>88</v>
      </c>
      <c r="B67" s="36" t="s">
        <v>89</v>
      </c>
      <c r="C67" s="33" t="s">
        <v>64</v>
      </c>
      <c r="D67" s="28">
        <v>1</v>
      </c>
      <c r="E67" s="94"/>
      <c r="F67" s="27">
        <f t="shared" si="10"/>
        <v>0</v>
      </c>
      <c r="G67" s="28">
        <v>21</v>
      </c>
      <c r="H67" s="29">
        <f>F67*1.21</f>
        <v>0</v>
      </c>
      <c r="I67" s="29"/>
    </row>
    <row r="68" spans="1:9" ht="102">
      <c r="A68" s="32" t="s">
        <v>90</v>
      </c>
      <c r="B68" s="36" t="s">
        <v>91</v>
      </c>
      <c r="C68" s="33" t="s">
        <v>64</v>
      </c>
      <c r="D68" s="28">
        <v>4</v>
      </c>
      <c r="E68" s="94"/>
      <c r="F68" s="27">
        <f t="shared" si="10"/>
        <v>0</v>
      </c>
      <c r="G68" s="28">
        <v>21</v>
      </c>
      <c r="H68" s="29">
        <f>F68*1.21</f>
        <v>0</v>
      </c>
      <c r="I68" s="29"/>
    </row>
    <row r="69" spans="1:9" ht="25.5">
      <c r="A69" s="32" t="s">
        <v>92</v>
      </c>
      <c r="B69" s="37" t="s">
        <v>93</v>
      </c>
      <c r="C69" s="33" t="s">
        <v>64</v>
      </c>
      <c r="D69" s="28">
        <v>2</v>
      </c>
      <c r="E69" s="94"/>
      <c r="F69" s="27">
        <f t="shared" si="10"/>
        <v>0</v>
      </c>
      <c r="G69" s="28">
        <v>21</v>
      </c>
      <c r="H69" s="29">
        <f>F69*1.21</f>
        <v>0</v>
      </c>
      <c r="I69" s="29"/>
    </row>
    <row r="70" spans="1:9" ht="51">
      <c r="A70" s="32" t="s">
        <v>94</v>
      </c>
      <c r="B70" s="42" t="s">
        <v>98</v>
      </c>
      <c r="C70" s="33" t="s">
        <v>64</v>
      </c>
      <c r="D70" s="28">
        <v>1</v>
      </c>
      <c r="E70" s="94"/>
      <c r="F70" s="27">
        <f t="shared" si="10"/>
        <v>0</v>
      </c>
      <c r="G70" s="28">
        <v>21</v>
      </c>
      <c r="H70" s="29">
        <f>F70*1.21</f>
        <v>0</v>
      </c>
      <c r="I70" s="29"/>
    </row>
    <row r="71" spans="1:9" ht="114.75">
      <c r="A71" s="32" t="s">
        <v>95</v>
      </c>
      <c r="B71" s="37" t="s">
        <v>96</v>
      </c>
      <c r="C71" s="33" t="s">
        <v>64</v>
      </c>
      <c r="D71" s="28">
        <v>1</v>
      </c>
      <c r="E71" s="94"/>
      <c r="F71" s="27">
        <f t="shared" si="10"/>
        <v>0</v>
      </c>
      <c r="G71" s="28">
        <v>21</v>
      </c>
      <c r="H71" s="29">
        <f>F71*1.21</f>
        <v>0</v>
      </c>
      <c r="I71" s="29"/>
    </row>
    <row r="72" spans="1:9" ht="15">
      <c r="A72" s="54" t="s">
        <v>97</v>
      </c>
      <c r="B72" s="55"/>
      <c r="C72" s="55"/>
      <c r="D72" s="56"/>
      <c r="E72" s="57"/>
      <c r="F72" s="58">
        <f>SUM(F50,F16,F3)</f>
        <v>0</v>
      </c>
      <c r="G72" s="59"/>
      <c r="H72" s="58">
        <f>H50+H16+H3</f>
        <v>0</v>
      </c>
      <c r="I72" s="58"/>
    </row>
  </sheetData>
  <mergeCells count="11">
    <mergeCell ref="A51:E51"/>
    <mergeCell ref="A17:E17"/>
    <mergeCell ref="A1:H1"/>
    <mergeCell ref="A3:E3"/>
    <mergeCell ref="A4:E4"/>
    <mergeCell ref="A8:E8"/>
    <mergeCell ref="A16:E16"/>
    <mergeCell ref="A24:E24"/>
    <mergeCell ref="A32:E32"/>
    <mergeCell ref="A39:E39"/>
    <mergeCell ref="A50:E50"/>
  </mergeCells>
  <printOptions/>
  <pageMargins left="0.7" right="0.7" top="0.787401575" bottom="0.787401575" header="0.3" footer="0.3"/>
  <pageSetup fitToHeight="0"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Kateřina Zajícová</dc:creator>
  <cp:keywords/>
  <dc:description/>
  <cp:lastModifiedBy>Jan Kronďák</cp:lastModifiedBy>
  <cp:lastPrinted>2021-11-03T08:24:40Z</cp:lastPrinted>
  <dcterms:created xsi:type="dcterms:W3CDTF">2020-11-12T09:15:34Z</dcterms:created>
  <dcterms:modified xsi:type="dcterms:W3CDTF">2021-11-08T08:51:13Z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 1029</vt:lpwstr>
  </property>
</Properties>
</file>