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9" activeTab="14"/>
  </bookViews>
  <sheets>
    <sheet name="Rekapitulace stavby" sheetId="1" r:id="rId1"/>
    <sheet name="SO 000.N - Vedlejší rozpo..." sheetId="2" r:id="rId2"/>
    <sheet name="SO 000.VZ - Vedlejší rozp..." sheetId="3" r:id="rId3"/>
    <sheet name="SO 020.VZ - Příprava území" sheetId="4" r:id="rId4"/>
    <sheet name="SO 101.HZ - PŘELOŽKA SILN..." sheetId="5" r:id="rId5"/>
    <sheet name="SO 101.VZ - PŘELOŽKA SILN..." sheetId="6" r:id="rId6"/>
    <sheet name="SO 151.VZ - NAPOJENÍ POLN..." sheetId="7" r:id="rId7"/>
    <sheet name="SO 152.VZ - NAPOJENÍ POLN..." sheetId="8" r:id="rId8"/>
    <sheet name="SO 153.VZ - NAPOJENÍ POLN..." sheetId="9" r:id="rId9"/>
    <sheet name="SO 180.VZ - Dopravně-inže..." sheetId="10" r:id="rId10"/>
    <sheet name="SO 190.HZ - Dopravní značení" sheetId="11" r:id="rId11"/>
    <sheet name="SO 801.VZ - Rekultivace p..." sheetId="12" r:id="rId12"/>
    <sheet name="SO 802.HZ - Kácení zeleně..." sheetId="13" r:id="rId13"/>
    <sheet name="SO 802.N - Kácení zeleně ..." sheetId="14" r:id="rId14"/>
    <sheet name="SO 101.N - PŘELOŽKA SILNI..." sheetId="15" r:id="rId15"/>
    <sheet name="SO 020.N - Příprava území" sheetId="16" r:id="rId16"/>
    <sheet name="Pokyny pro vyplnění" sheetId="17" r:id="rId17"/>
  </sheets>
  <definedNames>
    <definedName name="_xlnm._FilterDatabase" localSheetId="1" hidden="1">'SO 000.N - Vedlejší rozpo...'!$C$80:$K$88</definedName>
    <definedName name="_xlnm._FilterDatabase" localSheetId="2" hidden="1">'SO 000.VZ - Vedlejší rozp...'!$C$83:$K$136</definedName>
    <definedName name="_xlnm._FilterDatabase" localSheetId="15" hidden="1">'SO 020.N - Příprava území'!$C$81:$K$114</definedName>
    <definedName name="_xlnm._FilterDatabase" localSheetId="3" hidden="1">'SO 020.VZ - Příprava území'!$C$87:$K$215</definedName>
    <definedName name="_xlnm._FilterDatabase" localSheetId="4" hidden="1">'SO 101.HZ - PŘELOŽKA SILN...'!$C$84:$K$357</definedName>
    <definedName name="_xlnm._FilterDatabase" localSheetId="14" hidden="1">'SO 101.N - PŘELOŽKA SILNI...'!$C$82:$K$170</definedName>
    <definedName name="_xlnm._FilterDatabase" localSheetId="5" hidden="1">'SO 101.VZ - PŘELOŽKA SILN...'!$C$82:$K$187</definedName>
    <definedName name="_xlnm._FilterDatabase" localSheetId="6" hidden="1">'SO 151.VZ - NAPOJENÍ POLN...'!$C$83:$K$280</definedName>
    <definedName name="_xlnm._FilterDatabase" localSheetId="7" hidden="1">'SO 152.VZ - NAPOJENÍ POLN...'!$C$84:$K$264</definedName>
    <definedName name="_xlnm._FilterDatabase" localSheetId="8" hidden="1">'SO 153.VZ - NAPOJENÍ POLN...'!$C$83:$K$260</definedName>
    <definedName name="_xlnm._FilterDatabase" localSheetId="9" hidden="1">'SO 180.VZ - Dopravně-inže...'!$C$80:$K$145</definedName>
    <definedName name="_xlnm._FilterDatabase" localSheetId="10" hidden="1">'SO 190.HZ - Dopravní značení'!$C$82:$K$148</definedName>
    <definedName name="_xlnm._FilterDatabase" localSheetId="11" hidden="1">'SO 801.VZ - Rekultivace p...'!$C$80:$K$158</definedName>
    <definedName name="_xlnm._FilterDatabase" localSheetId="12" hidden="1">'SO 802.HZ - Kácení zeleně...'!$C$80:$K$139</definedName>
    <definedName name="_xlnm._FilterDatabase" localSheetId="13" hidden="1">'SO 802.N - Kácení zeleně ...'!$C$81:$K$164</definedName>
    <definedName name="_xlnm.Print_Area" localSheetId="1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">'SO 000.N - Vedlejší rozpo...'!$C$4:$J$39,'SO 000.N - Vedlejší rozpo...'!$C$45:$J$62,'SO 000.N - Vedlejší rozpo...'!$C$68:$K$88</definedName>
    <definedName name="_xlnm.Print_Area" localSheetId="2">'SO 000.VZ - Vedlejší rozp...'!$C$4:$J$39,'SO 000.VZ - Vedlejší rozp...'!$C$45:$J$65,'SO 000.VZ - Vedlejší rozp...'!$C$71:$K$136</definedName>
    <definedName name="_xlnm.Print_Area" localSheetId="15">'SO 020.N - Příprava území'!$C$4:$J$39,'SO 020.N - Příprava území'!$C$45:$J$63,'SO 020.N - Příprava území'!$C$69:$K$114</definedName>
    <definedName name="_xlnm.Print_Area" localSheetId="3">'SO 020.VZ - Příprava území'!$C$4:$J$39,'SO 020.VZ - Příprava území'!$C$45:$J$69,'SO 020.VZ - Příprava území'!$C$75:$K$215</definedName>
    <definedName name="_xlnm.Print_Area" localSheetId="4">'SO 101.HZ - PŘELOŽKA SILN...'!$C$4:$J$39,'SO 101.HZ - PŘELOŽKA SILN...'!$C$45:$J$66,'SO 101.HZ - PŘELOŽKA SILN...'!$C$72:$K$357</definedName>
    <definedName name="_xlnm.Print_Area" localSheetId="14">'SO 101.N - PŘELOŽKA SILNI...'!$C$4:$J$39,'SO 101.N - PŘELOŽKA SILNI...'!$C$45:$J$64,'SO 101.N - PŘELOŽKA SILNI...'!$C$70:$K$170</definedName>
    <definedName name="_xlnm.Print_Area" localSheetId="5">'SO 101.VZ - PŘELOŽKA SILN...'!$C$4:$J$39,'SO 101.VZ - PŘELOŽKA SILN...'!$C$45:$J$64,'SO 101.VZ - PŘELOŽKA SILN...'!$C$70:$K$187</definedName>
    <definedName name="_xlnm.Print_Area" localSheetId="6">'SO 151.VZ - NAPOJENÍ POLN...'!$C$4:$J$39,'SO 151.VZ - NAPOJENÍ POLN...'!$C$45:$J$65,'SO 151.VZ - NAPOJENÍ POLN...'!$C$71:$K$280</definedName>
    <definedName name="_xlnm.Print_Area" localSheetId="7">'SO 152.VZ - NAPOJENÍ POLN...'!$C$4:$J$39,'SO 152.VZ - NAPOJENÍ POLN...'!$C$45:$J$66,'SO 152.VZ - NAPOJENÍ POLN...'!$C$72:$K$264</definedName>
    <definedName name="_xlnm.Print_Area" localSheetId="8">'SO 153.VZ - NAPOJENÍ POLN...'!$C$4:$J$39,'SO 153.VZ - NAPOJENÍ POLN...'!$C$45:$J$65,'SO 153.VZ - NAPOJENÍ POLN...'!$C$71:$K$260</definedName>
    <definedName name="_xlnm.Print_Area" localSheetId="9">'SO 180.VZ - Dopravně-inže...'!$C$4:$J$39,'SO 180.VZ - Dopravně-inže...'!$C$45:$J$62,'SO 180.VZ - Dopravně-inže...'!$C$68:$K$145</definedName>
    <definedName name="_xlnm.Print_Area" localSheetId="10">'SO 190.HZ - Dopravní značení'!$C$4:$J$39,'SO 190.HZ - Dopravní značení'!$C$45:$J$64,'SO 190.HZ - Dopravní značení'!$C$70:$K$148</definedName>
    <definedName name="_xlnm.Print_Area" localSheetId="11">'SO 801.VZ - Rekultivace p...'!$C$4:$J$39,'SO 801.VZ - Rekultivace p...'!$C$45:$J$62,'SO 801.VZ - Rekultivace p...'!$C$68:$K$158</definedName>
    <definedName name="_xlnm.Print_Area" localSheetId="12">'SO 802.HZ - Kácení zeleně...'!$C$4:$J$39,'SO 802.HZ - Kácení zeleně...'!$C$45:$J$62,'SO 802.HZ - Kácení zeleně...'!$C$68:$K$139</definedName>
    <definedName name="_xlnm.Print_Area" localSheetId="13">'SO 802.N - Kácení zeleně ...'!$C$4:$J$39,'SO 802.N - Kácení zeleně ...'!$C$45:$J$63,'SO 802.N - Kácení zeleně ...'!$C$69:$K$164</definedName>
    <definedName name="_xlnm.Print_Titles" localSheetId="0">'Rekapitulace stavby'!$52:$52</definedName>
    <definedName name="_xlnm.Print_Titles" localSheetId="1">'SO 000.N - Vedlejší rozpo...'!$80:$80</definedName>
    <definedName name="_xlnm.Print_Titles" localSheetId="2">'SO 000.VZ - Vedlejší rozp...'!$83:$83</definedName>
    <definedName name="_xlnm.Print_Titles" localSheetId="3">'SO 020.VZ - Příprava území'!$87:$87</definedName>
    <definedName name="_xlnm.Print_Titles" localSheetId="4">'SO 101.HZ - PŘELOŽKA SILN...'!$84:$84</definedName>
    <definedName name="_xlnm.Print_Titles" localSheetId="5">'SO 101.VZ - PŘELOŽKA SILN...'!$82:$82</definedName>
    <definedName name="_xlnm.Print_Titles" localSheetId="6">'SO 151.VZ - NAPOJENÍ POLN...'!$83:$83</definedName>
    <definedName name="_xlnm.Print_Titles" localSheetId="7">'SO 152.VZ - NAPOJENÍ POLN...'!$84:$84</definedName>
    <definedName name="_xlnm.Print_Titles" localSheetId="8">'SO 153.VZ - NAPOJENÍ POLN...'!$83:$83</definedName>
    <definedName name="_xlnm.Print_Titles" localSheetId="9">'SO 180.VZ - Dopravně-inže...'!$80:$80</definedName>
    <definedName name="_xlnm.Print_Titles" localSheetId="10">'SO 190.HZ - Dopravní značení'!$82:$82</definedName>
    <definedName name="_xlnm.Print_Titles" localSheetId="11">'SO 801.VZ - Rekultivace p...'!$80:$80</definedName>
    <definedName name="_xlnm.Print_Titles" localSheetId="12">'SO 802.HZ - Kácení zeleně...'!$80:$80</definedName>
    <definedName name="_xlnm.Print_Titles" localSheetId="13">'SO 802.N - Kácení zeleně ...'!$81:$81</definedName>
    <definedName name="_xlnm.Print_Titles" localSheetId="14">'SO 101.N - PŘELOŽKA SILNI...'!$82:$82</definedName>
    <definedName name="_xlnm.Print_Titles" localSheetId="15">'SO 020.N - Příprava území'!$81:$81</definedName>
  </definedNames>
  <calcPr calcId="162913"/>
</workbook>
</file>

<file path=xl/sharedStrings.xml><?xml version="1.0" encoding="utf-8"?>
<sst xmlns="http://schemas.openxmlformats.org/spreadsheetml/2006/main" count="15302" uniqueCount="1580">
  <si>
    <t>Export Komplet</t>
  </si>
  <si>
    <t>VZ</t>
  </si>
  <si>
    <t>2.0</t>
  </si>
  <si>
    <t>ZAMOK</t>
  </si>
  <si>
    <t>False</t>
  </si>
  <si>
    <t>{78ce17bb-2026-4ba7-8ea1-28f0df1ce240}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</si>
  <si>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</si>
  <si>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</si>
  <si>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</si>
  <si>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</si>
  <si>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</si>
  <si>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</si>
  <si>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</si>
  <si>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</si>
  <si>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2020_0194_2A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</si>
  <si>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</si>
  <si>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</si>
  <si>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NEPOMUK_PŘEŠTICE</t>
  </si>
  <si>
    <t>KSO:</t>
  </si>
  <si>
    <t/>
  </si>
  <si>
    <t>CC-CZ:</t>
  </si>
  <si>
    <t>Místo:</t>
  </si>
  <si>
    <t xml:space="preserve"> </t>
  </si>
  <si>
    <t>Datum:</t>
  </si>
  <si>
    <t>22. 2. 2021</t>
  </si>
  <si>
    <t>Zadavatel:</t>
  </si>
  <si>
    <t>IČ:</t>
  </si>
  <si>
    <t>72053119</t>
  </si>
  <si>
    <t>SPRÁVA A ÚDRŽBA SILNIC PLZEŇSKÉHO KRAJE</t>
  </si>
  <si>
    <t>DIČ:</t>
  </si>
  <si>
    <t>Uchazeč:</t>
  </si>
  <si>
    <t>Vyplň údaj</t>
  </si>
  <si>
    <t>Projektant:</t>
  </si>
  <si>
    <t>45306605</t>
  </si>
  <si>
    <t>AFRY CZ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</si>
  <si>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</si>
  <si>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</si>
  <si>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</si>
  <si>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</si>
  <si>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</si>
  <si>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</si>
  <si>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</si>
  <si>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</si>
  <si>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</si>
  <si>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</si>
  <si>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</si>
  <si>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</si>
  <si>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</si>
  <si>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</si>
  <si>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</si>
  <si>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</si>
  <si>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</si>
  <si>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</si>
  <si>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</si>
  <si>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</si>
  <si>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</si>
  <si>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</si>
  <si>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</si>
  <si>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</si>
  <si>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</si>
  <si>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</si>
  <si>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</si>
  <si>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</si>
  <si>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</si>
  <si>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</si>
  <si>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</si>
  <si>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</si>
  <si>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</si>
  <si>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</si>
  <si>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</si>
  <si>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</si>
  <si>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</si>
  <si>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</si>
  <si>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</si>
  <si>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</si>
  <si>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</si>
  <si>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</si>
  <si>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</si>
  <si>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000.N</t>
  </si>
  <si>
    <t>Vedlejší rozpočtové náklady</t>
  </si>
  <si>
    <t>STA</t>
  </si>
  <si>
    <t>1</t>
  </si>
  <si>
    <t>{ced39f0a-8766-4290-baf4-27150005aead}</t>
  </si>
  <si>
    <t>2</t>
  </si>
  <si>
    <t>SO 000.VZ</t>
  </si>
  <si>
    <t>{8fa4b7b0-8c46-41b7-9642-1325f40d17ef}</t>
  </si>
  <si>
    <t>SO 020.VZ</t>
  </si>
  <si>
    <t>Příprava území</t>
  </si>
  <si>
    <t>{c43b4b9f-cf79-4721-bb38-f471f8329d93}</t>
  </si>
  <si>
    <t>SO 101.HZ</t>
  </si>
  <si>
    <t>PŘELOŽKA SILNICE  II/230</t>
  </si>
  <si>
    <t>{29e2cc02-d7cb-42c7-9e9c-a8b1e8628098}</t>
  </si>
  <si>
    <t>SO 101.VZ</t>
  </si>
  <si>
    <t>{dede1682-cf66-4892-8962-b1e16df61399}</t>
  </si>
  <si>
    <t>SO 151.VZ</t>
  </si>
  <si>
    <t>NAPOJENÍ POLNÍ CESTY HORŠICE</t>
  </si>
  <si>
    <t>{cd27c432-67ae-44f6-a74e-fc66b908fa14}</t>
  </si>
  <si>
    <t>SO 152.VZ</t>
  </si>
  <si>
    <t>NAPOJENÍ POLNÍ CESTY ÚJEZD</t>
  </si>
  <si>
    <t>{72615649-473c-4883-96ff-d9a590b2323e}</t>
  </si>
  <si>
    <t>SO 153.VZ</t>
  </si>
  <si>
    <t>NAPOJENÍ POLNÍ CESTY NEVĚRNÁ</t>
  </si>
  <si>
    <t>{ecea89d7-7e7d-4551-b445-02aaf801054e}</t>
  </si>
  <si>
    <t>SO 180.VZ</t>
  </si>
  <si>
    <t>Dopravně-inženýrské opatření</t>
  </si>
  <si>
    <t>{c7d3a800-82ad-4a52-8a8e-91395f784da1}</t>
  </si>
  <si>
    <t>SO 190.HZ</t>
  </si>
  <si>
    <t>Dopravní značení</t>
  </si>
  <si>
    <t>{450012d3-eafa-4fe1-a1cb-3fad7a7d9d71}</t>
  </si>
  <si>
    <t>SO 801.VZ</t>
  </si>
  <si>
    <t>Rekultivace ploch</t>
  </si>
  <si>
    <t>{26253f36-a7e1-4887-97c8-344638b60771}</t>
  </si>
  <si>
    <t>SO 802.HZ</t>
  </si>
  <si>
    <t>Kácení zeleně a náhradní výsadba</t>
  </si>
  <si>
    <t>{b02cce36-b581-4d4c-a106-adc2aca4396f}</t>
  </si>
  <si>
    <t>SO 802.N</t>
  </si>
  <si>
    <t>{93049338-ac14-472e-9a71-11729cf74e7d}</t>
  </si>
  <si>
    <t>SO 101.N</t>
  </si>
  <si>
    <t>{cb940c4c-697a-4f36-87e2-15c7cc4e1ab1}</t>
  </si>
  <si>
    <t>SO 020.N</t>
  </si>
  <si>
    <t>{9c9f9cd2-904f-44d4-9f49-d11dffe49c04}</t>
  </si>
  <si>
    <t>KRYCÍ LIST SOUPISU PRACÍ</t>
  </si>
  <si>
    <t>Objekt:</t>
  </si>
  <si>
    <t>SO 000.N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</si>
  <si>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</si>
  <si>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</si>
  <si>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</si>
  <si>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</si>
  <si>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</si>
  <si>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</si>
  <si>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</si>
  <si>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</si>
  <si>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</si>
  <si>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</si>
  <si>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</si>
  <si>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</si>
  <si>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</si>
  <si>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</si>
  <si>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</si>
  <si>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</si>
  <si>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</si>
  <si>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</si>
  <si>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</si>
  <si>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</si>
  <si>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</si>
  <si>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</si>
  <si>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VRN3</t>
  </si>
  <si>
    <t>Zařízení staveniště</t>
  </si>
  <si>
    <t>K</t>
  </si>
  <si>
    <t>030001000</t>
  </si>
  <si>
    <t>kpl</t>
  </si>
  <si>
    <t>CS ÚRS 2021 01</t>
  </si>
  <si>
    <t>1024</t>
  </si>
  <si>
    <t>-352974283</t>
  </si>
  <si>
    <t>PP</t>
  </si>
  <si>
    <t>Online PSC</t>
  </si>
  <si>
    <t>https://podminky.urs.cz/item/CS_URS_2021_01/030001000</t>
  </si>
  <si>
    <t>VV</t>
  </si>
  <si>
    <t>Součet</t>
  </si>
  <si>
    <t>4</t>
  </si>
  <si>
    <t>SO 000.VZ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</si>
  <si>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</si>
  <si>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</si>
  <si>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</si>
  <si>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</si>
  <si>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</si>
  <si>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</si>
  <si>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</si>
  <si>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-601197320</t>
  </si>
  <si>
    <t>https://podminky.urs.cz/item/CS_URS_2021_01/012103000</t>
  </si>
  <si>
    <t>012203000</t>
  </si>
  <si>
    <t>Geodetické práce při provádění stavby</t>
  </si>
  <si>
    <t>1027030985</t>
  </si>
  <si>
    <t>https://podminky.urs.cz/item/CS_URS_2021_01/012203000</t>
  </si>
  <si>
    <t>3</t>
  </si>
  <si>
    <t>012303000</t>
  </si>
  <si>
    <t>Geodetické práce po výstavbě</t>
  </si>
  <si>
    <t>-854799865</t>
  </si>
  <si>
    <t>https://podminky.urs.cz/item/CS_URS_2021_01/012303000</t>
  </si>
  <si>
    <t>013244000</t>
  </si>
  <si>
    <t>Dokumentace pro provádění stavby</t>
  </si>
  <si>
    <t>-1956749324</t>
  </si>
  <si>
    <t>https://podminky.urs.cz/item/CS_URS_2021_01/013244000</t>
  </si>
  <si>
    <t>P</t>
  </si>
  <si>
    <t>Poznámka k položce:
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</si>
  <si>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013254000</t>
  </si>
  <si>
    <t>Dokumentace skutečného provedení stavby</t>
  </si>
  <si>
    <t>439956888</t>
  </si>
  <si>
    <t>https://podminky.urs.cz/item/CS_URS_2021_01/013254000</t>
  </si>
  <si>
    <t>Poznámka k položce:
Dokumentace skutečného provedení stavby ve smyslu § 125 odst. 6 stavebního zákona, dle kap. 11 Směrnice pro dokumentaci staveb pozemních komunikací (SDS PK) (8/2017),   v rozsahu dle  Technických kvalitativních podmínek pro dokumentaci staveb pozemních komunikací (TKP-D) (9/2006), kapitola 4. Součástí je předání dokumentace v tištěné podobě a předání 1 x v digitální podobě (rozsah a uspořádání odpovídající podobě tištěné) v uzavřeném (PDF) a otevřeném formátu (DWG, XLS, DOC, apod.).</t>
  </si>
  <si>
    <t>6</t>
  </si>
  <si>
    <t>034503000</t>
  </si>
  <si>
    <t>Informační tabule na staveništi</t>
  </si>
  <si>
    <t>ks</t>
  </si>
  <si>
    <t>1231475978</t>
  </si>
  <si>
    <t>https://podminky.urs.cz/item/CS_URS_2021_01/034503000</t>
  </si>
  <si>
    <t>VRN4</t>
  </si>
  <si>
    <t>Inženýrská činnost</t>
  </si>
  <si>
    <t>7</t>
  </si>
  <si>
    <t>0491030009</t>
  </si>
  <si>
    <t>zajištění inženýrských sítí</t>
  </si>
  <si>
    <t>-2145539393</t>
  </si>
  <si>
    <t>https://podminky.urs.cz/item/CS_URS_2021_01/0491030009</t>
  </si>
  <si>
    <t>"zajištení inženýrských sítí v souladu s podmínkami  jednotlivých správcu sítí  viz.  dokladová složka, vcetne vytycení geodetem"</t>
  </si>
  <si>
    <t>VRN7</t>
  </si>
  <si>
    <t>Provozní vlivy</t>
  </si>
  <si>
    <t>8</t>
  </si>
  <si>
    <t>072002000</t>
  </si>
  <si>
    <t>Pomoc práce pro zřízení a zajištění regulace a ochrany dopravy</t>
  </si>
  <si>
    <t>-1436012147</t>
  </si>
  <si>
    <t>https://podminky.urs.cz/item/CS_URS_2021_01/072002000</t>
  </si>
  <si>
    <t>"dopravně inženýrská opatření v průběhu celé stavby (dle schváleného plánu ZOV a vyjádření DI PČR)"</t>
  </si>
  <si>
    <t>"Zahrnuje i prípadné další docasné doprav znacení, semafory, dopravní zarízení (napr citybloky, provizorní betonová a ocelová svodidla, ochranná zábr"</t>
  </si>
  <si>
    <t>"svetelné výstražné zarízení atd.), oplocení a všechny související práce s docasným dopravním znacením po dobu trvání stavby "</t>
  </si>
  <si>
    <t>"Souc položky je i údržba a péce o DIO  v prubehu celé stavby a zajištení a projednání DIR a rovnež údržba bezp provozu na komunikací po dobu stav"</t>
  </si>
  <si>
    <t>SO 020.VZ - Příprava území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</si>
  <si>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</si>
  <si>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</si>
  <si>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</si>
  <si>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</si>
  <si>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</si>
  <si>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</si>
  <si>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</si>
  <si>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</si>
  <si>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</si>
  <si>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</si>
  <si>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</si>
  <si>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</si>
  <si>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</si>
  <si>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</si>
  <si>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</si>
  <si>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-1628942565</t>
  </si>
  <si>
    <t>Sejmutí drnu tl. do 100 mm, v jakékoliv ploše</t>
  </si>
  <si>
    <t>https://podminky.urs.cz/item/CS_URS_2021_01/111301111</t>
  </si>
  <si>
    <t>"dle výkazu hmot"</t>
  </si>
  <si>
    <t>8965,59</t>
  </si>
  <si>
    <t>113107224</t>
  </si>
  <si>
    <t>Odstranění podkladu z kameniva drceného tl 400 mm strojně pl přes 200 m2</t>
  </si>
  <si>
    <t>-632809432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</si>
  <si>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</si>
  <si>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https://podminky.urs.cz/item/CS_URS_2021_01/113107224</t>
  </si>
  <si>
    <t>"dle výkazu hmot, uložení do násypu SO 101"</t>
  </si>
  <si>
    <t>2617,222/0,4</t>
  </si>
  <si>
    <t>113154323</t>
  </si>
  <si>
    <t>Frézování živičného krytu tl 50 mm pruh š 1 m pl do 10000 m2 bez překážek v trase</t>
  </si>
  <si>
    <t>1519052505</t>
  </si>
  <si>
    <t>Frézování živičného podkladu nebo krytu s naložením na dopravní prostředek plochy přes 1 000 do 10 000 m2 bez překážek v trase pruhu šířky do 1 m, tloušťky vrstvy 50 mm</t>
  </si>
  <si>
    <t>https://podminky.urs.cz/item/CS_URS_2021_01/113154323</t>
  </si>
  <si>
    <t>"dle výkazu výměr"</t>
  </si>
  <si>
    <t>934,722/0,15</t>
  </si>
  <si>
    <t>"km 0,835 52 – km 0,845 05" -61,89</t>
  </si>
  <si>
    <t>113154324</t>
  </si>
  <si>
    <t>Frézování živičného krytu tl 100 mm pruh š 1 m pl do 10000 m2 bez překážek v trase</t>
  </si>
  <si>
    <t>475966996</t>
  </si>
  <si>
    <t>Frézování živičného podkladu nebo krytu s naložením na dopravní prostředek plochy přes 1 000 do 10 000 m2 bez překážek v trase pruhu šířky do 1 m, tloušťky vrstvy 100 mm</t>
  </si>
  <si>
    <t>https://podminky.urs.cz/item/CS_URS_2021_01/113154324</t>
  </si>
  <si>
    <t>121151123</t>
  </si>
  <si>
    <t>Sejmutí ornice plochy přes 500 m2 tl vrstvy do 200 mm strojně</t>
  </si>
  <si>
    <t>-1393589282</t>
  </si>
  <si>
    <t>Sejmutí ornice strojně při souvislé ploše přes 500 m2, tl. vrstvy do 200 mm</t>
  </si>
  <si>
    <t>https://podminky.urs.cz/item/CS_URS_2021_01/121151123</t>
  </si>
  <si>
    <t>608,216/0,2</t>
  </si>
  <si>
    <t>162351104</t>
  </si>
  <si>
    <t>Vodorovné přemístění do 1000 m výkopku/sypaniny z horniny třídy těžitelnosti I, skupiny 1 až 3</t>
  </si>
  <si>
    <t>m3</t>
  </si>
  <si>
    <t>-1018231463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</si>
  <si>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</si>
  <si>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https://podminky.urs.cz/item/CS_URS_2021_01/162351104</t>
  </si>
  <si>
    <t>"ornice - dle výkazu výmer"</t>
  </si>
  <si>
    <t>608,216</t>
  </si>
  <si>
    <t>162702111</t>
  </si>
  <si>
    <t>Vodorovné přemístění drnu bez naložení se složením do 6000 m</t>
  </si>
  <si>
    <t>1420218345</t>
  </si>
  <si>
    <t>Vodorovné přemístění drnu na suchu na vzdálenost přes 5000 do 6000 m</t>
  </si>
  <si>
    <t>https://podminky.urs.cz/item/CS_URS_2021_01/162702111</t>
  </si>
  <si>
    <t>162702119</t>
  </si>
  <si>
    <t>Příplatek k vodorovnému přemístění drnu do 6000 m ZKD 1000 m</t>
  </si>
  <si>
    <t>-72474684</t>
  </si>
  <si>
    <t>Vodorovné přemístění drnu na suchu Příplatek k ceně za každých dalších i započatých 1000 m</t>
  </si>
  <si>
    <t>https://podminky.urs.cz/item/CS_URS_2021_01/162702119</t>
  </si>
  <si>
    <t>"dalších 9 km"</t>
  </si>
  <si>
    <t>8965,59*9</t>
  </si>
  <si>
    <t>9</t>
  </si>
  <si>
    <t>171201221</t>
  </si>
  <si>
    <t>Poplatek za uložení na skládce (skládkovné) zeminy a kamení kód odpadu 17 05 04</t>
  </si>
  <si>
    <t>t</t>
  </si>
  <si>
    <t>-1383825375</t>
  </si>
  <si>
    <t>Poplatek za uložení stavebního odpadu na skládce (skládkovné) zeminy a kamení zatříděného do Katalogu odpadů pod kódem 17 05 04</t>
  </si>
  <si>
    <t>https://podminky.urs.cz/item/CS_URS_2021_01/171201221</t>
  </si>
  <si>
    <t>"K fakturaci budou doloženy vážní lístky ze skládky a doklad o úhrade poplatku za skládku"</t>
  </si>
  <si>
    <t>"drn"</t>
  </si>
  <si>
    <t>8965,59*0,1*1,5</t>
  </si>
  <si>
    <t>10</t>
  </si>
  <si>
    <t>171251201</t>
  </si>
  <si>
    <t>Uložení sypaniny na skládky nebo meziskládky</t>
  </si>
  <si>
    <t>-1421337600</t>
  </si>
  <si>
    <t>Uložení sypaniny na skládky nebo meziskládky bez hutnění s upravením uložené sypaniny do předepsaného tvaru</t>
  </si>
  <si>
    <t>https://podminky.urs.cz/item/CS_URS_2021_01/171251201</t>
  </si>
  <si>
    <t>Trubní vedení</t>
  </si>
  <si>
    <t>11</t>
  </si>
  <si>
    <t>894411311</t>
  </si>
  <si>
    <t>Osazení betonových nebo železobetonových dílců pro šachty skruží rovných</t>
  </si>
  <si>
    <t>kus</t>
  </si>
  <si>
    <t>-1803741250</t>
  </si>
  <si>
    <t>https://podminky.urs.cz/item/CS_URS_2021_01/894411311</t>
  </si>
  <si>
    <t>"ochrana geodetických bodů podle TZ"</t>
  </si>
  <si>
    <t>12</t>
  </si>
  <si>
    <t>M</t>
  </si>
  <si>
    <t>59224069</t>
  </si>
  <si>
    <t>skruž betonová DN 1000x1000, 100x100x12cm</t>
  </si>
  <si>
    <t>838840538</t>
  </si>
  <si>
    <t>https://podminky.urs.cz/item/CS_URS_2021_01/59224069</t>
  </si>
  <si>
    <t>Ostatní konstrukce a práce, bourání</t>
  </si>
  <si>
    <t>13</t>
  </si>
  <si>
    <t>966006131</t>
  </si>
  <si>
    <t>Odstranění značek dopravních nebo orientačních se sloupky uklínovanými kameny</t>
  </si>
  <si>
    <t>-451628219</t>
  </si>
  <si>
    <t>Odstranění dopravních nebo orientačních značek se sloupkem s uložením hmot na vzdálenost do 20 m nebo s naložením na dopravní prostředek, se zásypem jam a jeho zhutněním uklínovaným kameny</t>
  </si>
  <si>
    <t>https://podminky.urs.cz/item/CS_URS_2021_01/966006131</t>
  </si>
  <si>
    <t>997</t>
  </si>
  <si>
    <t>Přesun sutě</t>
  </si>
  <si>
    <t>14</t>
  </si>
  <si>
    <t>997221551</t>
  </si>
  <si>
    <t>Vodorovná doprava suti ze sypkých materiálů do 1 km</t>
  </si>
  <si>
    <t>-35010621</t>
  </si>
  <si>
    <t>Vodorovná doprava suti bez naložení, ale se složením a s hrubým urovnáním ze sypkých materiálů, na vzdálenost do 1 km</t>
  </si>
  <si>
    <t>https://podminky.urs.cz/item/CS_URS_2021_01/997221551</t>
  </si>
  <si>
    <t>997221559</t>
  </si>
  <si>
    <t>Příplatek ZKD 1 km u vodorovné dopravy suti ze sypkých materiálů</t>
  </si>
  <si>
    <t>1409774611</t>
  </si>
  <si>
    <t>Vodorovná doprava suti bez naložení, ale se složením a s hrubým urovnáním Příplatek k ceně za každý další i započatý 1 km přes 1 km</t>
  </si>
  <si>
    <t>https://podminky.urs.cz/item/CS_URS_2021_01/997221559</t>
  </si>
  <si>
    <t>"frézovaná" (716,62+1433,24)</t>
  </si>
  <si>
    <t>"Rmat krajnice"-(1222*0,15*2,3+63*0,15*2,3+122*0,15*2,3+29*0,15*2,3)</t>
  </si>
  <si>
    <t>"Rmat sjezdy" -(122*0,1*2,3+330*0,1*2,3+414*0,1*2,3+80*0,1*2,3)</t>
  </si>
  <si>
    <t>"km 0,835 52 – km 0,845 05" -23,461</t>
  </si>
  <si>
    <t>1413,399*14</t>
  </si>
  <si>
    <t>16</t>
  </si>
  <si>
    <t>997221862</t>
  </si>
  <si>
    <t>Poplatek za uložení stavebního odpadu na recyklační skládce (skládkovné) z armovaného betonu pod kódem 17 01 01</t>
  </si>
  <si>
    <t>-305905042</t>
  </si>
  <si>
    <t>Poplatek za uložení stavebního odpadu na recyklační skládce (skládkovné) z armovaného betonu zatříděného do Katalogu odpadů pod kódem 17 01 01</t>
  </si>
  <si>
    <t>https://podminky.urs.cz/item/CS_URS_2021_01/997221862</t>
  </si>
  <si>
    <t>"beton závora"</t>
  </si>
  <si>
    <t>2*0,6*0,6*0,8*2,5</t>
  </si>
  <si>
    <t>17</t>
  </si>
  <si>
    <t>997221873</t>
  </si>
  <si>
    <t>Poplatek za uložení stavebního odpadu na recyklační skládce (skládkovné) zeminy a kamení zatříděného do Katalogu odpadů pod kódem 17 05 04</t>
  </si>
  <si>
    <t>2007130405</t>
  </si>
  <si>
    <t>https://podminky.urs.cz/item/CS_URS_2021_01/997221873</t>
  </si>
  <si>
    <t>43,2</t>
  </si>
  <si>
    <t>998</t>
  </si>
  <si>
    <t>Přesun hmot</t>
  </si>
  <si>
    <t>18</t>
  </si>
  <si>
    <t>998225111</t>
  </si>
  <si>
    <t>Přesun hmot pro pozemní komunikace s krytem z kamene, monolitickým betonovým nebo živičným</t>
  </si>
  <si>
    <t>728912567</t>
  </si>
  <si>
    <t>Přesun hmot pro komunikace s krytem z kameniva, monolitickým betonovým nebo živičným dopravní vzdálenost do 200 m jakékoliv délky objektu</t>
  </si>
  <si>
    <t>https://podminky.urs.cz/item/CS_URS_2021_01/998225111</t>
  </si>
  <si>
    <t>Práce a dodávky M</t>
  </si>
  <si>
    <t>22-M</t>
  </si>
  <si>
    <t>Montáže technologických zařízení pro dopravní stavby</t>
  </si>
  <si>
    <t>19</t>
  </si>
  <si>
    <t>22086020599</t>
  </si>
  <si>
    <t>demontáž závory</t>
  </si>
  <si>
    <t>64</t>
  </si>
  <si>
    <t>-65128785</t>
  </si>
  <si>
    <t>https://podminky.urs.cz/item/CS_URS_2021_01/22086020599</t>
  </si>
  <si>
    <t>Poznámka k položce:
R položka</t>
  </si>
  <si>
    <t>"demontáž závory vcetne základu , vcetne odvozu na místo urcené investorem"</t>
  </si>
  <si>
    <t>46-M</t>
  </si>
  <si>
    <t>Zemní práce při extr.mont.pracích</t>
  </si>
  <si>
    <t>20</t>
  </si>
  <si>
    <t>468051141</t>
  </si>
  <si>
    <t>Bourání základu kamenného</t>
  </si>
  <si>
    <t>679076487</t>
  </si>
  <si>
    <t>https://podminky.urs.cz/item/CS_URS_2021_01/468051141</t>
  </si>
  <si>
    <t>"klenbový propustek v km 0,110"</t>
  </si>
  <si>
    <t>0,6*2,4*12</t>
  </si>
  <si>
    <t>SO 101.HZ - PŘELOŽKA SILNICE  II/230</t>
  </si>
  <si>
    <t xml:space="preserve">    4 - Vodorovné konstrukce</t>
  </si>
  <si>
    <t xml:space="preserve">    5 - Komunikace pozemní</t>
  </si>
  <si>
    <t>111151332</t>
  </si>
  <si>
    <t>Pokosení trávníku lučního plochy přes 10000 m2 s odvozem do 20 km ve svahu do 1:2</t>
  </si>
  <si>
    <t>226214116</t>
  </si>
  <si>
    <t>Pokosení trávníku při souvislé ploše přes 10000 m2 lučního na svahu přes 1:5 do 1:2</t>
  </si>
  <si>
    <t>https://podminky.urs.cz/item/CS_URS_2021_01/111151332</t>
  </si>
  <si>
    <t>"3x kosení"</t>
  </si>
  <si>
    <t>3*13336,82</t>
  </si>
  <si>
    <t>122251406</t>
  </si>
  <si>
    <t>Vykopávky v zemníku na suchu v hornině třídy těžitelnosti I, skupiny 3 objem do 5000 m3 strojně</t>
  </si>
  <si>
    <t>-527336527</t>
  </si>
  <si>
    <t>Vykopávky v zemnících na suchu strojně zapažených i nezapažených v hornině třídy těžitelnosti I skupiny 3 přes 1 000 do 5 000 m3</t>
  </si>
  <si>
    <t>https://podminky.urs.cz/item/CS_URS_2021_01/122251406</t>
  </si>
  <si>
    <t>"zemina dle ČSN 736133"</t>
  </si>
  <si>
    <t>2009,897</t>
  </si>
  <si>
    <t>"ornice"</t>
  </si>
  <si>
    <t>1333,682</t>
  </si>
  <si>
    <t>"krajnice"</t>
  </si>
  <si>
    <t>260,258</t>
  </si>
  <si>
    <t>122452207</t>
  </si>
  <si>
    <t>Odkopávky a prokopávky nezapažené pro silnice a dálnice v hornině třídy těžitelnosti II objem přes 5000 m3 strojně</t>
  </si>
  <si>
    <t>-279141320</t>
  </si>
  <si>
    <t>Odkopávky a prokopávky nezapažené pro silnice a dálnice strojně v hornině třídy těžitelnosti II přes 5 000 m3</t>
  </si>
  <si>
    <t>https://podminky.urs.cz/item/CS_URS_2021_01/122452207</t>
  </si>
  <si>
    <t>14526,032</t>
  </si>
  <si>
    <t>122552207</t>
  </si>
  <si>
    <t>Odkopávky a prokopávky nezapažené pro silnice a dálnice v hornině třídy těžitelnosti III objem přes 5000 m3 strojně</t>
  </si>
  <si>
    <t>-812859857</t>
  </si>
  <si>
    <t>Odkopávky a prokopávky nezapažené pro silnice a dálnice strojně v hornině třídy těžitelnosti III přes 5 000 m3</t>
  </si>
  <si>
    <t>https://podminky.urs.cz/item/CS_URS_2021_01/122552207</t>
  </si>
  <si>
    <t>9603,744-"dolamování odkopávky" 960,374</t>
  </si>
  <si>
    <t>138511101</t>
  </si>
  <si>
    <t>Dolamování hloubených vykopávek jam ve vrstvě tl do 1000 mm v hornině třídy těžitelnosti III, skupiny 6</t>
  </si>
  <si>
    <t>1797150050</t>
  </si>
  <si>
    <t>Dolamování zapažených nebo nezapažených hloubených vykopávek jam nebo zářezů, ve vrstvě tl. do 1 000 mm v hornině třídy těžitelnosti III skupiny 6</t>
  </si>
  <si>
    <t>https://podminky.urs.cz/item/CS_URS_2021_01/138511101</t>
  </si>
  <si>
    <t>"predpoklad 10%"</t>
  </si>
  <si>
    <t>9603,744*0,1</t>
  </si>
  <si>
    <t>162351103</t>
  </si>
  <si>
    <t>Vodorovné přemístění do 500 m výkopku/sypaniny z horniny třídy těžitelnosti I, skupiny 1 až 3</t>
  </si>
  <si>
    <t>764047700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</si>
  <si>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</si>
  <si>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https://podminky.urs.cz/item/CS_URS_2021_01/162351103</t>
  </si>
  <si>
    <t>"zemina do násypu SO 101 dle CSN 736133"2009,897</t>
  </si>
  <si>
    <t>"do násypu SO 151" 525,015</t>
  </si>
  <si>
    <t>"do násypu SO 152" 1930,53</t>
  </si>
  <si>
    <t>"do SO 801" 2835,416</t>
  </si>
  <si>
    <t>162451105</t>
  </si>
  <si>
    <t>Vodorovné přemístění do 1500 m výkopku/sypaniny z horniny třídy těžitelnosti I, skupiny 1 až 3</t>
  </si>
  <si>
    <t>337626490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</si>
  <si>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</si>
  <si>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https://podminky.urs.cz/item/CS_URS_2021_01/162451105</t>
  </si>
  <si>
    <t>162751137</t>
  </si>
  <si>
    <t>Vodorovné přemístění do 10000 m výkopku/sypaniny z horniny třídy těžitelnosti II, skupiny 4 a 5</t>
  </si>
  <si>
    <t>723156928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</si>
  <si>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</si>
  <si>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https://podminky.urs.cz/item/CS_URS_2021_01/162751137</t>
  </si>
  <si>
    <t>"odkopávky tř. II"</t>
  </si>
  <si>
    <t>"zemina do násypu SO 101 dle CSN 736133"-2009,897</t>
  </si>
  <si>
    <t>"do násypu SO 151" -525,015</t>
  </si>
  <si>
    <t>"do násypu SO 152" -1930,53</t>
  </si>
  <si>
    <t>"do SO 801" -2835,416</t>
  </si>
  <si>
    <t>162751139</t>
  </si>
  <si>
    <t>Příplatek k vodorovnému přemístění výkopku/sypaniny z horniny třídy těžitelnosti II, skupiny 4 a 5 ZKD 1000 m přes 10000 m</t>
  </si>
  <si>
    <t>478001911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</si>
  <si>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</si>
  <si>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https://podminky.urs.cz/item/CS_URS_2021_01/162751139</t>
  </si>
  <si>
    <t>7225,174*5</t>
  </si>
  <si>
    <t>162751157</t>
  </si>
  <si>
    <t>Vodorovné přemístění do 10000 m výkopku/sypaniny z horniny třídy těžitelnosti III, skupiny 6 a 7</t>
  </si>
  <si>
    <t>-355960865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</si>
  <si>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</si>
  <si>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https://podminky.urs.cz/item/CS_URS_2021_01/162751157</t>
  </si>
  <si>
    <t>"odkopávky tř.III"</t>
  </si>
  <si>
    <t>8643,370</t>
  </si>
  <si>
    <t>"dolamování"</t>
  </si>
  <si>
    <t>960,374</t>
  </si>
  <si>
    <t>162751159</t>
  </si>
  <si>
    <t>Příplatek k vodorovnému přemístění výkopku/sypaniny z horniny třídy těžitelnosti III, skupiny 6 a 7 ZKD 1000 m přes 10000 m</t>
  </si>
  <si>
    <t>997685224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</si>
  <si>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</si>
  <si>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https://podminky.urs.cz/item/CS_URS_2021_01/162751159</t>
  </si>
  <si>
    <t>9603,744*5</t>
  </si>
  <si>
    <t>171152121</t>
  </si>
  <si>
    <t>Uložení sypaniny z hornin nesoudržných kamenitých do násypů zhutněných silnic a dálnic</t>
  </si>
  <si>
    <t>1480831234</t>
  </si>
  <si>
    <t>Uložení sypaniny do zhutněných násypů pro silnice, dálnice a letiště s rozprostřením sypaniny ve vrstvách, s hrubým urovnáním a uzavřením povrchu násypu z hornin nesoudržných kamenitých</t>
  </si>
  <si>
    <t>https://podminky.urs.cz/item/CS_URS_2021_01/171152121</t>
  </si>
  <si>
    <t>"zemina vhodná dle ČSN 736133"</t>
  </si>
  <si>
    <t>171201231</t>
  </si>
  <si>
    <t>Poplatek za uložení zeminy a kamení na recyklační skládce (skládkovné) kód odpadu 17 05 04</t>
  </si>
  <si>
    <t>-200151035</t>
  </si>
  <si>
    <t>https://podminky.urs.cz/item/CS_URS_2021_01/171201231</t>
  </si>
  <si>
    <t>"zemina 2,0  t/m3"</t>
  </si>
  <si>
    <t>(7225,174+8643,37+960,374)*2,0</t>
  </si>
  <si>
    <t>2063705942</t>
  </si>
  <si>
    <t>181151253</t>
  </si>
  <si>
    <t>Úprava zrnitosti zemin pláně rozpojením balvanů strojně v rovině nebo ve svahu sklonu do 1 : 5 při souvislé ploše přes 500 m2 v hornině třídy těžitelnosti II, skupiny 5, tl. vrstvy přes 150 do 200 mm</t>
  </si>
  <si>
    <t>1302489850</t>
  </si>
  <si>
    <t>https://podminky.urs.cz/item/CS_URS_2021_01/181151253</t>
  </si>
  <si>
    <t>" predpoklad 15% výkopku tr. III, položka na prímý pokyn TDI"</t>
  </si>
  <si>
    <t>8643*0,15/0,2</t>
  </si>
  <si>
    <t>181152302</t>
  </si>
  <si>
    <t>Úprava pláně pro silnice a dálnice v zářezech se zhutněním</t>
  </si>
  <si>
    <t>1078563047</t>
  </si>
  <si>
    <t>Úprava pláně na stavbách silnic a dálnic strojně v zářezech mimo skalních se zhutněním</t>
  </si>
  <si>
    <t>https://podminky.urs.cz/item/CS_URS_2021_01/181152302</t>
  </si>
  <si>
    <t>7080,881*1,05</t>
  </si>
  <si>
    <t>182351133</t>
  </si>
  <si>
    <t>Rozprostření ornice pl přes 500 m2 ve svahu nad 1:5 tl vrstvy do 200 mm strojně</t>
  </si>
  <si>
    <t>-1465275474</t>
  </si>
  <si>
    <t>Rozprostření a urovnání ornice ve svahu sklonu přes 1:5 strojně při souvislé ploše přes 500 m2, tl. vrstvy do 200 mm</t>
  </si>
  <si>
    <t>https://podminky.urs.cz/item/CS_URS_2021_01/182351133</t>
  </si>
  <si>
    <t>"tl. 100 mm"</t>
  </si>
  <si>
    <t>1333,682/0,1</t>
  </si>
  <si>
    <t>183405211</t>
  </si>
  <si>
    <t>Výsev trávníku hydroosevem na ornici</t>
  </si>
  <si>
    <t>780336385</t>
  </si>
  <si>
    <t>https://podminky.urs.cz/item/CS_URS_2021_01/183405211</t>
  </si>
  <si>
    <t>13336,82</t>
  </si>
  <si>
    <t>00572474</t>
  </si>
  <si>
    <t>osivo směs travní krajinná-svahová</t>
  </si>
  <si>
    <t>kg</t>
  </si>
  <si>
    <t>1290373558</t>
  </si>
  <si>
    <t>https://podminky.urs.cz/item/CS_URS_2021_01/00572474</t>
  </si>
  <si>
    <t>13336,82*0,025 'Přepočtené koeficientem množství</t>
  </si>
  <si>
    <t>184802211</t>
  </si>
  <si>
    <t>Chemické odplevelení před založením kultury nad 20 m2 postřikem na široko ve svahu do 1:2</t>
  </si>
  <si>
    <t>-134204474</t>
  </si>
  <si>
    <t>Chemické odplevelení půdy před založením kultury, trávníku nebo zpevněných ploch o výměře jednotlivě přes 20 m2 na svahu přes 1:5 do 1:2 postřikem na široko</t>
  </si>
  <si>
    <t>https://podminky.urs.cz/item/CS_URS_2021_01/184802211</t>
  </si>
  <si>
    <t>185803112</t>
  </si>
  <si>
    <t>Ošetření trávníku shrabáním ve svahu do 1:2</t>
  </si>
  <si>
    <t>418905727</t>
  </si>
  <si>
    <t>Ošetření trávníku jednorázové na svahu přes 1:5 do 1:2</t>
  </si>
  <si>
    <t>https://podminky.urs.cz/item/CS_URS_2021_01/185803112</t>
  </si>
  <si>
    <t>22</t>
  </si>
  <si>
    <t>185851121</t>
  </si>
  <si>
    <t>Dovoz vody pro zálivku rostlin za vzdálenost do 1000 m</t>
  </si>
  <si>
    <t>-1962697884</t>
  </si>
  <si>
    <t>Dovoz vody pro zálivku rostlin na vzdálenost do 1000 m</t>
  </si>
  <si>
    <t>https://podminky.urs.cz/item/CS_URS_2021_01/185851121</t>
  </si>
  <si>
    <t>13336,82*5*3"5l/m2, 3 zálivky"/1000</t>
  </si>
  <si>
    <t>23</t>
  </si>
  <si>
    <t>185851129</t>
  </si>
  <si>
    <t>Příplatek k dovozu vody pro zálivku rostlin do 1000 m ZKD 1000 m</t>
  </si>
  <si>
    <t>418765950</t>
  </si>
  <si>
    <t>Dovoz vody pro zálivku rostlin Příplatek k ceně za každých dalších i započatých 1000 m</t>
  </si>
  <si>
    <t>https://podminky.urs.cz/item/CS_URS_2021_01/185851129</t>
  </si>
  <si>
    <t>200,052*10</t>
  </si>
  <si>
    <t>Vodorovné konstrukce</t>
  </si>
  <si>
    <t>24</t>
  </si>
  <si>
    <t>451571412</t>
  </si>
  <si>
    <t>Podklad pod dlažbu z kameniva tl přes 100 do 150 mm</t>
  </si>
  <si>
    <t>468072080</t>
  </si>
  <si>
    <t>Podklad pod dlažbu z kameniva tl. přes 100 do 150 mm</t>
  </si>
  <si>
    <t>https://podminky.urs.cz/item/CS_URS_2021_01/451571412</t>
  </si>
  <si>
    <t>"ŠD 0/8 tl. 150 mmm"</t>
  </si>
  <si>
    <t>"odláždení lomovým kamenem "64,6</t>
  </si>
  <si>
    <t>Komunikace pozemní</t>
  </si>
  <si>
    <t>25</t>
  </si>
  <si>
    <t>51131101399</t>
  </si>
  <si>
    <t>Práh  z betonu prostého C 16/20</t>
  </si>
  <si>
    <t>253068407</t>
  </si>
  <si>
    <t>Práh z betonu prostého C 16/20</t>
  </si>
  <si>
    <t>https://podminky.urs.cz/item/CS_URS_2021_01/51131101399</t>
  </si>
  <si>
    <t xml:space="preserve">Poznámka k položce:
R položka k uložení trub propustku
položka včetně bednění a odbednění
</t>
  </si>
  <si>
    <t>"Betonový práh 120x120x800 mm propustku"</t>
  </si>
  <si>
    <t>"Propustek km 0.108 97" 14*0,12*0,12*0,8</t>
  </si>
  <si>
    <t>26</t>
  </si>
  <si>
    <t>561061131</t>
  </si>
  <si>
    <t>Zřízení podkladu ze zeminy upravené vápnem, cementem, směsnými pojivy tl 400 mm plochy přes 5000 m2</t>
  </si>
  <si>
    <t>1892182751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</si>
  <si>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350 do 400 mm</t>
  </si>
  <si>
    <t>https://podminky.urs.cz/item/CS_URS_2021_01/561061131</t>
  </si>
  <si>
    <t>"úprava aktivní zóny v tl. 400 mm na požadavek ČSN 736133"</t>
  </si>
  <si>
    <t>7080,881</t>
  </si>
  <si>
    <t>27</t>
  </si>
  <si>
    <t>58530171</t>
  </si>
  <si>
    <t>vápno nehašené  pro úpravu zemin bezprašné</t>
  </si>
  <si>
    <t>-197816229</t>
  </si>
  <si>
    <t>https://podminky.urs.cz/item/CS_URS_2021_01/58530171</t>
  </si>
  <si>
    <t>2,0/0,85*0,03*7080,88*0,4</t>
  </si>
  <si>
    <t>28</t>
  </si>
  <si>
    <t>564851111.1</t>
  </si>
  <si>
    <t>Podklad ze štěrkodrtě ŠD tl 150 mm</t>
  </si>
  <si>
    <t>2055264229</t>
  </si>
  <si>
    <t>Podklad ze štěrkodrti ŠD s rozprostřením a zhutněním, po zhutnění tl. 150 mm</t>
  </si>
  <si>
    <t>https://podminky.urs.cz/item/CS_URS_2021_01/564851111.1</t>
  </si>
  <si>
    <t>"štěrkodrť fr. 0/32, třída A"</t>
  </si>
  <si>
    <t>6743,695*1,05</t>
  </si>
  <si>
    <t>"km 0,835 52  -  0,845 05" -61,89*1,05</t>
  </si>
  <si>
    <t>29</t>
  </si>
  <si>
    <t>564851111.2</t>
  </si>
  <si>
    <t>1580871933</t>
  </si>
  <si>
    <t>https://podminky.urs.cz/item/CS_URS_2021_01/564851111.2</t>
  </si>
  <si>
    <t>"štěrkodrť fr. 0/63, třída A"</t>
  </si>
  <si>
    <t>6743,695*1,35</t>
  </si>
  <si>
    <t>"km 0,835 52  -  0,845 05" -61,89*1,35</t>
  </si>
  <si>
    <t>30</t>
  </si>
  <si>
    <t>565135121</t>
  </si>
  <si>
    <t>Asfaltový beton vrstva podkladní ACP 16 (obalované kamenivo OKS) tl 50 mm š přes 3 m</t>
  </si>
  <si>
    <t>1914390485</t>
  </si>
  <si>
    <t>Asfaltový beton vrstva podkladní ACP 16 (obalované kamenivo střednězrnné - OKS) s rozprostřením a zhutněním v pruhu šířky přes 3 m, po zhutnění tl. 50 mm</t>
  </si>
  <si>
    <t>https://podminky.urs.cz/item/CS_URS_2021_01/565135121</t>
  </si>
  <si>
    <t>"ACP 16+  50/70   tl. 50 mm"</t>
  </si>
  <si>
    <t>6743,695</t>
  </si>
  <si>
    <t>31</t>
  </si>
  <si>
    <t>569903311</t>
  </si>
  <si>
    <t>Zřízení zemních krajnic se zhutněním</t>
  </si>
  <si>
    <t>-1778687870</t>
  </si>
  <si>
    <t>Zřízení zemních krajnic z hornin jakékoliv třídy se zhutněním</t>
  </si>
  <si>
    <t>https://podminky.urs.cz/item/CS_URS_2021_01/569903311</t>
  </si>
  <si>
    <t>"dle výkazu hmot dosyp"</t>
  </si>
  <si>
    <t>180,264</t>
  </si>
  <si>
    <t>"dle výkazu dosyp NK"</t>
  </si>
  <si>
    <t>79,994</t>
  </si>
  <si>
    <t>32</t>
  </si>
  <si>
    <t>569951133</t>
  </si>
  <si>
    <t>Zpevnění krajnic asfaltovým recyklátem tl 150 mm</t>
  </si>
  <si>
    <t>-1848043117</t>
  </si>
  <si>
    <t>Zpevnění krajnic nebo komunikací pro pěší s rozprostřením a zhutněním, po zhutnění asfaltovým recyklátem tl. 150 mm</t>
  </si>
  <si>
    <t>https://podminky.urs.cz/item/CS_URS_2021_01/569951133</t>
  </si>
  <si>
    <t>"Rmat 0/22)"</t>
  </si>
  <si>
    <t>1222,122</t>
  </si>
  <si>
    <t>"km 0,835 52  -  0,845 05" -15,12</t>
  </si>
  <si>
    <t>33</t>
  </si>
  <si>
    <t>573191111</t>
  </si>
  <si>
    <t>Postřik infiltrační kationaktivní emulzí v množství 1 kg/m2</t>
  </si>
  <si>
    <t>-1386925759</t>
  </si>
  <si>
    <t>Postřik infiltrační kationaktivní emulzí v množství 1,00 kg/m2</t>
  </si>
  <si>
    <t>https://podminky.urs.cz/item/CS_URS_2021_01/573191111</t>
  </si>
  <si>
    <t>"PI-CP 1,0  kg/m2"</t>
  </si>
  <si>
    <t>7080,88</t>
  </si>
  <si>
    <t>34</t>
  </si>
  <si>
    <t>573231106</t>
  </si>
  <si>
    <t>Postřik živičný spojovací ze silniční emulze v množství 0,30 kg/m2</t>
  </si>
  <si>
    <t>-2093886342</t>
  </si>
  <si>
    <t>Postřik spojovací PS bez posypu kamenivem ze silniční emulze, v množství 0,30 kg/m2</t>
  </si>
  <si>
    <t>https://podminky.urs.cz/item/CS_URS_2021_01/573231106</t>
  </si>
  <si>
    <t>"PS-C"</t>
  </si>
  <si>
    <t>6116,731*1,05</t>
  </si>
  <si>
    <t>6422,567*1,05</t>
  </si>
  <si>
    <t>"km 0,835 52  -  0,845 05" -61,89*1,05*2</t>
  </si>
  <si>
    <t>35</t>
  </si>
  <si>
    <t>577134111</t>
  </si>
  <si>
    <t>Asfaltový beton vrstva obrusná ACO 11 (ABS) tř. I tl 40 mm š do 3 m z nemodifikovaného asfaltu</t>
  </si>
  <si>
    <t>846227083</t>
  </si>
  <si>
    <t>Asfaltový beton vrstva obrusná ACO 11 (ABS) s rozprostřením a se zhutněním z nemodifikovaného asfaltu v pruhu šířky do 3 m tř. I, po zhutnění tl. 40 mm</t>
  </si>
  <si>
    <t>https://podminky.urs.cz/item/CS_URS_2021_01/577134111</t>
  </si>
  <si>
    <t>"ACO 11 50/70, tl. 40 mm"</t>
  </si>
  <si>
    <t>6116,731</t>
  </si>
  <si>
    <t>"km 0,835 52  -  0,845 05" -61,89</t>
  </si>
  <si>
    <t>36</t>
  </si>
  <si>
    <t>577155112</t>
  </si>
  <si>
    <t>Asfaltový beton vrstva ložní ACL 16 (ABH) tl 60 mm š do 3 m z nemodifikovaného asfaltu</t>
  </si>
  <si>
    <t>659710815</t>
  </si>
  <si>
    <t>Asfaltový beton vrstva ložní ACL 16 (ABH) s rozprostřením a zhutněním z nemodifikovaného asfaltu v pruhu šířky do 3 m, po zhutnění tl. 60 mm</t>
  </si>
  <si>
    <t>https://podminky.urs.cz/item/CS_URS_2021_01/577155112</t>
  </si>
  <si>
    <t>"ACL 16+  50/70  tl. 60 mm"</t>
  </si>
  <si>
    <t>6422,567</t>
  </si>
  <si>
    <t>37</t>
  </si>
  <si>
    <t>594511111</t>
  </si>
  <si>
    <t>Dlažba z lomového kamene s provedením lože z betonu</t>
  </si>
  <si>
    <t>1774596254</t>
  </si>
  <si>
    <t>Dlažba nebo přídlažba z lomového kamene lomařsky upraveného rigolového v ploše vodorovné nebo ve sklonu tl. do 250 mm, bez vyplnění spár, s provedením lože tl. 50 mm z betonu</t>
  </si>
  <si>
    <t>https://podminky.urs.cz/item/CS_URS_2021_01/594511111</t>
  </si>
  <si>
    <t>"Propustek km 0.108 97 "64,6</t>
  </si>
  <si>
    <t>38</t>
  </si>
  <si>
    <t>599632111</t>
  </si>
  <si>
    <t>Vyplnění spár dlažby z lomového kamene MC se zatřením</t>
  </si>
  <si>
    <t>-1664003091</t>
  </si>
  <si>
    <t>Vyplnění spár dlažby (přídlažby) z lomového kamene v jakémkoliv sklonu plochy a jakékoliv tloušťky cementovou maltou se zatřením</t>
  </si>
  <si>
    <t>https://podminky.urs.cz/item/CS_URS_2021_01/599632111</t>
  </si>
  <si>
    <t xml:space="preserve"> "cementovou maltou M 25 XF4"</t>
  </si>
  <si>
    <t>64,6</t>
  </si>
  <si>
    <t>39</t>
  </si>
  <si>
    <t>919521140</t>
  </si>
  <si>
    <t>Zřízení silničního propustku z trub betonových nebo ŽB DN 600</t>
  </si>
  <si>
    <t>m</t>
  </si>
  <si>
    <t>-1459983647</t>
  </si>
  <si>
    <t>Zřízení silničního propustku z trub betonových nebo železobetonových DN 600 mm</t>
  </si>
  <si>
    <t>https://podminky.urs.cz/item/CS_URS_2021_01/919521140</t>
  </si>
  <si>
    <t>"Propustek km 0.108 97 "15,85</t>
  </si>
  <si>
    <t>40</t>
  </si>
  <si>
    <t>59222001</t>
  </si>
  <si>
    <t>trouba ŽB hrdlová DN 600</t>
  </si>
  <si>
    <t>-1820702692</t>
  </si>
  <si>
    <t>https://podminky.urs.cz/item/CS_URS_2021_01/59222001</t>
  </si>
  <si>
    <t>41</t>
  </si>
  <si>
    <t>919535558</t>
  </si>
  <si>
    <t>Obetonování trubního propustku betonem prostým tř. C 20/25</t>
  </si>
  <si>
    <t>833329664</t>
  </si>
  <si>
    <t>Obetonování trubního propustku betonem prostým bez zvýšených nároků na prostředí tř. C 20/25</t>
  </si>
  <si>
    <t>https://podminky.urs.cz/item/CS_URS_2021_01/919535558</t>
  </si>
  <si>
    <t>"Propustek km 0.108 97" 15,17</t>
  </si>
  <si>
    <t>42</t>
  </si>
  <si>
    <t>31316008</t>
  </si>
  <si>
    <t>síť výztužná svařovaná 100x100mm drát D 8mm</t>
  </si>
  <si>
    <t>1537248356</t>
  </si>
  <si>
    <t>https://podminky.urs.cz/item/CS_URS_2021_01/31316008</t>
  </si>
  <si>
    <t>15,85*3,14*0,6*2/3</t>
  </si>
  <si>
    <t>43</t>
  </si>
  <si>
    <t>-1973039368</t>
  </si>
  <si>
    <t>SO 101.VZ - PŘELOŽKA SILNICE  II/230</t>
  </si>
  <si>
    <t>462511111</t>
  </si>
  <si>
    <t>Zához prostoru z lomového kamene</t>
  </si>
  <si>
    <t>1075926632</t>
  </si>
  <si>
    <t>Zához prostoru z lomového kamene</t>
  </si>
  <si>
    <t>https://podminky.urs.cz/item/CS_URS_2021_01/462511111</t>
  </si>
  <si>
    <t>47,784*0,4</t>
  </si>
  <si>
    <t>683672326</t>
  </si>
  <si>
    <t>"hospodárský sjezd km 0.219 73" 8*0,12*0,12*0,6</t>
  </si>
  <si>
    <t>"hospodárský sjezd km 0.646 90" 0,12*0,12*0,8*14</t>
  </si>
  <si>
    <t>-280324905</t>
  </si>
  <si>
    <t>"ŠDB 0/8"</t>
  </si>
  <si>
    <t>"hospodárský sjezd km 0.219 73"   "pod dlažbu" 26,379</t>
  </si>
  <si>
    <t>"hospodárský sjezd km 0.646 90"  "pod dlažbu" 135,116</t>
  </si>
  <si>
    <t>1198976789</t>
  </si>
  <si>
    <t>"ŠDB 0/63"</t>
  </si>
  <si>
    <t>"Sjezd km 0,219 73 "(16,716+56,918)</t>
  </si>
  <si>
    <t>"Sjezd km 0,646 90 vpravo "(23,302+70,438)</t>
  </si>
  <si>
    <t>"Sjezd km 0,646 90 vlevo" 34,728</t>
  </si>
  <si>
    <t>564931512</t>
  </si>
  <si>
    <t>Podklad z R-materiálu tl 100 mm</t>
  </si>
  <si>
    <t>342246392</t>
  </si>
  <si>
    <t>Podklad nebo podsyp z R-materiálu s rozprostřením a zhutněním, po zhutnění tl. 100 mm</t>
  </si>
  <si>
    <t>https://podminky.urs.cz/item/CS_URS_2021_01/564931512</t>
  </si>
  <si>
    <t>"R mat 0/22"</t>
  </si>
  <si>
    <t>"Sjezd km 0,219 73 "54,208</t>
  </si>
  <si>
    <t>"Sjezd km 0,646 90 vpravo" 67,084</t>
  </si>
  <si>
    <t>567121114</t>
  </si>
  <si>
    <t>Podklad ze směsi stmelené cementem SC C 3/4 (SC I) tl 150 mm</t>
  </si>
  <si>
    <t>1598292090</t>
  </si>
  <si>
    <t>Podklad ze směsi stmelené cementem SC bez dilatačních spár, s rozprostřením a zhutněním SC C 3/4 (SC I), po zhutnění tl. 150 mm</t>
  </si>
  <si>
    <t>https://podminky.urs.cz/item/CS_URS_2021_01/567121114</t>
  </si>
  <si>
    <t>"Sjezd km 0,219 73" 14,44*1,05*1,05</t>
  </si>
  <si>
    <t>"Sjezd km 0,646 90 vpravo" 20,129*1,05*1,05</t>
  </si>
  <si>
    <t>"Sjezd km 0,646 90 vlevo" 29,999*1,05*1,05</t>
  </si>
  <si>
    <t>591241111</t>
  </si>
  <si>
    <t>Kladení dlažby z kostek drobných z kamene na MC tl 50 mm</t>
  </si>
  <si>
    <t>-459276617</t>
  </si>
  <si>
    <t>Kladení dlažby z kostek s provedením lože do tl. 50 mm, s vyplněním spár, s dvojím beraněním a se smetením přebytečného materiálu na krajnici drobných z kamene, do lože z cementové malty</t>
  </si>
  <si>
    <t>https://podminky.urs.cz/item/CS_URS_2021_01/591241111</t>
  </si>
  <si>
    <t>" dlažba ze žulových kostek 120 mm vyspárovaná cementovou maltou MC25 XF3"</t>
  </si>
  <si>
    <t>"Sjezd km 0,219 73 "14,44</t>
  </si>
  <si>
    <t>"Sjezd km 0,646 90 vpravo "20,129</t>
  </si>
  <si>
    <t>"Sjezd km 0,646 90 vlevo" 29,999</t>
  </si>
  <si>
    <t>58381007</t>
  </si>
  <si>
    <t>kostka dlažební žula drobná 120</t>
  </si>
  <si>
    <t>1993027822</t>
  </si>
  <si>
    <t>https://podminky.urs.cz/item/CS_URS_2021_01/58381007</t>
  </si>
  <si>
    <t>64,568*1,02 'Přepočtené koeficientem množství</t>
  </si>
  <si>
    <t>-371488847</t>
  </si>
  <si>
    <t>"hospodárský sjezd km 0.219 73" 26,379</t>
  </si>
  <si>
    <t>"hospodárský sjezd km 0.646 90"  135,116</t>
  </si>
  <si>
    <t>1244683916</t>
  </si>
  <si>
    <t>"cementovou maltou M 25 XF4"</t>
  </si>
  <si>
    <t>161,495</t>
  </si>
  <si>
    <t>919521120</t>
  </si>
  <si>
    <t>Zřízení silničního propustku z trub betonových nebo ŽB DN 400</t>
  </si>
  <si>
    <t>567329616</t>
  </si>
  <si>
    <t>Zřízení silničního propustku z trub betonových nebo železobetonových DN 400 mm</t>
  </si>
  <si>
    <t>https://podminky.urs.cz/item/CS_URS_2021_01/919521120</t>
  </si>
  <si>
    <t>"hospodárský sjezd km 0.219 73" 8,93</t>
  </si>
  <si>
    <t>59223021</t>
  </si>
  <si>
    <t>trouba betonová hrdlová DN 400</t>
  </si>
  <si>
    <t>1634792337</t>
  </si>
  <si>
    <t>https://podminky.urs.cz/item/CS_URS_2021_01/59223021</t>
  </si>
  <si>
    <t>1673322966</t>
  </si>
  <si>
    <t>"hospodářský sjezd km 0.646 90"  16,48</t>
  </si>
  <si>
    <t>59223023</t>
  </si>
  <si>
    <t>trouba betonová hrdlová DN 600</t>
  </si>
  <si>
    <t>-730371490</t>
  </si>
  <si>
    <t>https://podminky.urs.cz/item/CS_URS_2021_01/59223023</t>
  </si>
  <si>
    <t>1737337259</t>
  </si>
  <si>
    <t>"hospodárský sjezd km 0.646 90"  15,773</t>
  </si>
  <si>
    <t>"hospodárský sjezd km 0.219 73" 4,587</t>
  </si>
  <si>
    <t>-275603330</t>
  </si>
  <si>
    <t>16,48*3,14*0,6*2/3+8,93*3,14*0,4*2/3</t>
  </si>
  <si>
    <t>935112211</t>
  </si>
  <si>
    <t>Osazení příkopového žlabu do betonu tl 100 mm z betonových tvárnic š 800 mm</t>
  </si>
  <si>
    <t>157285309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</si>
  <si>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</si>
  <si>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https://podminky.urs.cz/item/CS_URS_2021_01/935112211</t>
  </si>
  <si>
    <t>190</t>
  </si>
  <si>
    <t>59227029</t>
  </si>
  <si>
    <t>žlabovka příkopová betonová 500x680x60mm</t>
  </si>
  <si>
    <t>-315255525</t>
  </si>
  <si>
    <t>https://podminky.urs.cz/item/CS_URS_2021_01/59227029</t>
  </si>
  <si>
    <t>SO 151.VZ - NAPOJENÍ POLNÍ CESTY HORŠICE</t>
  </si>
  <si>
    <t>111151132</t>
  </si>
  <si>
    <t>Pokosení trávníku lučního plochy do 1000 m2 s odvozem do 20 km ve svahu do 1:2</t>
  </si>
  <si>
    <t>1975431807</t>
  </si>
  <si>
    <t>Pokosení trávníku při souvislé ploše do 1000 m2 lučního na svahu přes 1:5 do 1:2</t>
  </si>
  <si>
    <t>https://podminky.urs.cz/item/CS_URS_2021_01/111151132</t>
  </si>
  <si>
    <t>662,85*3</t>
  </si>
  <si>
    <t>122251405</t>
  </si>
  <si>
    <t>Vykopávky v zemníku na suchu v hornině třídy těžitelnosti I, skupiny 3 objem do 1000 m3 strojně</t>
  </si>
  <si>
    <t>1881893127</t>
  </si>
  <si>
    <t>Vykopávky v zemnících na suchu strojně zapažených i nezapažených v hornině třídy těžitelnosti I skupiny 3 přes 500 do 1 000 m3</t>
  </si>
  <si>
    <t>https://podminky.urs.cz/item/CS_URS_2021_01/122251405</t>
  </si>
  <si>
    <t>525,015</t>
  </si>
  <si>
    <t>66,285</t>
  </si>
  <si>
    <t>15,166+3,924</t>
  </si>
  <si>
    <t>122252203</t>
  </si>
  <si>
    <t>Odkopávky a prokopávky nezapažené pro silnice a dálnice v hornině třídy těžitelnosti I objem do 100 m3 strojně</t>
  </si>
  <si>
    <t>608554583</t>
  </si>
  <si>
    <t>Odkopávky a prokopávky nezapažené pro silnice a dálnice strojně v hornině třídy těžitelnosti I do 100 m3</t>
  </si>
  <si>
    <t>https://podminky.urs.cz/item/CS_URS_2021_01/122252203</t>
  </si>
  <si>
    <t>39,544</t>
  </si>
  <si>
    <t>636824967</t>
  </si>
  <si>
    <t>39,544+525,015</t>
  </si>
  <si>
    <t>24,49</t>
  </si>
  <si>
    <t>2074274433</t>
  </si>
  <si>
    <t>"zemina vhodná dle CSN 736133 dle výkazu hmot"</t>
  </si>
  <si>
    <t>2037332783</t>
  </si>
  <si>
    <t>181252305</t>
  </si>
  <si>
    <t>Úprava pláně pro silnice a dálnice na násypech se zhutněním</t>
  </si>
  <si>
    <t>1521589082</t>
  </si>
  <si>
    <t>Úprava pláně na stavbách silnic a dálnic strojně na násypech se zhutněním</t>
  </si>
  <si>
    <t>https://podminky.urs.cz/item/CS_URS_2021_01/181252305</t>
  </si>
  <si>
    <t>330*1,3</t>
  </si>
  <si>
    <t>181548948</t>
  </si>
  <si>
    <t>66,285/0,1</t>
  </si>
  <si>
    <t>-1090399046</t>
  </si>
  <si>
    <t>662,85</t>
  </si>
  <si>
    <t>00572100</t>
  </si>
  <si>
    <t>osivo jetelotráva intenzivní víceletá</t>
  </si>
  <si>
    <t>-763906971</t>
  </si>
  <si>
    <t>https://podminky.urs.cz/item/CS_URS_2021_01/00572100</t>
  </si>
  <si>
    <t>662,85*0,025 'Přepočtené koeficientem množství</t>
  </si>
  <si>
    <t>-1698668695</t>
  </si>
  <si>
    <t>279469478</t>
  </si>
  <si>
    <t>1722978401</t>
  </si>
  <si>
    <t>662,85*5*3"5l/m2, 3 zálivky"/1000</t>
  </si>
  <si>
    <t>1846398047</t>
  </si>
  <si>
    <t>9,943*10</t>
  </si>
  <si>
    <t>-708532930</t>
  </si>
  <si>
    <t>"Betonový práh 120x120x600 mm"</t>
  </si>
  <si>
    <t>"Propustek SO 151- hospodárský sjezd km 0,054 94 "8*0,12*0,12*0,6</t>
  </si>
  <si>
    <t>564851111</t>
  </si>
  <si>
    <t>68933889</t>
  </si>
  <si>
    <t>https://podminky.urs.cz/item/CS_URS_2021_01/564851111</t>
  </si>
  <si>
    <t>15,51</t>
  </si>
  <si>
    <t>308277632</t>
  </si>
  <si>
    <t>"ŠDB 0/8 pod dlažbu z lomového kamene"</t>
  </si>
  <si>
    <t>41,206</t>
  </si>
  <si>
    <t>564871111</t>
  </si>
  <si>
    <t>Podklad ze štěrkodrtě ŠD tl 250 mm</t>
  </si>
  <si>
    <t>-1057403135</t>
  </si>
  <si>
    <t>Podklad ze štěrkodrti ŠD s rozprostřením a zhutněním, po zhutnění tl. 250 mm</t>
  </si>
  <si>
    <t>https://podminky.urs.cz/item/CS_URS_2021_01/564871111</t>
  </si>
  <si>
    <t>69,656</t>
  </si>
  <si>
    <t>564871116</t>
  </si>
  <si>
    <t>Podklad ze štěrkodrtě ŠD tl. 300 mm</t>
  </si>
  <si>
    <t>2085622548</t>
  </si>
  <si>
    <t>Podklad ze štěrkodrti ŠD s rozprostřením a zhutněním, po zhutnění tl. 300 mm</t>
  </si>
  <si>
    <t>https://podminky.urs.cz/item/CS_URS_2021_01/564871116</t>
  </si>
  <si>
    <t>"ŠDb 0/63"</t>
  </si>
  <si>
    <t>276,997</t>
  </si>
  <si>
    <t>1341730459</t>
  </si>
  <si>
    <t>66,339+263,8</t>
  </si>
  <si>
    <t>829079186</t>
  </si>
  <si>
    <t>14,772</t>
  </si>
  <si>
    <t>1006262165</t>
  </si>
  <si>
    <t>"dle výkazu hmot dosyp a dosyp NK"</t>
  </si>
  <si>
    <t>1560897315</t>
  </si>
  <si>
    <t>63,256</t>
  </si>
  <si>
    <t>1420935104</t>
  </si>
  <si>
    <t>60,171*1,05</t>
  </si>
  <si>
    <t>577145111</t>
  </si>
  <si>
    <t>Asfaltový beton vrstva obrusná ACO 16 (ABH) tl 50 mm š do 3 m z nemodifikovaného asfaltu</t>
  </si>
  <si>
    <t>-243303049</t>
  </si>
  <si>
    <t>Asfaltový beton vrstva obrusná ACO 16 (ABH) s rozprostřením a zhutněním z nemodifikovaného asfaltu v pruhu šířky do 3 m, po zhutnění tl. 50 mm</t>
  </si>
  <si>
    <t>https://podminky.urs.cz/item/CS_URS_2021_01/577145111</t>
  </si>
  <si>
    <t>"ACO 16  50/70"</t>
  </si>
  <si>
    <t>60,171</t>
  </si>
  <si>
    <t>-781380668</t>
  </si>
  <si>
    <t>13,398</t>
  </si>
  <si>
    <t>-141549260</t>
  </si>
  <si>
    <t>201458850</t>
  </si>
  <si>
    <t>"Propustek SO 151- hospodárský sjezd km 0,054 94 " 41,206</t>
  </si>
  <si>
    <t>1905496944</t>
  </si>
  <si>
    <t>919521110</t>
  </si>
  <si>
    <t>Zřízení silničního propustku z trub betonových nebo ŽB DN 300</t>
  </si>
  <si>
    <t>-797278358</t>
  </si>
  <si>
    <t>Zřízení silničního propustku z trub betonových nebo železobetonových DN 300 mm</t>
  </si>
  <si>
    <t>https://podminky.urs.cz/item/CS_URS_2021_01/919521110</t>
  </si>
  <si>
    <t>"hospodářský sjezd km 0,054 94" 9,41</t>
  </si>
  <si>
    <t>59222020</t>
  </si>
  <si>
    <t>trouba ŽB hrdlová DN 300</t>
  </si>
  <si>
    <t>-12992867</t>
  </si>
  <si>
    <t>https://podminky.urs.cz/item/CS_URS_2021_01/59222020</t>
  </si>
  <si>
    <t>-1225780202</t>
  </si>
  <si>
    <t>"Obetonování propustku C 20/25 n XF4"</t>
  </si>
  <si>
    <t>4,591</t>
  </si>
  <si>
    <t>539907724</t>
  </si>
  <si>
    <t>9,41*3,14*0,3*2/3</t>
  </si>
  <si>
    <t>998223011</t>
  </si>
  <si>
    <t>Přesun hmot pro pozemní komunikace s krytem dlážděným</t>
  </si>
  <si>
    <t>-718381131</t>
  </si>
  <si>
    <t>Přesun hmot pro pozemní komunikace s krytem dlážděným dopravní vzdálenost do 200 m jakékoliv délky objektu</t>
  </si>
  <si>
    <t>https://podminky.urs.cz/item/CS_URS_2021_01/998223011</t>
  </si>
  <si>
    <t>SO 152.VZ - NAPOJENÍ POLNÍ CESTY ÚJEZD</t>
  </si>
  <si>
    <t>1472590526</t>
  </si>
  <si>
    <t>901,98*3</t>
  </si>
  <si>
    <t>122251101</t>
  </si>
  <si>
    <t>Odkopávky a prokopávky nezapažené v hornině třídy těžitelnosti I, skupiny 3 objem do 20 m3 strojně</t>
  </si>
  <si>
    <t>-1341261867</t>
  </si>
  <si>
    <t>Odkopávky a prokopávky nezapažené strojně v hornině třídy těžitelnosti I skupiny 3 do 20 m3</t>
  </si>
  <si>
    <t>https://podminky.urs.cz/item/CS_URS_2021_01/122251101</t>
  </si>
  <si>
    <t>8,738</t>
  </si>
  <si>
    <t>-802549671</t>
  </si>
  <si>
    <t>1930,53</t>
  </si>
  <si>
    <t>90,198</t>
  </si>
  <si>
    <t>3,371</t>
  </si>
  <si>
    <t>131213102</t>
  </si>
  <si>
    <t>Hloubení jam v nesoudržných horninách třídy těžitelnosti I, skupiny 3 ručně</t>
  </si>
  <si>
    <t>-5271096</t>
  </si>
  <si>
    <t>Hloubení jam ručně zapažených i nezapažených s urovnáním dna do předepsaného profilu a spádu v hornině třídy těžitelnosti I skupiny 3 nesoudržných</t>
  </si>
  <si>
    <t>https://podminky.urs.cz/item/CS_URS_2021_01/131213102</t>
  </si>
  <si>
    <t>"základy mech závory"</t>
  </si>
  <si>
    <t>0,6*0,6*0,8*2</t>
  </si>
  <si>
    <t>-984795717</t>
  </si>
  <si>
    <t>8,738+1930,53</t>
  </si>
  <si>
    <t>-1061929077</t>
  </si>
  <si>
    <t>204843823</t>
  </si>
  <si>
    <t>-1842085345</t>
  </si>
  <si>
    <t>414*1,3</t>
  </si>
  <si>
    <t>-575285606</t>
  </si>
  <si>
    <t>90,198/0,1</t>
  </si>
  <si>
    <t>993939182</t>
  </si>
  <si>
    <t>901,98</t>
  </si>
  <si>
    <t>189294682</t>
  </si>
  <si>
    <t>901,98*0,025</t>
  </si>
  <si>
    <t>1749656721</t>
  </si>
  <si>
    <t>-1470532293</t>
  </si>
  <si>
    <t>1749344002</t>
  </si>
  <si>
    <t>901,98*5*3"5l/m2, 3 zálivky"/1000</t>
  </si>
  <si>
    <t>118286933</t>
  </si>
  <si>
    <t>13,53*10</t>
  </si>
  <si>
    <t>744351689</t>
  </si>
  <si>
    <t>15,39</t>
  </si>
  <si>
    <t>621864983</t>
  </si>
  <si>
    <t>77,075</t>
  </si>
  <si>
    <t>-63143757</t>
  </si>
  <si>
    <t>357,725</t>
  </si>
  <si>
    <t>-839488575</t>
  </si>
  <si>
    <t>73,405+340,691</t>
  </si>
  <si>
    <t>-1282885213</t>
  </si>
  <si>
    <t>14,657</t>
  </si>
  <si>
    <t>-660292283</t>
  </si>
  <si>
    <t>0,027+3,344</t>
  </si>
  <si>
    <t>-71872999</t>
  </si>
  <si>
    <t>122,247</t>
  </si>
  <si>
    <t>974000593</t>
  </si>
  <si>
    <t>69,91</t>
  </si>
  <si>
    <t>-124065315</t>
  </si>
  <si>
    <t>66,581</t>
  </si>
  <si>
    <t>1620752460</t>
  </si>
  <si>
    <t>13,294</t>
  </si>
  <si>
    <t>495232528</t>
  </si>
  <si>
    <t>1224162934</t>
  </si>
  <si>
    <t>220860080</t>
  </si>
  <si>
    <t>Montáž mechanické závory včetně usazení základu a přezkoušení</t>
  </si>
  <si>
    <t>-737162205</t>
  </si>
  <si>
    <t>Montáž závory mechanické včetně montáže stojanu mechanické závory, montáže břevna a vyvážení mechanické závory, montáže závorového zámku, montáže výstražného kříže, bezpečnostních nátěrů s usazením základu a přezkoušením</t>
  </si>
  <si>
    <t>https://podminky.urs.cz/item/CS_URS_2021_01/220860080</t>
  </si>
  <si>
    <t>"Ocelová závora  s pevnou dosedací podperou, délka ráhna 4 m"</t>
  </si>
  <si>
    <t>"úprava povrchu žárovým pozinkováním"</t>
  </si>
  <si>
    <t>"uzamykatelné ráhno"</t>
  </si>
  <si>
    <t>"základy z betonu C20/25 n XF 4"</t>
  </si>
  <si>
    <t>74910545</t>
  </si>
  <si>
    <t>podpěra nastavitelná pro rameno závory 4m</t>
  </si>
  <si>
    <t>128</t>
  </si>
  <si>
    <t>-149906965</t>
  </si>
  <si>
    <t>https://podminky.urs.cz/item/CS_URS_2021_01/74910545</t>
  </si>
  <si>
    <t>74910480</t>
  </si>
  <si>
    <t>závora silniční ráhno dl 4 m</t>
  </si>
  <si>
    <t>1074847519</t>
  </si>
  <si>
    <t>https://podminky.urs.cz/item/CS_URS_2021_01/74910480</t>
  </si>
  <si>
    <t>SO 153.VZ - NAPOJENÍ POLNÍ CESTY NEVĚRNÁ</t>
  </si>
  <si>
    <t>550684051</t>
  </si>
  <si>
    <t>147,72*3</t>
  </si>
  <si>
    <t>122251401</t>
  </si>
  <si>
    <t>Vykopávky v zemníku na suchu v hornině třídy těžitelnosti I, skupiny 3 objem do 20 m3 strojně</t>
  </si>
  <si>
    <t>1029638292</t>
  </si>
  <si>
    <t>Vykopávky v zemnících na suchu strojně zapažených i nezapažených v hornině třídy těžitelnosti I skupiny 3 do 20 m3</t>
  </si>
  <si>
    <t>https://podminky.urs.cz/item/CS_URS_2021_01/122251401</t>
  </si>
  <si>
    <t>0,411+1,197</t>
  </si>
  <si>
    <t>122252204</t>
  </si>
  <si>
    <t>Odkopávky a prokopávky nezapažené pro silnice a dálnice v hornině třídy těžitelnosti I objem do 500 m3 strojně</t>
  </si>
  <si>
    <t>-620978689</t>
  </si>
  <si>
    <t>Odkopávky a prokopávky nezapažené pro silnice a dálnice strojně v hornině třídy těžitelnosti I přes 100 do 500 m3</t>
  </si>
  <si>
    <t>https://podminky.urs.cz/item/CS_URS_2021_01/122252204</t>
  </si>
  <si>
    <t>140,686</t>
  </si>
  <si>
    <t>1625301613</t>
  </si>
  <si>
    <t>1,608</t>
  </si>
  <si>
    <t>162751119</t>
  </si>
  <si>
    <t>Příplatek k vodorovnému přemístění výkopku/sypaniny z horniny třídy těžitelnosti I, skupiny 1 až 3 ZKD 1000 m přes 10000 m</t>
  </si>
  <si>
    <t>1237562462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</si>
  <si>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</si>
  <si>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https://podminky.urs.cz/item/CS_URS_2021_01/162751119</t>
  </si>
  <si>
    <t>157,066*2</t>
  </si>
  <si>
    <t>-459587596</t>
  </si>
  <si>
    <t>1007432257</t>
  </si>
  <si>
    <t>80*1,3</t>
  </si>
  <si>
    <t>182351123</t>
  </si>
  <si>
    <t>Rozprostření ornice pl do 500 m2 ve svahu přes 1:5 tl vrstvy do 200 mm strojně</t>
  </si>
  <si>
    <t>-1282327201</t>
  </si>
  <si>
    <t>Rozprostření a urovnání ornice ve svahu sklonu přes 1:5 strojně při souvislé ploše přes 100 do 500 m2, tl. vrstvy do 200 mm</t>
  </si>
  <si>
    <t>https://podminky.urs.cz/item/CS_URS_2021_01/182351123</t>
  </si>
  <si>
    <t>14,772/0,1</t>
  </si>
  <si>
    <t>1294606256</t>
  </si>
  <si>
    <t>147,72</t>
  </si>
  <si>
    <t>417752774</t>
  </si>
  <si>
    <t>147,72*0,025</t>
  </si>
  <si>
    <t>-1858796972</t>
  </si>
  <si>
    <t>927345419</t>
  </si>
  <si>
    <t>1668758840</t>
  </si>
  <si>
    <t>147,72*5*3"5l/m2, 3 zálivky"/1000</t>
  </si>
  <si>
    <t>-609143406</t>
  </si>
  <si>
    <t>2,216*10</t>
  </si>
  <si>
    <t>-1980840130</t>
  </si>
  <si>
    <t>"Betonový práh 120x120x800 mm"</t>
  </si>
  <si>
    <t>"Propustek SO 153- napojení na SO 101 "10*0,12*0,12*0,8</t>
  </si>
  <si>
    <t>248797710</t>
  </si>
  <si>
    <t>"odláždění tl. 150 mm "105,479</t>
  </si>
  <si>
    <t>443029237</t>
  </si>
  <si>
    <t>15,21</t>
  </si>
  <si>
    <t>-1068256913</t>
  </si>
  <si>
    <t>84,352</t>
  </si>
  <si>
    <t>727965080</t>
  </si>
  <si>
    <t>80,335</t>
  </si>
  <si>
    <t>-338977791</t>
  </si>
  <si>
    <t>14,483</t>
  </si>
  <si>
    <t>678729996</t>
  </si>
  <si>
    <t>2002456094</t>
  </si>
  <si>
    <t>29,708</t>
  </si>
  <si>
    <t>-855652223</t>
  </si>
  <si>
    <t>13,137</t>
  </si>
  <si>
    <t>-1150693683</t>
  </si>
  <si>
    <t>80725972</t>
  </si>
  <si>
    <t>"Propustek SO 153- napojení na SO 101" 105,479</t>
  </si>
  <si>
    <t>1092451541</t>
  </si>
  <si>
    <t>105,479</t>
  </si>
  <si>
    <t>1249607993</t>
  </si>
  <si>
    <t>"Propustek SO 153- napojení na SO 101 "10,9</t>
  </si>
  <si>
    <t>753129076</t>
  </si>
  <si>
    <t>-1974660614</t>
  </si>
  <si>
    <t>"Propustek SO 153- napojení na SO 101" 10,432</t>
  </si>
  <si>
    <t>2041303681</t>
  </si>
  <si>
    <t>10,9*3,14*0,6*2/3</t>
  </si>
  <si>
    <t>1866090073</t>
  </si>
  <si>
    <t>SO 180.VZ - Dopravně-inženýrské opatření</t>
  </si>
  <si>
    <t>913121111</t>
  </si>
  <si>
    <t>Montáž a demontáž dočasné dopravní značky kompletní základní</t>
  </si>
  <si>
    <t>-99556749</t>
  </si>
  <si>
    <t>Montáž a demontáž dočasných dopravních značek kompletních značek vč. podstavce a sloupku základních</t>
  </si>
  <si>
    <t>https://podminky.urs.cz/item/CS_URS_2021_01/913121111</t>
  </si>
  <si>
    <t>"DDZ OBJÍŽĎKA   IS11b - 33+IS11a - 2+B1 - 2+B4 - 2+E7b - 2"</t>
  </si>
  <si>
    <t>33+2+2+2+2</t>
  </si>
  <si>
    <t>913121111.1</t>
  </si>
  <si>
    <t>-698454180</t>
  </si>
  <si>
    <t>https://podminky.urs.cz/item/CS_URS_2021_01/913121111.1</t>
  </si>
  <si>
    <t>"DDZ I.ETAPA  IP22 - 4x+B20a - 3x+A15 - 2x+E3a - 2x+B26 - 1x "</t>
  </si>
  <si>
    <t>4+3+2+2+1</t>
  </si>
  <si>
    <t>913121111.2</t>
  </si>
  <si>
    <t>1689539743</t>
  </si>
  <si>
    <t>https://podminky.urs.cz/item/CS_URS_2021_01/913121111.2</t>
  </si>
  <si>
    <t>"DDZ II .ETAPA  B1 - 2x +E13 - 2x "</t>
  </si>
  <si>
    <t>2+2</t>
  </si>
  <si>
    <t>913121111.3</t>
  </si>
  <si>
    <t>-1594982422</t>
  </si>
  <si>
    <t>https://podminky.urs.cz/item/CS_URS_2021_01/913121111.3</t>
  </si>
  <si>
    <t>"DDZ III ETAPA IP22 - 6x+B20a - 3x+A15 - 2x+E3a - 2x+B26 - 1x "</t>
  </si>
  <si>
    <t>6+3+2+2+1</t>
  </si>
  <si>
    <t>913121211</t>
  </si>
  <si>
    <t>Příplatek k dočasné dopravní značce kompletní základní za první a ZKD den použití</t>
  </si>
  <si>
    <t>-105135611</t>
  </si>
  <si>
    <t>Montáž a demontáž dočasných dopravních značek Příplatek za první a každý další den použití dočasných dopravních značek k ceně 12-1111</t>
  </si>
  <si>
    <t>https://podminky.urs.cz/item/CS_URS_2021_01/913121211</t>
  </si>
  <si>
    <t>"DDZ OBJÍŽDKA 6 týdnu  IS11b - 33+IS11a - 2+B1 - 2+B4 - 2+E7b - 2"</t>
  </si>
  <si>
    <t>(33+2+2+2+2)*6*7</t>
  </si>
  <si>
    <t>913121211.1</t>
  </si>
  <si>
    <t>-1348820334</t>
  </si>
  <si>
    <t>https://podminky.urs.cz/item/CS_URS_2021_01/913121211.1</t>
  </si>
  <si>
    <t>"DDZ I.ETAPA 18.týdnu  IP22 - 4x+B20a - 3x+A15 - 2x+E3a - 2x+B26 - 1x "</t>
  </si>
  <si>
    <t>(4+3+2+2+1)*18*7</t>
  </si>
  <si>
    <t>913121211.2</t>
  </si>
  <si>
    <t>1253452089</t>
  </si>
  <si>
    <t>https://podminky.urs.cz/item/CS_URS_2021_01/913121211.2</t>
  </si>
  <si>
    <t>"DDZ II .ETAPA 6 týdnu  B1 - 2x +E13 - 2x "</t>
  </si>
  <si>
    <t>(2+2)*6*7</t>
  </si>
  <si>
    <t>913121211.3</t>
  </si>
  <si>
    <t>-2129804448</t>
  </si>
  <si>
    <t>https://podminky.urs.cz/item/CS_URS_2021_01/913121211.3</t>
  </si>
  <si>
    <t>"DDZ III ETAPA  3 týdny   IP22 - 6x+B20a - 3x+A15 - 2x+E3a - 2x+B26 - 1x "</t>
  </si>
  <si>
    <t>(6+3+2+2+1)*3*7</t>
  </si>
  <si>
    <t>913211113</t>
  </si>
  <si>
    <t>Montáž a demontáž dočasné dopravní zábrany reflexní šířky 3 m</t>
  </si>
  <si>
    <t>1885930885</t>
  </si>
  <si>
    <t>Montáž a demontáž dočasných dopravních zábran reflexních, šířky 3 m</t>
  </si>
  <si>
    <t>https://podminky.urs.cz/item/CS_URS_2021_01/913211113</t>
  </si>
  <si>
    <t>"DDZ objíždka 2"</t>
  </si>
  <si>
    <t>"DDZ II .ETAPA  6 TÝDNU 2"</t>
  </si>
  <si>
    <t>913211213</t>
  </si>
  <si>
    <t>Příplatek k dočasné dopravní zábraně reflexní 3 m za první a ZKD den použití</t>
  </si>
  <si>
    <t>155939446</t>
  </si>
  <si>
    <t>Montáž a demontáž dočasných dopravních zábran Příplatek za první a každý další den použití dočasných dopravních zábran k ceně 21-1113</t>
  </si>
  <si>
    <t>https://podminky.urs.cz/item/CS_URS_2021_01/913211213</t>
  </si>
  <si>
    <t>"DDZ objíždka 6 týdnu 2"</t>
  </si>
  <si>
    <t>SO 190.HZ - Dopravní značení</t>
  </si>
  <si>
    <t>912211111</t>
  </si>
  <si>
    <t>Montáž směrového sloupku silničního plastového prosté uložení bez betonového základu</t>
  </si>
  <si>
    <t>-1708965513</t>
  </si>
  <si>
    <t>Montáž směrového sloupku plastového s odrazkou prostým uložením bez betonového základu silničního</t>
  </si>
  <si>
    <t>https://podminky.urs.cz/item/CS_URS_2021_01/912211111</t>
  </si>
  <si>
    <t>"Z 11 g"</t>
  </si>
  <si>
    <t>"Z 11a,b"</t>
  </si>
  <si>
    <t>68</t>
  </si>
  <si>
    <t>40445158</t>
  </si>
  <si>
    <t>sloupek směrový silniční plastový 1,2m</t>
  </si>
  <si>
    <t>1762052113</t>
  </si>
  <si>
    <t>https://podminky.urs.cz/item/CS_URS_2021_01/40445158</t>
  </si>
  <si>
    <t>915111112</t>
  </si>
  <si>
    <t>Vodorovné dopravní značení dělící čáry souvislé š 125 mm retroreflexní bílá barva</t>
  </si>
  <si>
    <t>1539028405</t>
  </si>
  <si>
    <t>Vodorovné dopravní značení stříkané barvou dělící čára šířky 125 mm souvislá bílá retroreflexní</t>
  </si>
  <si>
    <t>https://podminky.urs.cz/item/CS_URS_2021_01/915111112</t>
  </si>
  <si>
    <t>"V1a (0.125) " 105.63/0,125</t>
  </si>
  <si>
    <t>915121112</t>
  </si>
  <si>
    <t>Vodorovné dopravní značení vodící čáry souvislé š 250 mm retroreflexní bílá barva</t>
  </si>
  <si>
    <t>-202932121</t>
  </si>
  <si>
    <t>Vodorovné dopravní značení stříkané barvou vodící čára bílá šířky 250 mm souvislá retroreflexní</t>
  </si>
  <si>
    <t>https://podminky.urs.cz/item/CS_URS_2021_01/915121112</t>
  </si>
  <si>
    <t>"V4 (0.25) " 422.5/0,25</t>
  </si>
  <si>
    <t>915211112</t>
  </si>
  <si>
    <t>Vodorovné dopravní značení dělící čáry souvislé š 125 mm retroreflexní bílý plast</t>
  </si>
  <si>
    <t>-121712811</t>
  </si>
  <si>
    <t>Vodorovné dopravní značení stříkaným plastem dělící čára šířky 125 mm souvislá bílá retroreflexní</t>
  </si>
  <si>
    <t>https://podminky.urs.cz/item/CS_URS_2021_01/915211112</t>
  </si>
  <si>
    <t>915221112</t>
  </si>
  <si>
    <t>Vodorovné dopravní značení vodící čáry souvislé š 250 mm retroreflexní bílý plast</t>
  </si>
  <si>
    <t>-1123821316</t>
  </si>
  <si>
    <t>Vodorovné dopravní značení stříkaným plastem vodící čára bílá šířky 250 mm souvislá retroreflexní</t>
  </si>
  <si>
    <t>https://podminky.urs.cz/item/CS_URS_2021_01/915221112</t>
  </si>
  <si>
    <t>915611111</t>
  </si>
  <si>
    <t>Předznačení vodorovného liniového značení</t>
  </si>
  <si>
    <t>-458506961</t>
  </si>
  <si>
    <t>Předznačení pro vodorovné značení stříkané barvou nebo prováděné z nátěrových hmot liniové dělicí čáry, vodicí proužky</t>
  </si>
  <si>
    <t>https://podminky.urs.cz/item/CS_URS_2021_01/915611111</t>
  </si>
  <si>
    <t>845,04+1690</t>
  </si>
  <si>
    <t>938908411</t>
  </si>
  <si>
    <t>Čištění vozovek splachováním vodou</t>
  </si>
  <si>
    <t>-557649719</t>
  </si>
  <si>
    <t>Čištění vozovek splachováním vodou povrchu podkladu nebo krytu živičného, betonového nebo dlážděného</t>
  </si>
  <si>
    <t>https://podminky.urs.cz/item/CS_URS_2021_01/938908411</t>
  </si>
  <si>
    <t>6116</t>
  </si>
  <si>
    <t>-294411813</t>
  </si>
  <si>
    <t>1222107431</t>
  </si>
  <si>
    <t>61,16*11</t>
  </si>
  <si>
    <t>997221611</t>
  </si>
  <si>
    <t>Nakládání suti na dopravní prostředky pro vodorovnou dopravu</t>
  </si>
  <si>
    <t>-1376735348</t>
  </si>
  <si>
    <t>Nakládání na dopravní prostředky pro vodorovnou dopravu suti</t>
  </si>
  <si>
    <t>https://podminky.urs.cz/item/CS_URS_2021_01/997221611</t>
  </si>
  <si>
    <t>997221655</t>
  </si>
  <si>
    <t>-360955172</t>
  </si>
  <si>
    <t>https://podminky.urs.cz/item/CS_URS_2021_01/997221655</t>
  </si>
  <si>
    <t>1322638822</t>
  </si>
  <si>
    <t>998225192</t>
  </si>
  <si>
    <t>Příplatek k přesunu hmot pro pozemní komunikace s krytem z kamene, živičným, betonovým do 2000 m</t>
  </si>
  <si>
    <t>-507716691</t>
  </si>
  <si>
    <t>Přesun hmot pro komunikace s krytem z kameniva, monolitickým betonovým nebo živičným Příplatek k ceně za zvětšený přesun přes vymezenou největší dopravní vzdálenost do 2000 m</t>
  </si>
  <si>
    <t>https://podminky.urs.cz/item/CS_URS_2021_01/998225192</t>
  </si>
  <si>
    <t>SO 801.VZ - Rekultivace ploch</t>
  </si>
  <si>
    <t>-1123485142</t>
  </si>
  <si>
    <t>6765,205*3</t>
  </si>
  <si>
    <t>122251104</t>
  </si>
  <si>
    <t>Odkopávky a prokopávky nezapažené v hornině třídy těžitelnosti I, skupiny 3 objem do 500 m3 strojně</t>
  </si>
  <si>
    <t>534555537</t>
  </si>
  <si>
    <t>Odkopávky a prokopávky nezapažené strojně v hornině třídy těžitelnosti I skupiny 3 přes 100 do 500 m3</t>
  </si>
  <si>
    <t>https://podminky.urs.cz/item/CS_URS_2021_01/122251104</t>
  </si>
  <si>
    <t>269,78</t>
  </si>
  <si>
    <t>1929984135</t>
  </si>
  <si>
    <t>"zásyp"</t>
  </si>
  <si>
    <t>2565,636</t>
  </si>
  <si>
    <t>1353,041</t>
  </si>
  <si>
    <t>-1774189083</t>
  </si>
  <si>
    <t>"zemina"</t>
  </si>
  <si>
    <t>269,78+2565,636</t>
  </si>
  <si>
    <t>171206111</t>
  </si>
  <si>
    <t>Uložení zemin schopných zúrodnění nebo výsypek do násypů</t>
  </si>
  <si>
    <t>221748718</t>
  </si>
  <si>
    <t>Uložení zemin schopných zúrodnění nebo výsypek do násypů předepsaných tvarů s urovnáním</t>
  </si>
  <si>
    <t>https://podminky.urs.cz/item/CS_URS_2021_01/171206111</t>
  </si>
  <si>
    <t>"ZÁSYP DLE VÝKAZU HMOT"</t>
  </si>
  <si>
    <t>181951111</t>
  </si>
  <si>
    <t>Úprava pláně v hornině třídy těžitelnosti I, skupiny 1 až 3 bez zhutnění strojně</t>
  </si>
  <si>
    <t>1981913862</t>
  </si>
  <si>
    <t>Úprava pláně vyrovnáním výškových rozdílů strojně v hornině třídy těžitelnosti I, skupiny 1 až 3 bez zhutnění</t>
  </si>
  <si>
    <t>https://podminky.urs.cz/item/CS_URS_2021_01/181951111</t>
  </si>
  <si>
    <t>1300/0,4</t>
  </si>
  <si>
    <t>-1810737468</t>
  </si>
  <si>
    <t>"tl. 200 mm"</t>
  </si>
  <si>
    <t>1353,041/0,2</t>
  </si>
  <si>
    <t>594108616</t>
  </si>
  <si>
    <t>6765,205</t>
  </si>
  <si>
    <t>1922380478</t>
  </si>
  <si>
    <t>6765,205*0,025</t>
  </si>
  <si>
    <t>996157770</t>
  </si>
  <si>
    <t>1094760242</t>
  </si>
  <si>
    <t>-370442288</t>
  </si>
  <si>
    <t>6765,205*5*3"5l/m2, 3 zálivky"/1000</t>
  </si>
  <si>
    <t>1994927028</t>
  </si>
  <si>
    <t>101,478*10</t>
  </si>
  <si>
    <t>SO 802.HZ - Kácení zeleně a náhradní výsadba</t>
  </si>
  <si>
    <t>111251202</t>
  </si>
  <si>
    <t>Odstranění křovin a stromů průměru kmene do 100 mm i s kořeny sklonu terénu přes 1:5 z celkové plochy přes 100 do 500 m2 strojně</t>
  </si>
  <si>
    <t>-473850361</t>
  </si>
  <si>
    <t>Odstranění křovin a stromů s odstraněním kořenů strojně průměru kmene do 100 mm v rovině nebo ve svahu sklonu terénu přes 1:5, při celkové ploše přes 100 do 500 m2</t>
  </si>
  <si>
    <t>https://podminky.urs.cz/item/CS_URS_2021_01/111251202</t>
  </si>
  <si>
    <t>"vykácení porostů"</t>
  </si>
  <si>
    <t>320</t>
  </si>
  <si>
    <t>112101101</t>
  </si>
  <si>
    <t>Odstranění stromů listnatých průměru kmene do 300 mm</t>
  </si>
  <si>
    <t>-125471519</t>
  </si>
  <si>
    <t>Odstranění stromů s odřezáním kmene a s odvětvením listnatých, průměru kmene přes 100 do 300 mm</t>
  </si>
  <si>
    <t>https://podminky.urs.cz/item/CS_URS_2021_01/112101101</t>
  </si>
  <si>
    <t>112101102</t>
  </si>
  <si>
    <t>Odstranění stromů listnatých průměru kmene do 500 mm</t>
  </si>
  <si>
    <t>1914140911</t>
  </si>
  <si>
    <t>Odstranění stromů s odřezáním kmene a s odvětvením listnatých, průměru kmene přes 300 do 500 mm</t>
  </si>
  <si>
    <t>https://podminky.urs.cz/item/CS_URS_2021_01/112101102</t>
  </si>
  <si>
    <t>112101104</t>
  </si>
  <si>
    <t>Odstranění stromů listnatých průměru kmene do 900 mm</t>
  </si>
  <si>
    <t>-870960652</t>
  </si>
  <si>
    <t>Odstranění stromů s odřezáním kmene a s odvětvením listnatých, průměru kmene přes 700 do 900 mm</t>
  </si>
  <si>
    <t>https://podminky.urs.cz/item/CS_URS_2021_01/112101104</t>
  </si>
  <si>
    <t>112111111</t>
  </si>
  <si>
    <t>Spálení větví všech druhů stromů</t>
  </si>
  <si>
    <t>1198862419</t>
  </si>
  <si>
    <t>Spálení větví stromů všech druhů stromů o průměru kmene přes 0,10 m na hromadách</t>
  </si>
  <si>
    <t>https://podminky.urs.cz/item/CS_URS_2021_01/112111111</t>
  </si>
  <si>
    <t>24+8+4</t>
  </si>
  <si>
    <t>112211111</t>
  </si>
  <si>
    <t>Spálení pařezu D do 0,3 m</t>
  </si>
  <si>
    <t>-312644345</t>
  </si>
  <si>
    <t>Spálení pařezů na hromadách průměru přes 0,10 do 0,30 m</t>
  </si>
  <si>
    <t>https://podminky.urs.cz/item/CS_URS_2021_01/112211111</t>
  </si>
  <si>
    <t>112211112</t>
  </si>
  <si>
    <t>Spálení pařezu D do 0,5 m</t>
  </si>
  <si>
    <t>-518240356</t>
  </si>
  <si>
    <t>Spálení pařezů na hromadách průměru přes 0,30 do 0,50 m</t>
  </si>
  <si>
    <t>https://podminky.urs.cz/item/CS_URS_2021_01/112211112</t>
  </si>
  <si>
    <t>112211113</t>
  </si>
  <si>
    <t>Spálení pařezu D do 1,0 m</t>
  </si>
  <si>
    <t>-90537112</t>
  </si>
  <si>
    <t>Spálení pařezů na hromadách průměru přes 0,50 do 1,00 m</t>
  </si>
  <si>
    <t>https://podminky.urs.cz/item/CS_URS_2021_01/112211113</t>
  </si>
  <si>
    <t>112251101</t>
  </si>
  <si>
    <t>Odstranění pařezů D do 300 mm</t>
  </si>
  <si>
    <t>-1361661429</t>
  </si>
  <si>
    <t>Odstranění pařezů strojně s jejich vykopáním, vytrháním nebo odstřelením průměru přes 100 do 300 mm</t>
  </si>
  <si>
    <t>https://podminky.urs.cz/item/CS_URS_2021_01/112251101</t>
  </si>
  <si>
    <t>112251102</t>
  </si>
  <si>
    <t>Odstranění pařezů D do 500 mm</t>
  </si>
  <si>
    <t>-1115000955</t>
  </si>
  <si>
    <t>Odstranění pařezů strojně s jejich vykopáním, vytrháním nebo odstřelením průměru přes 300 do 500 mm</t>
  </si>
  <si>
    <t>https://podminky.urs.cz/item/CS_URS_2021_01/112251102</t>
  </si>
  <si>
    <t>112251104</t>
  </si>
  <si>
    <t>Odstranění pařezů D do 900 mm</t>
  </si>
  <si>
    <t>-1467846811</t>
  </si>
  <si>
    <t>Odstranění pařezů strojně s jejich vykopáním, vytrháním nebo odstřelením průměru přes 700 do 900 mm</t>
  </si>
  <si>
    <t>https://podminky.urs.cz/item/CS_URS_2021_01/112251104</t>
  </si>
  <si>
    <t>SO 802.N - Kácení zeleně a náhradní výsadba</t>
  </si>
  <si>
    <t>183101214</t>
  </si>
  <si>
    <t>Jamky pro výsadbu s výměnou 50 % půdy zeminy tř 1 až 4 objem do 0,125 m3 v rovině a svahu do 1:5</t>
  </si>
  <si>
    <t>1149769738</t>
  </si>
  <si>
    <t>Hloubení jamek pro vysazování rostlin v zemině tř.1 až 4 s výměnou půdy z 50% v rovině nebo na svahu do 1:5, objemu přes 0,05 do 0,125 m3</t>
  </si>
  <si>
    <t>https://podminky.urs.cz/item/CS_URS_2021_01/183101214</t>
  </si>
  <si>
    <t>10321100</t>
  </si>
  <si>
    <t>zahradní substrát pro výsadbu VL</t>
  </si>
  <si>
    <t>1594189115</t>
  </si>
  <si>
    <t>https://podminky.urs.cz/item/CS_URS_2021_01/10321100</t>
  </si>
  <si>
    <t>36*0,0625 'Přepočtené koeficientem množství</t>
  </si>
  <si>
    <t>184201121</t>
  </si>
  <si>
    <t>Výsadba stromu bez balu do jamky výška kmene do 1,8 m ve svahu do 1:2</t>
  </si>
  <si>
    <t>-324879019</t>
  </si>
  <si>
    <t>Výsadba stromů bez balu do předem vyhloubené jamky se zalitím na svahu přes 1:5 do 1:2, při výšce kmene do 1,8 m</t>
  </si>
  <si>
    <t>https://podminky.urs.cz/item/CS_URS_2021_01/184201121</t>
  </si>
  <si>
    <t>0265049991</t>
  </si>
  <si>
    <t>ořešák do 170 cm</t>
  </si>
  <si>
    <t>-2100471592</t>
  </si>
  <si>
    <t>https://podminky.urs.cz/item/CS_URS_2021_01/0265049991</t>
  </si>
  <si>
    <t>0265049992</t>
  </si>
  <si>
    <t>třešeň  do 170 cm</t>
  </si>
  <si>
    <t>-2053438083</t>
  </si>
  <si>
    <t>https://podminky.urs.cz/item/CS_URS_2021_01/0265049992</t>
  </si>
  <si>
    <t>0265049993</t>
  </si>
  <si>
    <t>KAŠTAN  do 170 cm</t>
  </si>
  <si>
    <t>-1833718106</t>
  </si>
  <si>
    <t>https://podminky.urs.cz/item/CS_URS_2021_01/0265049993</t>
  </si>
  <si>
    <t>184215122</t>
  </si>
  <si>
    <t>Ukotvení kmene dřevin dvěma kůly D do 0,1 m délky do 2 m</t>
  </si>
  <si>
    <t>-1437459023</t>
  </si>
  <si>
    <t>Ukotvení dřeviny kůly dvěma kůly, délky přes 1 do 2 m</t>
  </si>
  <si>
    <t>https://podminky.urs.cz/item/CS_URS_2021_01/184215122</t>
  </si>
  <si>
    <t>60591253</t>
  </si>
  <si>
    <t>kůl vyvazovací dřevěný impregnovaný D 8cm dl 2m</t>
  </si>
  <si>
    <t>-300912350</t>
  </si>
  <si>
    <t>https://podminky.urs.cz/item/CS_URS_2021_01/60591253</t>
  </si>
  <si>
    <t>36*2</t>
  </si>
  <si>
    <t>184806111</t>
  </si>
  <si>
    <t>Řez stromů netrnitých průklestem D koruny do 2 m</t>
  </si>
  <si>
    <t>-1413332465</t>
  </si>
  <si>
    <t>Řez stromů, keřů nebo růží průklestem stromů netrnitých, o průměru koruny do 2 m</t>
  </si>
  <si>
    <t>https://podminky.urs.cz/item/CS_URS_2021_01/184806111</t>
  </si>
  <si>
    <t>"výchovný řez bezprostředně před vysazením"</t>
  </si>
  <si>
    <t>184813136</t>
  </si>
  <si>
    <t>Ochrana dřevin přes 70 cm před okusem chemickým postřikem v rovině a svahu do 1:5</t>
  </si>
  <si>
    <t>100 kus</t>
  </si>
  <si>
    <t>-942441793</t>
  </si>
  <si>
    <t>Ochrana dřevin před okusem zvěří chemicky postřikem, výšky přes 70 cm</t>
  </si>
  <si>
    <t>https://podminky.urs.cz/item/CS_URS_2021_01/184813136</t>
  </si>
  <si>
    <t>36/100</t>
  </si>
  <si>
    <t>2519115599</t>
  </si>
  <si>
    <t>repelent proti okusu zvěří</t>
  </si>
  <si>
    <t>-1469512297</t>
  </si>
  <si>
    <t>https://podminky.urs.cz/item/CS_URS_2021_01/2519115599</t>
  </si>
  <si>
    <t>36*0,15</t>
  </si>
  <si>
    <t>184911422</t>
  </si>
  <si>
    <t>Mulčování rostlin kůrou tl. do 0,1 m ve svahu do 1:2</t>
  </si>
  <si>
    <t>-1854560053</t>
  </si>
  <si>
    <t>Mulčování vysazených rostlin mulčovací kůrou, tl. do 100 mm na svahu přes 1:5 do 1:2</t>
  </si>
  <si>
    <t>https://podminky.urs.cz/item/CS_URS_2021_01/184911422</t>
  </si>
  <si>
    <t>36*3,14*0,5*0,5</t>
  </si>
  <si>
    <t>10391100</t>
  </si>
  <si>
    <t>kůra mulčovací VL</t>
  </si>
  <si>
    <t>-673808983</t>
  </si>
  <si>
    <t>https://podminky.urs.cz/item/CS_URS_2021_01/10391100</t>
  </si>
  <si>
    <t>29*0,1</t>
  </si>
  <si>
    <t>2,9*0,103 'Přepočtené koeficientem množství</t>
  </si>
  <si>
    <t>-668799512</t>
  </si>
  <si>
    <t>36*50*5/1000</t>
  </si>
  <si>
    <t>1021247858</t>
  </si>
  <si>
    <t>9,0*11</t>
  </si>
  <si>
    <t>998231311</t>
  </si>
  <si>
    <t>Přesun hmot pro sadovnické a krajinářské úpravy vodorovně do 5000 m</t>
  </si>
  <si>
    <t>1201354578</t>
  </si>
  <si>
    <t>Přesun hmot pro sadovnické a krajinářské úpravy - strojně dopravní vzdálenost do 5000 m</t>
  </si>
  <si>
    <t>https://podminky.urs.cz/item/CS_URS_2021_01/998231311</t>
  </si>
  <si>
    <t>SO 101.N - PŘELOŽKA SILNICE  II/230</t>
  </si>
  <si>
    <t>-1629720835</t>
  </si>
  <si>
    <t>"km 0,835 52  -  0,845 05"  61,89*1,05</t>
  </si>
  <si>
    <t>893083344</t>
  </si>
  <si>
    <t>"km 0,835 52  -  0,845 05"  61,89*1,35</t>
  </si>
  <si>
    <t>-1389717635</t>
  </si>
  <si>
    <t>"km 0,835 52  -  0,845 05" 61,89*1,05</t>
  </si>
  <si>
    <t>1810701832</t>
  </si>
  <si>
    <t>1572475955</t>
  </si>
  <si>
    <t xml:space="preserve">"Rmat 0/22)""km 0,835 52  -  0,845 05" </t>
  </si>
  <si>
    <t>15,12</t>
  </si>
  <si>
    <t>-818698997</t>
  </si>
  <si>
    <t>896802994</t>
  </si>
  <si>
    <t>"ZÚ"  6,67 +  "KÚ" 6,43</t>
  </si>
  <si>
    <t>"ZÚ" 3,33 +  "KÚ"3,22</t>
  </si>
  <si>
    <t>"km 0,835 52  -  0,845 05" 61,89*1,05*2 "ACO-ACL-ACP"</t>
  </si>
  <si>
    <t>1691400404</t>
  </si>
  <si>
    <t>"ZÚ"  6,67  "KÚ" +6,43</t>
  </si>
  <si>
    <t>"km 0,835 52  -  0,845 05" 61,89</t>
  </si>
  <si>
    <t>520380660</t>
  </si>
  <si>
    <t>"ZÚ" 3,33+ "KÚ"3,22</t>
  </si>
  <si>
    <t>919112111</t>
  </si>
  <si>
    <t>Řezání dilatačních spár š 4 mm hl do 60 mm příčných nebo podélných v živičném krytu</t>
  </si>
  <si>
    <t>733519947</t>
  </si>
  <si>
    <t>Řezání dilatačních spár v živičném krytu příčných nebo podélných, šířky 4 mm, hloubky do 60 mm</t>
  </si>
  <si>
    <t>https://podminky.urs.cz/item/CS_URS_2021_01/919112111</t>
  </si>
  <si>
    <t>"tl. 40 mm"13,13</t>
  </si>
  <si>
    <t>"tl. 60 mm"13,13</t>
  </si>
  <si>
    <t>919112222</t>
  </si>
  <si>
    <t>Řezání spár pro vytvoření komůrky š 15 mm hl 25 mm pro těsnící zálivku v živičném krytu</t>
  </si>
  <si>
    <t>-1270224460</t>
  </si>
  <si>
    <t>Řezání dilatačních spár v živičném krytu vytvoření komůrky pro těsnící zálivku šířky 15 mm, hloubky 25 mm</t>
  </si>
  <si>
    <t>https://podminky.urs.cz/item/CS_URS_2021_01/919112222</t>
  </si>
  <si>
    <t>919122121</t>
  </si>
  <si>
    <t>Těsnění spár zálivkou za tepla pro komůrky š 15 mm hl 25 mm s těsnicím profilem</t>
  </si>
  <si>
    <t>-1337777548</t>
  </si>
  <si>
    <t>Utěsnění dilatačních spár zálivkou za tepla v cementobetonovém nebo živičném krytu včetně adhezního nátěru s těsnicím profilem pod zálivkou, pro komůrky šířky 15 mm, hloubky 25 mm</t>
  </si>
  <si>
    <t>https://podminky.urs.cz/item/CS_URS_2021_01/919122121</t>
  </si>
  <si>
    <t>"pouze zálivka" 57</t>
  </si>
  <si>
    <t>1945513680</t>
  </si>
  <si>
    <t>SO 020.N - Příprava území</t>
  </si>
  <si>
    <t>113154321</t>
  </si>
  <si>
    <t>Frézování živičného krytu tl 30 mm pruh š 1 m pl do 10000 m2 bez překážek v trase</t>
  </si>
  <si>
    <t>1699411332</t>
  </si>
  <si>
    <t>Frézování živičného podkladu nebo krytu s naložením na dopravní prostředek plochy přes 1 000 do 10 000 m2 bez překážek v trase pruhu šířky do 1 m, tloušťky vrstvy do 30 mm</t>
  </si>
  <si>
    <t>https://podminky.urs.cz/item/CS_URS_2021_01/113154321</t>
  </si>
  <si>
    <t>"ZÚ"(3,33+ "KÚ"3,22)*2   "tl. 60 mm"</t>
  </si>
  <si>
    <t>113154322</t>
  </si>
  <si>
    <t>Frézování živičného krytu tl 40 mm pruh š 1 m pl do 10000 m2 bez překážek v trase</t>
  </si>
  <si>
    <t>-522880000</t>
  </si>
  <si>
    <t>Frézování živičného podkladu nebo krytu s naložením na dopravní prostředek plochy přes 1 000 do 10 000 m2 bez překážek v trase pruhu šířky do 1 m, tloušťky vrstvy 40 mm</t>
  </si>
  <si>
    <t>https://podminky.urs.cz/item/CS_URS_2021_01/113154322</t>
  </si>
  <si>
    <t>"ZÚ"(6,67+ "KÚ"6,43)</t>
  </si>
  <si>
    <t>714262797</t>
  </si>
  <si>
    <t>"km 0,835 52 – km 0,845 05" 61,89</t>
  </si>
  <si>
    <t>-54436805</t>
  </si>
  <si>
    <t>890043055</t>
  </si>
  <si>
    <t>-1055192318</t>
  </si>
  <si>
    <t>2,109*14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</si>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</sst>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13121111" TargetMode="External" /><Relationship Id="rId2" Type="http://schemas.openxmlformats.org/officeDocument/2006/relationships/hyperlink" Target="https://podminky.urs.cz/item/CS_URS_2021_01/913121111.1" TargetMode="External" /><Relationship Id="rId3" Type="http://schemas.openxmlformats.org/officeDocument/2006/relationships/hyperlink" Target="https://podminky.urs.cz/item/CS_URS_2021_01/913121111.2" TargetMode="External" /><Relationship Id="rId4" Type="http://schemas.openxmlformats.org/officeDocument/2006/relationships/hyperlink" Target="https://podminky.urs.cz/item/CS_URS_2021_01/913121111.3" TargetMode="External" /><Relationship Id="rId5" Type="http://schemas.openxmlformats.org/officeDocument/2006/relationships/hyperlink" Target="https://podminky.urs.cz/item/CS_URS_2021_01/913121211" TargetMode="External" /><Relationship Id="rId6" Type="http://schemas.openxmlformats.org/officeDocument/2006/relationships/hyperlink" Target="https://podminky.urs.cz/item/CS_URS_2021_01/913121211.1" TargetMode="External" /><Relationship Id="rId7" Type="http://schemas.openxmlformats.org/officeDocument/2006/relationships/hyperlink" Target="https://podminky.urs.cz/item/CS_URS_2021_01/913121211.2" TargetMode="External" /><Relationship Id="rId8" Type="http://schemas.openxmlformats.org/officeDocument/2006/relationships/hyperlink" Target="https://podminky.urs.cz/item/CS_URS_2021_01/913121211.3" TargetMode="External" /><Relationship Id="rId9" Type="http://schemas.openxmlformats.org/officeDocument/2006/relationships/hyperlink" Target="https://podminky.urs.cz/item/CS_URS_2021_01/913211113" TargetMode="External" /><Relationship Id="rId10" Type="http://schemas.openxmlformats.org/officeDocument/2006/relationships/hyperlink" Target="https://podminky.urs.cz/item/CS_URS_2021_01/913211213" TargetMode="External" /><Relationship Id="rId1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12211111" TargetMode="External" /><Relationship Id="rId2" Type="http://schemas.openxmlformats.org/officeDocument/2006/relationships/hyperlink" Target="https://podminky.urs.cz/item/CS_URS_2021_01/40445158" TargetMode="External" /><Relationship Id="rId3" Type="http://schemas.openxmlformats.org/officeDocument/2006/relationships/hyperlink" Target="https://podminky.urs.cz/item/CS_URS_2021_01/915111112" TargetMode="External" /><Relationship Id="rId4" Type="http://schemas.openxmlformats.org/officeDocument/2006/relationships/hyperlink" Target="https://podminky.urs.cz/item/CS_URS_2021_01/915121112" TargetMode="External" /><Relationship Id="rId5" Type="http://schemas.openxmlformats.org/officeDocument/2006/relationships/hyperlink" Target="https://podminky.urs.cz/item/CS_URS_2021_01/915211112" TargetMode="External" /><Relationship Id="rId6" Type="http://schemas.openxmlformats.org/officeDocument/2006/relationships/hyperlink" Target="https://podminky.urs.cz/item/CS_URS_2021_01/915221112" TargetMode="External" /><Relationship Id="rId7" Type="http://schemas.openxmlformats.org/officeDocument/2006/relationships/hyperlink" Target="https://podminky.urs.cz/item/CS_URS_2021_01/915611111" TargetMode="External" /><Relationship Id="rId8" Type="http://schemas.openxmlformats.org/officeDocument/2006/relationships/hyperlink" Target="https://podminky.urs.cz/item/CS_URS_2021_01/938908411" TargetMode="External" /><Relationship Id="rId9" Type="http://schemas.openxmlformats.org/officeDocument/2006/relationships/hyperlink" Target="https://podminky.urs.cz/item/CS_URS_2021_01/997221551" TargetMode="External" /><Relationship Id="rId10" Type="http://schemas.openxmlformats.org/officeDocument/2006/relationships/hyperlink" Target="https://podminky.urs.cz/item/CS_URS_2021_01/997221559" TargetMode="External" /><Relationship Id="rId11" Type="http://schemas.openxmlformats.org/officeDocument/2006/relationships/hyperlink" Target="https://podminky.urs.cz/item/CS_URS_2021_01/997221611" TargetMode="External" /><Relationship Id="rId12" Type="http://schemas.openxmlformats.org/officeDocument/2006/relationships/hyperlink" Target="https://podminky.urs.cz/item/CS_URS_2021_01/997221655" TargetMode="External" /><Relationship Id="rId13" Type="http://schemas.openxmlformats.org/officeDocument/2006/relationships/hyperlink" Target="https://podminky.urs.cz/item/CS_URS_2021_01/998225111" TargetMode="External" /><Relationship Id="rId14" Type="http://schemas.openxmlformats.org/officeDocument/2006/relationships/hyperlink" Target="https://podminky.urs.cz/item/CS_URS_2021_01/998225192" TargetMode="External" /><Relationship Id="rId1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151132" TargetMode="External" /><Relationship Id="rId2" Type="http://schemas.openxmlformats.org/officeDocument/2006/relationships/hyperlink" Target="https://podminky.urs.cz/item/CS_URS_2021_01/122251104" TargetMode="External" /><Relationship Id="rId3" Type="http://schemas.openxmlformats.org/officeDocument/2006/relationships/hyperlink" Target="https://podminky.urs.cz/item/CS_URS_2021_01/122251406" TargetMode="External" /><Relationship Id="rId4" Type="http://schemas.openxmlformats.org/officeDocument/2006/relationships/hyperlink" Target="https://podminky.urs.cz/item/CS_URS_2021_01/162351104" TargetMode="External" /><Relationship Id="rId5" Type="http://schemas.openxmlformats.org/officeDocument/2006/relationships/hyperlink" Target="https://podminky.urs.cz/item/CS_URS_2021_01/171206111" TargetMode="External" /><Relationship Id="rId6" Type="http://schemas.openxmlformats.org/officeDocument/2006/relationships/hyperlink" Target="https://podminky.urs.cz/item/CS_URS_2021_01/181951111" TargetMode="External" /><Relationship Id="rId7" Type="http://schemas.openxmlformats.org/officeDocument/2006/relationships/hyperlink" Target="https://podminky.urs.cz/item/CS_URS_2021_01/182351133" TargetMode="External" /><Relationship Id="rId8" Type="http://schemas.openxmlformats.org/officeDocument/2006/relationships/hyperlink" Target="https://podminky.urs.cz/item/CS_URS_2021_01/183405211" TargetMode="External" /><Relationship Id="rId9" Type="http://schemas.openxmlformats.org/officeDocument/2006/relationships/hyperlink" Target="https://podminky.urs.cz/item/CS_URS_2021_01/00572100" TargetMode="External" /><Relationship Id="rId10" Type="http://schemas.openxmlformats.org/officeDocument/2006/relationships/hyperlink" Target="https://podminky.urs.cz/item/CS_URS_2021_01/184802211" TargetMode="External" /><Relationship Id="rId11" Type="http://schemas.openxmlformats.org/officeDocument/2006/relationships/hyperlink" Target="https://podminky.urs.cz/item/CS_URS_2021_01/185803112" TargetMode="External" /><Relationship Id="rId12" Type="http://schemas.openxmlformats.org/officeDocument/2006/relationships/hyperlink" Target="https://podminky.urs.cz/item/CS_URS_2021_01/185851121" TargetMode="External" /><Relationship Id="rId13" Type="http://schemas.openxmlformats.org/officeDocument/2006/relationships/hyperlink" Target="https://podminky.urs.cz/item/CS_URS_2021_01/185851129" TargetMode="External" /><Relationship Id="rId1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251202" TargetMode="External" /><Relationship Id="rId2" Type="http://schemas.openxmlformats.org/officeDocument/2006/relationships/hyperlink" Target="https://podminky.urs.cz/item/CS_URS_2021_01/112101101" TargetMode="External" /><Relationship Id="rId3" Type="http://schemas.openxmlformats.org/officeDocument/2006/relationships/hyperlink" Target="https://podminky.urs.cz/item/CS_URS_2021_01/112101102" TargetMode="External" /><Relationship Id="rId4" Type="http://schemas.openxmlformats.org/officeDocument/2006/relationships/hyperlink" Target="https://podminky.urs.cz/item/CS_URS_2021_01/112101104" TargetMode="External" /><Relationship Id="rId5" Type="http://schemas.openxmlformats.org/officeDocument/2006/relationships/hyperlink" Target="https://podminky.urs.cz/item/CS_URS_2021_01/112111111" TargetMode="External" /><Relationship Id="rId6" Type="http://schemas.openxmlformats.org/officeDocument/2006/relationships/hyperlink" Target="https://podminky.urs.cz/item/CS_URS_2021_01/112211111" TargetMode="External" /><Relationship Id="rId7" Type="http://schemas.openxmlformats.org/officeDocument/2006/relationships/hyperlink" Target="https://podminky.urs.cz/item/CS_URS_2021_01/112211112" TargetMode="External" /><Relationship Id="rId8" Type="http://schemas.openxmlformats.org/officeDocument/2006/relationships/hyperlink" Target="https://podminky.urs.cz/item/CS_URS_2021_01/112211113" TargetMode="External" /><Relationship Id="rId9" Type="http://schemas.openxmlformats.org/officeDocument/2006/relationships/hyperlink" Target="https://podminky.urs.cz/item/CS_URS_2021_01/112251101" TargetMode="External" /><Relationship Id="rId10" Type="http://schemas.openxmlformats.org/officeDocument/2006/relationships/hyperlink" Target="https://podminky.urs.cz/item/CS_URS_2021_01/112251102" TargetMode="External" /><Relationship Id="rId11" Type="http://schemas.openxmlformats.org/officeDocument/2006/relationships/hyperlink" Target="https://podminky.urs.cz/item/CS_URS_2021_01/112251104" TargetMode="External" /><Relationship Id="rId1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83101214" TargetMode="External" /><Relationship Id="rId2" Type="http://schemas.openxmlformats.org/officeDocument/2006/relationships/hyperlink" Target="https://podminky.urs.cz/item/CS_URS_2021_01/10321100" TargetMode="External" /><Relationship Id="rId3" Type="http://schemas.openxmlformats.org/officeDocument/2006/relationships/hyperlink" Target="https://podminky.urs.cz/item/CS_URS_2021_01/184201121" TargetMode="External" /><Relationship Id="rId4" Type="http://schemas.openxmlformats.org/officeDocument/2006/relationships/hyperlink" Target="https://podminky.urs.cz/item/CS_URS_2021_01/0265049991" TargetMode="External" /><Relationship Id="rId5" Type="http://schemas.openxmlformats.org/officeDocument/2006/relationships/hyperlink" Target="https://podminky.urs.cz/item/CS_URS_2021_01/0265049992" TargetMode="External" /><Relationship Id="rId6" Type="http://schemas.openxmlformats.org/officeDocument/2006/relationships/hyperlink" Target="https://podminky.urs.cz/item/CS_URS_2021_01/0265049993" TargetMode="External" /><Relationship Id="rId7" Type="http://schemas.openxmlformats.org/officeDocument/2006/relationships/hyperlink" Target="https://podminky.urs.cz/item/CS_URS_2021_01/184215122" TargetMode="External" /><Relationship Id="rId8" Type="http://schemas.openxmlformats.org/officeDocument/2006/relationships/hyperlink" Target="https://podminky.urs.cz/item/CS_URS_2021_01/60591253" TargetMode="External" /><Relationship Id="rId9" Type="http://schemas.openxmlformats.org/officeDocument/2006/relationships/hyperlink" Target="https://podminky.urs.cz/item/CS_URS_2021_01/184806111" TargetMode="External" /><Relationship Id="rId10" Type="http://schemas.openxmlformats.org/officeDocument/2006/relationships/hyperlink" Target="https://podminky.urs.cz/item/CS_URS_2021_01/184813136" TargetMode="External" /><Relationship Id="rId11" Type="http://schemas.openxmlformats.org/officeDocument/2006/relationships/hyperlink" Target="https://podminky.urs.cz/item/CS_URS_2021_01/2519115599" TargetMode="External" /><Relationship Id="rId12" Type="http://schemas.openxmlformats.org/officeDocument/2006/relationships/hyperlink" Target="https://podminky.urs.cz/item/CS_URS_2021_01/184911422" TargetMode="External" /><Relationship Id="rId13" Type="http://schemas.openxmlformats.org/officeDocument/2006/relationships/hyperlink" Target="https://podminky.urs.cz/item/CS_URS_2021_01/10391100" TargetMode="External" /><Relationship Id="rId14" Type="http://schemas.openxmlformats.org/officeDocument/2006/relationships/hyperlink" Target="https://podminky.urs.cz/item/CS_URS_2021_01/185851121" TargetMode="External" /><Relationship Id="rId15" Type="http://schemas.openxmlformats.org/officeDocument/2006/relationships/hyperlink" Target="https://podminky.urs.cz/item/CS_URS_2021_01/185851129" TargetMode="External" /><Relationship Id="rId16" Type="http://schemas.openxmlformats.org/officeDocument/2006/relationships/hyperlink" Target="https://podminky.urs.cz/item/CS_URS_2021_01/998231311" TargetMode="External" /><Relationship Id="rId17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564851111.1" TargetMode="External" /><Relationship Id="rId2" Type="http://schemas.openxmlformats.org/officeDocument/2006/relationships/hyperlink" Target="https://podminky.urs.cz/item/CS_URS_2021_01/564851111.2" TargetMode="External" /><Relationship Id="rId3" Type="http://schemas.openxmlformats.org/officeDocument/2006/relationships/hyperlink" Target="https://podminky.urs.cz/item/CS_URS_2021_01/565135121" TargetMode="External" /><Relationship Id="rId4" Type="http://schemas.openxmlformats.org/officeDocument/2006/relationships/hyperlink" Target="https://podminky.urs.cz/item/CS_URS_2021_01/565135121" TargetMode="External" /><Relationship Id="rId5" Type="http://schemas.openxmlformats.org/officeDocument/2006/relationships/hyperlink" Target="https://podminky.urs.cz/item/CS_URS_2021_01/569951133" TargetMode="External" /><Relationship Id="rId6" Type="http://schemas.openxmlformats.org/officeDocument/2006/relationships/hyperlink" Target="https://podminky.urs.cz/item/CS_URS_2021_01/573191111" TargetMode="External" /><Relationship Id="rId7" Type="http://schemas.openxmlformats.org/officeDocument/2006/relationships/hyperlink" Target="https://podminky.urs.cz/item/CS_URS_2021_01/573231106" TargetMode="External" /><Relationship Id="rId8" Type="http://schemas.openxmlformats.org/officeDocument/2006/relationships/hyperlink" Target="https://podminky.urs.cz/item/CS_URS_2021_01/577134111" TargetMode="External" /><Relationship Id="rId9" Type="http://schemas.openxmlformats.org/officeDocument/2006/relationships/hyperlink" Target="https://podminky.urs.cz/item/CS_URS_2021_01/577155112" TargetMode="External" /><Relationship Id="rId10" Type="http://schemas.openxmlformats.org/officeDocument/2006/relationships/hyperlink" Target="https://podminky.urs.cz/item/CS_URS_2021_01/919112111" TargetMode="External" /><Relationship Id="rId11" Type="http://schemas.openxmlformats.org/officeDocument/2006/relationships/hyperlink" Target="https://podminky.urs.cz/item/CS_URS_2021_01/919112222" TargetMode="External" /><Relationship Id="rId12" Type="http://schemas.openxmlformats.org/officeDocument/2006/relationships/hyperlink" Target="https://podminky.urs.cz/item/CS_URS_2021_01/919122121" TargetMode="External" /><Relationship Id="rId13" Type="http://schemas.openxmlformats.org/officeDocument/2006/relationships/hyperlink" Target="https://podminky.urs.cz/item/CS_URS_2021_01/998225111" TargetMode="External" /><Relationship Id="rId1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54321" TargetMode="External" /><Relationship Id="rId2" Type="http://schemas.openxmlformats.org/officeDocument/2006/relationships/hyperlink" Target="https://podminky.urs.cz/item/CS_URS_2021_01/113154322" TargetMode="External" /><Relationship Id="rId3" Type="http://schemas.openxmlformats.org/officeDocument/2006/relationships/hyperlink" Target="https://podminky.urs.cz/item/CS_URS_2021_01/113154323" TargetMode="External" /><Relationship Id="rId4" Type="http://schemas.openxmlformats.org/officeDocument/2006/relationships/hyperlink" Target="https://podminky.urs.cz/item/CS_URS_2021_01/113154324" TargetMode="External" /><Relationship Id="rId5" Type="http://schemas.openxmlformats.org/officeDocument/2006/relationships/hyperlink" Target="https://podminky.urs.cz/item/CS_URS_2021_01/997221551" TargetMode="External" /><Relationship Id="rId6" Type="http://schemas.openxmlformats.org/officeDocument/2006/relationships/hyperlink" Target="https://podminky.urs.cz/item/CS_URS_2021_01/997221559" TargetMode="External" /><Relationship Id="rId7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30001000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hyperlink" Target="https://podminky.urs.cz/item/CS_URS_2021_01/013244000" TargetMode="External" /><Relationship Id="rId5" Type="http://schemas.openxmlformats.org/officeDocument/2006/relationships/hyperlink" Target="https://podminky.urs.cz/item/CS_URS_2021_01/013254000" TargetMode="External" /><Relationship Id="rId6" Type="http://schemas.openxmlformats.org/officeDocument/2006/relationships/hyperlink" Target="https://podminky.urs.cz/item/CS_URS_2021_01/034503000" TargetMode="External" /><Relationship Id="rId7" Type="http://schemas.openxmlformats.org/officeDocument/2006/relationships/hyperlink" Target="https://podminky.urs.cz/item/CS_URS_2021_01/0491030009" TargetMode="External" /><Relationship Id="rId8" Type="http://schemas.openxmlformats.org/officeDocument/2006/relationships/hyperlink" Target="https://podminky.urs.cz/item/CS_URS_2021_01/072002000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301111" TargetMode="External" /><Relationship Id="rId2" Type="http://schemas.openxmlformats.org/officeDocument/2006/relationships/hyperlink" Target="https://podminky.urs.cz/item/CS_URS_2021_01/113107224" TargetMode="External" /><Relationship Id="rId3" Type="http://schemas.openxmlformats.org/officeDocument/2006/relationships/hyperlink" Target="https://podminky.urs.cz/item/CS_URS_2021_01/113154323" TargetMode="External" /><Relationship Id="rId4" Type="http://schemas.openxmlformats.org/officeDocument/2006/relationships/hyperlink" Target="https://podminky.urs.cz/item/CS_URS_2021_01/113154324" TargetMode="External" /><Relationship Id="rId5" Type="http://schemas.openxmlformats.org/officeDocument/2006/relationships/hyperlink" Target="https://podminky.urs.cz/item/CS_URS_2021_01/121151123" TargetMode="External" /><Relationship Id="rId6" Type="http://schemas.openxmlformats.org/officeDocument/2006/relationships/hyperlink" Target="https://podminky.urs.cz/item/CS_URS_2021_01/162351104" TargetMode="External" /><Relationship Id="rId7" Type="http://schemas.openxmlformats.org/officeDocument/2006/relationships/hyperlink" Target="https://podminky.urs.cz/item/CS_URS_2021_01/162702111" TargetMode="External" /><Relationship Id="rId8" Type="http://schemas.openxmlformats.org/officeDocument/2006/relationships/hyperlink" Target="https://podminky.urs.cz/item/CS_URS_2021_01/162702119" TargetMode="External" /><Relationship Id="rId9" Type="http://schemas.openxmlformats.org/officeDocument/2006/relationships/hyperlink" Target="https://podminky.urs.cz/item/CS_URS_2021_01/171201221" TargetMode="External" /><Relationship Id="rId10" Type="http://schemas.openxmlformats.org/officeDocument/2006/relationships/hyperlink" Target="https://podminky.urs.cz/item/CS_URS_2021_01/171251201" TargetMode="External" /><Relationship Id="rId11" Type="http://schemas.openxmlformats.org/officeDocument/2006/relationships/hyperlink" Target="https://podminky.urs.cz/item/CS_URS_2021_01/894411311" TargetMode="External" /><Relationship Id="rId12" Type="http://schemas.openxmlformats.org/officeDocument/2006/relationships/hyperlink" Target="https://podminky.urs.cz/item/CS_URS_2021_01/59224069" TargetMode="External" /><Relationship Id="rId13" Type="http://schemas.openxmlformats.org/officeDocument/2006/relationships/hyperlink" Target="https://podminky.urs.cz/item/CS_URS_2021_01/966006131" TargetMode="External" /><Relationship Id="rId14" Type="http://schemas.openxmlformats.org/officeDocument/2006/relationships/hyperlink" Target="https://podminky.urs.cz/item/CS_URS_2021_01/997221551" TargetMode="External" /><Relationship Id="rId15" Type="http://schemas.openxmlformats.org/officeDocument/2006/relationships/hyperlink" Target="https://podminky.urs.cz/item/CS_URS_2021_01/997221559" TargetMode="External" /><Relationship Id="rId16" Type="http://schemas.openxmlformats.org/officeDocument/2006/relationships/hyperlink" Target="https://podminky.urs.cz/item/CS_URS_2021_01/997221862" TargetMode="External" /><Relationship Id="rId17" Type="http://schemas.openxmlformats.org/officeDocument/2006/relationships/hyperlink" Target="https://podminky.urs.cz/item/CS_URS_2021_01/997221873" TargetMode="External" /><Relationship Id="rId18" Type="http://schemas.openxmlformats.org/officeDocument/2006/relationships/hyperlink" Target="https://podminky.urs.cz/item/CS_URS_2021_01/998225111" TargetMode="External" /><Relationship Id="rId19" Type="http://schemas.openxmlformats.org/officeDocument/2006/relationships/hyperlink" Target="https://podminky.urs.cz/item/CS_URS_2021_01/22086020599" TargetMode="External" /><Relationship Id="rId20" Type="http://schemas.openxmlformats.org/officeDocument/2006/relationships/hyperlink" Target="https://podminky.urs.cz/item/CS_URS_2021_01/468051141" TargetMode="External" /><Relationship Id="rId2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151332" TargetMode="External" /><Relationship Id="rId2" Type="http://schemas.openxmlformats.org/officeDocument/2006/relationships/hyperlink" Target="https://podminky.urs.cz/item/CS_URS_2021_01/122251406" TargetMode="External" /><Relationship Id="rId3" Type="http://schemas.openxmlformats.org/officeDocument/2006/relationships/hyperlink" Target="https://podminky.urs.cz/item/CS_URS_2021_01/122452207" TargetMode="External" /><Relationship Id="rId4" Type="http://schemas.openxmlformats.org/officeDocument/2006/relationships/hyperlink" Target="https://podminky.urs.cz/item/CS_URS_2021_01/122552207" TargetMode="External" /><Relationship Id="rId5" Type="http://schemas.openxmlformats.org/officeDocument/2006/relationships/hyperlink" Target="https://podminky.urs.cz/item/CS_URS_2021_01/138511101" TargetMode="External" /><Relationship Id="rId6" Type="http://schemas.openxmlformats.org/officeDocument/2006/relationships/hyperlink" Target="https://podminky.urs.cz/item/CS_URS_2021_01/162351103" TargetMode="External" /><Relationship Id="rId7" Type="http://schemas.openxmlformats.org/officeDocument/2006/relationships/hyperlink" Target="https://podminky.urs.cz/item/CS_URS_2021_01/162451105" TargetMode="External" /><Relationship Id="rId8" Type="http://schemas.openxmlformats.org/officeDocument/2006/relationships/hyperlink" Target="https://podminky.urs.cz/item/CS_URS_2021_01/162751137" TargetMode="External" /><Relationship Id="rId9" Type="http://schemas.openxmlformats.org/officeDocument/2006/relationships/hyperlink" Target="https://podminky.urs.cz/item/CS_URS_2021_01/162751139" TargetMode="External" /><Relationship Id="rId10" Type="http://schemas.openxmlformats.org/officeDocument/2006/relationships/hyperlink" Target="https://podminky.urs.cz/item/CS_URS_2021_01/162751157" TargetMode="External" /><Relationship Id="rId11" Type="http://schemas.openxmlformats.org/officeDocument/2006/relationships/hyperlink" Target="https://podminky.urs.cz/item/CS_URS_2021_01/162751159" TargetMode="External" /><Relationship Id="rId12" Type="http://schemas.openxmlformats.org/officeDocument/2006/relationships/hyperlink" Target="https://podminky.urs.cz/item/CS_URS_2021_01/171152121" TargetMode="External" /><Relationship Id="rId13" Type="http://schemas.openxmlformats.org/officeDocument/2006/relationships/hyperlink" Target="https://podminky.urs.cz/item/CS_URS_2021_01/171201231" TargetMode="External" /><Relationship Id="rId14" Type="http://schemas.openxmlformats.org/officeDocument/2006/relationships/hyperlink" Target="https://podminky.urs.cz/item/CS_URS_2021_01/171251201" TargetMode="External" /><Relationship Id="rId15" Type="http://schemas.openxmlformats.org/officeDocument/2006/relationships/hyperlink" Target="https://podminky.urs.cz/item/CS_URS_2021_01/181151253" TargetMode="External" /><Relationship Id="rId16" Type="http://schemas.openxmlformats.org/officeDocument/2006/relationships/hyperlink" Target="https://podminky.urs.cz/item/CS_URS_2021_01/181152302" TargetMode="External" /><Relationship Id="rId17" Type="http://schemas.openxmlformats.org/officeDocument/2006/relationships/hyperlink" Target="https://podminky.urs.cz/item/CS_URS_2021_01/182351133" TargetMode="External" /><Relationship Id="rId18" Type="http://schemas.openxmlformats.org/officeDocument/2006/relationships/hyperlink" Target="https://podminky.urs.cz/item/CS_URS_2021_01/183405211" TargetMode="External" /><Relationship Id="rId19" Type="http://schemas.openxmlformats.org/officeDocument/2006/relationships/hyperlink" Target="https://podminky.urs.cz/item/CS_URS_2021_01/00572474" TargetMode="External" /><Relationship Id="rId20" Type="http://schemas.openxmlformats.org/officeDocument/2006/relationships/hyperlink" Target="https://podminky.urs.cz/item/CS_URS_2021_01/184802211" TargetMode="External" /><Relationship Id="rId21" Type="http://schemas.openxmlformats.org/officeDocument/2006/relationships/hyperlink" Target="https://podminky.urs.cz/item/CS_URS_2021_01/185803112" TargetMode="External" /><Relationship Id="rId22" Type="http://schemas.openxmlformats.org/officeDocument/2006/relationships/hyperlink" Target="https://podminky.urs.cz/item/CS_URS_2021_01/185851121" TargetMode="External" /><Relationship Id="rId23" Type="http://schemas.openxmlformats.org/officeDocument/2006/relationships/hyperlink" Target="https://podminky.urs.cz/item/CS_URS_2021_01/185851129" TargetMode="External" /><Relationship Id="rId24" Type="http://schemas.openxmlformats.org/officeDocument/2006/relationships/hyperlink" Target="https://podminky.urs.cz/item/CS_URS_2021_01/451571412" TargetMode="External" /><Relationship Id="rId25" Type="http://schemas.openxmlformats.org/officeDocument/2006/relationships/hyperlink" Target="https://podminky.urs.cz/item/CS_URS_2021_01/51131101399" TargetMode="External" /><Relationship Id="rId26" Type="http://schemas.openxmlformats.org/officeDocument/2006/relationships/hyperlink" Target="https://podminky.urs.cz/item/CS_URS_2021_01/561061131" TargetMode="External" /><Relationship Id="rId27" Type="http://schemas.openxmlformats.org/officeDocument/2006/relationships/hyperlink" Target="https://podminky.urs.cz/item/CS_URS_2021_01/58530171" TargetMode="External" /><Relationship Id="rId28" Type="http://schemas.openxmlformats.org/officeDocument/2006/relationships/hyperlink" Target="https://podminky.urs.cz/item/CS_URS_2021_01/564851111.1" TargetMode="External" /><Relationship Id="rId29" Type="http://schemas.openxmlformats.org/officeDocument/2006/relationships/hyperlink" Target="https://podminky.urs.cz/item/CS_URS_2021_01/564851111.2" TargetMode="External" /><Relationship Id="rId30" Type="http://schemas.openxmlformats.org/officeDocument/2006/relationships/hyperlink" Target="https://podminky.urs.cz/item/CS_URS_2021_01/565135121" TargetMode="External" /><Relationship Id="rId31" Type="http://schemas.openxmlformats.org/officeDocument/2006/relationships/hyperlink" Target="https://podminky.urs.cz/item/CS_URS_2021_01/569903311" TargetMode="External" /><Relationship Id="rId32" Type="http://schemas.openxmlformats.org/officeDocument/2006/relationships/hyperlink" Target="https://podminky.urs.cz/item/CS_URS_2021_01/569951133" TargetMode="External" /><Relationship Id="rId33" Type="http://schemas.openxmlformats.org/officeDocument/2006/relationships/hyperlink" Target="https://podminky.urs.cz/item/CS_URS_2021_01/573191111" TargetMode="External" /><Relationship Id="rId34" Type="http://schemas.openxmlformats.org/officeDocument/2006/relationships/hyperlink" Target="https://podminky.urs.cz/item/CS_URS_2021_01/573231106" TargetMode="External" /><Relationship Id="rId35" Type="http://schemas.openxmlformats.org/officeDocument/2006/relationships/hyperlink" Target="https://podminky.urs.cz/item/CS_URS_2021_01/577134111" TargetMode="External" /><Relationship Id="rId36" Type="http://schemas.openxmlformats.org/officeDocument/2006/relationships/hyperlink" Target="https://podminky.urs.cz/item/CS_URS_2021_01/577155112" TargetMode="External" /><Relationship Id="rId37" Type="http://schemas.openxmlformats.org/officeDocument/2006/relationships/hyperlink" Target="https://podminky.urs.cz/item/CS_URS_2021_01/594511111" TargetMode="External" /><Relationship Id="rId38" Type="http://schemas.openxmlformats.org/officeDocument/2006/relationships/hyperlink" Target="https://podminky.urs.cz/item/CS_URS_2021_01/599632111" TargetMode="External" /><Relationship Id="rId39" Type="http://schemas.openxmlformats.org/officeDocument/2006/relationships/hyperlink" Target="https://podminky.urs.cz/item/CS_URS_2021_01/919521140" TargetMode="External" /><Relationship Id="rId40" Type="http://schemas.openxmlformats.org/officeDocument/2006/relationships/hyperlink" Target="https://podminky.urs.cz/item/CS_URS_2021_01/59222001" TargetMode="External" /><Relationship Id="rId41" Type="http://schemas.openxmlformats.org/officeDocument/2006/relationships/hyperlink" Target="https://podminky.urs.cz/item/CS_URS_2021_01/919535558" TargetMode="External" /><Relationship Id="rId42" Type="http://schemas.openxmlformats.org/officeDocument/2006/relationships/hyperlink" Target="https://podminky.urs.cz/item/CS_URS_2021_01/31316008" TargetMode="External" /><Relationship Id="rId43" Type="http://schemas.openxmlformats.org/officeDocument/2006/relationships/hyperlink" Target="https://podminky.urs.cz/item/CS_URS_2021_01/998225111" TargetMode="External" /><Relationship Id="rId4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462511111" TargetMode="External" /><Relationship Id="rId2" Type="http://schemas.openxmlformats.org/officeDocument/2006/relationships/hyperlink" Target="https://podminky.urs.cz/item/CS_URS_2021_01/51131101399" TargetMode="External" /><Relationship Id="rId3" Type="http://schemas.openxmlformats.org/officeDocument/2006/relationships/hyperlink" Target="https://podminky.urs.cz/item/CS_URS_2021_01/564851111.1" TargetMode="External" /><Relationship Id="rId4" Type="http://schemas.openxmlformats.org/officeDocument/2006/relationships/hyperlink" Target="https://podminky.urs.cz/item/CS_URS_2021_01/564851111.2" TargetMode="External" /><Relationship Id="rId5" Type="http://schemas.openxmlformats.org/officeDocument/2006/relationships/hyperlink" Target="https://podminky.urs.cz/item/CS_URS_2021_01/564931512" TargetMode="External" /><Relationship Id="rId6" Type="http://schemas.openxmlformats.org/officeDocument/2006/relationships/hyperlink" Target="https://podminky.urs.cz/item/CS_URS_2021_01/567121114" TargetMode="External" /><Relationship Id="rId7" Type="http://schemas.openxmlformats.org/officeDocument/2006/relationships/hyperlink" Target="https://podminky.urs.cz/item/CS_URS_2021_01/591241111" TargetMode="External" /><Relationship Id="rId8" Type="http://schemas.openxmlformats.org/officeDocument/2006/relationships/hyperlink" Target="https://podminky.urs.cz/item/CS_URS_2021_01/58381007" TargetMode="External" /><Relationship Id="rId9" Type="http://schemas.openxmlformats.org/officeDocument/2006/relationships/hyperlink" Target="https://podminky.urs.cz/item/CS_URS_2021_01/594511111" TargetMode="External" /><Relationship Id="rId10" Type="http://schemas.openxmlformats.org/officeDocument/2006/relationships/hyperlink" Target="https://podminky.urs.cz/item/CS_URS_2021_01/599632111" TargetMode="External" /><Relationship Id="rId11" Type="http://schemas.openxmlformats.org/officeDocument/2006/relationships/hyperlink" Target="https://podminky.urs.cz/item/CS_URS_2021_01/919521120" TargetMode="External" /><Relationship Id="rId12" Type="http://schemas.openxmlformats.org/officeDocument/2006/relationships/hyperlink" Target="https://podminky.urs.cz/item/CS_URS_2021_01/59223021" TargetMode="External" /><Relationship Id="rId13" Type="http://schemas.openxmlformats.org/officeDocument/2006/relationships/hyperlink" Target="https://podminky.urs.cz/item/CS_URS_2021_01/919521140" TargetMode="External" /><Relationship Id="rId14" Type="http://schemas.openxmlformats.org/officeDocument/2006/relationships/hyperlink" Target="https://podminky.urs.cz/item/CS_URS_2021_01/59223023" TargetMode="External" /><Relationship Id="rId15" Type="http://schemas.openxmlformats.org/officeDocument/2006/relationships/hyperlink" Target="https://podminky.urs.cz/item/CS_URS_2021_01/919535558" TargetMode="External" /><Relationship Id="rId16" Type="http://schemas.openxmlformats.org/officeDocument/2006/relationships/hyperlink" Target="https://podminky.urs.cz/item/CS_URS_2021_01/31316008" TargetMode="External" /><Relationship Id="rId17" Type="http://schemas.openxmlformats.org/officeDocument/2006/relationships/hyperlink" Target="https://podminky.urs.cz/item/CS_URS_2021_01/935112211" TargetMode="External" /><Relationship Id="rId18" Type="http://schemas.openxmlformats.org/officeDocument/2006/relationships/hyperlink" Target="https://podminky.urs.cz/item/CS_URS_2021_01/59227029" TargetMode="External" /><Relationship Id="rId1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151132" TargetMode="External" /><Relationship Id="rId2" Type="http://schemas.openxmlformats.org/officeDocument/2006/relationships/hyperlink" Target="https://podminky.urs.cz/item/CS_URS_2021_01/122251405" TargetMode="External" /><Relationship Id="rId3" Type="http://schemas.openxmlformats.org/officeDocument/2006/relationships/hyperlink" Target="https://podminky.urs.cz/item/CS_URS_2021_01/122252203" TargetMode="External" /><Relationship Id="rId4" Type="http://schemas.openxmlformats.org/officeDocument/2006/relationships/hyperlink" Target="https://podminky.urs.cz/item/CS_URS_2021_01/162351104" TargetMode="External" /><Relationship Id="rId5" Type="http://schemas.openxmlformats.org/officeDocument/2006/relationships/hyperlink" Target="https://podminky.urs.cz/item/CS_URS_2021_01/171152121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81252305" TargetMode="External" /><Relationship Id="rId8" Type="http://schemas.openxmlformats.org/officeDocument/2006/relationships/hyperlink" Target="https://podminky.urs.cz/item/CS_URS_2021_01/182351133" TargetMode="External" /><Relationship Id="rId9" Type="http://schemas.openxmlformats.org/officeDocument/2006/relationships/hyperlink" Target="https://podminky.urs.cz/item/CS_URS_2021_01/183405211" TargetMode="External" /><Relationship Id="rId10" Type="http://schemas.openxmlformats.org/officeDocument/2006/relationships/hyperlink" Target="https://podminky.urs.cz/item/CS_URS_2021_01/00572100" TargetMode="External" /><Relationship Id="rId11" Type="http://schemas.openxmlformats.org/officeDocument/2006/relationships/hyperlink" Target="https://podminky.urs.cz/item/CS_URS_2021_01/184802211" TargetMode="External" /><Relationship Id="rId12" Type="http://schemas.openxmlformats.org/officeDocument/2006/relationships/hyperlink" Target="https://podminky.urs.cz/item/CS_URS_2021_01/185803112" TargetMode="External" /><Relationship Id="rId13" Type="http://schemas.openxmlformats.org/officeDocument/2006/relationships/hyperlink" Target="https://podminky.urs.cz/item/CS_URS_2021_01/185851121" TargetMode="External" /><Relationship Id="rId14" Type="http://schemas.openxmlformats.org/officeDocument/2006/relationships/hyperlink" Target="https://podminky.urs.cz/item/CS_URS_2021_01/185851129" TargetMode="External" /><Relationship Id="rId15" Type="http://schemas.openxmlformats.org/officeDocument/2006/relationships/hyperlink" Target="https://podminky.urs.cz/item/CS_URS_2021_01/51131101399" TargetMode="External" /><Relationship Id="rId16" Type="http://schemas.openxmlformats.org/officeDocument/2006/relationships/hyperlink" Target="https://podminky.urs.cz/item/CS_URS_2021_01/564851111" TargetMode="External" /><Relationship Id="rId17" Type="http://schemas.openxmlformats.org/officeDocument/2006/relationships/hyperlink" Target="https://podminky.urs.cz/item/CS_URS_2021_01/564851111.1" TargetMode="External" /><Relationship Id="rId18" Type="http://schemas.openxmlformats.org/officeDocument/2006/relationships/hyperlink" Target="https://podminky.urs.cz/item/CS_URS_2021_01/564871111" TargetMode="External" /><Relationship Id="rId19" Type="http://schemas.openxmlformats.org/officeDocument/2006/relationships/hyperlink" Target="https://podminky.urs.cz/item/CS_URS_2021_01/564871116" TargetMode="External" /><Relationship Id="rId20" Type="http://schemas.openxmlformats.org/officeDocument/2006/relationships/hyperlink" Target="https://podminky.urs.cz/item/CS_URS_2021_01/564931512" TargetMode="External" /><Relationship Id="rId21" Type="http://schemas.openxmlformats.org/officeDocument/2006/relationships/hyperlink" Target="https://podminky.urs.cz/item/CS_URS_2021_01/567121114" TargetMode="External" /><Relationship Id="rId22" Type="http://schemas.openxmlformats.org/officeDocument/2006/relationships/hyperlink" Target="https://podminky.urs.cz/item/CS_URS_2021_01/569903311" TargetMode="External" /><Relationship Id="rId23" Type="http://schemas.openxmlformats.org/officeDocument/2006/relationships/hyperlink" Target="https://podminky.urs.cz/item/CS_URS_2021_01/569951133" TargetMode="External" /><Relationship Id="rId24" Type="http://schemas.openxmlformats.org/officeDocument/2006/relationships/hyperlink" Target="https://podminky.urs.cz/item/CS_URS_2021_01/573191111" TargetMode="External" /><Relationship Id="rId25" Type="http://schemas.openxmlformats.org/officeDocument/2006/relationships/hyperlink" Target="https://podminky.urs.cz/item/CS_URS_2021_01/577145111" TargetMode="External" /><Relationship Id="rId26" Type="http://schemas.openxmlformats.org/officeDocument/2006/relationships/hyperlink" Target="https://podminky.urs.cz/item/CS_URS_2021_01/591241111" TargetMode="External" /><Relationship Id="rId27" Type="http://schemas.openxmlformats.org/officeDocument/2006/relationships/hyperlink" Target="https://podminky.urs.cz/item/CS_URS_2021_01/58381007" TargetMode="External" /><Relationship Id="rId28" Type="http://schemas.openxmlformats.org/officeDocument/2006/relationships/hyperlink" Target="https://podminky.urs.cz/item/CS_URS_2021_01/594511111" TargetMode="External" /><Relationship Id="rId29" Type="http://schemas.openxmlformats.org/officeDocument/2006/relationships/hyperlink" Target="https://podminky.urs.cz/item/CS_URS_2021_01/599632111" TargetMode="External" /><Relationship Id="rId30" Type="http://schemas.openxmlformats.org/officeDocument/2006/relationships/hyperlink" Target="https://podminky.urs.cz/item/CS_URS_2021_01/919521110" TargetMode="External" /><Relationship Id="rId31" Type="http://schemas.openxmlformats.org/officeDocument/2006/relationships/hyperlink" Target="https://podminky.urs.cz/item/CS_URS_2021_01/59222020" TargetMode="External" /><Relationship Id="rId32" Type="http://schemas.openxmlformats.org/officeDocument/2006/relationships/hyperlink" Target="https://podminky.urs.cz/item/CS_URS_2021_01/919535558" TargetMode="External" /><Relationship Id="rId33" Type="http://schemas.openxmlformats.org/officeDocument/2006/relationships/hyperlink" Target="https://podminky.urs.cz/item/CS_URS_2021_01/31316008" TargetMode="External" /><Relationship Id="rId34" Type="http://schemas.openxmlformats.org/officeDocument/2006/relationships/hyperlink" Target="https://podminky.urs.cz/item/CS_URS_2021_01/998223011" TargetMode="External" /><Relationship Id="rId3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151132" TargetMode="External" /><Relationship Id="rId2" Type="http://schemas.openxmlformats.org/officeDocument/2006/relationships/hyperlink" Target="https://podminky.urs.cz/item/CS_URS_2021_01/122251101" TargetMode="External" /><Relationship Id="rId3" Type="http://schemas.openxmlformats.org/officeDocument/2006/relationships/hyperlink" Target="https://podminky.urs.cz/item/CS_URS_2021_01/122251406" TargetMode="External" /><Relationship Id="rId4" Type="http://schemas.openxmlformats.org/officeDocument/2006/relationships/hyperlink" Target="https://podminky.urs.cz/item/CS_URS_2021_01/131213102" TargetMode="External" /><Relationship Id="rId5" Type="http://schemas.openxmlformats.org/officeDocument/2006/relationships/hyperlink" Target="https://podminky.urs.cz/item/CS_URS_2021_01/162351103" TargetMode="External" /><Relationship Id="rId6" Type="http://schemas.openxmlformats.org/officeDocument/2006/relationships/hyperlink" Target="https://podminky.urs.cz/item/CS_URS_2021_01/171152121" TargetMode="External" /><Relationship Id="rId7" Type="http://schemas.openxmlformats.org/officeDocument/2006/relationships/hyperlink" Target="https://podminky.urs.cz/item/CS_URS_2021_01/171251201" TargetMode="External" /><Relationship Id="rId8" Type="http://schemas.openxmlformats.org/officeDocument/2006/relationships/hyperlink" Target="https://podminky.urs.cz/item/CS_URS_2021_01/181252305" TargetMode="External" /><Relationship Id="rId9" Type="http://schemas.openxmlformats.org/officeDocument/2006/relationships/hyperlink" Target="https://podminky.urs.cz/item/CS_URS_2021_01/182351133" TargetMode="External" /><Relationship Id="rId10" Type="http://schemas.openxmlformats.org/officeDocument/2006/relationships/hyperlink" Target="https://podminky.urs.cz/item/CS_URS_2021_01/183405211" TargetMode="External" /><Relationship Id="rId11" Type="http://schemas.openxmlformats.org/officeDocument/2006/relationships/hyperlink" Target="https://podminky.urs.cz/item/CS_URS_2021_01/00572100" TargetMode="External" /><Relationship Id="rId12" Type="http://schemas.openxmlformats.org/officeDocument/2006/relationships/hyperlink" Target="https://podminky.urs.cz/item/CS_URS_2021_01/184802211" TargetMode="External" /><Relationship Id="rId13" Type="http://schemas.openxmlformats.org/officeDocument/2006/relationships/hyperlink" Target="https://podminky.urs.cz/item/CS_URS_2021_01/185803112" TargetMode="External" /><Relationship Id="rId14" Type="http://schemas.openxmlformats.org/officeDocument/2006/relationships/hyperlink" Target="https://podminky.urs.cz/item/CS_URS_2021_01/185851121" TargetMode="External" /><Relationship Id="rId15" Type="http://schemas.openxmlformats.org/officeDocument/2006/relationships/hyperlink" Target="https://podminky.urs.cz/item/CS_URS_2021_01/185851129" TargetMode="External" /><Relationship Id="rId16" Type="http://schemas.openxmlformats.org/officeDocument/2006/relationships/hyperlink" Target="https://podminky.urs.cz/item/CS_URS_2021_01/564871111" TargetMode="External" /><Relationship Id="rId17" Type="http://schemas.openxmlformats.org/officeDocument/2006/relationships/hyperlink" Target="https://podminky.urs.cz/item/CS_URS_2021_01/564871116" TargetMode="External" /><Relationship Id="rId18" Type="http://schemas.openxmlformats.org/officeDocument/2006/relationships/hyperlink" Target="https://podminky.urs.cz/item/CS_URS_2021_01/564931512" TargetMode="External" /><Relationship Id="rId19" Type="http://schemas.openxmlformats.org/officeDocument/2006/relationships/hyperlink" Target="https://podminky.urs.cz/item/CS_URS_2021_01/567121114" TargetMode="External" /><Relationship Id="rId20" Type="http://schemas.openxmlformats.org/officeDocument/2006/relationships/hyperlink" Target="https://podminky.urs.cz/item/CS_URS_2021_01/569903311" TargetMode="External" /><Relationship Id="rId21" Type="http://schemas.openxmlformats.org/officeDocument/2006/relationships/hyperlink" Target="https://podminky.urs.cz/item/CS_URS_2021_01/569951133" TargetMode="External" /><Relationship Id="rId22" Type="http://schemas.openxmlformats.org/officeDocument/2006/relationships/hyperlink" Target="https://podminky.urs.cz/item/CS_URS_2021_01/573191111" TargetMode="External" /><Relationship Id="rId23" Type="http://schemas.openxmlformats.org/officeDocument/2006/relationships/hyperlink" Target="https://podminky.urs.cz/item/CS_URS_2021_01/577145111" TargetMode="External" /><Relationship Id="rId24" Type="http://schemas.openxmlformats.org/officeDocument/2006/relationships/hyperlink" Target="https://podminky.urs.cz/item/CS_URS_2021_01/591241111" TargetMode="External" /><Relationship Id="rId25" Type="http://schemas.openxmlformats.org/officeDocument/2006/relationships/hyperlink" Target="https://podminky.urs.cz/item/CS_URS_2021_01/58381007" TargetMode="External" /><Relationship Id="rId26" Type="http://schemas.openxmlformats.org/officeDocument/2006/relationships/hyperlink" Target="https://podminky.urs.cz/item/CS_URS_2021_01/998223011" TargetMode="External" /><Relationship Id="rId27" Type="http://schemas.openxmlformats.org/officeDocument/2006/relationships/hyperlink" Target="https://podminky.urs.cz/item/CS_URS_2021_01/220860080" TargetMode="External" /><Relationship Id="rId28" Type="http://schemas.openxmlformats.org/officeDocument/2006/relationships/hyperlink" Target="https://podminky.urs.cz/item/CS_URS_2021_01/74910545" TargetMode="External" /><Relationship Id="rId29" Type="http://schemas.openxmlformats.org/officeDocument/2006/relationships/hyperlink" Target="https://podminky.urs.cz/item/CS_URS_2021_01/74910480" TargetMode="External" /><Relationship Id="rId3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151132" TargetMode="External" /><Relationship Id="rId2" Type="http://schemas.openxmlformats.org/officeDocument/2006/relationships/hyperlink" Target="https://podminky.urs.cz/item/CS_URS_2021_01/122251401" TargetMode="External" /><Relationship Id="rId3" Type="http://schemas.openxmlformats.org/officeDocument/2006/relationships/hyperlink" Target="https://podminky.urs.cz/item/CS_URS_2021_01/122252204" TargetMode="External" /><Relationship Id="rId4" Type="http://schemas.openxmlformats.org/officeDocument/2006/relationships/hyperlink" Target="https://podminky.urs.cz/item/CS_URS_2021_01/162351104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81152302" TargetMode="External" /><Relationship Id="rId8" Type="http://schemas.openxmlformats.org/officeDocument/2006/relationships/hyperlink" Target="https://podminky.urs.cz/item/CS_URS_2021_01/182351123" TargetMode="External" /><Relationship Id="rId9" Type="http://schemas.openxmlformats.org/officeDocument/2006/relationships/hyperlink" Target="https://podminky.urs.cz/item/CS_URS_2021_01/183405211" TargetMode="External" /><Relationship Id="rId10" Type="http://schemas.openxmlformats.org/officeDocument/2006/relationships/hyperlink" Target="https://podminky.urs.cz/item/CS_URS_2021_01/00572100" TargetMode="External" /><Relationship Id="rId11" Type="http://schemas.openxmlformats.org/officeDocument/2006/relationships/hyperlink" Target="https://podminky.urs.cz/item/CS_URS_2021_01/184802211" TargetMode="External" /><Relationship Id="rId12" Type="http://schemas.openxmlformats.org/officeDocument/2006/relationships/hyperlink" Target="https://podminky.urs.cz/item/CS_URS_2021_01/185803112" TargetMode="External" /><Relationship Id="rId13" Type="http://schemas.openxmlformats.org/officeDocument/2006/relationships/hyperlink" Target="https://podminky.urs.cz/item/CS_URS_2021_01/185851121" TargetMode="External" /><Relationship Id="rId14" Type="http://schemas.openxmlformats.org/officeDocument/2006/relationships/hyperlink" Target="https://podminky.urs.cz/item/CS_URS_2021_01/185851129" TargetMode="External" /><Relationship Id="rId15" Type="http://schemas.openxmlformats.org/officeDocument/2006/relationships/hyperlink" Target="https://podminky.urs.cz/item/CS_URS_2021_01/51131101399" TargetMode="External" /><Relationship Id="rId16" Type="http://schemas.openxmlformats.org/officeDocument/2006/relationships/hyperlink" Target="https://podminky.urs.cz/item/CS_URS_2021_01/564851111.1" TargetMode="External" /><Relationship Id="rId17" Type="http://schemas.openxmlformats.org/officeDocument/2006/relationships/hyperlink" Target="https://podminky.urs.cz/item/CS_URS_2021_01/564871116" TargetMode="External" /><Relationship Id="rId18" Type="http://schemas.openxmlformats.org/officeDocument/2006/relationships/hyperlink" Target="https://podminky.urs.cz/item/CS_URS_2021_01/564931512" TargetMode="External" /><Relationship Id="rId19" Type="http://schemas.openxmlformats.org/officeDocument/2006/relationships/hyperlink" Target="https://podminky.urs.cz/item/CS_URS_2021_01/567121114" TargetMode="External" /><Relationship Id="rId20" Type="http://schemas.openxmlformats.org/officeDocument/2006/relationships/hyperlink" Target="https://podminky.urs.cz/item/CS_URS_2021_01/569903311" TargetMode="External" /><Relationship Id="rId21" Type="http://schemas.openxmlformats.org/officeDocument/2006/relationships/hyperlink" Target="https://podminky.urs.cz/item/CS_URS_2021_01/569951133" TargetMode="External" /><Relationship Id="rId22" Type="http://schemas.openxmlformats.org/officeDocument/2006/relationships/hyperlink" Target="https://podminky.urs.cz/item/CS_URS_2021_01/591241111" TargetMode="External" /><Relationship Id="rId23" Type="http://schemas.openxmlformats.org/officeDocument/2006/relationships/hyperlink" Target="https://podminky.urs.cz/item/CS_URS_2021_01/58381007" TargetMode="External" /><Relationship Id="rId24" Type="http://schemas.openxmlformats.org/officeDocument/2006/relationships/hyperlink" Target="https://podminky.urs.cz/item/CS_URS_2021_01/594511111" TargetMode="External" /><Relationship Id="rId25" Type="http://schemas.openxmlformats.org/officeDocument/2006/relationships/hyperlink" Target="https://podminky.urs.cz/item/CS_URS_2021_01/599632111" TargetMode="External" /><Relationship Id="rId26" Type="http://schemas.openxmlformats.org/officeDocument/2006/relationships/hyperlink" Target="https://podminky.urs.cz/item/CS_URS_2021_01/919521140" TargetMode="External" /><Relationship Id="rId27" Type="http://schemas.openxmlformats.org/officeDocument/2006/relationships/hyperlink" Target="https://podminky.urs.cz/item/CS_URS_2021_01/59223023" TargetMode="External" /><Relationship Id="rId28" Type="http://schemas.openxmlformats.org/officeDocument/2006/relationships/hyperlink" Target="https://podminky.urs.cz/item/CS_URS_2021_01/919535558" TargetMode="External" /><Relationship Id="rId29" Type="http://schemas.openxmlformats.org/officeDocument/2006/relationships/hyperlink" Target="https://podminky.urs.cz/item/CS_URS_2021_01/31316008" TargetMode="External" /><Relationship Id="rId30" Type="http://schemas.openxmlformats.org/officeDocument/2006/relationships/hyperlink" Target="https://podminky.urs.cz/item/CS_URS_2021_01/998223011" TargetMode="External" /><Relationship Id="rId3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3"/>
      <c r="AQ5" s="23"/>
      <c r="AR5" s="21"/>
      <c r="BE5" s="33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3"/>
      <c r="AQ6" s="23"/>
      <c r="AR6" s="21"/>
      <c r="BE6" s="33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3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3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3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3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3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33"/>
      <c r="BS13" s="18" t="s">
        <v>6</v>
      </c>
    </row>
    <row r="14" spans="2:71" ht="12.75">
      <c r="B14" s="22"/>
      <c r="C14" s="23"/>
      <c r="D14" s="23"/>
      <c r="E14" s="338" t="s">
        <v>31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3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3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33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33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3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33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33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3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3"/>
    </row>
    <row r="23" spans="2:57" s="1" customFormat="1" ht="47.25" customHeight="1">
      <c r="B23" s="22"/>
      <c r="C23" s="23"/>
      <c r="D23" s="23"/>
      <c r="E23" s="340" t="s">
        <v>38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23"/>
      <c r="AP23" s="23"/>
      <c r="AQ23" s="23"/>
      <c r="AR23" s="21"/>
      <c r="BE23" s="33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3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1">
        <f>ROUND(AG54,2)</f>
        <v>0</v>
      </c>
      <c r="AL26" s="342"/>
      <c r="AM26" s="342"/>
      <c r="AN26" s="342"/>
      <c r="AO26" s="342"/>
      <c r="AP26" s="37"/>
      <c r="AQ26" s="37"/>
      <c r="AR26" s="40"/>
      <c r="BE26" s="33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3" t="s">
        <v>40</v>
      </c>
      <c r="M28" s="343"/>
      <c r="N28" s="343"/>
      <c r="O28" s="343"/>
      <c r="P28" s="343"/>
      <c r="Q28" s="37"/>
      <c r="R28" s="37"/>
      <c r="S28" s="37"/>
      <c r="T28" s="37"/>
      <c r="U28" s="37"/>
      <c r="V28" s="37"/>
      <c r="W28" s="343" t="s">
        <v>41</v>
      </c>
      <c r="X28" s="343"/>
      <c r="Y28" s="343"/>
      <c r="Z28" s="343"/>
      <c r="AA28" s="343"/>
      <c r="AB28" s="343"/>
      <c r="AC28" s="343"/>
      <c r="AD28" s="343"/>
      <c r="AE28" s="343"/>
      <c r="AF28" s="37"/>
      <c r="AG28" s="37"/>
      <c r="AH28" s="37"/>
      <c r="AI28" s="37"/>
      <c r="AJ28" s="37"/>
      <c r="AK28" s="343" t="s">
        <v>42</v>
      </c>
      <c r="AL28" s="343"/>
      <c r="AM28" s="343"/>
      <c r="AN28" s="343"/>
      <c r="AO28" s="343"/>
      <c r="AP28" s="37"/>
      <c r="AQ28" s="37"/>
      <c r="AR28" s="40"/>
      <c r="BE28" s="333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46">
        <v>0.21</v>
      </c>
      <c r="M29" s="345"/>
      <c r="N29" s="345"/>
      <c r="O29" s="345"/>
      <c r="P29" s="345"/>
      <c r="Q29" s="42"/>
      <c r="R29" s="42"/>
      <c r="S29" s="42"/>
      <c r="T29" s="42"/>
      <c r="U29" s="42"/>
      <c r="V29" s="42"/>
      <c r="W29" s="344">
        <f>ROUND(AZ54,2)</f>
        <v>0</v>
      </c>
      <c r="X29" s="345"/>
      <c r="Y29" s="345"/>
      <c r="Z29" s="345"/>
      <c r="AA29" s="345"/>
      <c r="AB29" s="345"/>
      <c r="AC29" s="345"/>
      <c r="AD29" s="345"/>
      <c r="AE29" s="345"/>
      <c r="AF29" s="42"/>
      <c r="AG29" s="42"/>
      <c r="AH29" s="42"/>
      <c r="AI29" s="42"/>
      <c r="AJ29" s="42"/>
      <c r="AK29" s="344">
        <f>ROUND(AV54,2)</f>
        <v>0</v>
      </c>
      <c r="AL29" s="345"/>
      <c r="AM29" s="345"/>
      <c r="AN29" s="345"/>
      <c r="AO29" s="345"/>
      <c r="AP29" s="42"/>
      <c r="AQ29" s="42"/>
      <c r="AR29" s="43"/>
      <c r="BE29" s="334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46">
        <v>0.15</v>
      </c>
      <c r="M30" s="345"/>
      <c r="N30" s="345"/>
      <c r="O30" s="345"/>
      <c r="P30" s="345"/>
      <c r="Q30" s="42"/>
      <c r="R30" s="42"/>
      <c r="S30" s="42"/>
      <c r="T30" s="42"/>
      <c r="U30" s="42"/>
      <c r="V30" s="42"/>
      <c r="W30" s="344">
        <f>ROUND(BA54,2)</f>
        <v>0</v>
      </c>
      <c r="X30" s="345"/>
      <c r="Y30" s="345"/>
      <c r="Z30" s="345"/>
      <c r="AA30" s="345"/>
      <c r="AB30" s="345"/>
      <c r="AC30" s="345"/>
      <c r="AD30" s="345"/>
      <c r="AE30" s="345"/>
      <c r="AF30" s="42"/>
      <c r="AG30" s="42"/>
      <c r="AH30" s="42"/>
      <c r="AI30" s="42"/>
      <c r="AJ30" s="42"/>
      <c r="AK30" s="344">
        <f>ROUND(AW54,2)</f>
        <v>0</v>
      </c>
      <c r="AL30" s="345"/>
      <c r="AM30" s="345"/>
      <c r="AN30" s="345"/>
      <c r="AO30" s="345"/>
      <c r="AP30" s="42"/>
      <c r="AQ30" s="42"/>
      <c r="AR30" s="43"/>
      <c r="BE30" s="334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46">
        <v>0.21</v>
      </c>
      <c r="M31" s="345"/>
      <c r="N31" s="345"/>
      <c r="O31" s="345"/>
      <c r="P31" s="345"/>
      <c r="Q31" s="42"/>
      <c r="R31" s="42"/>
      <c r="S31" s="42"/>
      <c r="T31" s="42"/>
      <c r="U31" s="42"/>
      <c r="V31" s="42"/>
      <c r="W31" s="344">
        <f>ROUND(BB54,2)</f>
        <v>0</v>
      </c>
      <c r="X31" s="345"/>
      <c r="Y31" s="345"/>
      <c r="Z31" s="345"/>
      <c r="AA31" s="345"/>
      <c r="AB31" s="345"/>
      <c r="AC31" s="345"/>
      <c r="AD31" s="345"/>
      <c r="AE31" s="345"/>
      <c r="AF31" s="42"/>
      <c r="AG31" s="42"/>
      <c r="AH31" s="42"/>
      <c r="AI31" s="42"/>
      <c r="AJ31" s="42"/>
      <c r="AK31" s="344">
        <v>0</v>
      </c>
      <c r="AL31" s="345"/>
      <c r="AM31" s="345"/>
      <c r="AN31" s="345"/>
      <c r="AO31" s="345"/>
      <c r="AP31" s="42"/>
      <c r="AQ31" s="42"/>
      <c r="AR31" s="43"/>
      <c r="BE31" s="334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46">
        <v>0.15</v>
      </c>
      <c r="M32" s="345"/>
      <c r="N32" s="345"/>
      <c r="O32" s="345"/>
      <c r="P32" s="345"/>
      <c r="Q32" s="42"/>
      <c r="R32" s="42"/>
      <c r="S32" s="42"/>
      <c r="T32" s="42"/>
      <c r="U32" s="42"/>
      <c r="V32" s="42"/>
      <c r="W32" s="344">
        <f>ROUND(BC54,2)</f>
        <v>0</v>
      </c>
      <c r="X32" s="345"/>
      <c r="Y32" s="345"/>
      <c r="Z32" s="345"/>
      <c r="AA32" s="345"/>
      <c r="AB32" s="345"/>
      <c r="AC32" s="345"/>
      <c r="AD32" s="345"/>
      <c r="AE32" s="345"/>
      <c r="AF32" s="42"/>
      <c r="AG32" s="42"/>
      <c r="AH32" s="42"/>
      <c r="AI32" s="42"/>
      <c r="AJ32" s="42"/>
      <c r="AK32" s="344">
        <v>0</v>
      </c>
      <c r="AL32" s="345"/>
      <c r="AM32" s="345"/>
      <c r="AN32" s="345"/>
      <c r="AO32" s="345"/>
      <c r="AP32" s="42"/>
      <c r="AQ32" s="42"/>
      <c r="AR32" s="43"/>
      <c r="BE32" s="334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46">
        <v>0</v>
      </c>
      <c r="M33" s="345"/>
      <c r="N33" s="345"/>
      <c r="O33" s="345"/>
      <c r="P33" s="345"/>
      <c r="Q33" s="42"/>
      <c r="R33" s="42"/>
      <c r="S33" s="42"/>
      <c r="T33" s="42"/>
      <c r="U33" s="42"/>
      <c r="V33" s="42"/>
      <c r="W33" s="344">
        <f>ROUND(BD54,2)</f>
        <v>0</v>
      </c>
      <c r="X33" s="345"/>
      <c r="Y33" s="345"/>
      <c r="Z33" s="345"/>
      <c r="AA33" s="345"/>
      <c r="AB33" s="345"/>
      <c r="AC33" s="345"/>
      <c r="AD33" s="345"/>
      <c r="AE33" s="345"/>
      <c r="AF33" s="42"/>
      <c r="AG33" s="42"/>
      <c r="AH33" s="42"/>
      <c r="AI33" s="42"/>
      <c r="AJ33" s="42"/>
      <c r="AK33" s="344">
        <v>0</v>
      </c>
      <c r="AL33" s="345"/>
      <c r="AM33" s="345"/>
      <c r="AN33" s="345"/>
      <c r="AO33" s="34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50" t="s">
        <v>51</v>
      </c>
      <c r="Y35" s="348"/>
      <c r="Z35" s="348"/>
      <c r="AA35" s="348"/>
      <c r="AB35" s="348"/>
      <c r="AC35" s="46"/>
      <c r="AD35" s="46"/>
      <c r="AE35" s="46"/>
      <c r="AF35" s="46"/>
      <c r="AG35" s="46"/>
      <c r="AH35" s="46"/>
      <c r="AI35" s="46"/>
      <c r="AJ35" s="46"/>
      <c r="AK35" s="347">
        <f>SUM(AK26:AK33)</f>
        <v>0</v>
      </c>
      <c r="AL35" s="348"/>
      <c r="AM35" s="348"/>
      <c r="AN35" s="348"/>
      <c r="AO35" s="34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2020_0194_2A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9" t="str">
        <f>K6</f>
        <v>NEPOMUK_PŘEŠTICE</v>
      </c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5" t="str">
        <f>IF(AN8="","",AN8)</f>
        <v>22. 2. 2021</v>
      </c>
      <c r="AN47" s="35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SPRÁVA A ÚDRŽBA SILNIC PLZEŇSKÉHO KRAJE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56" t="str">
        <f>IF(E17="","",E17)</f>
        <v>AFRY CZ s.r.o.</v>
      </c>
      <c r="AN49" s="357"/>
      <c r="AO49" s="357"/>
      <c r="AP49" s="357"/>
      <c r="AQ49" s="37"/>
      <c r="AR49" s="40"/>
      <c r="AS49" s="358" t="s">
        <v>53</v>
      </c>
      <c r="AT49" s="35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56" t="str">
        <f>IF(E20="","",E20)</f>
        <v xml:space="preserve"> </v>
      </c>
      <c r="AN50" s="357"/>
      <c r="AO50" s="357"/>
      <c r="AP50" s="357"/>
      <c r="AQ50" s="37"/>
      <c r="AR50" s="40"/>
      <c r="AS50" s="360"/>
      <c r="AT50" s="36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62"/>
      <c r="AT51" s="36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25" t="s">
        <v>54</v>
      </c>
      <c r="D52" s="326"/>
      <c r="E52" s="326"/>
      <c r="F52" s="326"/>
      <c r="G52" s="326"/>
      <c r="H52" s="67"/>
      <c r="I52" s="328" t="s">
        <v>55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54" t="s">
        <v>56</v>
      </c>
      <c r="AH52" s="326"/>
      <c r="AI52" s="326"/>
      <c r="AJ52" s="326"/>
      <c r="AK52" s="326"/>
      <c r="AL52" s="326"/>
      <c r="AM52" s="326"/>
      <c r="AN52" s="328" t="s">
        <v>57</v>
      </c>
      <c r="AO52" s="326"/>
      <c r="AP52" s="326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31">
        <f>ROUND(SUM(AG55:AG69),2)</f>
        <v>0</v>
      </c>
      <c r="AH54" s="331"/>
      <c r="AI54" s="331"/>
      <c r="AJ54" s="331"/>
      <c r="AK54" s="331"/>
      <c r="AL54" s="331"/>
      <c r="AM54" s="331"/>
      <c r="AN54" s="364">
        <f aca="true" t="shared" si="0" ref="AN54:AN69">SUM(AG54,AT54)</f>
        <v>0</v>
      </c>
      <c r="AO54" s="364"/>
      <c r="AP54" s="364"/>
      <c r="AQ54" s="79" t="s">
        <v>19</v>
      </c>
      <c r="AR54" s="80"/>
      <c r="AS54" s="81">
        <f>ROUND(SUM(AS55:AS69),2)</f>
        <v>0</v>
      </c>
      <c r="AT54" s="82">
        <f aca="true" t="shared" si="1" ref="AT54:AT69">ROUND(SUM(AV54:AW54),2)</f>
        <v>0</v>
      </c>
      <c r="AU54" s="83">
        <f>ROUND(SUM(AU55:AU69),5)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ROUND(SUM(AZ55:AZ69),2)</f>
        <v>0</v>
      </c>
      <c r="BA54" s="82">
        <f>ROUND(SUM(BA55:BA69),2)</f>
        <v>0</v>
      </c>
      <c r="BB54" s="82">
        <f>ROUND(SUM(BB55:BB69),2)</f>
        <v>0</v>
      </c>
      <c r="BC54" s="82">
        <f>ROUND(SUM(BC55:BC69),2)</f>
        <v>0</v>
      </c>
      <c r="BD54" s="84">
        <f>ROUND(SUM(BD55:BD69),2)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24.75" customHeight="1">
      <c r="A55" s="87" t="s">
        <v>77</v>
      </c>
      <c r="B55" s="88"/>
      <c r="C55" s="89"/>
      <c r="D55" s="327" t="s">
        <v>78</v>
      </c>
      <c r="E55" s="327"/>
      <c r="F55" s="327"/>
      <c r="G55" s="327"/>
      <c r="H55" s="327"/>
      <c r="I55" s="90"/>
      <c r="J55" s="327" t="s">
        <v>79</v>
      </c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52">
        <f>'SO 000.N - Vedlejší rozpo...'!J30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91" t="s">
        <v>80</v>
      </c>
      <c r="AR55" s="92"/>
      <c r="AS55" s="93">
        <v>0</v>
      </c>
      <c r="AT55" s="94">
        <f t="shared" si="1"/>
        <v>0</v>
      </c>
      <c r="AU55" s="95">
        <f>'SO 000.N - Vedlejší rozpo...'!P81</f>
        <v>0</v>
      </c>
      <c r="AV55" s="94">
        <f>'SO 000.N - Vedlejší rozpo...'!J33</f>
        <v>0</v>
      </c>
      <c r="AW55" s="94">
        <f>'SO 000.N - Vedlejší rozpo...'!J34</f>
        <v>0</v>
      </c>
      <c r="AX55" s="94">
        <f>'SO 000.N - Vedlejší rozpo...'!J35</f>
        <v>0</v>
      </c>
      <c r="AY55" s="94">
        <f>'SO 000.N - Vedlejší rozpo...'!J36</f>
        <v>0</v>
      </c>
      <c r="AZ55" s="94">
        <f>'SO 000.N - Vedlejší rozpo...'!F33</f>
        <v>0</v>
      </c>
      <c r="BA55" s="94">
        <f>'SO 000.N - Vedlejší rozpo...'!F34</f>
        <v>0</v>
      </c>
      <c r="BB55" s="94">
        <f>'SO 000.N - Vedlejší rozpo...'!F35</f>
        <v>0</v>
      </c>
      <c r="BC55" s="94">
        <f>'SO 000.N - Vedlejší rozpo...'!F36</f>
        <v>0</v>
      </c>
      <c r="BD55" s="96">
        <f>'SO 000.N - Vedlejší rozpo...'!F37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24.75" customHeight="1">
      <c r="A56" s="87" t="s">
        <v>77</v>
      </c>
      <c r="B56" s="88"/>
      <c r="C56" s="89"/>
      <c r="D56" s="327" t="s">
        <v>84</v>
      </c>
      <c r="E56" s="327"/>
      <c r="F56" s="327"/>
      <c r="G56" s="327"/>
      <c r="H56" s="327"/>
      <c r="I56" s="90"/>
      <c r="J56" s="327" t="s">
        <v>79</v>
      </c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52">
        <f>'SO 000.VZ - Vedlejší rozp...'!J30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91" t="s">
        <v>80</v>
      </c>
      <c r="AR56" s="92"/>
      <c r="AS56" s="93">
        <v>0</v>
      </c>
      <c r="AT56" s="94">
        <f t="shared" si="1"/>
        <v>0</v>
      </c>
      <c r="AU56" s="95">
        <f>'SO 000.VZ - Vedlejší rozp...'!P84</f>
        <v>0</v>
      </c>
      <c r="AV56" s="94">
        <f>'SO 000.VZ - Vedlejší rozp...'!J33</f>
        <v>0</v>
      </c>
      <c r="AW56" s="94">
        <f>'SO 000.VZ - Vedlejší rozp...'!J34</f>
        <v>0</v>
      </c>
      <c r="AX56" s="94">
        <f>'SO 000.VZ - Vedlejší rozp...'!J35</f>
        <v>0</v>
      </c>
      <c r="AY56" s="94">
        <f>'SO 000.VZ - Vedlejší rozp...'!J36</f>
        <v>0</v>
      </c>
      <c r="AZ56" s="94">
        <f>'SO 000.VZ - Vedlejší rozp...'!F33</f>
        <v>0</v>
      </c>
      <c r="BA56" s="94">
        <f>'SO 000.VZ - Vedlejší rozp...'!F34</f>
        <v>0</v>
      </c>
      <c r="BB56" s="94">
        <f>'SO 000.VZ - Vedlejší rozp...'!F35</f>
        <v>0</v>
      </c>
      <c r="BC56" s="94">
        <f>'SO 000.VZ - Vedlejší rozp...'!F36</f>
        <v>0</v>
      </c>
      <c r="BD56" s="96">
        <f>'SO 000.VZ - Vedlejší rozp...'!F37</f>
        <v>0</v>
      </c>
      <c r="BT56" s="97" t="s">
        <v>81</v>
      </c>
      <c r="BV56" s="97" t="s">
        <v>75</v>
      </c>
      <c r="BW56" s="97" t="s">
        <v>85</v>
      </c>
      <c r="BX56" s="97" t="s">
        <v>5</v>
      </c>
      <c r="CL56" s="97" t="s">
        <v>19</v>
      </c>
      <c r="CM56" s="97" t="s">
        <v>83</v>
      </c>
    </row>
    <row r="57" spans="1:91" s="7" customFormat="1" ht="24.75" customHeight="1">
      <c r="A57" s="87" t="s">
        <v>77</v>
      </c>
      <c r="B57" s="88"/>
      <c r="C57" s="89"/>
      <c r="D57" s="327" t="s">
        <v>86</v>
      </c>
      <c r="E57" s="327"/>
      <c r="F57" s="327"/>
      <c r="G57" s="327"/>
      <c r="H57" s="327"/>
      <c r="I57" s="90"/>
      <c r="J57" s="327" t="s">
        <v>87</v>
      </c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52">
        <f>'SO 020.VZ - Příprava území'!J30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91" t="s">
        <v>80</v>
      </c>
      <c r="AR57" s="92"/>
      <c r="AS57" s="93">
        <v>0</v>
      </c>
      <c r="AT57" s="94">
        <f t="shared" si="1"/>
        <v>0</v>
      </c>
      <c r="AU57" s="95">
        <f>'SO 020.VZ - Příprava území'!P88</f>
        <v>0</v>
      </c>
      <c r="AV57" s="94">
        <f>'SO 020.VZ - Příprava území'!J33</f>
        <v>0</v>
      </c>
      <c r="AW57" s="94">
        <f>'SO 020.VZ - Příprava území'!J34</f>
        <v>0</v>
      </c>
      <c r="AX57" s="94">
        <f>'SO 020.VZ - Příprava území'!J35</f>
        <v>0</v>
      </c>
      <c r="AY57" s="94">
        <f>'SO 020.VZ - Příprava území'!J36</f>
        <v>0</v>
      </c>
      <c r="AZ57" s="94">
        <f>'SO 020.VZ - Příprava území'!F33</f>
        <v>0</v>
      </c>
      <c r="BA57" s="94">
        <f>'SO 020.VZ - Příprava území'!F34</f>
        <v>0</v>
      </c>
      <c r="BB57" s="94">
        <f>'SO 020.VZ - Příprava území'!F35</f>
        <v>0</v>
      </c>
      <c r="BC57" s="94">
        <f>'SO 020.VZ - Příprava území'!F36</f>
        <v>0</v>
      </c>
      <c r="BD57" s="96">
        <f>'SO 020.VZ - Příprava území'!F37</f>
        <v>0</v>
      </c>
      <c r="BT57" s="97" t="s">
        <v>81</v>
      </c>
      <c r="BV57" s="97" t="s">
        <v>75</v>
      </c>
      <c r="BW57" s="97" t="s">
        <v>88</v>
      </c>
      <c r="BX57" s="97" t="s">
        <v>5</v>
      </c>
      <c r="CL57" s="97" t="s">
        <v>19</v>
      </c>
      <c r="CM57" s="97" t="s">
        <v>83</v>
      </c>
    </row>
    <row r="58" spans="1:91" s="7" customFormat="1" ht="24.75" customHeight="1">
      <c r="A58" s="87" t="s">
        <v>77</v>
      </c>
      <c r="B58" s="88"/>
      <c r="C58" s="89"/>
      <c r="D58" s="327" t="s">
        <v>89</v>
      </c>
      <c r="E58" s="327"/>
      <c r="F58" s="327"/>
      <c r="G58" s="327"/>
      <c r="H58" s="327"/>
      <c r="I58" s="90"/>
      <c r="J58" s="327" t="s">
        <v>90</v>
      </c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52">
        <f>'SO 101.HZ - PŘELOŽKA SILN...'!J30</f>
        <v>0</v>
      </c>
      <c r="AH58" s="353"/>
      <c r="AI58" s="353"/>
      <c r="AJ58" s="353"/>
      <c r="AK58" s="353"/>
      <c r="AL58" s="353"/>
      <c r="AM58" s="353"/>
      <c r="AN58" s="352">
        <f t="shared" si="0"/>
        <v>0</v>
      </c>
      <c r="AO58" s="353"/>
      <c r="AP58" s="353"/>
      <c r="AQ58" s="91" t="s">
        <v>80</v>
      </c>
      <c r="AR58" s="92"/>
      <c r="AS58" s="93">
        <v>0</v>
      </c>
      <c r="AT58" s="94">
        <f t="shared" si="1"/>
        <v>0</v>
      </c>
      <c r="AU58" s="95">
        <f>'SO 101.HZ - PŘELOŽKA SILN...'!P85</f>
        <v>0</v>
      </c>
      <c r="AV58" s="94">
        <f>'SO 101.HZ - PŘELOŽKA SILN...'!J33</f>
        <v>0</v>
      </c>
      <c r="AW58" s="94">
        <f>'SO 101.HZ - PŘELOŽKA SILN...'!J34</f>
        <v>0</v>
      </c>
      <c r="AX58" s="94">
        <f>'SO 101.HZ - PŘELOŽKA SILN...'!J35</f>
        <v>0</v>
      </c>
      <c r="AY58" s="94">
        <f>'SO 101.HZ - PŘELOŽKA SILN...'!J36</f>
        <v>0</v>
      </c>
      <c r="AZ58" s="94">
        <f>'SO 101.HZ - PŘELOŽKA SILN...'!F33</f>
        <v>0</v>
      </c>
      <c r="BA58" s="94">
        <f>'SO 101.HZ - PŘELOŽKA SILN...'!F34</f>
        <v>0</v>
      </c>
      <c r="BB58" s="94">
        <f>'SO 101.HZ - PŘELOŽKA SILN...'!F35</f>
        <v>0</v>
      </c>
      <c r="BC58" s="94">
        <f>'SO 101.HZ - PŘELOŽKA SILN...'!F36</f>
        <v>0</v>
      </c>
      <c r="BD58" s="96">
        <f>'SO 101.HZ - PŘELOŽKA SILN...'!F37</f>
        <v>0</v>
      </c>
      <c r="BT58" s="97" t="s">
        <v>81</v>
      </c>
      <c r="BV58" s="97" t="s">
        <v>75</v>
      </c>
      <c r="BW58" s="97" t="s">
        <v>91</v>
      </c>
      <c r="BX58" s="97" t="s">
        <v>5</v>
      </c>
      <c r="CL58" s="97" t="s">
        <v>19</v>
      </c>
      <c r="CM58" s="97" t="s">
        <v>83</v>
      </c>
    </row>
    <row r="59" spans="1:91" s="7" customFormat="1" ht="24.75" customHeight="1">
      <c r="A59" s="87" t="s">
        <v>77</v>
      </c>
      <c r="B59" s="88"/>
      <c r="C59" s="89"/>
      <c r="D59" s="327" t="s">
        <v>92</v>
      </c>
      <c r="E59" s="327"/>
      <c r="F59" s="327"/>
      <c r="G59" s="327"/>
      <c r="H59" s="327"/>
      <c r="I59" s="90"/>
      <c r="J59" s="327" t="s">
        <v>90</v>
      </c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52">
        <f>'SO 101.VZ - PŘELOŽKA SILN...'!J30</f>
        <v>0</v>
      </c>
      <c r="AH59" s="353"/>
      <c r="AI59" s="353"/>
      <c r="AJ59" s="353"/>
      <c r="AK59" s="353"/>
      <c r="AL59" s="353"/>
      <c r="AM59" s="353"/>
      <c r="AN59" s="352">
        <f t="shared" si="0"/>
        <v>0</v>
      </c>
      <c r="AO59" s="353"/>
      <c r="AP59" s="353"/>
      <c r="AQ59" s="91" t="s">
        <v>80</v>
      </c>
      <c r="AR59" s="92"/>
      <c r="AS59" s="93">
        <v>0</v>
      </c>
      <c r="AT59" s="94">
        <f t="shared" si="1"/>
        <v>0</v>
      </c>
      <c r="AU59" s="95">
        <f>'SO 101.VZ - PŘELOŽKA SILN...'!P83</f>
        <v>0</v>
      </c>
      <c r="AV59" s="94">
        <f>'SO 101.VZ - PŘELOŽKA SILN...'!J33</f>
        <v>0</v>
      </c>
      <c r="AW59" s="94">
        <f>'SO 101.VZ - PŘELOŽKA SILN...'!J34</f>
        <v>0</v>
      </c>
      <c r="AX59" s="94">
        <f>'SO 101.VZ - PŘELOŽKA SILN...'!J35</f>
        <v>0</v>
      </c>
      <c r="AY59" s="94">
        <f>'SO 101.VZ - PŘELOŽKA SILN...'!J36</f>
        <v>0</v>
      </c>
      <c r="AZ59" s="94">
        <f>'SO 101.VZ - PŘELOŽKA SILN...'!F33</f>
        <v>0</v>
      </c>
      <c r="BA59" s="94">
        <f>'SO 101.VZ - PŘELOŽKA SILN...'!F34</f>
        <v>0</v>
      </c>
      <c r="BB59" s="94">
        <f>'SO 101.VZ - PŘELOŽKA SILN...'!F35</f>
        <v>0</v>
      </c>
      <c r="BC59" s="94">
        <f>'SO 101.VZ - PŘELOŽKA SILN...'!F36</f>
        <v>0</v>
      </c>
      <c r="BD59" s="96">
        <f>'SO 101.VZ - PŘELOŽKA SILN...'!F37</f>
        <v>0</v>
      </c>
      <c r="BT59" s="97" t="s">
        <v>81</v>
      </c>
      <c r="BV59" s="97" t="s">
        <v>75</v>
      </c>
      <c r="BW59" s="97" t="s">
        <v>93</v>
      </c>
      <c r="BX59" s="97" t="s">
        <v>5</v>
      </c>
      <c r="CL59" s="97" t="s">
        <v>19</v>
      </c>
      <c r="CM59" s="97" t="s">
        <v>83</v>
      </c>
    </row>
    <row r="60" spans="1:91" s="7" customFormat="1" ht="24.75" customHeight="1">
      <c r="A60" s="87" t="s">
        <v>77</v>
      </c>
      <c r="B60" s="88"/>
      <c r="C60" s="89"/>
      <c r="D60" s="327" t="s">
        <v>94</v>
      </c>
      <c r="E60" s="327"/>
      <c r="F60" s="327"/>
      <c r="G60" s="327"/>
      <c r="H60" s="327"/>
      <c r="I60" s="90"/>
      <c r="J60" s="327" t="s">
        <v>95</v>
      </c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52">
        <f>'SO 151.VZ - NAPOJENÍ POLN...'!J30</f>
        <v>0</v>
      </c>
      <c r="AH60" s="353"/>
      <c r="AI60" s="353"/>
      <c r="AJ60" s="353"/>
      <c r="AK60" s="353"/>
      <c r="AL60" s="353"/>
      <c r="AM60" s="353"/>
      <c r="AN60" s="352">
        <f t="shared" si="0"/>
        <v>0</v>
      </c>
      <c r="AO60" s="353"/>
      <c r="AP60" s="353"/>
      <c r="AQ60" s="91" t="s">
        <v>80</v>
      </c>
      <c r="AR60" s="92"/>
      <c r="AS60" s="93">
        <v>0</v>
      </c>
      <c r="AT60" s="94">
        <f t="shared" si="1"/>
        <v>0</v>
      </c>
      <c r="AU60" s="95">
        <f>'SO 151.VZ - NAPOJENÍ POLN...'!P84</f>
        <v>0</v>
      </c>
      <c r="AV60" s="94">
        <f>'SO 151.VZ - NAPOJENÍ POLN...'!J33</f>
        <v>0</v>
      </c>
      <c r="AW60" s="94">
        <f>'SO 151.VZ - NAPOJENÍ POLN...'!J34</f>
        <v>0</v>
      </c>
      <c r="AX60" s="94">
        <f>'SO 151.VZ - NAPOJENÍ POLN...'!J35</f>
        <v>0</v>
      </c>
      <c r="AY60" s="94">
        <f>'SO 151.VZ - NAPOJENÍ POLN...'!J36</f>
        <v>0</v>
      </c>
      <c r="AZ60" s="94">
        <f>'SO 151.VZ - NAPOJENÍ POLN...'!F33</f>
        <v>0</v>
      </c>
      <c r="BA60" s="94">
        <f>'SO 151.VZ - NAPOJENÍ POLN...'!F34</f>
        <v>0</v>
      </c>
      <c r="BB60" s="94">
        <f>'SO 151.VZ - NAPOJENÍ POLN...'!F35</f>
        <v>0</v>
      </c>
      <c r="BC60" s="94">
        <f>'SO 151.VZ - NAPOJENÍ POLN...'!F36</f>
        <v>0</v>
      </c>
      <c r="BD60" s="96">
        <f>'SO 151.VZ - NAPOJENÍ POLN...'!F37</f>
        <v>0</v>
      </c>
      <c r="BT60" s="97" t="s">
        <v>81</v>
      </c>
      <c r="BV60" s="97" t="s">
        <v>75</v>
      </c>
      <c r="BW60" s="97" t="s">
        <v>96</v>
      </c>
      <c r="BX60" s="97" t="s">
        <v>5</v>
      </c>
      <c r="CL60" s="97" t="s">
        <v>19</v>
      </c>
      <c r="CM60" s="97" t="s">
        <v>83</v>
      </c>
    </row>
    <row r="61" spans="1:91" s="7" customFormat="1" ht="24.75" customHeight="1">
      <c r="A61" s="87" t="s">
        <v>77</v>
      </c>
      <c r="B61" s="88"/>
      <c r="C61" s="89"/>
      <c r="D61" s="327" t="s">
        <v>97</v>
      </c>
      <c r="E61" s="327"/>
      <c r="F61" s="327"/>
      <c r="G61" s="327"/>
      <c r="H61" s="327"/>
      <c r="I61" s="90"/>
      <c r="J61" s="327" t="s">
        <v>98</v>
      </c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52">
        <f>'SO 152.VZ - NAPOJENÍ POLN...'!J30</f>
        <v>0</v>
      </c>
      <c r="AH61" s="353"/>
      <c r="AI61" s="353"/>
      <c r="AJ61" s="353"/>
      <c r="AK61" s="353"/>
      <c r="AL61" s="353"/>
      <c r="AM61" s="353"/>
      <c r="AN61" s="352">
        <f t="shared" si="0"/>
        <v>0</v>
      </c>
      <c r="AO61" s="353"/>
      <c r="AP61" s="353"/>
      <c r="AQ61" s="91" t="s">
        <v>80</v>
      </c>
      <c r="AR61" s="92"/>
      <c r="AS61" s="93">
        <v>0</v>
      </c>
      <c r="AT61" s="94">
        <f t="shared" si="1"/>
        <v>0</v>
      </c>
      <c r="AU61" s="95">
        <f>'SO 152.VZ - NAPOJENÍ POLN...'!P85</f>
        <v>0</v>
      </c>
      <c r="AV61" s="94">
        <f>'SO 152.VZ - NAPOJENÍ POLN...'!J33</f>
        <v>0</v>
      </c>
      <c r="AW61" s="94">
        <f>'SO 152.VZ - NAPOJENÍ POLN...'!J34</f>
        <v>0</v>
      </c>
      <c r="AX61" s="94">
        <f>'SO 152.VZ - NAPOJENÍ POLN...'!J35</f>
        <v>0</v>
      </c>
      <c r="AY61" s="94">
        <f>'SO 152.VZ - NAPOJENÍ POLN...'!J36</f>
        <v>0</v>
      </c>
      <c r="AZ61" s="94">
        <f>'SO 152.VZ - NAPOJENÍ POLN...'!F33</f>
        <v>0</v>
      </c>
      <c r="BA61" s="94">
        <f>'SO 152.VZ - NAPOJENÍ POLN...'!F34</f>
        <v>0</v>
      </c>
      <c r="BB61" s="94">
        <f>'SO 152.VZ - NAPOJENÍ POLN...'!F35</f>
        <v>0</v>
      </c>
      <c r="BC61" s="94">
        <f>'SO 152.VZ - NAPOJENÍ POLN...'!F36</f>
        <v>0</v>
      </c>
      <c r="BD61" s="96">
        <f>'SO 152.VZ - NAPOJENÍ POLN...'!F37</f>
        <v>0</v>
      </c>
      <c r="BT61" s="97" t="s">
        <v>81</v>
      </c>
      <c r="BV61" s="97" t="s">
        <v>75</v>
      </c>
      <c r="BW61" s="97" t="s">
        <v>99</v>
      </c>
      <c r="BX61" s="97" t="s">
        <v>5</v>
      </c>
      <c r="CL61" s="97" t="s">
        <v>19</v>
      </c>
      <c r="CM61" s="97" t="s">
        <v>83</v>
      </c>
    </row>
    <row r="62" spans="1:91" s="7" customFormat="1" ht="24.75" customHeight="1">
      <c r="A62" s="87" t="s">
        <v>77</v>
      </c>
      <c r="B62" s="88"/>
      <c r="C62" s="89"/>
      <c r="D62" s="327" t="s">
        <v>100</v>
      </c>
      <c r="E62" s="327"/>
      <c r="F62" s="327"/>
      <c r="G62" s="327"/>
      <c r="H62" s="327"/>
      <c r="I62" s="90"/>
      <c r="J62" s="327" t="s">
        <v>101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52">
        <f>'SO 153.VZ - NAPOJENÍ POLN...'!J30</f>
        <v>0</v>
      </c>
      <c r="AH62" s="353"/>
      <c r="AI62" s="353"/>
      <c r="AJ62" s="353"/>
      <c r="AK62" s="353"/>
      <c r="AL62" s="353"/>
      <c r="AM62" s="353"/>
      <c r="AN62" s="352">
        <f t="shared" si="0"/>
        <v>0</v>
      </c>
      <c r="AO62" s="353"/>
      <c r="AP62" s="353"/>
      <c r="AQ62" s="91" t="s">
        <v>80</v>
      </c>
      <c r="AR62" s="92"/>
      <c r="AS62" s="93">
        <v>0</v>
      </c>
      <c r="AT62" s="94">
        <f t="shared" si="1"/>
        <v>0</v>
      </c>
      <c r="AU62" s="95">
        <f>'SO 153.VZ - NAPOJENÍ POLN...'!P84</f>
        <v>0</v>
      </c>
      <c r="AV62" s="94">
        <f>'SO 153.VZ - NAPOJENÍ POLN...'!J33</f>
        <v>0</v>
      </c>
      <c r="AW62" s="94">
        <f>'SO 153.VZ - NAPOJENÍ POLN...'!J34</f>
        <v>0</v>
      </c>
      <c r="AX62" s="94">
        <f>'SO 153.VZ - NAPOJENÍ POLN...'!J35</f>
        <v>0</v>
      </c>
      <c r="AY62" s="94">
        <f>'SO 153.VZ - NAPOJENÍ POLN...'!J36</f>
        <v>0</v>
      </c>
      <c r="AZ62" s="94">
        <f>'SO 153.VZ - NAPOJENÍ POLN...'!F33</f>
        <v>0</v>
      </c>
      <c r="BA62" s="94">
        <f>'SO 153.VZ - NAPOJENÍ POLN...'!F34</f>
        <v>0</v>
      </c>
      <c r="BB62" s="94">
        <f>'SO 153.VZ - NAPOJENÍ POLN...'!F35</f>
        <v>0</v>
      </c>
      <c r="BC62" s="94">
        <f>'SO 153.VZ - NAPOJENÍ POLN...'!F36</f>
        <v>0</v>
      </c>
      <c r="BD62" s="96">
        <f>'SO 153.VZ - NAPOJENÍ POLN...'!F37</f>
        <v>0</v>
      </c>
      <c r="BT62" s="97" t="s">
        <v>81</v>
      </c>
      <c r="BV62" s="97" t="s">
        <v>75</v>
      </c>
      <c r="BW62" s="97" t="s">
        <v>102</v>
      </c>
      <c r="BX62" s="97" t="s">
        <v>5</v>
      </c>
      <c r="CL62" s="97" t="s">
        <v>19</v>
      </c>
      <c r="CM62" s="97" t="s">
        <v>83</v>
      </c>
    </row>
    <row r="63" spans="1:91" s="7" customFormat="1" ht="24.75" customHeight="1">
      <c r="A63" s="87" t="s">
        <v>77</v>
      </c>
      <c r="B63" s="88"/>
      <c r="C63" s="89"/>
      <c r="D63" s="327" t="s">
        <v>103</v>
      </c>
      <c r="E63" s="327"/>
      <c r="F63" s="327"/>
      <c r="G63" s="327"/>
      <c r="H63" s="327"/>
      <c r="I63" s="90"/>
      <c r="J63" s="327" t="s">
        <v>104</v>
      </c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52">
        <f>'SO 180.VZ - Dopravně-inže...'!J30</f>
        <v>0</v>
      </c>
      <c r="AH63" s="353"/>
      <c r="AI63" s="353"/>
      <c r="AJ63" s="353"/>
      <c r="AK63" s="353"/>
      <c r="AL63" s="353"/>
      <c r="AM63" s="353"/>
      <c r="AN63" s="352">
        <f t="shared" si="0"/>
        <v>0</v>
      </c>
      <c r="AO63" s="353"/>
      <c r="AP63" s="353"/>
      <c r="AQ63" s="91" t="s">
        <v>80</v>
      </c>
      <c r="AR63" s="92"/>
      <c r="AS63" s="93">
        <v>0</v>
      </c>
      <c r="AT63" s="94">
        <f t="shared" si="1"/>
        <v>0</v>
      </c>
      <c r="AU63" s="95">
        <f>'SO 180.VZ - Dopravně-inže...'!P81</f>
        <v>0</v>
      </c>
      <c r="AV63" s="94">
        <f>'SO 180.VZ - Dopravně-inže...'!J33</f>
        <v>0</v>
      </c>
      <c r="AW63" s="94">
        <f>'SO 180.VZ - Dopravně-inže...'!J34</f>
        <v>0</v>
      </c>
      <c r="AX63" s="94">
        <f>'SO 180.VZ - Dopravně-inže...'!J35</f>
        <v>0</v>
      </c>
      <c r="AY63" s="94">
        <f>'SO 180.VZ - Dopravně-inže...'!J36</f>
        <v>0</v>
      </c>
      <c r="AZ63" s="94">
        <f>'SO 180.VZ - Dopravně-inže...'!F33</f>
        <v>0</v>
      </c>
      <c r="BA63" s="94">
        <f>'SO 180.VZ - Dopravně-inže...'!F34</f>
        <v>0</v>
      </c>
      <c r="BB63" s="94">
        <f>'SO 180.VZ - Dopravně-inže...'!F35</f>
        <v>0</v>
      </c>
      <c r="BC63" s="94">
        <f>'SO 180.VZ - Dopravně-inže...'!F36</f>
        <v>0</v>
      </c>
      <c r="BD63" s="96">
        <f>'SO 180.VZ - Dopravně-inže...'!F37</f>
        <v>0</v>
      </c>
      <c r="BT63" s="97" t="s">
        <v>81</v>
      </c>
      <c r="BV63" s="97" t="s">
        <v>75</v>
      </c>
      <c r="BW63" s="97" t="s">
        <v>105</v>
      </c>
      <c r="BX63" s="97" t="s">
        <v>5</v>
      </c>
      <c r="CL63" s="97" t="s">
        <v>19</v>
      </c>
      <c r="CM63" s="97" t="s">
        <v>83</v>
      </c>
    </row>
    <row r="64" spans="1:91" s="7" customFormat="1" ht="24.75" customHeight="1">
      <c r="A64" s="87" t="s">
        <v>77</v>
      </c>
      <c r="B64" s="88"/>
      <c r="C64" s="89"/>
      <c r="D64" s="327" t="s">
        <v>106</v>
      </c>
      <c r="E64" s="327"/>
      <c r="F64" s="327"/>
      <c r="G64" s="327"/>
      <c r="H64" s="327"/>
      <c r="I64" s="90"/>
      <c r="J64" s="327" t="s">
        <v>107</v>
      </c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52">
        <f>'SO 190.HZ - Dopravní značení'!J30</f>
        <v>0</v>
      </c>
      <c r="AH64" s="353"/>
      <c r="AI64" s="353"/>
      <c r="AJ64" s="353"/>
      <c r="AK64" s="353"/>
      <c r="AL64" s="353"/>
      <c r="AM64" s="353"/>
      <c r="AN64" s="352">
        <f t="shared" si="0"/>
        <v>0</v>
      </c>
      <c r="AO64" s="353"/>
      <c r="AP64" s="353"/>
      <c r="AQ64" s="91" t="s">
        <v>80</v>
      </c>
      <c r="AR64" s="92"/>
      <c r="AS64" s="93">
        <v>0</v>
      </c>
      <c r="AT64" s="94">
        <f t="shared" si="1"/>
        <v>0</v>
      </c>
      <c r="AU64" s="95">
        <f>'SO 190.HZ - Dopravní značení'!P83</f>
        <v>0</v>
      </c>
      <c r="AV64" s="94">
        <f>'SO 190.HZ - Dopravní značení'!J33</f>
        <v>0</v>
      </c>
      <c r="AW64" s="94">
        <f>'SO 190.HZ - Dopravní značení'!J34</f>
        <v>0</v>
      </c>
      <c r="AX64" s="94">
        <f>'SO 190.HZ - Dopravní značení'!J35</f>
        <v>0</v>
      </c>
      <c r="AY64" s="94">
        <f>'SO 190.HZ - Dopravní značení'!J36</f>
        <v>0</v>
      </c>
      <c r="AZ64" s="94">
        <f>'SO 190.HZ - Dopravní značení'!F33</f>
        <v>0</v>
      </c>
      <c r="BA64" s="94">
        <f>'SO 190.HZ - Dopravní značení'!F34</f>
        <v>0</v>
      </c>
      <c r="BB64" s="94">
        <f>'SO 190.HZ - Dopravní značení'!F35</f>
        <v>0</v>
      </c>
      <c r="BC64" s="94">
        <f>'SO 190.HZ - Dopravní značení'!F36</f>
        <v>0</v>
      </c>
      <c r="BD64" s="96">
        <f>'SO 190.HZ - Dopravní značení'!F37</f>
        <v>0</v>
      </c>
      <c r="BT64" s="97" t="s">
        <v>81</v>
      </c>
      <c r="BV64" s="97" t="s">
        <v>75</v>
      </c>
      <c r="BW64" s="97" t="s">
        <v>108</v>
      </c>
      <c r="BX64" s="97" t="s">
        <v>5</v>
      </c>
      <c r="CL64" s="97" t="s">
        <v>19</v>
      </c>
      <c r="CM64" s="97" t="s">
        <v>83</v>
      </c>
    </row>
    <row r="65" spans="1:91" s="7" customFormat="1" ht="24.75" customHeight="1">
      <c r="A65" s="87" t="s">
        <v>77</v>
      </c>
      <c r="B65" s="88"/>
      <c r="C65" s="89"/>
      <c r="D65" s="327" t="s">
        <v>109</v>
      </c>
      <c r="E65" s="327"/>
      <c r="F65" s="327"/>
      <c r="G65" s="327"/>
      <c r="H65" s="327"/>
      <c r="I65" s="90"/>
      <c r="J65" s="327" t="s">
        <v>110</v>
      </c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52">
        <f>'SO 801.VZ - Rekultivace p...'!J30</f>
        <v>0</v>
      </c>
      <c r="AH65" s="353"/>
      <c r="AI65" s="353"/>
      <c r="AJ65" s="353"/>
      <c r="AK65" s="353"/>
      <c r="AL65" s="353"/>
      <c r="AM65" s="353"/>
      <c r="AN65" s="352">
        <f t="shared" si="0"/>
        <v>0</v>
      </c>
      <c r="AO65" s="353"/>
      <c r="AP65" s="353"/>
      <c r="AQ65" s="91" t="s">
        <v>80</v>
      </c>
      <c r="AR65" s="92"/>
      <c r="AS65" s="93">
        <v>0</v>
      </c>
      <c r="AT65" s="94">
        <f t="shared" si="1"/>
        <v>0</v>
      </c>
      <c r="AU65" s="95">
        <f>'SO 801.VZ - Rekultivace p...'!P81</f>
        <v>0</v>
      </c>
      <c r="AV65" s="94">
        <f>'SO 801.VZ - Rekultivace p...'!J33</f>
        <v>0</v>
      </c>
      <c r="AW65" s="94">
        <f>'SO 801.VZ - Rekultivace p...'!J34</f>
        <v>0</v>
      </c>
      <c r="AX65" s="94">
        <f>'SO 801.VZ - Rekultivace p...'!J35</f>
        <v>0</v>
      </c>
      <c r="AY65" s="94">
        <f>'SO 801.VZ - Rekultivace p...'!J36</f>
        <v>0</v>
      </c>
      <c r="AZ65" s="94">
        <f>'SO 801.VZ - Rekultivace p...'!F33</f>
        <v>0</v>
      </c>
      <c r="BA65" s="94">
        <f>'SO 801.VZ - Rekultivace p...'!F34</f>
        <v>0</v>
      </c>
      <c r="BB65" s="94">
        <f>'SO 801.VZ - Rekultivace p...'!F35</f>
        <v>0</v>
      </c>
      <c r="BC65" s="94">
        <f>'SO 801.VZ - Rekultivace p...'!F36</f>
        <v>0</v>
      </c>
      <c r="BD65" s="96">
        <f>'SO 801.VZ - Rekultivace p...'!F37</f>
        <v>0</v>
      </c>
      <c r="BT65" s="97" t="s">
        <v>81</v>
      </c>
      <c r="BV65" s="97" t="s">
        <v>75</v>
      </c>
      <c r="BW65" s="97" t="s">
        <v>111</v>
      </c>
      <c r="BX65" s="97" t="s">
        <v>5</v>
      </c>
      <c r="CL65" s="97" t="s">
        <v>19</v>
      </c>
      <c r="CM65" s="97" t="s">
        <v>83</v>
      </c>
    </row>
    <row r="66" spans="1:91" s="7" customFormat="1" ht="24.75" customHeight="1">
      <c r="A66" s="87" t="s">
        <v>77</v>
      </c>
      <c r="B66" s="88"/>
      <c r="C66" s="89"/>
      <c r="D66" s="327" t="s">
        <v>112</v>
      </c>
      <c r="E66" s="327"/>
      <c r="F66" s="327"/>
      <c r="G66" s="327"/>
      <c r="H66" s="327"/>
      <c r="I66" s="90"/>
      <c r="J66" s="327" t="s">
        <v>113</v>
      </c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52">
        <f>'SO 802.HZ - Kácení zeleně...'!J30</f>
        <v>0</v>
      </c>
      <c r="AH66" s="353"/>
      <c r="AI66" s="353"/>
      <c r="AJ66" s="353"/>
      <c r="AK66" s="353"/>
      <c r="AL66" s="353"/>
      <c r="AM66" s="353"/>
      <c r="AN66" s="352">
        <f t="shared" si="0"/>
        <v>0</v>
      </c>
      <c r="AO66" s="353"/>
      <c r="AP66" s="353"/>
      <c r="AQ66" s="91" t="s">
        <v>80</v>
      </c>
      <c r="AR66" s="92"/>
      <c r="AS66" s="93">
        <v>0</v>
      </c>
      <c r="AT66" s="94">
        <f t="shared" si="1"/>
        <v>0</v>
      </c>
      <c r="AU66" s="95">
        <f>'SO 802.HZ - Kácení zeleně...'!P81</f>
        <v>0</v>
      </c>
      <c r="AV66" s="94">
        <f>'SO 802.HZ - Kácení zeleně...'!J33</f>
        <v>0</v>
      </c>
      <c r="AW66" s="94">
        <f>'SO 802.HZ - Kácení zeleně...'!J34</f>
        <v>0</v>
      </c>
      <c r="AX66" s="94">
        <f>'SO 802.HZ - Kácení zeleně...'!J35</f>
        <v>0</v>
      </c>
      <c r="AY66" s="94">
        <f>'SO 802.HZ - Kácení zeleně...'!J36</f>
        <v>0</v>
      </c>
      <c r="AZ66" s="94">
        <f>'SO 802.HZ - Kácení zeleně...'!F33</f>
        <v>0</v>
      </c>
      <c r="BA66" s="94">
        <f>'SO 802.HZ - Kácení zeleně...'!F34</f>
        <v>0</v>
      </c>
      <c r="BB66" s="94">
        <f>'SO 802.HZ - Kácení zeleně...'!F35</f>
        <v>0</v>
      </c>
      <c r="BC66" s="94">
        <f>'SO 802.HZ - Kácení zeleně...'!F36</f>
        <v>0</v>
      </c>
      <c r="BD66" s="96">
        <f>'SO 802.HZ - Kácení zeleně...'!F37</f>
        <v>0</v>
      </c>
      <c r="BT66" s="97" t="s">
        <v>81</v>
      </c>
      <c r="BV66" s="97" t="s">
        <v>75</v>
      </c>
      <c r="BW66" s="97" t="s">
        <v>114</v>
      </c>
      <c r="BX66" s="97" t="s">
        <v>5</v>
      </c>
      <c r="CL66" s="97" t="s">
        <v>19</v>
      </c>
      <c r="CM66" s="97" t="s">
        <v>83</v>
      </c>
    </row>
    <row r="67" spans="1:91" s="7" customFormat="1" ht="24.75" customHeight="1">
      <c r="A67" s="87" t="s">
        <v>77</v>
      </c>
      <c r="B67" s="88"/>
      <c r="C67" s="89"/>
      <c r="D67" s="327" t="s">
        <v>115</v>
      </c>
      <c r="E67" s="327"/>
      <c r="F67" s="327"/>
      <c r="G67" s="327"/>
      <c r="H67" s="327"/>
      <c r="I67" s="90"/>
      <c r="J67" s="327" t="s">
        <v>113</v>
      </c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52">
        <f>'SO 802.N - Kácení zeleně ...'!J30</f>
        <v>0</v>
      </c>
      <c r="AH67" s="353"/>
      <c r="AI67" s="353"/>
      <c r="AJ67" s="353"/>
      <c r="AK67" s="353"/>
      <c r="AL67" s="353"/>
      <c r="AM67" s="353"/>
      <c r="AN67" s="352">
        <f t="shared" si="0"/>
        <v>0</v>
      </c>
      <c r="AO67" s="353"/>
      <c r="AP67" s="353"/>
      <c r="AQ67" s="91" t="s">
        <v>80</v>
      </c>
      <c r="AR67" s="92"/>
      <c r="AS67" s="93">
        <v>0</v>
      </c>
      <c r="AT67" s="94">
        <f t="shared" si="1"/>
        <v>0</v>
      </c>
      <c r="AU67" s="95">
        <f>'SO 802.N - Kácení zeleně ...'!P82</f>
        <v>0</v>
      </c>
      <c r="AV67" s="94">
        <f>'SO 802.N - Kácení zeleně ...'!J33</f>
        <v>0</v>
      </c>
      <c r="AW67" s="94">
        <f>'SO 802.N - Kácení zeleně ...'!J34</f>
        <v>0</v>
      </c>
      <c r="AX67" s="94">
        <f>'SO 802.N - Kácení zeleně ...'!J35</f>
        <v>0</v>
      </c>
      <c r="AY67" s="94">
        <f>'SO 802.N - Kácení zeleně ...'!J36</f>
        <v>0</v>
      </c>
      <c r="AZ67" s="94">
        <f>'SO 802.N - Kácení zeleně ...'!F33</f>
        <v>0</v>
      </c>
      <c r="BA67" s="94">
        <f>'SO 802.N - Kácení zeleně ...'!F34</f>
        <v>0</v>
      </c>
      <c r="BB67" s="94">
        <f>'SO 802.N - Kácení zeleně ...'!F35</f>
        <v>0</v>
      </c>
      <c r="BC67" s="94">
        <f>'SO 802.N - Kácení zeleně ...'!F36</f>
        <v>0</v>
      </c>
      <c r="BD67" s="96">
        <f>'SO 802.N - Kácení zeleně ...'!F37</f>
        <v>0</v>
      </c>
      <c r="BT67" s="97" t="s">
        <v>81</v>
      </c>
      <c r="BV67" s="97" t="s">
        <v>75</v>
      </c>
      <c r="BW67" s="97" t="s">
        <v>116</v>
      </c>
      <c r="BX67" s="97" t="s">
        <v>5</v>
      </c>
      <c r="CL67" s="97" t="s">
        <v>19</v>
      </c>
      <c r="CM67" s="97" t="s">
        <v>83</v>
      </c>
    </row>
    <row r="68" spans="1:91" s="7" customFormat="1" ht="24.75" customHeight="1">
      <c r="A68" s="87" t="s">
        <v>77</v>
      </c>
      <c r="B68" s="88"/>
      <c r="C68" s="89"/>
      <c r="D68" s="327" t="s">
        <v>117</v>
      </c>
      <c r="E68" s="327"/>
      <c r="F68" s="327"/>
      <c r="G68" s="327"/>
      <c r="H68" s="327"/>
      <c r="I68" s="90"/>
      <c r="J68" s="327" t="s">
        <v>90</v>
      </c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52">
        <f>'SO 101.N - PŘELOŽKA SILNI...'!J30</f>
        <v>0</v>
      </c>
      <c r="AH68" s="353"/>
      <c r="AI68" s="353"/>
      <c r="AJ68" s="353"/>
      <c r="AK68" s="353"/>
      <c r="AL68" s="353"/>
      <c r="AM68" s="353"/>
      <c r="AN68" s="352">
        <f t="shared" si="0"/>
        <v>0</v>
      </c>
      <c r="AO68" s="353"/>
      <c r="AP68" s="353"/>
      <c r="AQ68" s="91" t="s">
        <v>80</v>
      </c>
      <c r="AR68" s="92"/>
      <c r="AS68" s="93">
        <v>0</v>
      </c>
      <c r="AT68" s="94">
        <f t="shared" si="1"/>
        <v>0</v>
      </c>
      <c r="AU68" s="95">
        <f>'SO 101.N - PŘELOŽKA SILNI...'!P83</f>
        <v>0</v>
      </c>
      <c r="AV68" s="94">
        <f>'SO 101.N - PŘELOŽKA SILNI...'!J33</f>
        <v>0</v>
      </c>
      <c r="AW68" s="94">
        <f>'SO 101.N - PŘELOŽKA SILNI...'!J34</f>
        <v>0</v>
      </c>
      <c r="AX68" s="94">
        <f>'SO 101.N - PŘELOŽKA SILNI...'!J35</f>
        <v>0</v>
      </c>
      <c r="AY68" s="94">
        <f>'SO 101.N - PŘELOŽKA SILNI...'!J36</f>
        <v>0</v>
      </c>
      <c r="AZ68" s="94">
        <f>'SO 101.N - PŘELOŽKA SILNI...'!F33</f>
        <v>0</v>
      </c>
      <c r="BA68" s="94">
        <f>'SO 101.N - PŘELOŽKA SILNI...'!F34</f>
        <v>0</v>
      </c>
      <c r="BB68" s="94">
        <f>'SO 101.N - PŘELOŽKA SILNI...'!F35</f>
        <v>0</v>
      </c>
      <c r="BC68" s="94">
        <f>'SO 101.N - PŘELOŽKA SILNI...'!F36</f>
        <v>0</v>
      </c>
      <c r="BD68" s="96">
        <f>'SO 101.N - PŘELOŽKA SILNI...'!F37</f>
        <v>0</v>
      </c>
      <c r="BT68" s="97" t="s">
        <v>81</v>
      </c>
      <c r="BV68" s="97" t="s">
        <v>75</v>
      </c>
      <c r="BW68" s="97" t="s">
        <v>118</v>
      </c>
      <c r="BX68" s="97" t="s">
        <v>5</v>
      </c>
      <c r="CL68" s="97" t="s">
        <v>19</v>
      </c>
      <c r="CM68" s="97" t="s">
        <v>83</v>
      </c>
    </row>
    <row r="69" spans="1:91" s="7" customFormat="1" ht="24.75" customHeight="1">
      <c r="A69" s="87" t="s">
        <v>77</v>
      </c>
      <c r="B69" s="88"/>
      <c r="C69" s="89"/>
      <c r="D69" s="327" t="s">
        <v>119</v>
      </c>
      <c r="E69" s="327"/>
      <c r="F69" s="327"/>
      <c r="G69" s="327"/>
      <c r="H69" s="327"/>
      <c r="I69" s="90"/>
      <c r="J69" s="327" t="s">
        <v>87</v>
      </c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52">
        <f>'SO 020.N - Příprava území'!J30</f>
        <v>0</v>
      </c>
      <c r="AH69" s="353"/>
      <c r="AI69" s="353"/>
      <c r="AJ69" s="353"/>
      <c r="AK69" s="353"/>
      <c r="AL69" s="353"/>
      <c r="AM69" s="353"/>
      <c r="AN69" s="352">
        <f t="shared" si="0"/>
        <v>0</v>
      </c>
      <c r="AO69" s="353"/>
      <c r="AP69" s="353"/>
      <c r="AQ69" s="91" t="s">
        <v>80</v>
      </c>
      <c r="AR69" s="92"/>
      <c r="AS69" s="98">
        <v>0</v>
      </c>
      <c r="AT69" s="99">
        <f t="shared" si="1"/>
        <v>0</v>
      </c>
      <c r="AU69" s="100">
        <f>'SO 020.N - Příprava území'!P82</f>
        <v>0</v>
      </c>
      <c r="AV69" s="99">
        <f>'SO 020.N - Příprava území'!J33</f>
        <v>0</v>
      </c>
      <c r="AW69" s="99">
        <f>'SO 020.N - Příprava území'!J34</f>
        <v>0</v>
      </c>
      <c r="AX69" s="99">
        <f>'SO 020.N - Příprava území'!J35</f>
        <v>0</v>
      </c>
      <c r="AY69" s="99">
        <f>'SO 020.N - Příprava území'!J36</f>
        <v>0</v>
      </c>
      <c r="AZ69" s="99">
        <f>'SO 020.N - Příprava území'!F33</f>
        <v>0</v>
      </c>
      <c r="BA69" s="99">
        <f>'SO 020.N - Příprava území'!F34</f>
        <v>0</v>
      </c>
      <c r="BB69" s="99">
        <f>'SO 020.N - Příprava území'!F35</f>
        <v>0</v>
      </c>
      <c r="BC69" s="99">
        <f>'SO 020.N - Příprava území'!F36</f>
        <v>0</v>
      </c>
      <c r="BD69" s="101">
        <f>'SO 020.N - Příprava území'!F37</f>
        <v>0</v>
      </c>
      <c r="BT69" s="97" t="s">
        <v>81</v>
      </c>
      <c r="BV69" s="97" t="s">
        <v>75</v>
      </c>
      <c r="BW69" s="97" t="s">
        <v>120</v>
      </c>
      <c r="BX69" s="97" t="s">
        <v>5</v>
      </c>
      <c r="CL69" s="97" t="s">
        <v>19</v>
      </c>
      <c r="CM69" s="97" t="s">
        <v>83</v>
      </c>
    </row>
    <row r="70" spans="1:57" s="2" customFormat="1" ht="30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40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0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</sheetData>
  <sheetProtection algorithmName="SHA-512" hashValue="nunyXK0/lVT1nLyXfTAqXwIUySHO9PtMNX61m7EpBTzV5Qc353fM2tBXV1CNWevjcsHiXw8JGw7swtCFKSwX8g==" saltValue="shJ5CBrmJbyG9v++ae7A2AkwR+jWa8lWWGvptIfyQM3TMjxx5VOkWnIlNIC6F4Bii1IT6iAMSXNNRIpXPdtAzw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00.N - Vedlejší rozpo...'!C2" display="/"/>
    <hyperlink ref="A56" location="'SO 000.VZ - Vedlejší rozp...'!C2" display="/"/>
    <hyperlink ref="A57" location="'SO 020.VZ - Příprava území'!C2" display="/"/>
    <hyperlink ref="A58" location="'SO 101.HZ - PŘELOŽKA SILN...'!C2" display="/"/>
    <hyperlink ref="A59" location="'SO 101.VZ - PŘELOŽKA SILN...'!C2" display="/"/>
    <hyperlink ref="A60" location="'SO 151.VZ - NAPOJENÍ POLN...'!C2" display="/"/>
    <hyperlink ref="A61" location="'SO 152.VZ - NAPOJENÍ POLN...'!C2" display="/"/>
    <hyperlink ref="A62" location="'SO 153.VZ - NAPOJENÍ POLN...'!C2" display="/"/>
    <hyperlink ref="A63" location="'SO 180.VZ - Dopravně-inže...'!C2" display="/"/>
    <hyperlink ref="A64" location="'SO 190.HZ - Dopravní značení'!C2" display="/"/>
    <hyperlink ref="A65" location="'SO 801.VZ - Rekultivace p...'!C2" display="/"/>
    <hyperlink ref="A66" location="'SO 802.HZ - Kácení zeleně...'!C2" display="/"/>
    <hyperlink ref="A67" location="'SO 802.N - Kácení zeleně ...'!C2" display="/"/>
    <hyperlink ref="A68" location="'SO 101.N - PŘELOŽKA SILNI...'!C2" display="/"/>
    <hyperlink ref="A69" location="'SO 020.N - Příprava územ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105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1036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ROUND((SUM(BE81:BE145)),2)</f>
        <v>0</v>
      </c>
      <c r="G33" s="35"/>
      <c r="H33" s="35"/>
      <c r="I33" s="119">
        <v>0.21</v>
      </c>
      <c r="J33" s="118">
        <f>ROUND(((SUM(BE81:BE145))*I33),2)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ROUND((SUM(BF81:BF145)),2)</f>
        <v>0</v>
      </c>
      <c r="G34" s="35"/>
      <c r="H34" s="35"/>
      <c r="I34" s="119">
        <v>0.15</v>
      </c>
      <c r="J34" s="118">
        <f>ROUND(((SUM(BF81:BF145))*I34),2)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ROUND((SUM(BG81:BG145)),2)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ROUND((SUM(BH81:BH145)),2)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ROUND((SUM(BI81:BI145)),2)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180.VZ - Dopravně-inženýrské opatření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219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130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2" t="str">
        <f>E7</f>
        <v>NEPOMUK_PŘEŠTICE</v>
      </c>
      <c r="F71" s="373"/>
      <c r="G71" s="373"/>
      <c r="H71" s="373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122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9" t="str">
        <f>E9</f>
        <v>SO 180.VZ - Dopravně-inženýrské opatření</v>
      </c>
      <c r="F73" s="374"/>
      <c r="G73" s="374"/>
      <c r="H73" s="374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22. 2. 2021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25</v>
      </c>
      <c r="D77" s="37"/>
      <c r="E77" s="37"/>
      <c r="F77" s="28" t="str">
        <f>E15</f>
        <v>SPRÁVA A ÚDRŽBA SILNIC PLZEŇSKÉHO KRAJE</v>
      </c>
      <c r="G77" s="37"/>
      <c r="H77" s="37"/>
      <c r="I77" s="30" t="s">
        <v>32</v>
      </c>
      <c r="J77" s="33" t="str">
        <f>E21</f>
        <v>AFRY CZ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131</v>
      </c>
      <c r="D80" s="150" t="s">
        <v>58</v>
      </c>
      <c r="E80" s="150" t="s">
        <v>54</v>
      </c>
      <c r="F80" s="150" t="s">
        <v>55</v>
      </c>
      <c r="G80" s="150" t="s">
        <v>132</v>
      </c>
      <c r="H80" s="150" t="s">
        <v>133</v>
      </c>
      <c r="I80" s="150" t="s">
        <v>134</v>
      </c>
      <c r="J80" s="150" t="s">
        <v>126</v>
      </c>
      <c r="K80" s="151" t="s">
        <v>135</v>
      </c>
      <c r="L80" s="152"/>
      <c r="M80" s="69" t="s">
        <v>19</v>
      </c>
      <c r="N80" s="70" t="s">
        <v>43</v>
      </c>
      <c r="O80" s="70" t="s">
        <v>136</v>
      </c>
      <c r="P80" s="70" t="s">
        <v>137</v>
      </c>
      <c r="Q80" s="70" t="s">
        <v>138</v>
      </c>
      <c r="R80" s="70" t="s">
        <v>139</v>
      </c>
      <c r="S80" s="70" t="s">
        <v>140</v>
      </c>
      <c r="T80" s="71" t="s">
        <v>141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142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127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72</v>
      </c>
      <c r="E82" s="161" t="s">
        <v>225</v>
      </c>
      <c r="F82" s="161" t="s">
        <v>226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81</v>
      </c>
      <c r="AT82" s="170" t="s">
        <v>72</v>
      </c>
      <c r="AU82" s="170" t="s">
        <v>73</v>
      </c>
      <c r="AY82" s="169" t="s">
        <v>145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72</v>
      </c>
      <c r="E83" s="172" t="s">
        <v>282</v>
      </c>
      <c r="F83" s="172" t="s">
        <v>312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SUM(P84:P145)</f>
        <v>0</v>
      </c>
      <c r="Q83" s="166"/>
      <c r="R83" s="167">
        <f>SUM(R84:R145)</f>
        <v>0</v>
      </c>
      <c r="S83" s="166"/>
      <c r="T83" s="168">
        <f>SUM(T84:T145)</f>
        <v>0</v>
      </c>
      <c r="AR83" s="169" t="s">
        <v>81</v>
      </c>
      <c r="AT83" s="170" t="s">
        <v>72</v>
      </c>
      <c r="AU83" s="170" t="s">
        <v>81</v>
      </c>
      <c r="AY83" s="169" t="s">
        <v>145</v>
      </c>
      <c r="BK83" s="171">
        <f>SUM(BK84:BK145)</f>
        <v>0</v>
      </c>
    </row>
    <row r="84" spans="1:65" s="2" customFormat="1" ht="24.2" customHeight="1">
      <c r="A84" s="35"/>
      <c r="B84" s="36"/>
      <c r="C84" s="174" t="s">
        <v>81</v>
      </c>
      <c r="D84" s="174" t="s">
        <v>148</v>
      </c>
      <c r="E84" s="175" t="s">
        <v>1037</v>
      </c>
      <c r="F84" s="176" t="s">
        <v>1038</v>
      </c>
      <c r="G84" s="177" t="s">
        <v>302</v>
      </c>
      <c r="H84" s="178">
        <v>41</v>
      </c>
      <c r="I84" s="179"/>
      <c r="J84" s="180">
        <f>ROUND(I84*H84,2)</f>
        <v>0</v>
      </c>
      <c r="K84" s="176" t="s">
        <v>151</v>
      </c>
      <c r="L84" s="40"/>
      <c r="M84" s="181" t="s">
        <v>19</v>
      </c>
      <c r="N84" s="182" t="s">
        <v>44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159</v>
      </c>
      <c r="AT84" s="185" t="s">
        <v>148</v>
      </c>
      <c r="AU84" s="185" t="s">
        <v>83</v>
      </c>
      <c r="AY84" s="18" t="s">
        <v>145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81</v>
      </c>
      <c r="BK84" s="186">
        <f>ROUND(I84*H84,2)</f>
        <v>0</v>
      </c>
      <c r="BL84" s="18" t="s">
        <v>159</v>
      </c>
      <c r="BM84" s="185" t="s">
        <v>1039</v>
      </c>
    </row>
    <row r="85" spans="1:47" s="2" customFormat="1" ht="19.5">
      <c r="A85" s="35"/>
      <c r="B85" s="36"/>
      <c r="C85" s="37"/>
      <c r="D85" s="187" t="s">
        <v>154</v>
      </c>
      <c r="E85" s="37"/>
      <c r="F85" s="188" t="s">
        <v>1040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154</v>
      </c>
      <c r="AU85" s="18" t="s">
        <v>83</v>
      </c>
    </row>
    <row r="86" spans="1:47" s="2" customFormat="1" ht="11.25">
      <c r="A86" s="35"/>
      <c r="B86" s="36"/>
      <c r="C86" s="37"/>
      <c r="D86" s="192" t="s">
        <v>155</v>
      </c>
      <c r="E86" s="37"/>
      <c r="F86" s="193" t="s">
        <v>1041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155</v>
      </c>
      <c r="AU86" s="18" t="s">
        <v>83</v>
      </c>
    </row>
    <row r="87" spans="2:51" s="15" customFormat="1" ht="22.5">
      <c r="B87" s="220"/>
      <c r="C87" s="221"/>
      <c r="D87" s="187" t="s">
        <v>157</v>
      </c>
      <c r="E87" s="222" t="s">
        <v>19</v>
      </c>
      <c r="F87" s="223" t="s">
        <v>1042</v>
      </c>
      <c r="G87" s="221"/>
      <c r="H87" s="222" t="s">
        <v>19</v>
      </c>
      <c r="I87" s="224"/>
      <c r="J87" s="221"/>
      <c r="K87" s="221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157</v>
      </c>
      <c r="AU87" s="229" t="s">
        <v>83</v>
      </c>
      <c r="AV87" s="15" t="s">
        <v>81</v>
      </c>
      <c r="AW87" s="15" t="s">
        <v>35</v>
      </c>
      <c r="AX87" s="15" t="s">
        <v>73</v>
      </c>
      <c r="AY87" s="229" t="s">
        <v>145</v>
      </c>
    </row>
    <row r="88" spans="2:51" s="13" customFormat="1" ht="11.25">
      <c r="B88" s="194"/>
      <c r="C88" s="195"/>
      <c r="D88" s="187" t="s">
        <v>157</v>
      </c>
      <c r="E88" s="196" t="s">
        <v>19</v>
      </c>
      <c r="F88" s="197" t="s">
        <v>1043</v>
      </c>
      <c r="G88" s="195"/>
      <c r="H88" s="198">
        <v>41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157</v>
      </c>
      <c r="AU88" s="204" t="s">
        <v>83</v>
      </c>
      <c r="AV88" s="13" t="s">
        <v>83</v>
      </c>
      <c r="AW88" s="13" t="s">
        <v>35</v>
      </c>
      <c r="AX88" s="13" t="s">
        <v>73</v>
      </c>
      <c r="AY88" s="204" t="s">
        <v>145</v>
      </c>
    </row>
    <row r="89" spans="2:51" s="14" customFormat="1" ht="11.25">
      <c r="B89" s="205"/>
      <c r="C89" s="206"/>
      <c r="D89" s="187" t="s">
        <v>157</v>
      </c>
      <c r="E89" s="207" t="s">
        <v>19</v>
      </c>
      <c r="F89" s="208" t="s">
        <v>158</v>
      </c>
      <c r="G89" s="206"/>
      <c r="H89" s="209">
        <v>41</v>
      </c>
      <c r="I89" s="210"/>
      <c r="J89" s="206"/>
      <c r="K89" s="206"/>
      <c r="L89" s="211"/>
      <c r="M89" s="216"/>
      <c r="N89" s="217"/>
      <c r="O89" s="217"/>
      <c r="P89" s="217"/>
      <c r="Q89" s="217"/>
      <c r="R89" s="217"/>
      <c r="S89" s="217"/>
      <c r="T89" s="218"/>
      <c r="AT89" s="215" t="s">
        <v>157</v>
      </c>
      <c r="AU89" s="215" t="s">
        <v>83</v>
      </c>
      <c r="AV89" s="14" t="s">
        <v>159</v>
      </c>
      <c r="AW89" s="14" t="s">
        <v>35</v>
      </c>
      <c r="AX89" s="14" t="s">
        <v>81</v>
      </c>
      <c r="AY89" s="215" t="s">
        <v>145</v>
      </c>
    </row>
    <row r="90" spans="1:65" s="2" customFormat="1" ht="24.2" customHeight="1">
      <c r="A90" s="35"/>
      <c r="B90" s="36"/>
      <c r="C90" s="174" t="s">
        <v>83</v>
      </c>
      <c r="D90" s="174" t="s">
        <v>148</v>
      </c>
      <c r="E90" s="175" t="s">
        <v>1044</v>
      </c>
      <c r="F90" s="176" t="s">
        <v>1038</v>
      </c>
      <c r="G90" s="177" t="s">
        <v>302</v>
      </c>
      <c r="H90" s="178">
        <v>12</v>
      </c>
      <c r="I90" s="179"/>
      <c r="J90" s="180">
        <f>ROUND(I90*H90,2)</f>
        <v>0</v>
      </c>
      <c r="K90" s="176" t="s">
        <v>151</v>
      </c>
      <c r="L90" s="40"/>
      <c r="M90" s="181" t="s">
        <v>19</v>
      </c>
      <c r="N90" s="182" t="s">
        <v>44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148</v>
      </c>
      <c r="AU90" s="185" t="s">
        <v>83</v>
      </c>
      <c r="AY90" s="18" t="s">
        <v>145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81</v>
      </c>
      <c r="BK90" s="186">
        <f>ROUND(I90*H90,2)</f>
        <v>0</v>
      </c>
      <c r="BL90" s="18" t="s">
        <v>159</v>
      </c>
      <c r="BM90" s="185" t="s">
        <v>1045</v>
      </c>
    </row>
    <row r="91" spans="1:47" s="2" customFormat="1" ht="19.5">
      <c r="A91" s="35"/>
      <c r="B91" s="36"/>
      <c r="C91" s="37"/>
      <c r="D91" s="187" t="s">
        <v>154</v>
      </c>
      <c r="E91" s="37"/>
      <c r="F91" s="188" t="s">
        <v>1040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154</v>
      </c>
      <c r="AU91" s="18" t="s">
        <v>83</v>
      </c>
    </row>
    <row r="92" spans="1:47" s="2" customFormat="1" ht="11.25">
      <c r="A92" s="35"/>
      <c r="B92" s="36"/>
      <c r="C92" s="37"/>
      <c r="D92" s="192" t="s">
        <v>155</v>
      </c>
      <c r="E92" s="37"/>
      <c r="F92" s="193" t="s">
        <v>1046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155</v>
      </c>
      <c r="AU92" s="18" t="s">
        <v>83</v>
      </c>
    </row>
    <row r="93" spans="2:51" s="15" customFormat="1" ht="22.5">
      <c r="B93" s="220"/>
      <c r="C93" s="221"/>
      <c r="D93" s="187" t="s">
        <v>157</v>
      </c>
      <c r="E93" s="222" t="s">
        <v>19</v>
      </c>
      <c r="F93" s="223" t="s">
        <v>1047</v>
      </c>
      <c r="G93" s="221"/>
      <c r="H93" s="222" t="s">
        <v>19</v>
      </c>
      <c r="I93" s="224"/>
      <c r="J93" s="221"/>
      <c r="K93" s="221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157</v>
      </c>
      <c r="AU93" s="229" t="s">
        <v>83</v>
      </c>
      <c r="AV93" s="15" t="s">
        <v>81</v>
      </c>
      <c r="AW93" s="15" t="s">
        <v>35</v>
      </c>
      <c r="AX93" s="15" t="s">
        <v>73</v>
      </c>
      <c r="AY93" s="229" t="s">
        <v>145</v>
      </c>
    </row>
    <row r="94" spans="2:51" s="13" customFormat="1" ht="11.25">
      <c r="B94" s="194"/>
      <c r="C94" s="195"/>
      <c r="D94" s="187" t="s">
        <v>157</v>
      </c>
      <c r="E94" s="196" t="s">
        <v>19</v>
      </c>
      <c r="F94" s="197" t="s">
        <v>1048</v>
      </c>
      <c r="G94" s="195"/>
      <c r="H94" s="198">
        <v>12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157</v>
      </c>
      <c r="AU94" s="204" t="s">
        <v>83</v>
      </c>
      <c r="AV94" s="13" t="s">
        <v>83</v>
      </c>
      <c r="AW94" s="13" t="s">
        <v>35</v>
      </c>
      <c r="AX94" s="13" t="s">
        <v>73</v>
      </c>
      <c r="AY94" s="204" t="s">
        <v>145</v>
      </c>
    </row>
    <row r="95" spans="2:51" s="14" customFormat="1" ht="11.25">
      <c r="B95" s="205"/>
      <c r="C95" s="206"/>
      <c r="D95" s="187" t="s">
        <v>157</v>
      </c>
      <c r="E95" s="207" t="s">
        <v>19</v>
      </c>
      <c r="F95" s="208" t="s">
        <v>158</v>
      </c>
      <c r="G95" s="206"/>
      <c r="H95" s="209">
        <v>12</v>
      </c>
      <c r="I95" s="210"/>
      <c r="J95" s="206"/>
      <c r="K95" s="206"/>
      <c r="L95" s="211"/>
      <c r="M95" s="216"/>
      <c r="N95" s="217"/>
      <c r="O95" s="217"/>
      <c r="P95" s="217"/>
      <c r="Q95" s="217"/>
      <c r="R95" s="217"/>
      <c r="S95" s="217"/>
      <c r="T95" s="218"/>
      <c r="AT95" s="215" t="s">
        <v>157</v>
      </c>
      <c r="AU95" s="215" t="s">
        <v>83</v>
      </c>
      <c r="AV95" s="14" t="s">
        <v>159</v>
      </c>
      <c r="AW95" s="14" t="s">
        <v>35</v>
      </c>
      <c r="AX95" s="14" t="s">
        <v>81</v>
      </c>
      <c r="AY95" s="215" t="s">
        <v>145</v>
      </c>
    </row>
    <row r="96" spans="1:65" s="2" customFormat="1" ht="24.2" customHeight="1">
      <c r="A96" s="35"/>
      <c r="B96" s="36"/>
      <c r="C96" s="174" t="s">
        <v>174</v>
      </c>
      <c r="D96" s="174" t="s">
        <v>148</v>
      </c>
      <c r="E96" s="175" t="s">
        <v>1049</v>
      </c>
      <c r="F96" s="176" t="s">
        <v>1038</v>
      </c>
      <c r="G96" s="177" t="s">
        <v>302</v>
      </c>
      <c r="H96" s="178">
        <v>4</v>
      </c>
      <c r="I96" s="179"/>
      <c r="J96" s="180">
        <f>ROUND(I96*H96,2)</f>
        <v>0</v>
      </c>
      <c r="K96" s="176" t="s">
        <v>151</v>
      </c>
      <c r="L96" s="40"/>
      <c r="M96" s="181" t="s">
        <v>19</v>
      </c>
      <c r="N96" s="182" t="s">
        <v>44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159</v>
      </c>
      <c r="AT96" s="185" t="s">
        <v>148</v>
      </c>
      <c r="AU96" s="185" t="s">
        <v>83</v>
      </c>
      <c r="AY96" s="18" t="s">
        <v>145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81</v>
      </c>
      <c r="BK96" s="186">
        <f>ROUND(I96*H96,2)</f>
        <v>0</v>
      </c>
      <c r="BL96" s="18" t="s">
        <v>159</v>
      </c>
      <c r="BM96" s="185" t="s">
        <v>1050</v>
      </c>
    </row>
    <row r="97" spans="1:47" s="2" customFormat="1" ht="19.5">
      <c r="A97" s="35"/>
      <c r="B97" s="36"/>
      <c r="C97" s="37"/>
      <c r="D97" s="187" t="s">
        <v>154</v>
      </c>
      <c r="E97" s="37"/>
      <c r="F97" s="188" t="s">
        <v>1040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154</v>
      </c>
      <c r="AU97" s="18" t="s">
        <v>83</v>
      </c>
    </row>
    <row r="98" spans="1:47" s="2" customFormat="1" ht="11.25">
      <c r="A98" s="35"/>
      <c r="B98" s="36"/>
      <c r="C98" s="37"/>
      <c r="D98" s="192" t="s">
        <v>155</v>
      </c>
      <c r="E98" s="37"/>
      <c r="F98" s="193" t="s">
        <v>1051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155</v>
      </c>
      <c r="AU98" s="18" t="s">
        <v>83</v>
      </c>
    </row>
    <row r="99" spans="2:51" s="15" customFormat="1" ht="11.25">
      <c r="B99" s="220"/>
      <c r="C99" s="221"/>
      <c r="D99" s="187" t="s">
        <v>157</v>
      </c>
      <c r="E99" s="222" t="s">
        <v>19</v>
      </c>
      <c r="F99" s="223" t="s">
        <v>1052</v>
      </c>
      <c r="G99" s="221"/>
      <c r="H99" s="222" t="s">
        <v>19</v>
      </c>
      <c r="I99" s="224"/>
      <c r="J99" s="221"/>
      <c r="K99" s="221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83</v>
      </c>
      <c r="AV99" s="15" t="s">
        <v>81</v>
      </c>
      <c r="AW99" s="15" t="s">
        <v>35</v>
      </c>
      <c r="AX99" s="15" t="s">
        <v>73</v>
      </c>
      <c r="AY99" s="229" t="s">
        <v>145</v>
      </c>
    </row>
    <row r="100" spans="2:51" s="13" customFormat="1" ht="11.25">
      <c r="B100" s="194"/>
      <c r="C100" s="195"/>
      <c r="D100" s="187" t="s">
        <v>157</v>
      </c>
      <c r="E100" s="196" t="s">
        <v>19</v>
      </c>
      <c r="F100" s="197" t="s">
        <v>1053</v>
      </c>
      <c r="G100" s="195"/>
      <c r="H100" s="198">
        <v>4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157</v>
      </c>
      <c r="AU100" s="204" t="s">
        <v>83</v>
      </c>
      <c r="AV100" s="13" t="s">
        <v>83</v>
      </c>
      <c r="AW100" s="13" t="s">
        <v>35</v>
      </c>
      <c r="AX100" s="13" t="s">
        <v>73</v>
      </c>
      <c r="AY100" s="204" t="s">
        <v>145</v>
      </c>
    </row>
    <row r="101" spans="2:51" s="14" customFormat="1" ht="11.25">
      <c r="B101" s="205"/>
      <c r="C101" s="206"/>
      <c r="D101" s="187" t="s">
        <v>157</v>
      </c>
      <c r="E101" s="207" t="s">
        <v>19</v>
      </c>
      <c r="F101" s="208" t="s">
        <v>158</v>
      </c>
      <c r="G101" s="206"/>
      <c r="H101" s="209">
        <v>4</v>
      </c>
      <c r="I101" s="210"/>
      <c r="J101" s="206"/>
      <c r="K101" s="206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5" t="s">
        <v>157</v>
      </c>
      <c r="AU101" s="215" t="s">
        <v>83</v>
      </c>
      <c r="AV101" s="14" t="s">
        <v>159</v>
      </c>
      <c r="AW101" s="14" t="s">
        <v>35</v>
      </c>
      <c r="AX101" s="14" t="s">
        <v>81</v>
      </c>
      <c r="AY101" s="215" t="s">
        <v>145</v>
      </c>
    </row>
    <row r="102" spans="1:65" s="2" customFormat="1" ht="24.2" customHeight="1">
      <c r="A102" s="35"/>
      <c r="B102" s="36"/>
      <c r="C102" s="174" t="s">
        <v>159</v>
      </c>
      <c r="D102" s="174" t="s">
        <v>148</v>
      </c>
      <c r="E102" s="175" t="s">
        <v>1054</v>
      </c>
      <c r="F102" s="176" t="s">
        <v>1038</v>
      </c>
      <c r="G102" s="177" t="s">
        <v>302</v>
      </c>
      <c r="H102" s="178">
        <v>14</v>
      </c>
      <c r="I102" s="179"/>
      <c r="J102" s="180">
        <f>ROUND(I102*H102,2)</f>
        <v>0</v>
      </c>
      <c r="K102" s="176" t="s">
        <v>151</v>
      </c>
      <c r="L102" s="40"/>
      <c r="M102" s="181" t="s">
        <v>19</v>
      </c>
      <c r="N102" s="182" t="s">
        <v>44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159</v>
      </c>
      <c r="AT102" s="185" t="s">
        <v>148</v>
      </c>
      <c r="AU102" s="185" t="s">
        <v>83</v>
      </c>
      <c r="AY102" s="18" t="s">
        <v>145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81</v>
      </c>
      <c r="BK102" s="186">
        <f>ROUND(I102*H102,2)</f>
        <v>0</v>
      </c>
      <c r="BL102" s="18" t="s">
        <v>159</v>
      </c>
      <c r="BM102" s="185" t="s">
        <v>1055</v>
      </c>
    </row>
    <row r="103" spans="1:47" s="2" customFormat="1" ht="19.5">
      <c r="A103" s="35"/>
      <c r="B103" s="36"/>
      <c r="C103" s="37"/>
      <c r="D103" s="187" t="s">
        <v>154</v>
      </c>
      <c r="E103" s="37"/>
      <c r="F103" s="188" t="s">
        <v>1040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154</v>
      </c>
      <c r="AU103" s="18" t="s">
        <v>83</v>
      </c>
    </row>
    <row r="104" spans="1:47" s="2" customFormat="1" ht="11.25">
      <c r="A104" s="35"/>
      <c r="B104" s="36"/>
      <c r="C104" s="37"/>
      <c r="D104" s="192" t="s">
        <v>155</v>
      </c>
      <c r="E104" s="37"/>
      <c r="F104" s="193" t="s">
        <v>1056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155</v>
      </c>
      <c r="AU104" s="18" t="s">
        <v>83</v>
      </c>
    </row>
    <row r="105" spans="2:51" s="15" customFormat="1" ht="22.5">
      <c r="B105" s="220"/>
      <c r="C105" s="221"/>
      <c r="D105" s="187" t="s">
        <v>157</v>
      </c>
      <c r="E105" s="222" t="s">
        <v>19</v>
      </c>
      <c r="F105" s="223" t="s">
        <v>1057</v>
      </c>
      <c r="G105" s="221"/>
      <c r="H105" s="222" t="s">
        <v>19</v>
      </c>
      <c r="I105" s="224"/>
      <c r="J105" s="221"/>
      <c r="K105" s="221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157</v>
      </c>
      <c r="AU105" s="229" t="s">
        <v>83</v>
      </c>
      <c r="AV105" s="15" t="s">
        <v>81</v>
      </c>
      <c r="AW105" s="15" t="s">
        <v>35</v>
      </c>
      <c r="AX105" s="15" t="s">
        <v>73</v>
      </c>
      <c r="AY105" s="229" t="s">
        <v>145</v>
      </c>
    </row>
    <row r="106" spans="2:51" s="13" customFormat="1" ht="11.25">
      <c r="B106" s="194"/>
      <c r="C106" s="195"/>
      <c r="D106" s="187" t="s">
        <v>157</v>
      </c>
      <c r="E106" s="196" t="s">
        <v>19</v>
      </c>
      <c r="F106" s="197" t="s">
        <v>1058</v>
      </c>
      <c r="G106" s="195"/>
      <c r="H106" s="198">
        <v>14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157</v>
      </c>
      <c r="AU106" s="204" t="s">
        <v>83</v>
      </c>
      <c r="AV106" s="13" t="s">
        <v>83</v>
      </c>
      <c r="AW106" s="13" t="s">
        <v>35</v>
      </c>
      <c r="AX106" s="13" t="s">
        <v>73</v>
      </c>
      <c r="AY106" s="204" t="s">
        <v>145</v>
      </c>
    </row>
    <row r="107" spans="2:51" s="14" customFormat="1" ht="11.25">
      <c r="B107" s="205"/>
      <c r="C107" s="206"/>
      <c r="D107" s="187" t="s">
        <v>157</v>
      </c>
      <c r="E107" s="207" t="s">
        <v>19</v>
      </c>
      <c r="F107" s="208" t="s">
        <v>158</v>
      </c>
      <c r="G107" s="206"/>
      <c r="H107" s="209">
        <v>14</v>
      </c>
      <c r="I107" s="210"/>
      <c r="J107" s="206"/>
      <c r="K107" s="206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5" t="s">
        <v>157</v>
      </c>
      <c r="AU107" s="215" t="s">
        <v>83</v>
      </c>
      <c r="AV107" s="14" t="s">
        <v>159</v>
      </c>
      <c r="AW107" s="14" t="s">
        <v>35</v>
      </c>
      <c r="AX107" s="14" t="s">
        <v>81</v>
      </c>
      <c r="AY107" s="215" t="s">
        <v>145</v>
      </c>
    </row>
    <row r="108" spans="1:65" s="2" customFormat="1" ht="24.2" customHeight="1">
      <c r="A108" s="35"/>
      <c r="B108" s="36"/>
      <c r="C108" s="174" t="s">
        <v>144</v>
      </c>
      <c r="D108" s="174" t="s">
        <v>148</v>
      </c>
      <c r="E108" s="175" t="s">
        <v>1059</v>
      </c>
      <c r="F108" s="176" t="s">
        <v>1060</v>
      </c>
      <c r="G108" s="177" t="s">
        <v>302</v>
      </c>
      <c r="H108" s="178">
        <v>1722</v>
      </c>
      <c r="I108" s="179"/>
      <c r="J108" s="180">
        <f>ROUND(I108*H108,2)</f>
        <v>0</v>
      </c>
      <c r="K108" s="176" t="s">
        <v>151</v>
      </c>
      <c r="L108" s="40"/>
      <c r="M108" s="181" t="s">
        <v>19</v>
      </c>
      <c r="N108" s="182" t="s">
        <v>44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159</v>
      </c>
      <c r="AT108" s="185" t="s">
        <v>148</v>
      </c>
      <c r="AU108" s="185" t="s">
        <v>83</v>
      </c>
      <c r="AY108" s="18" t="s">
        <v>145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81</v>
      </c>
      <c r="BK108" s="186">
        <f>ROUND(I108*H108,2)</f>
        <v>0</v>
      </c>
      <c r="BL108" s="18" t="s">
        <v>159</v>
      </c>
      <c r="BM108" s="185" t="s">
        <v>1061</v>
      </c>
    </row>
    <row r="109" spans="1:47" s="2" customFormat="1" ht="29.25">
      <c r="A109" s="35"/>
      <c r="B109" s="36"/>
      <c r="C109" s="37"/>
      <c r="D109" s="187" t="s">
        <v>154</v>
      </c>
      <c r="E109" s="37"/>
      <c r="F109" s="188" t="s">
        <v>1062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154</v>
      </c>
      <c r="AU109" s="18" t="s">
        <v>83</v>
      </c>
    </row>
    <row r="110" spans="1:47" s="2" customFormat="1" ht="11.25">
      <c r="A110" s="35"/>
      <c r="B110" s="36"/>
      <c r="C110" s="37"/>
      <c r="D110" s="192" t="s">
        <v>155</v>
      </c>
      <c r="E110" s="37"/>
      <c r="F110" s="193" t="s">
        <v>1063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155</v>
      </c>
      <c r="AU110" s="18" t="s">
        <v>83</v>
      </c>
    </row>
    <row r="111" spans="2:51" s="15" customFormat="1" ht="22.5">
      <c r="B111" s="220"/>
      <c r="C111" s="221"/>
      <c r="D111" s="187" t="s">
        <v>157</v>
      </c>
      <c r="E111" s="222" t="s">
        <v>19</v>
      </c>
      <c r="F111" s="223" t="s">
        <v>1064</v>
      </c>
      <c r="G111" s="221"/>
      <c r="H111" s="222" t="s">
        <v>19</v>
      </c>
      <c r="I111" s="224"/>
      <c r="J111" s="221"/>
      <c r="K111" s="221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157</v>
      </c>
      <c r="AU111" s="229" t="s">
        <v>83</v>
      </c>
      <c r="AV111" s="15" t="s">
        <v>81</v>
      </c>
      <c r="AW111" s="15" t="s">
        <v>35</v>
      </c>
      <c r="AX111" s="15" t="s">
        <v>73</v>
      </c>
      <c r="AY111" s="229" t="s">
        <v>145</v>
      </c>
    </row>
    <row r="112" spans="2:51" s="13" customFormat="1" ht="11.25">
      <c r="B112" s="194"/>
      <c r="C112" s="195"/>
      <c r="D112" s="187" t="s">
        <v>157</v>
      </c>
      <c r="E112" s="196" t="s">
        <v>19</v>
      </c>
      <c r="F112" s="197" t="s">
        <v>1065</v>
      </c>
      <c r="G112" s="195"/>
      <c r="H112" s="198">
        <v>1722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157</v>
      </c>
      <c r="AU112" s="204" t="s">
        <v>83</v>
      </c>
      <c r="AV112" s="13" t="s">
        <v>83</v>
      </c>
      <c r="AW112" s="13" t="s">
        <v>35</v>
      </c>
      <c r="AX112" s="13" t="s">
        <v>73</v>
      </c>
      <c r="AY112" s="204" t="s">
        <v>145</v>
      </c>
    </row>
    <row r="113" spans="2:51" s="14" customFormat="1" ht="11.25">
      <c r="B113" s="205"/>
      <c r="C113" s="206"/>
      <c r="D113" s="187" t="s">
        <v>157</v>
      </c>
      <c r="E113" s="207" t="s">
        <v>19</v>
      </c>
      <c r="F113" s="208" t="s">
        <v>158</v>
      </c>
      <c r="G113" s="206"/>
      <c r="H113" s="209">
        <v>1722</v>
      </c>
      <c r="I113" s="210"/>
      <c r="J113" s="206"/>
      <c r="K113" s="206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5" t="s">
        <v>157</v>
      </c>
      <c r="AU113" s="215" t="s">
        <v>83</v>
      </c>
      <c r="AV113" s="14" t="s">
        <v>159</v>
      </c>
      <c r="AW113" s="14" t="s">
        <v>35</v>
      </c>
      <c r="AX113" s="14" t="s">
        <v>81</v>
      </c>
      <c r="AY113" s="215" t="s">
        <v>145</v>
      </c>
    </row>
    <row r="114" spans="1:65" s="2" customFormat="1" ht="24.2" customHeight="1">
      <c r="A114" s="35"/>
      <c r="B114" s="36"/>
      <c r="C114" s="174" t="s">
        <v>190</v>
      </c>
      <c r="D114" s="174" t="s">
        <v>148</v>
      </c>
      <c r="E114" s="175" t="s">
        <v>1066</v>
      </c>
      <c r="F114" s="176" t="s">
        <v>1060</v>
      </c>
      <c r="G114" s="177" t="s">
        <v>302</v>
      </c>
      <c r="H114" s="178">
        <v>1512</v>
      </c>
      <c r="I114" s="179"/>
      <c r="J114" s="180">
        <f>ROUND(I114*H114,2)</f>
        <v>0</v>
      </c>
      <c r="K114" s="176" t="s">
        <v>151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159</v>
      </c>
      <c r="AT114" s="185" t="s">
        <v>148</v>
      </c>
      <c r="AU114" s="185" t="s">
        <v>83</v>
      </c>
      <c r="AY114" s="18" t="s">
        <v>145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159</v>
      </c>
      <c r="BM114" s="185" t="s">
        <v>1067</v>
      </c>
    </row>
    <row r="115" spans="1:47" s="2" customFormat="1" ht="29.25">
      <c r="A115" s="35"/>
      <c r="B115" s="36"/>
      <c r="C115" s="37"/>
      <c r="D115" s="187" t="s">
        <v>154</v>
      </c>
      <c r="E115" s="37"/>
      <c r="F115" s="188" t="s">
        <v>1062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154</v>
      </c>
      <c r="AU115" s="18" t="s">
        <v>83</v>
      </c>
    </row>
    <row r="116" spans="1:47" s="2" customFormat="1" ht="11.25">
      <c r="A116" s="35"/>
      <c r="B116" s="36"/>
      <c r="C116" s="37"/>
      <c r="D116" s="192" t="s">
        <v>155</v>
      </c>
      <c r="E116" s="37"/>
      <c r="F116" s="193" t="s">
        <v>1068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155</v>
      </c>
      <c r="AU116" s="18" t="s">
        <v>83</v>
      </c>
    </row>
    <row r="117" spans="2:51" s="15" customFormat="1" ht="22.5">
      <c r="B117" s="220"/>
      <c r="C117" s="221"/>
      <c r="D117" s="187" t="s">
        <v>157</v>
      </c>
      <c r="E117" s="222" t="s">
        <v>19</v>
      </c>
      <c r="F117" s="223" t="s">
        <v>1069</v>
      </c>
      <c r="G117" s="221"/>
      <c r="H117" s="222" t="s">
        <v>19</v>
      </c>
      <c r="I117" s="224"/>
      <c r="J117" s="221"/>
      <c r="K117" s="221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83</v>
      </c>
      <c r="AV117" s="15" t="s">
        <v>81</v>
      </c>
      <c r="AW117" s="15" t="s">
        <v>35</v>
      </c>
      <c r="AX117" s="15" t="s">
        <v>73</v>
      </c>
      <c r="AY117" s="229" t="s">
        <v>145</v>
      </c>
    </row>
    <row r="118" spans="2:51" s="13" customFormat="1" ht="11.25">
      <c r="B118" s="194"/>
      <c r="C118" s="195"/>
      <c r="D118" s="187" t="s">
        <v>157</v>
      </c>
      <c r="E118" s="196" t="s">
        <v>19</v>
      </c>
      <c r="F118" s="197" t="s">
        <v>1070</v>
      </c>
      <c r="G118" s="195"/>
      <c r="H118" s="198">
        <v>1512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157</v>
      </c>
      <c r="AU118" s="204" t="s">
        <v>83</v>
      </c>
      <c r="AV118" s="13" t="s">
        <v>83</v>
      </c>
      <c r="AW118" s="13" t="s">
        <v>35</v>
      </c>
      <c r="AX118" s="13" t="s">
        <v>73</v>
      </c>
      <c r="AY118" s="204" t="s">
        <v>145</v>
      </c>
    </row>
    <row r="119" spans="2:51" s="14" customFormat="1" ht="11.25">
      <c r="B119" s="205"/>
      <c r="C119" s="206"/>
      <c r="D119" s="187" t="s">
        <v>157</v>
      </c>
      <c r="E119" s="207" t="s">
        <v>19</v>
      </c>
      <c r="F119" s="208" t="s">
        <v>158</v>
      </c>
      <c r="G119" s="206"/>
      <c r="H119" s="209">
        <v>1512</v>
      </c>
      <c r="I119" s="210"/>
      <c r="J119" s="206"/>
      <c r="K119" s="206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5" t="s">
        <v>157</v>
      </c>
      <c r="AU119" s="215" t="s">
        <v>83</v>
      </c>
      <c r="AV119" s="14" t="s">
        <v>159</v>
      </c>
      <c r="AW119" s="14" t="s">
        <v>35</v>
      </c>
      <c r="AX119" s="14" t="s">
        <v>81</v>
      </c>
      <c r="AY119" s="215" t="s">
        <v>145</v>
      </c>
    </row>
    <row r="120" spans="1:65" s="2" customFormat="1" ht="24.2" customHeight="1">
      <c r="A120" s="35"/>
      <c r="B120" s="36"/>
      <c r="C120" s="174" t="s">
        <v>198</v>
      </c>
      <c r="D120" s="174" t="s">
        <v>148</v>
      </c>
      <c r="E120" s="175" t="s">
        <v>1071</v>
      </c>
      <c r="F120" s="176" t="s">
        <v>1060</v>
      </c>
      <c r="G120" s="177" t="s">
        <v>302</v>
      </c>
      <c r="H120" s="178">
        <v>168</v>
      </c>
      <c r="I120" s="179"/>
      <c r="J120" s="180">
        <f>ROUND(I120*H120,2)</f>
        <v>0</v>
      </c>
      <c r="K120" s="176" t="s">
        <v>151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159</v>
      </c>
      <c r="AT120" s="185" t="s">
        <v>148</v>
      </c>
      <c r="AU120" s="185" t="s">
        <v>83</v>
      </c>
      <c r="AY120" s="18" t="s">
        <v>145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159</v>
      </c>
      <c r="BM120" s="185" t="s">
        <v>1072</v>
      </c>
    </row>
    <row r="121" spans="1:47" s="2" customFormat="1" ht="29.25">
      <c r="A121" s="35"/>
      <c r="B121" s="36"/>
      <c r="C121" s="37"/>
      <c r="D121" s="187" t="s">
        <v>154</v>
      </c>
      <c r="E121" s="37"/>
      <c r="F121" s="188" t="s">
        <v>1062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154</v>
      </c>
      <c r="AU121" s="18" t="s">
        <v>83</v>
      </c>
    </row>
    <row r="122" spans="1:47" s="2" customFormat="1" ht="11.25">
      <c r="A122" s="35"/>
      <c r="B122" s="36"/>
      <c r="C122" s="37"/>
      <c r="D122" s="192" t="s">
        <v>155</v>
      </c>
      <c r="E122" s="37"/>
      <c r="F122" s="193" t="s">
        <v>1073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155</v>
      </c>
      <c r="AU122" s="18" t="s">
        <v>83</v>
      </c>
    </row>
    <row r="123" spans="2:51" s="15" customFormat="1" ht="11.25">
      <c r="B123" s="220"/>
      <c r="C123" s="221"/>
      <c r="D123" s="187" t="s">
        <v>157</v>
      </c>
      <c r="E123" s="222" t="s">
        <v>19</v>
      </c>
      <c r="F123" s="223" t="s">
        <v>1074</v>
      </c>
      <c r="G123" s="221"/>
      <c r="H123" s="222" t="s">
        <v>19</v>
      </c>
      <c r="I123" s="224"/>
      <c r="J123" s="221"/>
      <c r="K123" s="221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157</v>
      </c>
      <c r="AU123" s="229" t="s">
        <v>83</v>
      </c>
      <c r="AV123" s="15" t="s">
        <v>81</v>
      </c>
      <c r="AW123" s="15" t="s">
        <v>35</v>
      </c>
      <c r="AX123" s="15" t="s">
        <v>73</v>
      </c>
      <c r="AY123" s="229" t="s">
        <v>145</v>
      </c>
    </row>
    <row r="124" spans="2:51" s="13" customFormat="1" ht="11.25">
      <c r="B124" s="194"/>
      <c r="C124" s="195"/>
      <c r="D124" s="187" t="s">
        <v>157</v>
      </c>
      <c r="E124" s="196" t="s">
        <v>19</v>
      </c>
      <c r="F124" s="197" t="s">
        <v>1075</v>
      </c>
      <c r="G124" s="195"/>
      <c r="H124" s="198">
        <v>168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157</v>
      </c>
      <c r="AU124" s="204" t="s">
        <v>83</v>
      </c>
      <c r="AV124" s="13" t="s">
        <v>83</v>
      </c>
      <c r="AW124" s="13" t="s">
        <v>35</v>
      </c>
      <c r="AX124" s="13" t="s">
        <v>73</v>
      </c>
      <c r="AY124" s="204" t="s">
        <v>145</v>
      </c>
    </row>
    <row r="125" spans="2:51" s="14" customFormat="1" ht="11.25">
      <c r="B125" s="205"/>
      <c r="C125" s="206"/>
      <c r="D125" s="187" t="s">
        <v>157</v>
      </c>
      <c r="E125" s="207" t="s">
        <v>19</v>
      </c>
      <c r="F125" s="208" t="s">
        <v>158</v>
      </c>
      <c r="G125" s="206"/>
      <c r="H125" s="209">
        <v>168</v>
      </c>
      <c r="I125" s="210"/>
      <c r="J125" s="206"/>
      <c r="K125" s="206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5" t="s">
        <v>157</v>
      </c>
      <c r="AU125" s="215" t="s">
        <v>83</v>
      </c>
      <c r="AV125" s="14" t="s">
        <v>159</v>
      </c>
      <c r="AW125" s="14" t="s">
        <v>35</v>
      </c>
      <c r="AX125" s="14" t="s">
        <v>81</v>
      </c>
      <c r="AY125" s="215" t="s">
        <v>145</v>
      </c>
    </row>
    <row r="126" spans="1:65" s="2" customFormat="1" ht="24.2" customHeight="1">
      <c r="A126" s="35"/>
      <c r="B126" s="36"/>
      <c r="C126" s="174" t="s">
        <v>206</v>
      </c>
      <c r="D126" s="174" t="s">
        <v>148</v>
      </c>
      <c r="E126" s="175" t="s">
        <v>1076</v>
      </c>
      <c r="F126" s="176" t="s">
        <v>1060</v>
      </c>
      <c r="G126" s="177" t="s">
        <v>302</v>
      </c>
      <c r="H126" s="178">
        <v>294</v>
      </c>
      <c r="I126" s="179"/>
      <c r="J126" s="180">
        <f>ROUND(I126*H126,2)</f>
        <v>0</v>
      </c>
      <c r="K126" s="176" t="s">
        <v>151</v>
      </c>
      <c r="L126" s="40"/>
      <c r="M126" s="181" t="s">
        <v>19</v>
      </c>
      <c r="N126" s="182" t="s">
        <v>44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159</v>
      </c>
      <c r="AT126" s="185" t="s">
        <v>148</v>
      </c>
      <c r="AU126" s="185" t="s">
        <v>83</v>
      </c>
      <c r="AY126" s="18" t="s">
        <v>145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81</v>
      </c>
      <c r="BK126" s="186">
        <f>ROUND(I126*H126,2)</f>
        <v>0</v>
      </c>
      <c r="BL126" s="18" t="s">
        <v>159</v>
      </c>
      <c r="BM126" s="185" t="s">
        <v>1077</v>
      </c>
    </row>
    <row r="127" spans="1:47" s="2" customFormat="1" ht="29.25">
      <c r="A127" s="35"/>
      <c r="B127" s="36"/>
      <c r="C127" s="37"/>
      <c r="D127" s="187" t="s">
        <v>154</v>
      </c>
      <c r="E127" s="37"/>
      <c r="F127" s="188" t="s">
        <v>1062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154</v>
      </c>
      <c r="AU127" s="18" t="s">
        <v>83</v>
      </c>
    </row>
    <row r="128" spans="1:47" s="2" customFormat="1" ht="11.25">
      <c r="A128" s="35"/>
      <c r="B128" s="36"/>
      <c r="C128" s="37"/>
      <c r="D128" s="192" t="s">
        <v>155</v>
      </c>
      <c r="E128" s="37"/>
      <c r="F128" s="193" t="s">
        <v>1078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155</v>
      </c>
      <c r="AU128" s="18" t="s">
        <v>83</v>
      </c>
    </row>
    <row r="129" spans="2:51" s="15" customFormat="1" ht="22.5">
      <c r="B129" s="220"/>
      <c r="C129" s="221"/>
      <c r="D129" s="187" t="s">
        <v>157</v>
      </c>
      <c r="E129" s="222" t="s">
        <v>19</v>
      </c>
      <c r="F129" s="223" t="s">
        <v>1079</v>
      </c>
      <c r="G129" s="221"/>
      <c r="H129" s="222" t="s">
        <v>19</v>
      </c>
      <c r="I129" s="224"/>
      <c r="J129" s="221"/>
      <c r="K129" s="221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157</v>
      </c>
      <c r="AU129" s="229" t="s">
        <v>83</v>
      </c>
      <c r="AV129" s="15" t="s">
        <v>81</v>
      </c>
      <c r="AW129" s="15" t="s">
        <v>35</v>
      </c>
      <c r="AX129" s="15" t="s">
        <v>73</v>
      </c>
      <c r="AY129" s="229" t="s">
        <v>145</v>
      </c>
    </row>
    <row r="130" spans="2:51" s="13" customFormat="1" ht="11.25">
      <c r="B130" s="194"/>
      <c r="C130" s="195"/>
      <c r="D130" s="187" t="s">
        <v>157</v>
      </c>
      <c r="E130" s="196" t="s">
        <v>19</v>
      </c>
      <c r="F130" s="197" t="s">
        <v>1080</v>
      </c>
      <c r="G130" s="195"/>
      <c r="H130" s="198">
        <v>294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157</v>
      </c>
      <c r="AU130" s="204" t="s">
        <v>83</v>
      </c>
      <c r="AV130" s="13" t="s">
        <v>83</v>
      </c>
      <c r="AW130" s="13" t="s">
        <v>35</v>
      </c>
      <c r="AX130" s="13" t="s">
        <v>73</v>
      </c>
      <c r="AY130" s="204" t="s">
        <v>145</v>
      </c>
    </row>
    <row r="131" spans="2:51" s="14" customFormat="1" ht="11.25">
      <c r="B131" s="205"/>
      <c r="C131" s="206"/>
      <c r="D131" s="187" t="s">
        <v>157</v>
      </c>
      <c r="E131" s="207" t="s">
        <v>19</v>
      </c>
      <c r="F131" s="208" t="s">
        <v>158</v>
      </c>
      <c r="G131" s="206"/>
      <c r="H131" s="209">
        <v>294</v>
      </c>
      <c r="I131" s="210"/>
      <c r="J131" s="206"/>
      <c r="K131" s="206"/>
      <c r="L131" s="211"/>
      <c r="M131" s="216"/>
      <c r="N131" s="217"/>
      <c r="O131" s="217"/>
      <c r="P131" s="217"/>
      <c r="Q131" s="217"/>
      <c r="R131" s="217"/>
      <c r="S131" s="217"/>
      <c r="T131" s="218"/>
      <c r="AT131" s="215" t="s">
        <v>157</v>
      </c>
      <c r="AU131" s="215" t="s">
        <v>83</v>
      </c>
      <c r="AV131" s="14" t="s">
        <v>159</v>
      </c>
      <c r="AW131" s="14" t="s">
        <v>35</v>
      </c>
      <c r="AX131" s="14" t="s">
        <v>81</v>
      </c>
      <c r="AY131" s="215" t="s">
        <v>145</v>
      </c>
    </row>
    <row r="132" spans="1:65" s="2" customFormat="1" ht="24.2" customHeight="1">
      <c r="A132" s="35"/>
      <c r="B132" s="36"/>
      <c r="C132" s="174" t="s">
        <v>282</v>
      </c>
      <c r="D132" s="174" t="s">
        <v>148</v>
      </c>
      <c r="E132" s="175" t="s">
        <v>1081</v>
      </c>
      <c r="F132" s="176" t="s">
        <v>1082</v>
      </c>
      <c r="G132" s="177" t="s">
        <v>302</v>
      </c>
      <c r="H132" s="178">
        <v>4</v>
      </c>
      <c r="I132" s="179"/>
      <c r="J132" s="180">
        <f>ROUND(I132*H132,2)</f>
        <v>0</v>
      </c>
      <c r="K132" s="176" t="s">
        <v>151</v>
      </c>
      <c r="L132" s="40"/>
      <c r="M132" s="181" t="s">
        <v>19</v>
      </c>
      <c r="N132" s="182" t="s">
        <v>44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159</v>
      </c>
      <c r="AT132" s="185" t="s">
        <v>148</v>
      </c>
      <c r="AU132" s="185" t="s">
        <v>83</v>
      </c>
      <c r="AY132" s="18" t="s">
        <v>145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81</v>
      </c>
      <c r="BK132" s="186">
        <f>ROUND(I132*H132,2)</f>
        <v>0</v>
      </c>
      <c r="BL132" s="18" t="s">
        <v>159</v>
      </c>
      <c r="BM132" s="185" t="s">
        <v>1083</v>
      </c>
    </row>
    <row r="133" spans="1:47" s="2" customFormat="1" ht="19.5">
      <c r="A133" s="35"/>
      <c r="B133" s="36"/>
      <c r="C133" s="37"/>
      <c r="D133" s="187" t="s">
        <v>154</v>
      </c>
      <c r="E133" s="37"/>
      <c r="F133" s="188" t="s">
        <v>1084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154</v>
      </c>
      <c r="AU133" s="18" t="s">
        <v>83</v>
      </c>
    </row>
    <row r="134" spans="1:47" s="2" customFormat="1" ht="11.25">
      <c r="A134" s="35"/>
      <c r="B134" s="36"/>
      <c r="C134" s="37"/>
      <c r="D134" s="192" t="s">
        <v>155</v>
      </c>
      <c r="E134" s="37"/>
      <c r="F134" s="193" t="s">
        <v>1085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155</v>
      </c>
      <c r="AU134" s="18" t="s">
        <v>83</v>
      </c>
    </row>
    <row r="135" spans="2:51" s="15" customFormat="1" ht="11.25">
      <c r="B135" s="220"/>
      <c r="C135" s="221"/>
      <c r="D135" s="187" t="s">
        <v>157</v>
      </c>
      <c r="E135" s="222" t="s">
        <v>19</v>
      </c>
      <c r="F135" s="223" t="s">
        <v>1086</v>
      </c>
      <c r="G135" s="221"/>
      <c r="H135" s="222" t="s">
        <v>19</v>
      </c>
      <c r="I135" s="224"/>
      <c r="J135" s="221"/>
      <c r="K135" s="221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157</v>
      </c>
      <c r="AU135" s="229" t="s">
        <v>83</v>
      </c>
      <c r="AV135" s="15" t="s">
        <v>81</v>
      </c>
      <c r="AW135" s="15" t="s">
        <v>35</v>
      </c>
      <c r="AX135" s="15" t="s">
        <v>73</v>
      </c>
      <c r="AY135" s="229" t="s">
        <v>145</v>
      </c>
    </row>
    <row r="136" spans="2:51" s="15" customFormat="1" ht="11.25">
      <c r="B136" s="220"/>
      <c r="C136" s="221"/>
      <c r="D136" s="187" t="s">
        <v>157</v>
      </c>
      <c r="E136" s="222" t="s">
        <v>19</v>
      </c>
      <c r="F136" s="223" t="s">
        <v>1087</v>
      </c>
      <c r="G136" s="221"/>
      <c r="H136" s="222" t="s">
        <v>19</v>
      </c>
      <c r="I136" s="224"/>
      <c r="J136" s="221"/>
      <c r="K136" s="221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157</v>
      </c>
      <c r="AU136" s="229" t="s">
        <v>83</v>
      </c>
      <c r="AV136" s="15" t="s">
        <v>81</v>
      </c>
      <c r="AW136" s="15" t="s">
        <v>35</v>
      </c>
      <c r="AX136" s="15" t="s">
        <v>73</v>
      </c>
      <c r="AY136" s="229" t="s">
        <v>145</v>
      </c>
    </row>
    <row r="137" spans="2:51" s="13" customFormat="1" ht="11.25">
      <c r="B137" s="194"/>
      <c r="C137" s="195"/>
      <c r="D137" s="187" t="s">
        <v>157</v>
      </c>
      <c r="E137" s="196" t="s">
        <v>19</v>
      </c>
      <c r="F137" s="197" t="s">
        <v>1053</v>
      </c>
      <c r="G137" s="195"/>
      <c r="H137" s="198">
        <v>4</v>
      </c>
      <c r="I137" s="199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157</v>
      </c>
      <c r="AU137" s="204" t="s">
        <v>83</v>
      </c>
      <c r="AV137" s="13" t="s">
        <v>83</v>
      </c>
      <c r="AW137" s="13" t="s">
        <v>35</v>
      </c>
      <c r="AX137" s="13" t="s">
        <v>73</v>
      </c>
      <c r="AY137" s="204" t="s">
        <v>145</v>
      </c>
    </row>
    <row r="138" spans="2:51" s="14" customFormat="1" ht="11.25">
      <c r="B138" s="205"/>
      <c r="C138" s="206"/>
      <c r="D138" s="187" t="s">
        <v>157</v>
      </c>
      <c r="E138" s="207" t="s">
        <v>19</v>
      </c>
      <c r="F138" s="208" t="s">
        <v>158</v>
      </c>
      <c r="G138" s="206"/>
      <c r="H138" s="209">
        <v>4</v>
      </c>
      <c r="I138" s="210"/>
      <c r="J138" s="206"/>
      <c r="K138" s="206"/>
      <c r="L138" s="211"/>
      <c r="M138" s="216"/>
      <c r="N138" s="217"/>
      <c r="O138" s="217"/>
      <c r="P138" s="217"/>
      <c r="Q138" s="217"/>
      <c r="R138" s="217"/>
      <c r="S138" s="217"/>
      <c r="T138" s="218"/>
      <c r="AT138" s="215" t="s">
        <v>157</v>
      </c>
      <c r="AU138" s="215" t="s">
        <v>83</v>
      </c>
      <c r="AV138" s="14" t="s">
        <v>159</v>
      </c>
      <c r="AW138" s="14" t="s">
        <v>35</v>
      </c>
      <c r="AX138" s="14" t="s">
        <v>81</v>
      </c>
      <c r="AY138" s="215" t="s">
        <v>145</v>
      </c>
    </row>
    <row r="139" spans="1:65" s="2" customFormat="1" ht="24.2" customHeight="1">
      <c r="A139" s="35"/>
      <c r="B139" s="36"/>
      <c r="C139" s="174" t="s">
        <v>292</v>
      </c>
      <c r="D139" s="174" t="s">
        <v>148</v>
      </c>
      <c r="E139" s="175" t="s">
        <v>1088</v>
      </c>
      <c r="F139" s="176" t="s">
        <v>1089</v>
      </c>
      <c r="G139" s="177" t="s">
        <v>302</v>
      </c>
      <c r="H139" s="178">
        <v>168</v>
      </c>
      <c r="I139" s="179"/>
      <c r="J139" s="180">
        <f>ROUND(I139*H139,2)</f>
        <v>0</v>
      </c>
      <c r="K139" s="176" t="s">
        <v>151</v>
      </c>
      <c r="L139" s="40"/>
      <c r="M139" s="181" t="s">
        <v>19</v>
      </c>
      <c r="N139" s="182" t="s">
        <v>44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159</v>
      </c>
      <c r="AT139" s="185" t="s">
        <v>148</v>
      </c>
      <c r="AU139" s="185" t="s">
        <v>83</v>
      </c>
      <c r="AY139" s="18" t="s">
        <v>145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81</v>
      </c>
      <c r="BK139" s="186">
        <f>ROUND(I139*H139,2)</f>
        <v>0</v>
      </c>
      <c r="BL139" s="18" t="s">
        <v>159</v>
      </c>
      <c r="BM139" s="185" t="s">
        <v>1090</v>
      </c>
    </row>
    <row r="140" spans="1:47" s="2" customFormat="1" ht="29.25">
      <c r="A140" s="35"/>
      <c r="B140" s="36"/>
      <c r="C140" s="37"/>
      <c r="D140" s="187" t="s">
        <v>154</v>
      </c>
      <c r="E140" s="37"/>
      <c r="F140" s="188" t="s">
        <v>1091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154</v>
      </c>
      <c r="AU140" s="18" t="s">
        <v>83</v>
      </c>
    </row>
    <row r="141" spans="1:47" s="2" customFormat="1" ht="11.25">
      <c r="A141" s="35"/>
      <c r="B141" s="36"/>
      <c r="C141" s="37"/>
      <c r="D141" s="192" t="s">
        <v>155</v>
      </c>
      <c r="E141" s="37"/>
      <c r="F141" s="193" t="s">
        <v>1092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155</v>
      </c>
      <c r="AU141" s="18" t="s">
        <v>83</v>
      </c>
    </row>
    <row r="142" spans="2:51" s="15" customFormat="1" ht="11.25">
      <c r="B142" s="220"/>
      <c r="C142" s="221"/>
      <c r="D142" s="187" t="s">
        <v>157</v>
      </c>
      <c r="E142" s="222" t="s">
        <v>19</v>
      </c>
      <c r="F142" s="223" t="s">
        <v>1093</v>
      </c>
      <c r="G142" s="221"/>
      <c r="H142" s="222" t="s">
        <v>19</v>
      </c>
      <c r="I142" s="224"/>
      <c r="J142" s="221"/>
      <c r="K142" s="221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157</v>
      </c>
      <c r="AU142" s="229" t="s">
        <v>83</v>
      </c>
      <c r="AV142" s="15" t="s">
        <v>81</v>
      </c>
      <c r="AW142" s="15" t="s">
        <v>35</v>
      </c>
      <c r="AX142" s="15" t="s">
        <v>73</v>
      </c>
      <c r="AY142" s="229" t="s">
        <v>145</v>
      </c>
    </row>
    <row r="143" spans="2:51" s="15" customFormat="1" ht="11.25">
      <c r="B143" s="220"/>
      <c r="C143" s="221"/>
      <c r="D143" s="187" t="s">
        <v>157</v>
      </c>
      <c r="E143" s="222" t="s">
        <v>19</v>
      </c>
      <c r="F143" s="223" t="s">
        <v>1087</v>
      </c>
      <c r="G143" s="221"/>
      <c r="H143" s="222" t="s">
        <v>19</v>
      </c>
      <c r="I143" s="224"/>
      <c r="J143" s="221"/>
      <c r="K143" s="221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83</v>
      </c>
      <c r="AV143" s="15" t="s">
        <v>81</v>
      </c>
      <c r="AW143" s="15" t="s">
        <v>35</v>
      </c>
      <c r="AX143" s="15" t="s">
        <v>73</v>
      </c>
      <c r="AY143" s="229" t="s">
        <v>145</v>
      </c>
    </row>
    <row r="144" spans="2:51" s="13" customFormat="1" ht="11.25">
      <c r="B144" s="194"/>
      <c r="C144" s="195"/>
      <c r="D144" s="187" t="s">
        <v>157</v>
      </c>
      <c r="E144" s="196" t="s">
        <v>19</v>
      </c>
      <c r="F144" s="197" t="s">
        <v>1075</v>
      </c>
      <c r="G144" s="195"/>
      <c r="H144" s="198">
        <v>168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157</v>
      </c>
      <c r="AU144" s="204" t="s">
        <v>83</v>
      </c>
      <c r="AV144" s="13" t="s">
        <v>83</v>
      </c>
      <c r="AW144" s="13" t="s">
        <v>35</v>
      </c>
      <c r="AX144" s="13" t="s">
        <v>73</v>
      </c>
      <c r="AY144" s="204" t="s">
        <v>145</v>
      </c>
    </row>
    <row r="145" spans="2:51" s="14" customFormat="1" ht="11.25">
      <c r="B145" s="205"/>
      <c r="C145" s="206"/>
      <c r="D145" s="187" t="s">
        <v>157</v>
      </c>
      <c r="E145" s="207" t="s">
        <v>19</v>
      </c>
      <c r="F145" s="208" t="s">
        <v>158</v>
      </c>
      <c r="G145" s="206"/>
      <c r="H145" s="209">
        <v>168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157</v>
      </c>
      <c r="AU145" s="215" t="s">
        <v>83</v>
      </c>
      <c r="AV145" s="14" t="s">
        <v>159</v>
      </c>
      <c r="AW145" s="14" t="s">
        <v>35</v>
      </c>
      <c r="AX145" s="14" t="s">
        <v>81</v>
      </c>
      <c r="AY145" s="215" t="s">
        <v>145</v>
      </c>
    </row>
    <row r="146" spans="1:31" s="2" customFormat="1" ht="6.95" customHeight="1">
      <c r="A146" s="35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0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algorithmName="SHA-512" hashValue="oaEbdUtAWklkgEx4ZnHpIIC6yDHwjbUULj1D9Zedz4SvFOWE7s1K7v+itPhoDnM4vTmjtyyz7/l2HgweAUPWNQ==" saltValue="hDoKI6IyvAi9CT8wz03QxQM1MQS0pq/W95h77YDReHkCiqPGylfVBeNRlnq6jNlBG4ASm+f+IKf5pFv9eHVPtA==" spinCount="100000" sheet="1" objects="1" scenarios="1" formatColumns="0" formatRows="0" autoFilter="0"/>
  <autoFilter ref="C80:K14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1/913121111"/>
    <hyperlink ref="F92" r:id="rId2" display="https://podminky.urs.cz/item/CS_URS_2021_01/913121111.1"/>
    <hyperlink ref="F98" r:id="rId3" display="https://podminky.urs.cz/item/CS_URS_2021_01/913121111.2"/>
    <hyperlink ref="F104" r:id="rId4" display="https://podminky.urs.cz/item/CS_URS_2021_01/913121111.3"/>
    <hyperlink ref="F110" r:id="rId5" display="https://podminky.urs.cz/item/CS_URS_2021_01/913121211"/>
    <hyperlink ref="F116" r:id="rId6" display="https://podminky.urs.cz/item/CS_URS_2021_01/913121211.1"/>
    <hyperlink ref="F122" r:id="rId7" display="https://podminky.urs.cz/item/CS_URS_2021_01/913121211.2"/>
    <hyperlink ref="F128" r:id="rId8" display="https://podminky.urs.cz/item/CS_URS_2021_01/913121211.3"/>
    <hyperlink ref="F134" r:id="rId9" display="https://podminky.urs.cz/item/CS_URS_2021_01/913211113"/>
    <hyperlink ref="F141" r:id="rId10" display="https://podminky.urs.cz/item/CS_URS_2021_01/9132112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108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1094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ROUND((SUM(BE83:BE148)),2)</f>
        <v>0</v>
      </c>
      <c r="G33" s="35"/>
      <c r="H33" s="35"/>
      <c r="I33" s="119">
        <v>0.21</v>
      </c>
      <c r="J33" s="118">
        <f>ROUND(((SUM(BE83:BE148))*I33),2)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ROUND((SUM(BF83:BF148)),2)</f>
        <v>0</v>
      </c>
      <c r="G34" s="35"/>
      <c r="H34" s="35"/>
      <c r="I34" s="119">
        <v>0.15</v>
      </c>
      <c r="J34" s="118">
        <f>ROUND(((SUM(BF83:BF148))*I34),2)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ROUND((SUM(BG83:BG148)),2)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ROUND((SUM(BH83:BH148)),2)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ROUND((SUM(BI83:BI148)),2)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190.HZ - Dopravní značení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219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" customHeight="1">
      <c r="B62" s="141"/>
      <c r="C62" s="142"/>
      <c r="D62" s="143" t="s">
        <v>220</v>
      </c>
      <c r="E62" s="144"/>
      <c r="F62" s="144"/>
      <c r="G62" s="144"/>
      <c r="H62" s="144"/>
      <c r="I62" s="144"/>
      <c r="J62" s="145">
        <f>J127</f>
        <v>0</v>
      </c>
      <c r="K62" s="142"/>
      <c r="L62" s="146"/>
    </row>
    <row r="63" spans="2:12" s="10" customFormat="1" ht="19.9" customHeight="1">
      <c r="B63" s="141"/>
      <c r="C63" s="142"/>
      <c r="D63" s="143" t="s">
        <v>221</v>
      </c>
      <c r="E63" s="144"/>
      <c r="F63" s="144"/>
      <c r="G63" s="144"/>
      <c r="H63" s="144"/>
      <c r="I63" s="144"/>
      <c r="J63" s="145">
        <f>J142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130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2" t="str">
        <f>E7</f>
        <v>NEPOMUK_PŘEŠTICE</v>
      </c>
      <c r="F73" s="373"/>
      <c r="G73" s="373"/>
      <c r="H73" s="373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29" t="str">
        <f>E9</f>
        <v>SO 190.HZ - Dopravní značení</v>
      </c>
      <c r="F75" s="374"/>
      <c r="G75" s="374"/>
      <c r="H75" s="374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 xml:space="preserve"> </v>
      </c>
      <c r="G77" s="37"/>
      <c r="H77" s="37"/>
      <c r="I77" s="30" t="s">
        <v>23</v>
      </c>
      <c r="J77" s="60" t="str">
        <f>IF(J12="","",J12)</f>
        <v>22. 2. 2021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E15</f>
        <v>SPRÁVA A ÚDRŽBA SILNIC PLZEŇSKÉHO KRAJE</v>
      </c>
      <c r="G79" s="37"/>
      <c r="H79" s="37"/>
      <c r="I79" s="30" t="s">
        <v>32</v>
      </c>
      <c r="J79" s="33" t="str">
        <f>E21</f>
        <v>AFRY CZ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30" t="s">
        <v>36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131</v>
      </c>
      <c r="D82" s="150" t="s">
        <v>58</v>
      </c>
      <c r="E82" s="150" t="s">
        <v>54</v>
      </c>
      <c r="F82" s="150" t="s">
        <v>55</v>
      </c>
      <c r="G82" s="150" t="s">
        <v>132</v>
      </c>
      <c r="H82" s="150" t="s">
        <v>133</v>
      </c>
      <c r="I82" s="150" t="s">
        <v>134</v>
      </c>
      <c r="J82" s="150" t="s">
        <v>126</v>
      </c>
      <c r="K82" s="151" t="s">
        <v>135</v>
      </c>
      <c r="L82" s="152"/>
      <c r="M82" s="69" t="s">
        <v>19</v>
      </c>
      <c r="N82" s="70" t="s">
        <v>43</v>
      </c>
      <c r="O82" s="70" t="s">
        <v>136</v>
      </c>
      <c r="P82" s="70" t="s">
        <v>137</v>
      </c>
      <c r="Q82" s="70" t="s">
        <v>138</v>
      </c>
      <c r="R82" s="70" t="s">
        <v>139</v>
      </c>
      <c r="S82" s="70" t="s">
        <v>140</v>
      </c>
      <c r="T82" s="71" t="s">
        <v>141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142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1.9806176</v>
      </c>
      <c r="S83" s="73"/>
      <c r="T83" s="156">
        <f>T84</f>
        <v>61.160000000000004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127</v>
      </c>
      <c r="BK83" s="157">
        <f>BK84</f>
        <v>0</v>
      </c>
    </row>
    <row r="84" spans="2:63" s="12" customFormat="1" ht="25.9" customHeight="1">
      <c r="B84" s="158"/>
      <c r="C84" s="159"/>
      <c r="D84" s="160" t="s">
        <v>72</v>
      </c>
      <c r="E84" s="161" t="s">
        <v>225</v>
      </c>
      <c r="F84" s="161" t="s">
        <v>226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P85+P127+P142</f>
        <v>0</v>
      </c>
      <c r="Q84" s="166"/>
      <c r="R84" s="167">
        <f>R85+R127+R142</f>
        <v>1.9806176</v>
      </c>
      <c r="S84" s="166"/>
      <c r="T84" s="168">
        <f>T85+T127+T142</f>
        <v>61.160000000000004</v>
      </c>
      <c r="AR84" s="169" t="s">
        <v>81</v>
      </c>
      <c r="AT84" s="170" t="s">
        <v>72</v>
      </c>
      <c r="AU84" s="170" t="s">
        <v>73</v>
      </c>
      <c r="AY84" s="169" t="s">
        <v>145</v>
      </c>
      <c r="BK84" s="171">
        <f>BK85+BK127+BK142</f>
        <v>0</v>
      </c>
    </row>
    <row r="85" spans="2:63" s="12" customFormat="1" ht="22.9" customHeight="1">
      <c r="B85" s="158"/>
      <c r="C85" s="159"/>
      <c r="D85" s="160" t="s">
        <v>72</v>
      </c>
      <c r="E85" s="172" t="s">
        <v>282</v>
      </c>
      <c r="F85" s="172" t="s">
        <v>312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SUM(P86:P126)</f>
        <v>0</v>
      </c>
      <c r="Q85" s="166"/>
      <c r="R85" s="167">
        <f>SUM(R86:R126)</f>
        <v>1.9806176</v>
      </c>
      <c r="S85" s="166"/>
      <c r="T85" s="168">
        <f>SUM(T86:T126)</f>
        <v>61.160000000000004</v>
      </c>
      <c r="AR85" s="169" t="s">
        <v>81</v>
      </c>
      <c r="AT85" s="170" t="s">
        <v>72</v>
      </c>
      <c r="AU85" s="170" t="s">
        <v>81</v>
      </c>
      <c r="AY85" s="169" t="s">
        <v>145</v>
      </c>
      <c r="BK85" s="171">
        <f>SUM(BK86:BK126)</f>
        <v>0</v>
      </c>
    </row>
    <row r="86" spans="1:65" s="2" customFormat="1" ht="24.2" customHeight="1">
      <c r="A86" s="35"/>
      <c r="B86" s="36"/>
      <c r="C86" s="174" t="s">
        <v>81</v>
      </c>
      <c r="D86" s="174" t="s">
        <v>148</v>
      </c>
      <c r="E86" s="175" t="s">
        <v>1095</v>
      </c>
      <c r="F86" s="176" t="s">
        <v>1096</v>
      </c>
      <c r="G86" s="177" t="s">
        <v>302</v>
      </c>
      <c r="H86" s="178">
        <v>74</v>
      </c>
      <c r="I86" s="179"/>
      <c r="J86" s="180">
        <f>ROUND(I86*H86,2)</f>
        <v>0</v>
      </c>
      <c r="K86" s="176" t="s">
        <v>151</v>
      </c>
      <c r="L86" s="40"/>
      <c r="M86" s="181" t="s">
        <v>19</v>
      </c>
      <c r="N86" s="182" t="s">
        <v>44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148</v>
      </c>
      <c r="AU86" s="185" t="s">
        <v>83</v>
      </c>
      <c r="AY86" s="18" t="s">
        <v>145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81</v>
      </c>
      <c r="BK86" s="186">
        <f>ROUND(I86*H86,2)</f>
        <v>0</v>
      </c>
      <c r="BL86" s="18" t="s">
        <v>159</v>
      </c>
      <c r="BM86" s="185" t="s">
        <v>1097</v>
      </c>
    </row>
    <row r="87" spans="1:47" s="2" customFormat="1" ht="19.5">
      <c r="A87" s="35"/>
      <c r="B87" s="36"/>
      <c r="C87" s="37"/>
      <c r="D87" s="187" t="s">
        <v>154</v>
      </c>
      <c r="E87" s="37"/>
      <c r="F87" s="188" t="s">
        <v>1098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154</v>
      </c>
      <c r="AU87" s="18" t="s">
        <v>83</v>
      </c>
    </row>
    <row r="88" spans="1:47" s="2" customFormat="1" ht="11.25">
      <c r="A88" s="35"/>
      <c r="B88" s="36"/>
      <c r="C88" s="37"/>
      <c r="D88" s="192" t="s">
        <v>155</v>
      </c>
      <c r="E88" s="37"/>
      <c r="F88" s="193" t="s">
        <v>1099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155</v>
      </c>
      <c r="AU88" s="18" t="s">
        <v>83</v>
      </c>
    </row>
    <row r="89" spans="2:51" s="15" customFormat="1" ht="11.25">
      <c r="B89" s="220"/>
      <c r="C89" s="221"/>
      <c r="D89" s="187" t="s">
        <v>157</v>
      </c>
      <c r="E89" s="222" t="s">
        <v>19</v>
      </c>
      <c r="F89" s="223" t="s">
        <v>1100</v>
      </c>
      <c r="G89" s="221"/>
      <c r="H89" s="222" t="s">
        <v>19</v>
      </c>
      <c r="I89" s="224"/>
      <c r="J89" s="221"/>
      <c r="K89" s="221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157</v>
      </c>
      <c r="AU89" s="229" t="s">
        <v>83</v>
      </c>
      <c r="AV89" s="15" t="s">
        <v>81</v>
      </c>
      <c r="AW89" s="15" t="s">
        <v>35</v>
      </c>
      <c r="AX89" s="15" t="s">
        <v>73</v>
      </c>
      <c r="AY89" s="229" t="s">
        <v>145</v>
      </c>
    </row>
    <row r="90" spans="2:51" s="13" customFormat="1" ht="11.25">
      <c r="B90" s="194"/>
      <c r="C90" s="195"/>
      <c r="D90" s="187" t="s">
        <v>157</v>
      </c>
      <c r="E90" s="196" t="s">
        <v>19</v>
      </c>
      <c r="F90" s="197" t="s">
        <v>190</v>
      </c>
      <c r="G90" s="195"/>
      <c r="H90" s="198">
        <v>6</v>
      </c>
      <c r="I90" s="199"/>
      <c r="J90" s="195"/>
      <c r="K90" s="195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157</v>
      </c>
      <c r="AU90" s="204" t="s">
        <v>83</v>
      </c>
      <c r="AV90" s="13" t="s">
        <v>83</v>
      </c>
      <c r="AW90" s="13" t="s">
        <v>35</v>
      </c>
      <c r="AX90" s="13" t="s">
        <v>73</v>
      </c>
      <c r="AY90" s="204" t="s">
        <v>145</v>
      </c>
    </row>
    <row r="91" spans="2:51" s="15" customFormat="1" ht="11.25">
      <c r="B91" s="220"/>
      <c r="C91" s="221"/>
      <c r="D91" s="187" t="s">
        <v>157</v>
      </c>
      <c r="E91" s="222" t="s">
        <v>19</v>
      </c>
      <c r="F91" s="223" t="s">
        <v>1101</v>
      </c>
      <c r="G91" s="221"/>
      <c r="H91" s="222" t="s">
        <v>19</v>
      </c>
      <c r="I91" s="224"/>
      <c r="J91" s="221"/>
      <c r="K91" s="221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157</v>
      </c>
      <c r="AU91" s="229" t="s">
        <v>83</v>
      </c>
      <c r="AV91" s="15" t="s">
        <v>81</v>
      </c>
      <c r="AW91" s="15" t="s">
        <v>35</v>
      </c>
      <c r="AX91" s="15" t="s">
        <v>73</v>
      </c>
      <c r="AY91" s="229" t="s">
        <v>145</v>
      </c>
    </row>
    <row r="92" spans="2:51" s="13" customFormat="1" ht="11.25">
      <c r="B92" s="194"/>
      <c r="C92" s="195"/>
      <c r="D92" s="187" t="s">
        <v>157</v>
      </c>
      <c r="E92" s="196" t="s">
        <v>19</v>
      </c>
      <c r="F92" s="197" t="s">
        <v>1102</v>
      </c>
      <c r="G92" s="195"/>
      <c r="H92" s="198">
        <v>68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157</v>
      </c>
      <c r="AU92" s="204" t="s">
        <v>83</v>
      </c>
      <c r="AV92" s="13" t="s">
        <v>83</v>
      </c>
      <c r="AW92" s="13" t="s">
        <v>35</v>
      </c>
      <c r="AX92" s="13" t="s">
        <v>73</v>
      </c>
      <c r="AY92" s="204" t="s">
        <v>145</v>
      </c>
    </row>
    <row r="93" spans="2:51" s="14" customFormat="1" ht="11.25">
      <c r="B93" s="205"/>
      <c r="C93" s="206"/>
      <c r="D93" s="187" t="s">
        <v>157</v>
      </c>
      <c r="E93" s="207" t="s">
        <v>19</v>
      </c>
      <c r="F93" s="208" t="s">
        <v>158</v>
      </c>
      <c r="G93" s="206"/>
      <c r="H93" s="209">
        <v>74</v>
      </c>
      <c r="I93" s="210"/>
      <c r="J93" s="206"/>
      <c r="K93" s="206"/>
      <c r="L93" s="211"/>
      <c r="M93" s="216"/>
      <c r="N93" s="217"/>
      <c r="O93" s="217"/>
      <c r="P93" s="217"/>
      <c r="Q93" s="217"/>
      <c r="R93" s="217"/>
      <c r="S93" s="217"/>
      <c r="T93" s="218"/>
      <c r="AT93" s="215" t="s">
        <v>157</v>
      </c>
      <c r="AU93" s="215" t="s">
        <v>83</v>
      </c>
      <c r="AV93" s="14" t="s">
        <v>159</v>
      </c>
      <c r="AW93" s="14" t="s">
        <v>35</v>
      </c>
      <c r="AX93" s="14" t="s">
        <v>81</v>
      </c>
      <c r="AY93" s="215" t="s">
        <v>145</v>
      </c>
    </row>
    <row r="94" spans="1:65" s="2" customFormat="1" ht="16.5" customHeight="1">
      <c r="A94" s="35"/>
      <c r="B94" s="36"/>
      <c r="C94" s="230" t="s">
        <v>83</v>
      </c>
      <c r="D94" s="230" t="s">
        <v>307</v>
      </c>
      <c r="E94" s="231" t="s">
        <v>1103</v>
      </c>
      <c r="F94" s="232" t="s">
        <v>1104</v>
      </c>
      <c r="G94" s="233" t="s">
        <v>302</v>
      </c>
      <c r="H94" s="234">
        <v>74</v>
      </c>
      <c r="I94" s="235"/>
      <c r="J94" s="236">
        <f>ROUND(I94*H94,2)</f>
        <v>0</v>
      </c>
      <c r="K94" s="232" t="s">
        <v>151</v>
      </c>
      <c r="L94" s="237"/>
      <c r="M94" s="238" t="s">
        <v>19</v>
      </c>
      <c r="N94" s="239" t="s">
        <v>44</v>
      </c>
      <c r="O94" s="65"/>
      <c r="P94" s="183">
        <f>O94*H94</f>
        <v>0</v>
      </c>
      <c r="Q94" s="183">
        <v>0.0021</v>
      </c>
      <c r="R94" s="183">
        <f>Q94*H94</f>
        <v>0.15539999999999998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206</v>
      </c>
      <c r="AT94" s="185" t="s">
        <v>307</v>
      </c>
      <c r="AU94" s="185" t="s">
        <v>83</v>
      </c>
      <c r="AY94" s="18" t="s">
        <v>145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81</v>
      </c>
      <c r="BK94" s="186">
        <f>ROUND(I94*H94,2)</f>
        <v>0</v>
      </c>
      <c r="BL94" s="18" t="s">
        <v>159</v>
      </c>
      <c r="BM94" s="185" t="s">
        <v>1105</v>
      </c>
    </row>
    <row r="95" spans="1:47" s="2" customFormat="1" ht="11.25">
      <c r="A95" s="35"/>
      <c r="B95" s="36"/>
      <c r="C95" s="37"/>
      <c r="D95" s="187" t="s">
        <v>154</v>
      </c>
      <c r="E95" s="37"/>
      <c r="F95" s="188" t="s">
        <v>1104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154</v>
      </c>
      <c r="AU95" s="18" t="s">
        <v>83</v>
      </c>
    </row>
    <row r="96" spans="1:47" s="2" customFormat="1" ht="11.25">
      <c r="A96" s="35"/>
      <c r="B96" s="36"/>
      <c r="C96" s="37"/>
      <c r="D96" s="192" t="s">
        <v>155</v>
      </c>
      <c r="E96" s="37"/>
      <c r="F96" s="193" t="s">
        <v>1106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155</v>
      </c>
      <c r="AU96" s="18" t="s">
        <v>83</v>
      </c>
    </row>
    <row r="97" spans="1:65" s="2" customFormat="1" ht="24.2" customHeight="1">
      <c r="A97" s="35"/>
      <c r="B97" s="36"/>
      <c r="C97" s="174" t="s">
        <v>174</v>
      </c>
      <c r="D97" s="174" t="s">
        <v>148</v>
      </c>
      <c r="E97" s="175" t="s">
        <v>1107</v>
      </c>
      <c r="F97" s="176" t="s">
        <v>1108</v>
      </c>
      <c r="G97" s="177" t="s">
        <v>660</v>
      </c>
      <c r="H97" s="178">
        <v>845.04</v>
      </c>
      <c r="I97" s="179"/>
      <c r="J97" s="180">
        <f>ROUND(I97*H97,2)</f>
        <v>0</v>
      </c>
      <c r="K97" s="176" t="s">
        <v>151</v>
      </c>
      <c r="L97" s="40"/>
      <c r="M97" s="181" t="s">
        <v>19</v>
      </c>
      <c r="N97" s="182" t="s">
        <v>44</v>
      </c>
      <c r="O97" s="65"/>
      <c r="P97" s="183">
        <f>O97*H97</f>
        <v>0</v>
      </c>
      <c r="Q97" s="183">
        <v>0.00011</v>
      </c>
      <c r="R97" s="183">
        <f>Q97*H97</f>
        <v>0.09295439999999999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159</v>
      </c>
      <c r="AT97" s="185" t="s">
        <v>148</v>
      </c>
      <c r="AU97" s="185" t="s">
        <v>83</v>
      </c>
      <c r="AY97" s="18" t="s">
        <v>145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81</v>
      </c>
      <c r="BK97" s="186">
        <f>ROUND(I97*H97,2)</f>
        <v>0</v>
      </c>
      <c r="BL97" s="18" t="s">
        <v>159</v>
      </c>
      <c r="BM97" s="185" t="s">
        <v>1109</v>
      </c>
    </row>
    <row r="98" spans="1:47" s="2" customFormat="1" ht="19.5">
      <c r="A98" s="35"/>
      <c r="B98" s="36"/>
      <c r="C98" s="37"/>
      <c r="D98" s="187" t="s">
        <v>154</v>
      </c>
      <c r="E98" s="37"/>
      <c r="F98" s="188" t="s">
        <v>1110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154</v>
      </c>
      <c r="AU98" s="18" t="s">
        <v>83</v>
      </c>
    </row>
    <row r="99" spans="1:47" s="2" customFormat="1" ht="11.25">
      <c r="A99" s="35"/>
      <c r="B99" s="36"/>
      <c r="C99" s="37"/>
      <c r="D99" s="192" t="s">
        <v>155</v>
      </c>
      <c r="E99" s="37"/>
      <c r="F99" s="193" t="s">
        <v>1111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155</v>
      </c>
      <c r="AU99" s="18" t="s">
        <v>83</v>
      </c>
    </row>
    <row r="100" spans="2:51" s="13" customFormat="1" ht="11.25">
      <c r="B100" s="194"/>
      <c r="C100" s="195"/>
      <c r="D100" s="187" t="s">
        <v>157</v>
      </c>
      <c r="E100" s="196" t="s">
        <v>19</v>
      </c>
      <c r="F100" s="197" t="s">
        <v>1112</v>
      </c>
      <c r="G100" s="195"/>
      <c r="H100" s="198">
        <v>845.04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157</v>
      </c>
      <c r="AU100" s="204" t="s">
        <v>83</v>
      </c>
      <c r="AV100" s="13" t="s">
        <v>83</v>
      </c>
      <c r="AW100" s="13" t="s">
        <v>35</v>
      </c>
      <c r="AX100" s="13" t="s">
        <v>73</v>
      </c>
      <c r="AY100" s="204" t="s">
        <v>145</v>
      </c>
    </row>
    <row r="101" spans="2:51" s="14" customFormat="1" ht="11.25">
      <c r="B101" s="205"/>
      <c r="C101" s="206"/>
      <c r="D101" s="187" t="s">
        <v>157</v>
      </c>
      <c r="E101" s="207" t="s">
        <v>19</v>
      </c>
      <c r="F101" s="208" t="s">
        <v>158</v>
      </c>
      <c r="G101" s="206"/>
      <c r="H101" s="209">
        <v>845.04</v>
      </c>
      <c r="I101" s="210"/>
      <c r="J101" s="206"/>
      <c r="K101" s="206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5" t="s">
        <v>157</v>
      </c>
      <c r="AU101" s="215" t="s">
        <v>83</v>
      </c>
      <c r="AV101" s="14" t="s">
        <v>159</v>
      </c>
      <c r="AW101" s="14" t="s">
        <v>35</v>
      </c>
      <c r="AX101" s="14" t="s">
        <v>81</v>
      </c>
      <c r="AY101" s="215" t="s">
        <v>145</v>
      </c>
    </row>
    <row r="102" spans="1:65" s="2" customFormat="1" ht="24.2" customHeight="1">
      <c r="A102" s="35"/>
      <c r="B102" s="36"/>
      <c r="C102" s="174" t="s">
        <v>159</v>
      </c>
      <c r="D102" s="174" t="s">
        <v>148</v>
      </c>
      <c r="E102" s="175" t="s">
        <v>1113</v>
      </c>
      <c r="F102" s="176" t="s">
        <v>1114</v>
      </c>
      <c r="G102" s="177" t="s">
        <v>660</v>
      </c>
      <c r="H102" s="178">
        <v>1690</v>
      </c>
      <c r="I102" s="179"/>
      <c r="J102" s="180">
        <f>ROUND(I102*H102,2)</f>
        <v>0</v>
      </c>
      <c r="K102" s="176" t="s">
        <v>151</v>
      </c>
      <c r="L102" s="40"/>
      <c r="M102" s="181" t="s">
        <v>19</v>
      </c>
      <c r="N102" s="182" t="s">
        <v>44</v>
      </c>
      <c r="O102" s="65"/>
      <c r="P102" s="183">
        <f>O102*H102</f>
        <v>0</v>
      </c>
      <c r="Q102" s="183">
        <v>0.00021</v>
      </c>
      <c r="R102" s="183">
        <f>Q102*H102</f>
        <v>0.3549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159</v>
      </c>
      <c r="AT102" s="185" t="s">
        <v>148</v>
      </c>
      <c r="AU102" s="185" t="s">
        <v>83</v>
      </c>
      <c r="AY102" s="18" t="s">
        <v>145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81</v>
      </c>
      <c r="BK102" s="186">
        <f>ROUND(I102*H102,2)</f>
        <v>0</v>
      </c>
      <c r="BL102" s="18" t="s">
        <v>159</v>
      </c>
      <c r="BM102" s="185" t="s">
        <v>1115</v>
      </c>
    </row>
    <row r="103" spans="1:47" s="2" customFormat="1" ht="19.5">
      <c r="A103" s="35"/>
      <c r="B103" s="36"/>
      <c r="C103" s="37"/>
      <c r="D103" s="187" t="s">
        <v>154</v>
      </c>
      <c r="E103" s="37"/>
      <c r="F103" s="188" t="s">
        <v>1116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154</v>
      </c>
      <c r="AU103" s="18" t="s">
        <v>83</v>
      </c>
    </row>
    <row r="104" spans="1:47" s="2" customFormat="1" ht="11.25">
      <c r="A104" s="35"/>
      <c r="B104" s="36"/>
      <c r="C104" s="37"/>
      <c r="D104" s="192" t="s">
        <v>155</v>
      </c>
      <c r="E104" s="37"/>
      <c r="F104" s="193" t="s">
        <v>1117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155</v>
      </c>
      <c r="AU104" s="18" t="s">
        <v>83</v>
      </c>
    </row>
    <row r="105" spans="2:51" s="13" customFormat="1" ht="11.25">
      <c r="B105" s="194"/>
      <c r="C105" s="195"/>
      <c r="D105" s="187" t="s">
        <v>157</v>
      </c>
      <c r="E105" s="196" t="s">
        <v>19</v>
      </c>
      <c r="F105" s="197" t="s">
        <v>1118</v>
      </c>
      <c r="G105" s="195"/>
      <c r="H105" s="198">
        <v>1690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157</v>
      </c>
      <c r="AU105" s="204" t="s">
        <v>83</v>
      </c>
      <c r="AV105" s="13" t="s">
        <v>83</v>
      </c>
      <c r="AW105" s="13" t="s">
        <v>35</v>
      </c>
      <c r="AX105" s="13" t="s">
        <v>73</v>
      </c>
      <c r="AY105" s="204" t="s">
        <v>145</v>
      </c>
    </row>
    <row r="106" spans="2:51" s="14" customFormat="1" ht="11.25">
      <c r="B106" s="205"/>
      <c r="C106" s="206"/>
      <c r="D106" s="187" t="s">
        <v>157</v>
      </c>
      <c r="E106" s="207" t="s">
        <v>19</v>
      </c>
      <c r="F106" s="208" t="s">
        <v>158</v>
      </c>
      <c r="G106" s="206"/>
      <c r="H106" s="209">
        <v>1690</v>
      </c>
      <c r="I106" s="210"/>
      <c r="J106" s="206"/>
      <c r="K106" s="206"/>
      <c r="L106" s="211"/>
      <c r="M106" s="216"/>
      <c r="N106" s="217"/>
      <c r="O106" s="217"/>
      <c r="P106" s="217"/>
      <c r="Q106" s="217"/>
      <c r="R106" s="217"/>
      <c r="S106" s="217"/>
      <c r="T106" s="218"/>
      <c r="AT106" s="215" t="s">
        <v>157</v>
      </c>
      <c r="AU106" s="215" t="s">
        <v>83</v>
      </c>
      <c r="AV106" s="14" t="s">
        <v>159</v>
      </c>
      <c r="AW106" s="14" t="s">
        <v>35</v>
      </c>
      <c r="AX106" s="14" t="s">
        <v>81</v>
      </c>
      <c r="AY106" s="215" t="s">
        <v>145</v>
      </c>
    </row>
    <row r="107" spans="1:65" s="2" customFormat="1" ht="24.2" customHeight="1">
      <c r="A107" s="35"/>
      <c r="B107" s="36"/>
      <c r="C107" s="174" t="s">
        <v>144</v>
      </c>
      <c r="D107" s="174" t="s">
        <v>148</v>
      </c>
      <c r="E107" s="175" t="s">
        <v>1119</v>
      </c>
      <c r="F107" s="176" t="s">
        <v>1120</v>
      </c>
      <c r="G107" s="177" t="s">
        <v>660</v>
      </c>
      <c r="H107" s="178">
        <v>845.04</v>
      </c>
      <c r="I107" s="179"/>
      <c r="J107" s="180">
        <f>ROUND(I107*H107,2)</f>
        <v>0</v>
      </c>
      <c r="K107" s="176" t="s">
        <v>151</v>
      </c>
      <c r="L107" s="40"/>
      <c r="M107" s="181" t="s">
        <v>19</v>
      </c>
      <c r="N107" s="182" t="s">
        <v>44</v>
      </c>
      <c r="O107" s="65"/>
      <c r="P107" s="183">
        <f>O107*H107</f>
        <v>0</v>
      </c>
      <c r="Q107" s="183">
        <v>0.00033</v>
      </c>
      <c r="R107" s="183">
        <f>Q107*H107</f>
        <v>0.2788632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159</v>
      </c>
      <c r="AT107" s="185" t="s">
        <v>148</v>
      </c>
      <c r="AU107" s="185" t="s">
        <v>83</v>
      </c>
      <c r="AY107" s="18" t="s">
        <v>145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81</v>
      </c>
      <c r="BK107" s="186">
        <f>ROUND(I107*H107,2)</f>
        <v>0</v>
      </c>
      <c r="BL107" s="18" t="s">
        <v>159</v>
      </c>
      <c r="BM107" s="185" t="s">
        <v>1121</v>
      </c>
    </row>
    <row r="108" spans="1:47" s="2" customFormat="1" ht="19.5">
      <c r="A108" s="35"/>
      <c r="B108" s="36"/>
      <c r="C108" s="37"/>
      <c r="D108" s="187" t="s">
        <v>154</v>
      </c>
      <c r="E108" s="37"/>
      <c r="F108" s="188" t="s">
        <v>1122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154</v>
      </c>
      <c r="AU108" s="18" t="s">
        <v>83</v>
      </c>
    </row>
    <row r="109" spans="1:47" s="2" customFormat="1" ht="11.25">
      <c r="A109" s="35"/>
      <c r="B109" s="36"/>
      <c r="C109" s="37"/>
      <c r="D109" s="192" t="s">
        <v>155</v>
      </c>
      <c r="E109" s="37"/>
      <c r="F109" s="193" t="s">
        <v>1123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155</v>
      </c>
      <c r="AU109" s="18" t="s">
        <v>83</v>
      </c>
    </row>
    <row r="110" spans="2:51" s="13" customFormat="1" ht="11.25">
      <c r="B110" s="194"/>
      <c r="C110" s="195"/>
      <c r="D110" s="187" t="s">
        <v>157</v>
      </c>
      <c r="E110" s="196" t="s">
        <v>19</v>
      </c>
      <c r="F110" s="197" t="s">
        <v>1112</v>
      </c>
      <c r="G110" s="195"/>
      <c r="H110" s="198">
        <v>845.04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157</v>
      </c>
      <c r="AU110" s="204" t="s">
        <v>83</v>
      </c>
      <c r="AV110" s="13" t="s">
        <v>83</v>
      </c>
      <c r="AW110" s="13" t="s">
        <v>35</v>
      </c>
      <c r="AX110" s="13" t="s">
        <v>73</v>
      </c>
      <c r="AY110" s="204" t="s">
        <v>145</v>
      </c>
    </row>
    <row r="111" spans="2:51" s="14" customFormat="1" ht="11.25">
      <c r="B111" s="205"/>
      <c r="C111" s="206"/>
      <c r="D111" s="187" t="s">
        <v>157</v>
      </c>
      <c r="E111" s="207" t="s">
        <v>19</v>
      </c>
      <c r="F111" s="208" t="s">
        <v>158</v>
      </c>
      <c r="G111" s="206"/>
      <c r="H111" s="209">
        <v>845.04</v>
      </c>
      <c r="I111" s="210"/>
      <c r="J111" s="206"/>
      <c r="K111" s="206"/>
      <c r="L111" s="211"/>
      <c r="M111" s="216"/>
      <c r="N111" s="217"/>
      <c r="O111" s="217"/>
      <c r="P111" s="217"/>
      <c r="Q111" s="217"/>
      <c r="R111" s="217"/>
      <c r="S111" s="217"/>
      <c r="T111" s="218"/>
      <c r="AT111" s="215" t="s">
        <v>157</v>
      </c>
      <c r="AU111" s="215" t="s">
        <v>83</v>
      </c>
      <c r="AV111" s="14" t="s">
        <v>159</v>
      </c>
      <c r="AW111" s="14" t="s">
        <v>35</v>
      </c>
      <c r="AX111" s="14" t="s">
        <v>81</v>
      </c>
      <c r="AY111" s="215" t="s">
        <v>145</v>
      </c>
    </row>
    <row r="112" spans="1:65" s="2" customFormat="1" ht="24.2" customHeight="1">
      <c r="A112" s="35"/>
      <c r="B112" s="36"/>
      <c r="C112" s="174" t="s">
        <v>190</v>
      </c>
      <c r="D112" s="174" t="s">
        <v>148</v>
      </c>
      <c r="E112" s="175" t="s">
        <v>1124</v>
      </c>
      <c r="F112" s="176" t="s">
        <v>1125</v>
      </c>
      <c r="G112" s="177" t="s">
        <v>660</v>
      </c>
      <c r="H112" s="178">
        <v>1690</v>
      </c>
      <c r="I112" s="179"/>
      <c r="J112" s="180">
        <f>ROUND(I112*H112,2)</f>
        <v>0</v>
      </c>
      <c r="K112" s="176" t="s">
        <v>151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0.00065</v>
      </c>
      <c r="R112" s="183">
        <f>Q112*H112</f>
        <v>1.0985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159</v>
      </c>
      <c r="AT112" s="185" t="s">
        <v>148</v>
      </c>
      <c r="AU112" s="185" t="s">
        <v>83</v>
      </c>
      <c r="AY112" s="18" t="s">
        <v>145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159</v>
      </c>
      <c r="BM112" s="185" t="s">
        <v>1126</v>
      </c>
    </row>
    <row r="113" spans="1:47" s="2" customFormat="1" ht="19.5">
      <c r="A113" s="35"/>
      <c r="B113" s="36"/>
      <c r="C113" s="37"/>
      <c r="D113" s="187" t="s">
        <v>154</v>
      </c>
      <c r="E113" s="37"/>
      <c r="F113" s="188" t="s">
        <v>1127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154</v>
      </c>
      <c r="AU113" s="18" t="s">
        <v>83</v>
      </c>
    </row>
    <row r="114" spans="1:47" s="2" customFormat="1" ht="11.25">
      <c r="A114" s="35"/>
      <c r="B114" s="36"/>
      <c r="C114" s="37"/>
      <c r="D114" s="192" t="s">
        <v>155</v>
      </c>
      <c r="E114" s="37"/>
      <c r="F114" s="193" t="s">
        <v>1128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155</v>
      </c>
      <c r="AU114" s="18" t="s">
        <v>83</v>
      </c>
    </row>
    <row r="115" spans="2:51" s="13" customFormat="1" ht="11.25">
      <c r="B115" s="194"/>
      <c r="C115" s="195"/>
      <c r="D115" s="187" t="s">
        <v>157</v>
      </c>
      <c r="E115" s="196" t="s">
        <v>19</v>
      </c>
      <c r="F115" s="197" t="s">
        <v>1118</v>
      </c>
      <c r="G115" s="195"/>
      <c r="H115" s="198">
        <v>1690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157</v>
      </c>
      <c r="AU115" s="204" t="s">
        <v>83</v>
      </c>
      <c r="AV115" s="13" t="s">
        <v>83</v>
      </c>
      <c r="AW115" s="13" t="s">
        <v>35</v>
      </c>
      <c r="AX115" s="13" t="s">
        <v>73</v>
      </c>
      <c r="AY115" s="204" t="s">
        <v>145</v>
      </c>
    </row>
    <row r="116" spans="2:51" s="14" customFormat="1" ht="11.25">
      <c r="B116" s="205"/>
      <c r="C116" s="206"/>
      <c r="D116" s="187" t="s">
        <v>157</v>
      </c>
      <c r="E116" s="207" t="s">
        <v>19</v>
      </c>
      <c r="F116" s="208" t="s">
        <v>158</v>
      </c>
      <c r="G116" s="206"/>
      <c r="H116" s="209">
        <v>1690</v>
      </c>
      <c r="I116" s="210"/>
      <c r="J116" s="206"/>
      <c r="K116" s="206"/>
      <c r="L116" s="211"/>
      <c r="M116" s="216"/>
      <c r="N116" s="217"/>
      <c r="O116" s="217"/>
      <c r="P116" s="217"/>
      <c r="Q116" s="217"/>
      <c r="R116" s="217"/>
      <c r="S116" s="217"/>
      <c r="T116" s="218"/>
      <c r="AT116" s="215" t="s">
        <v>157</v>
      </c>
      <c r="AU116" s="215" t="s">
        <v>83</v>
      </c>
      <c r="AV116" s="14" t="s">
        <v>159</v>
      </c>
      <c r="AW116" s="14" t="s">
        <v>35</v>
      </c>
      <c r="AX116" s="14" t="s">
        <v>81</v>
      </c>
      <c r="AY116" s="215" t="s">
        <v>145</v>
      </c>
    </row>
    <row r="117" spans="1:65" s="2" customFormat="1" ht="16.5" customHeight="1">
      <c r="A117" s="35"/>
      <c r="B117" s="36"/>
      <c r="C117" s="174" t="s">
        <v>198</v>
      </c>
      <c r="D117" s="174" t="s">
        <v>148</v>
      </c>
      <c r="E117" s="175" t="s">
        <v>1129</v>
      </c>
      <c r="F117" s="176" t="s">
        <v>1130</v>
      </c>
      <c r="G117" s="177" t="s">
        <v>660</v>
      </c>
      <c r="H117" s="178">
        <v>2535.04</v>
      </c>
      <c r="I117" s="179"/>
      <c r="J117" s="180">
        <f>ROUND(I117*H117,2)</f>
        <v>0</v>
      </c>
      <c r="K117" s="176" t="s">
        <v>151</v>
      </c>
      <c r="L117" s="40"/>
      <c r="M117" s="181" t="s">
        <v>19</v>
      </c>
      <c r="N117" s="182" t="s">
        <v>44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159</v>
      </c>
      <c r="AT117" s="185" t="s">
        <v>148</v>
      </c>
      <c r="AU117" s="185" t="s">
        <v>83</v>
      </c>
      <c r="AY117" s="18" t="s">
        <v>145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81</v>
      </c>
      <c r="BK117" s="186">
        <f>ROUND(I117*H117,2)</f>
        <v>0</v>
      </c>
      <c r="BL117" s="18" t="s">
        <v>159</v>
      </c>
      <c r="BM117" s="185" t="s">
        <v>1131</v>
      </c>
    </row>
    <row r="118" spans="1:47" s="2" customFormat="1" ht="19.5">
      <c r="A118" s="35"/>
      <c r="B118" s="36"/>
      <c r="C118" s="37"/>
      <c r="D118" s="187" t="s">
        <v>154</v>
      </c>
      <c r="E118" s="37"/>
      <c r="F118" s="188" t="s">
        <v>1132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154</v>
      </c>
      <c r="AU118" s="18" t="s">
        <v>83</v>
      </c>
    </row>
    <row r="119" spans="1:47" s="2" customFormat="1" ht="11.25">
      <c r="A119" s="35"/>
      <c r="B119" s="36"/>
      <c r="C119" s="37"/>
      <c r="D119" s="192" t="s">
        <v>155</v>
      </c>
      <c r="E119" s="37"/>
      <c r="F119" s="193" t="s">
        <v>1133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155</v>
      </c>
      <c r="AU119" s="18" t="s">
        <v>83</v>
      </c>
    </row>
    <row r="120" spans="2:51" s="13" customFormat="1" ht="11.25">
      <c r="B120" s="194"/>
      <c r="C120" s="195"/>
      <c r="D120" s="187" t="s">
        <v>157</v>
      </c>
      <c r="E120" s="196" t="s">
        <v>19</v>
      </c>
      <c r="F120" s="197" t="s">
        <v>1134</v>
      </c>
      <c r="G120" s="195"/>
      <c r="H120" s="198">
        <v>2535.04</v>
      </c>
      <c r="I120" s="199"/>
      <c r="J120" s="195"/>
      <c r="K120" s="195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157</v>
      </c>
      <c r="AU120" s="204" t="s">
        <v>83</v>
      </c>
      <c r="AV120" s="13" t="s">
        <v>83</v>
      </c>
      <c r="AW120" s="13" t="s">
        <v>35</v>
      </c>
      <c r="AX120" s="13" t="s">
        <v>73</v>
      </c>
      <c r="AY120" s="204" t="s">
        <v>145</v>
      </c>
    </row>
    <row r="121" spans="2:51" s="14" customFormat="1" ht="11.25">
      <c r="B121" s="205"/>
      <c r="C121" s="206"/>
      <c r="D121" s="187" t="s">
        <v>157</v>
      </c>
      <c r="E121" s="207" t="s">
        <v>19</v>
      </c>
      <c r="F121" s="208" t="s">
        <v>158</v>
      </c>
      <c r="G121" s="206"/>
      <c r="H121" s="209">
        <v>2535.04</v>
      </c>
      <c r="I121" s="210"/>
      <c r="J121" s="206"/>
      <c r="K121" s="206"/>
      <c r="L121" s="211"/>
      <c r="M121" s="216"/>
      <c r="N121" s="217"/>
      <c r="O121" s="217"/>
      <c r="P121" s="217"/>
      <c r="Q121" s="217"/>
      <c r="R121" s="217"/>
      <c r="S121" s="217"/>
      <c r="T121" s="218"/>
      <c r="AT121" s="215" t="s">
        <v>157</v>
      </c>
      <c r="AU121" s="215" t="s">
        <v>83</v>
      </c>
      <c r="AV121" s="14" t="s">
        <v>159</v>
      </c>
      <c r="AW121" s="14" t="s">
        <v>35</v>
      </c>
      <c r="AX121" s="14" t="s">
        <v>81</v>
      </c>
      <c r="AY121" s="215" t="s">
        <v>145</v>
      </c>
    </row>
    <row r="122" spans="1:65" s="2" customFormat="1" ht="16.5" customHeight="1">
      <c r="A122" s="35"/>
      <c r="B122" s="36"/>
      <c r="C122" s="174" t="s">
        <v>206</v>
      </c>
      <c r="D122" s="174" t="s">
        <v>148</v>
      </c>
      <c r="E122" s="175" t="s">
        <v>1135</v>
      </c>
      <c r="F122" s="176" t="s">
        <v>1136</v>
      </c>
      <c r="G122" s="177" t="s">
        <v>230</v>
      </c>
      <c r="H122" s="178">
        <v>6116</v>
      </c>
      <c r="I122" s="179"/>
      <c r="J122" s="180">
        <f>ROUND(I122*H122,2)</f>
        <v>0</v>
      </c>
      <c r="K122" s="176" t="s">
        <v>151</v>
      </c>
      <c r="L122" s="40"/>
      <c r="M122" s="181" t="s">
        <v>19</v>
      </c>
      <c r="N122" s="182" t="s">
        <v>44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0.01</v>
      </c>
      <c r="T122" s="184">
        <f>S122*H122</f>
        <v>61.160000000000004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159</v>
      </c>
      <c r="AT122" s="185" t="s">
        <v>148</v>
      </c>
      <c r="AU122" s="185" t="s">
        <v>83</v>
      </c>
      <c r="AY122" s="18" t="s">
        <v>145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81</v>
      </c>
      <c r="BK122" s="186">
        <f>ROUND(I122*H122,2)</f>
        <v>0</v>
      </c>
      <c r="BL122" s="18" t="s">
        <v>159</v>
      </c>
      <c r="BM122" s="185" t="s">
        <v>1137</v>
      </c>
    </row>
    <row r="123" spans="1:47" s="2" customFormat="1" ht="19.5">
      <c r="A123" s="35"/>
      <c r="B123" s="36"/>
      <c r="C123" s="37"/>
      <c r="D123" s="187" t="s">
        <v>154</v>
      </c>
      <c r="E123" s="37"/>
      <c r="F123" s="188" t="s">
        <v>1138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154</v>
      </c>
      <c r="AU123" s="18" t="s">
        <v>83</v>
      </c>
    </row>
    <row r="124" spans="1:47" s="2" customFormat="1" ht="11.25">
      <c r="A124" s="35"/>
      <c r="B124" s="36"/>
      <c r="C124" s="37"/>
      <c r="D124" s="192" t="s">
        <v>155</v>
      </c>
      <c r="E124" s="37"/>
      <c r="F124" s="193" t="s">
        <v>1139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155</v>
      </c>
      <c r="AU124" s="18" t="s">
        <v>83</v>
      </c>
    </row>
    <row r="125" spans="2:51" s="13" customFormat="1" ht="11.25">
      <c r="B125" s="194"/>
      <c r="C125" s="195"/>
      <c r="D125" s="187" t="s">
        <v>157</v>
      </c>
      <c r="E125" s="196" t="s">
        <v>19</v>
      </c>
      <c r="F125" s="197" t="s">
        <v>1140</v>
      </c>
      <c r="G125" s="195"/>
      <c r="H125" s="198">
        <v>6116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157</v>
      </c>
      <c r="AU125" s="204" t="s">
        <v>83</v>
      </c>
      <c r="AV125" s="13" t="s">
        <v>83</v>
      </c>
      <c r="AW125" s="13" t="s">
        <v>35</v>
      </c>
      <c r="AX125" s="13" t="s">
        <v>73</v>
      </c>
      <c r="AY125" s="204" t="s">
        <v>145</v>
      </c>
    </row>
    <row r="126" spans="2:51" s="14" customFormat="1" ht="11.25">
      <c r="B126" s="205"/>
      <c r="C126" s="206"/>
      <c r="D126" s="187" t="s">
        <v>157</v>
      </c>
      <c r="E126" s="207" t="s">
        <v>19</v>
      </c>
      <c r="F126" s="208" t="s">
        <v>158</v>
      </c>
      <c r="G126" s="206"/>
      <c r="H126" s="209">
        <v>6116</v>
      </c>
      <c r="I126" s="210"/>
      <c r="J126" s="206"/>
      <c r="K126" s="206"/>
      <c r="L126" s="211"/>
      <c r="M126" s="216"/>
      <c r="N126" s="217"/>
      <c r="O126" s="217"/>
      <c r="P126" s="217"/>
      <c r="Q126" s="217"/>
      <c r="R126" s="217"/>
      <c r="S126" s="217"/>
      <c r="T126" s="218"/>
      <c r="AT126" s="215" t="s">
        <v>157</v>
      </c>
      <c r="AU126" s="215" t="s">
        <v>83</v>
      </c>
      <c r="AV126" s="14" t="s">
        <v>159</v>
      </c>
      <c r="AW126" s="14" t="s">
        <v>35</v>
      </c>
      <c r="AX126" s="14" t="s">
        <v>81</v>
      </c>
      <c r="AY126" s="215" t="s">
        <v>145</v>
      </c>
    </row>
    <row r="127" spans="2:63" s="12" customFormat="1" ht="22.9" customHeight="1">
      <c r="B127" s="158"/>
      <c r="C127" s="159"/>
      <c r="D127" s="160" t="s">
        <v>72</v>
      </c>
      <c r="E127" s="172" t="s">
        <v>319</v>
      </c>
      <c r="F127" s="172" t="s">
        <v>320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SUM(P128:P141)</f>
        <v>0</v>
      </c>
      <c r="Q127" s="166"/>
      <c r="R127" s="167">
        <f>SUM(R128:R141)</f>
        <v>0</v>
      </c>
      <c r="S127" s="166"/>
      <c r="T127" s="168">
        <f>SUM(T128:T141)</f>
        <v>0</v>
      </c>
      <c r="AR127" s="169" t="s">
        <v>81</v>
      </c>
      <c r="AT127" s="170" t="s">
        <v>72</v>
      </c>
      <c r="AU127" s="170" t="s">
        <v>81</v>
      </c>
      <c r="AY127" s="169" t="s">
        <v>145</v>
      </c>
      <c r="BK127" s="171">
        <f>SUM(BK128:BK141)</f>
        <v>0</v>
      </c>
    </row>
    <row r="128" spans="1:65" s="2" customFormat="1" ht="21.75" customHeight="1">
      <c r="A128" s="35"/>
      <c r="B128" s="36"/>
      <c r="C128" s="174" t="s">
        <v>282</v>
      </c>
      <c r="D128" s="174" t="s">
        <v>148</v>
      </c>
      <c r="E128" s="175" t="s">
        <v>322</v>
      </c>
      <c r="F128" s="176" t="s">
        <v>323</v>
      </c>
      <c r="G128" s="177" t="s">
        <v>285</v>
      </c>
      <c r="H128" s="178">
        <v>61.16</v>
      </c>
      <c r="I128" s="179"/>
      <c r="J128" s="180">
        <f>ROUND(I128*H128,2)</f>
        <v>0</v>
      </c>
      <c r="K128" s="176" t="s">
        <v>151</v>
      </c>
      <c r="L128" s="40"/>
      <c r="M128" s="181" t="s">
        <v>19</v>
      </c>
      <c r="N128" s="182" t="s">
        <v>44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159</v>
      </c>
      <c r="AT128" s="185" t="s">
        <v>148</v>
      </c>
      <c r="AU128" s="185" t="s">
        <v>83</v>
      </c>
      <c r="AY128" s="18" t="s">
        <v>145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81</v>
      </c>
      <c r="BK128" s="186">
        <f>ROUND(I128*H128,2)</f>
        <v>0</v>
      </c>
      <c r="BL128" s="18" t="s">
        <v>159</v>
      </c>
      <c r="BM128" s="185" t="s">
        <v>1141</v>
      </c>
    </row>
    <row r="129" spans="1:47" s="2" customFormat="1" ht="19.5">
      <c r="A129" s="35"/>
      <c r="B129" s="36"/>
      <c r="C129" s="37"/>
      <c r="D129" s="187" t="s">
        <v>154</v>
      </c>
      <c r="E129" s="37"/>
      <c r="F129" s="188" t="s">
        <v>325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154</v>
      </c>
      <c r="AU129" s="18" t="s">
        <v>83</v>
      </c>
    </row>
    <row r="130" spans="1:47" s="2" customFormat="1" ht="11.25">
      <c r="A130" s="35"/>
      <c r="B130" s="36"/>
      <c r="C130" s="37"/>
      <c r="D130" s="192" t="s">
        <v>155</v>
      </c>
      <c r="E130" s="37"/>
      <c r="F130" s="193" t="s">
        <v>326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155</v>
      </c>
      <c r="AU130" s="18" t="s">
        <v>83</v>
      </c>
    </row>
    <row r="131" spans="1:65" s="2" customFormat="1" ht="24.2" customHeight="1">
      <c r="A131" s="35"/>
      <c r="B131" s="36"/>
      <c r="C131" s="174" t="s">
        <v>292</v>
      </c>
      <c r="D131" s="174" t="s">
        <v>148</v>
      </c>
      <c r="E131" s="175" t="s">
        <v>327</v>
      </c>
      <c r="F131" s="176" t="s">
        <v>328</v>
      </c>
      <c r="G131" s="177" t="s">
        <v>285</v>
      </c>
      <c r="H131" s="178">
        <v>672.76</v>
      </c>
      <c r="I131" s="179"/>
      <c r="J131" s="180">
        <f>ROUND(I131*H131,2)</f>
        <v>0</v>
      </c>
      <c r="K131" s="176" t="s">
        <v>151</v>
      </c>
      <c r="L131" s="40"/>
      <c r="M131" s="181" t="s">
        <v>19</v>
      </c>
      <c r="N131" s="182" t="s">
        <v>44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159</v>
      </c>
      <c r="AT131" s="185" t="s">
        <v>148</v>
      </c>
      <c r="AU131" s="185" t="s">
        <v>83</v>
      </c>
      <c r="AY131" s="18" t="s">
        <v>145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81</v>
      </c>
      <c r="BK131" s="186">
        <f>ROUND(I131*H131,2)</f>
        <v>0</v>
      </c>
      <c r="BL131" s="18" t="s">
        <v>159</v>
      </c>
      <c r="BM131" s="185" t="s">
        <v>1142</v>
      </c>
    </row>
    <row r="132" spans="1:47" s="2" customFormat="1" ht="29.25">
      <c r="A132" s="35"/>
      <c r="B132" s="36"/>
      <c r="C132" s="37"/>
      <c r="D132" s="187" t="s">
        <v>154</v>
      </c>
      <c r="E132" s="37"/>
      <c r="F132" s="188" t="s">
        <v>330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154</v>
      </c>
      <c r="AU132" s="18" t="s">
        <v>83</v>
      </c>
    </row>
    <row r="133" spans="1:47" s="2" customFormat="1" ht="11.25">
      <c r="A133" s="35"/>
      <c r="B133" s="36"/>
      <c r="C133" s="37"/>
      <c r="D133" s="192" t="s">
        <v>155</v>
      </c>
      <c r="E133" s="37"/>
      <c r="F133" s="193" t="s">
        <v>331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155</v>
      </c>
      <c r="AU133" s="18" t="s">
        <v>83</v>
      </c>
    </row>
    <row r="134" spans="2:51" s="13" customFormat="1" ht="11.25">
      <c r="B134" s="194"/>
      <c r="C134" s="195"/>
      <c r="D134" s="187" t="s">
        <v>157</v>
      </c>
      <c r="E134" s="196" t="s">
        <v>19</v>
      </c>
      <c r="F134" s="197" t="s">
        <v>1143</v>
      </c>
      <c r="G134" s="195"/>
      <c r="H134" s="198">
        <v>672.76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157</v>
      </c>
      <c r="AU134" s="204" t="s">
        <v>83</v>
      </c>
      <c r="AV134" s="13" t="s">
        <v>83</v>
      </c>
      <c r="AW134" s="13" t="s">
        <v>35</v>
      </c>
      <c r="AX134" s="13" t="s">
        <v>73</v>
      </c>
      <c r="AY134" s="204" t="s">
        <v>145</v>
      </c>
    </row>
    <row r="135" spans="2:51" s="14" customFormat="1" ht="11.25">
      <c r="B135" s="205"/>
      <c r="C135" s="206"/>
      <c r="D135" s="187" t="s">
        <v>157</v>
      </c>
      <c r="E135" s="207" t="s">
        <v>19</v>
      </c>
      <c r="F135" s="208" t="s">
        <v>158</v>
      </c>
      <c r="G135" s="206"/>
      <c r="H135" s="209">
        <v>672.76</v>
      </c>
      <c r="I135" s="210"/>
      <c r="J135" s="206"/>
      <c r="K135" s="206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5" t="s">
        <v>157</v>
      </c>
      <c r="AU135" s="215" t="s">
        <v>83</v>
      </c>
      <c r="AV135" s="14" t="s">
        <v>159</v>
      </c>
      <c r="AW135" s="14" t="s">
        <v>35</v>
      </c>
      <c r="AX135" s="14" t="s">
        <v>81</v>
      </c>
      <c r="AY135" s="215" t="s">
        <v>145</v>
      </c>
    </row>
    <row r="136" spans="1:65" s="2" customFormat="1" ht="24.2" customHeight="1">
      <c r="A136" s="35"/>
      <c r="B136" s="36"/>
      <c r="C136" s="174" t="s">
        <v>299</v>
      </c>
      <c r="D136" s="174" t="s">
        <v>148</v>
      </c>
      <c r="E136" s="175" t="s">
        <v>1144</v>
      </c>
      <c r="F136" s="176" t="s">
        <v>1145</v>
      </c>
      <c r="G136" s="177" t="s">
        <v>285</v>
      </c>
      <c r="H136" s="178">
        <v>61.16</v>
      </c>
      <c r="I136" s="179"/>
      <c r="J136" s="180">
        <f>ROUND(I136*H136,2)</f>
        <v>0</v>
      </c>
      <c r="K136" s="176" t="s">
        <v>151</v>
      </c>
      <c r="L136" s="40"/>
      <c r="M136" s="181" t="s">
        <v>19</v>
      </c>
      <c r="N136" s="182" t="s">
        <v>44</v>
      </c>
      <c r="O136" s="65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159</v>
      </c>
      <c r="AT136" s="185" t="s">
        <v>148</v>
      </c>
      <c r="AU136" s="185" t="s">
        <v>83</v>
      </c>
      <c r="AY136" s="18" t="s">
        <v>145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159</v>
      </c>
      <c r="BM136" s="185" t="s">
        <v>1146</v>
      </c>
    </row>
    <row r="137" spans="1:47" s="2" customFormat="1" ht="11.25">
      <c r="A137" s="35"/>
      <c r="B137" s="36"/>
      <c r="C137" s="37"/>
      <c r="D137" s="187" t="s">
        <v>154</v>
      </c>
      <c r="E137" s="37"/>
      <c r="F137" s="188" t="s">
        <v>1147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154</v>
      </c>
      <c r="AU137" s="18" t="s">
        <v>83</v>
      </c>
    </row>
    <row r="138" spans="1:47" s="2" customFormat="1" ht="11.25">
      <c r="A138" s="35"/>
      <c r="B138" s="36"/>
      <c r="C138" s="37"/>
      <c r="D138" s="192" t="s">
        <v>155</v>
      </c>
      <c r="E138" s="37"/>
      <c r="F138" s="193" t="s">
        <v>1148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155</v>
      </c>
      <c r="AU138" s="18" t="s">
        <v>83</v>
      </c>
    </row>
    <row r="139" spans="1:65" s="2" customFormat="1" ht="24.2" customHeight="1">
      <c r="A139" s="35"/>
      <c r="B139" s="36"/>
      <c r="C139" s="174" t="s">
        <v>306</v>
      </c>
      <c r="D139" s="174" t="s">
        <v>148</v>
      </c>
      <c r="E139" s="175" t="s">
        <v>1149</v>
      </c>
      <c r="F139" s="176" t="s">
        <v>284</v>
      </c>
      <c r="G139" s="177" t="s">
        <v>285</v>
      </c>
      <c r="H139" s="178">
        <v>61.16</v>
      </c>
      <c r="I139" s="179"/>
      <c r="J139" s="180">
        <f>ROUND(I139*H139,2)</f>
        <v>0</v>
      </c>
      <c r="K139" s="176" t="s">
        <v>151</v>
      </c>
      <c r="L139" s="40"/>
      <c r="M139" s="181" t="s">
        <v>19</v>
      </c>
      <c r="N139" s="182" t="s">
        <v>44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159</v>
      </c>
      <c r="AT139" s="185" t="s">
        <v>148</v>
      </c>
      <c r="AU139" s="185" t="s">
        <v>83</v>
      </c>
      <c r="AY139" s="18" t="s">
        <v>145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81</v>
      </c>
      <c r="BK139" s="186">
        <f>ROUND(I139*H139,2)</f>
        <v>0</v>
      </c>
      <c r="BL139" s="18" t="s">
        <v>159</v>
      </c>
      <c r="BM139" s="185" t="s">
        <v>1150</v>
      </c>
    </row>
    <row r="140" spans="1:47" s="2" customFormat="1" ht="29.25">
      <c r="A140" s="35"/>
      <c r="B140" s="36"/>
      <c r="C140" s="37"/>
      <c r="D140" s="187" t="s">
        <v>154</v>
      </c>
      <c r="E140" s="37"/>
      <c r="F140" s="188" t="s">
        <v>287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154</v>
      </c>
      <c r="AU140" s="18" t="s">
        <v>83</v>
      </c>
    </row>
    <row r="141" spans="1:47" s="2" customFormat="1" ht="11.25">
      <c r="A141" s="35"/>
      <c r="B141" s="36"/>
      <c r="C141" s="37"/>
      <c r="D141" s="192" t="s">
        <v>155</v>
      </c>
      <c r="E141" s="37"/>
      <c r="F141" s="193" t="s">
        <v>1151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155</v>
      </c>
      <c r="AU141" s="18" t="s">
        <v>83</v>
      </c>
    </row>
    <row r="142" spans="2:63" s="12" customFormat="1" ht="22.9" customHeight="1">
      <c r="B142" s="158"/>
      <c r="C142" s="159"/>
      <c r="D142" s="160" t="s">
        <v>72</v>
      </c>
      <c r="E142" s="172" t="s">
        <v>351</v>
      </c>
      <c r="F142" s="172" t="s">
        <v>352</v>
      </c>
      <c r="G142" s="159"/>
      <c r="H142" s="159"/>
      <c r="I142" s="162"/>
      <c r="J142" s="173">
        <f>BK142</f>
        <v>0</v>
      </c>
      <c r="K142" s="159"/>
      <c r="L142" s="164"/>
      <c r="M142" s="165"/>
      <c r="N142" s="166"/>
      <c r="O142" s="166"/>
      <c r="P142" s="167">
        <f>SUM(P143:P148)</f>
        <v>0</v>
      </c>
      <c r="Q142" s="166"/>
      <c r="R142" s="167">
        <f>SUM(R143:R148)</f>
        <v>0</v>
      </c>
      <c r="S142" s="166"/>
      <c r="T142" s="168">
        <f>SUM(T143:T148)</f>
        <v>0</v>
      </c>
      <c r="AR142" s="169" t="s">
        <v>81</v>
      </c>
      <c r="AT142" s="170" t="s">
        <v>72</v>
      </c>
      <c r="AU142" s="170" t="s">
        <v>81</v>
      </c>
      <c r="AY142" s="169" t="s">
        <v>145</v>
      </c>
      <c r="BK142" s="171">
        <f>SUM(BK143:BK148)</f>
        <v>0</v>
      </c>
    </row>
    <row r="143" spans="1:65" s="2" customFormat="1" ht="33" customHeight="1">
      <c r="A143" s="35"/>
      <c r="B143" s="36"/>
      <c r="C143" s="174" t="s">
        <v>313</v>
      </c>
      <c r="D143" s="174" t="s">
        <v>148</v>
      </c>
      <c r="E143" s="175" t="s">
        <v>354</v>
      </c>
      <c r="F143" s="176" t="s">
        <v>355</v>
      </c>
      <c r="G143" s="177" t="s">
        <v>285</v>
      </c>
      <c r="H143" s="178">
        <v>1.981</v>
      </c>
      <c r="I143" s="179"/>
      <c r="J143" s="180">
        <f>ROUND(I143*H143,2)</f>
        <v>0</v>
      </c>
      <c r="K143" s="176" t="s">
        <v>151</v>
      </c>
      <c r="L143" s="40"/>
      <c r="M143" s="181" t="s">
        <v>19</v>
      </c>
      <c r="N143" s="182" t="s">
        <v>44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159</v>
      </c>
      <c r="AT143" s="185" t="s">
        <v>148</v>
      </c>
      <c r="AU143" s="185" t="s">
        <v>83</v>
      </c>
      <c r="AY143" s="18" t="s">
        <v>145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81</v>
      </c>
      <c r="BK143" s="186">
        <f>ROUND(I143*H143,2)</f>
        <v>0</v>
      </c>
      <c r="BL143" s="18" t="s">
        <v>159</v>
      </c>
      <c r="BM143" s="185" t="s">
        <v>1152</v>
      </c>
    </row>
    <row r="144" spans="1:47" s="2" customFormat="1" ht="29.25">
      <c r="A144" s="35"/>
      <c r="B144" s="36"/>
      <c r="C144" s="37"/>
      <c r="D144" s="187" t="s">
        <v>154</v>
      </c>
      <c r="E144" s="37"/>
      <c r="F144" s="188" t="s">
        <v>357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154</v>
      </c>
      <c r="AU144" s="18" t="s">
        <v>83</v>
      </c>
    </row>
    <row r="145" spans="1:47" s="2" customFormat="1" ht="11.25">
      <c r="A145" s="35"/>
      <c r="B145" s="36"/>
      <c r="C145" s="37"/>
      <c r="D145" s="192" t="s">
        <v>155</v>
      </c>
      <c r="E145" s="37"/>
      <c r="F145" s="193" t="s">
        <v>358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155</v>
      </c>
      <c r="AU145" s="18" t="s">
        <v>83</v>
      </c>
    </row>
    <row r="146" spans="1:65" s="2" customFormat="1" ht="33" customHeight="1">
      <c r="A146" s="35"/>
      <c r="B146" s="36"/>
      <c r="C146" s="174" t="s">
        <v>321</v>
      </c>
      <c r="D146" s="174" t="s">
        <v>148</v>
      </c>
      <c r="E146" s="175" t="s">
        <v>1153</v>
      </c>
      <c r="F146" s="176" t="s">
        <v>1154</v>
      </c>
      <c r="G146" s="177" t="s">
        <v>285</v>
      </c>
      <c r="H146" s="178">
        <v>1.981</v>
      </c>
      <c r="I146" s="179"/>
      <c r="J146" s="180">
        <f>ROUND(I146*H146,2)</f>
        <v>0</v>
      </c>
      <c r="K146" s="176" t="s">
        <v>151</v>
      </c>
      <c r="L146" s="40"/>
      <c r="M146" s="181" t="s">
        <v>19</v>
      </c>
      <c r="N146" s="182" t="s">
        <v>44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159</v>
      </c>
      <c r="AT146" s="185" t="s">
        <v>148</v>
      </c>
      <c r="AU146" s="185" t="s">
        <v>83</v>
      </c>
      <c r="AY146" s="18" t="s">
        <v>145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81</v>
      </c>
      <c r="BK146" s="186">
        <f>ROUND(I146*H146,2)</f>
        <v>0</v>
      </c>
      <c r="BL146" s="18" t="s">
        <v>159</v>
      </c>
      <c r="BM146" s="185" t="s">
        <v>1155</v>
      </c>
    </row>
    <row r="147" spans="1:47" s="2" customFormat="1" ht="29.25">
      <c r="A147" s="35"/>
      <c r="B147" s="36"/>
      <c r="C147" s="37"/>
      <c r="D147" s="187" t="s">
        <v>154</v>
      </c>
      <c r="E147" s="37"/>
      <c r="F147" s="188" t="s">
        <v>1156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154</v>
      </c>
      <c r="AU147" s="18" t="s">
        <v>83</v>
      </c>
    </row>
    <row r="148" spans="1:47" s="2" customFormat="1" ht="11.25">
      <c r="A148" s="35"/>
      <c r="B148" s="36"/>
      <c r="C148" s="37"/>
      <c r="D148" s="192" t="s">
        <v>155</v>
      </c>
      <c r="E148" s="37"/>
      <c r="F148" s="193" t="s">
        <v>1157</v>
      </c>
      <c r="G148" s="37"/>
      <c r="H148" s="37"/>
      <c r="I148" s="189"/>
      <c r="J148" s="37"/>
      <c r="K148" s="37"/>
      <c r="L148" s="40"/>
      <c r="M148" s="240"/>
      <c r="N148" s="241"/>
      <c r="O148" s="242"/>
      <c r="P148" s="242"/>
      <c r="Q148" s="242"/>
      <c r="R148" s="242"/>
      <c r="S148" s="242"/>
      <c r="T148" s="24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155</v>
      </c>
      <c r="AU148" s="18" t="s">
        <v>83</v>
      </c>
    </row>
    <row r="149" spans="1:31" s="2" customFormat="1" ht="6.95" customHeight="1">
      <c r="A149" s="35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y409FW6ym3nrIzc1DP16N9hOlDr9YIuct/JbOB/GzA+Zeexg9QcyikJ5tlMPq2ZYjgrO3LelpgNKUgrwMcazRQ==" saltValue="nqUuMdVPROym7UW8LhYTLSbiNu0gS4YeVmynTZQozMUP68lB0X4DtrBQ3B5OoTRLziP3JZ49YZ68RE2V1kcf5g==" spinCount="100000" sheet="1" objects="1" scenarios="1" formatColumns="0" formatRows="0" autoFilter="0"/>
  <autoFilter ref="C82:K14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912211111"/>
    <hyperlink ref="F96" r:id="rId2" display="https://podminky.urs.cz/item/CS_URS_2021_01/40445158"/>
    <hyperlink ref="F99" r:id="rId3" display="https://podminky.urs.cz/item/CS_URS_2021_01/915111112"/>
    <hyperlink ref="F104" r:id="rId4" display="https://podminky.urs.cz/item/CS_URS_2021_01/915121112"/>
    <hyperlink ref="F109" r:id="rId5" display="https://podminky.urs.cz/item/CS_URS_2021_01/915211112"/>
    <hyperlink ref="F114" r:id="rId6" display="https://podminky.urs.cz/item/CS_URS_2021_01/915221112"/>
    <hyperlink ref="F119" r:id="rId7" display="https://podminky.urs.cz/item/CS_URS_2021_01/915611111"/>
    <hyperlink ref="F124" r:id="rId8" display="https://podminky.urs.cz/item/CS_URS_2021_01/938908411"/>
    <hyperlink ref="F130" r:id="rId9" display="https://podminky.urs.cz/item/CS_URS_2021_01/997221551"/>
    <hyperlink ref="F133" r:id="rId10" display="https://podminky.urs.cz/item/CS_URS_2021_01/997221559"/>
    <hyperlink ref="F138" r:id="rId11" display="https://podminky.urs.cz/item/CS_URS_2021_01/997221611"/>
    <hyperlink ref="F141" r:id="rId12" display="https://podminky.urs.cz/item/CS_URS_2021_01/997221655"/>
    <hyperlink ref="F145" r:id="rId13" display="https://podminky.urs.cz/item/CS_URS_2021_01/998225111"/>
    <hyperlink ref="F148" r:id="rId14" display="https://podminky.urs.cz/item/CS_URS_2021_01/9982251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111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1158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ROUND((SUM(BE81:BE158)),2)</f>
        <v>0</v>
      </c>
      <c r="G33" s="35"/>
      <c r="H33" s="35"/>
      <c r="I33" s="119">
        <v>0.21</v>
      </c>
      <c r="J33" s="118">
        <f>ROUND(((SUM(BE81:BE158))*I33),2)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ROUND((SUM(BF81:BF158)),2)</f>
        <v>0</v>
      </c>
      <c r="G34" s="35"/>
      <c r="H34" s="35"/>
      <c r="I34" s="119">
        <v>0.15</v>
      </c>
      <c r="J34" s="118">
        <f>ROUND(((SUM(BF81:BF158))*I34),2)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ROUND((SUM(BG81:BG158)),2)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ROUND((SUM(BH81:BH158)),2)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ROUND((SUM(BI81:BI158)),2)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801.VZ - Rekultivace ploch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130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2" t="str">
        <f>E7</f>
        <v>NEPOMUK_PŘEŠTICE</v>
      </c>
      <c r="F71" s="373"/>
      <c r="G71" s="373"/>
      <c r="H71" s="373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122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9" t="str">
        <f>E9</f>
        <v>SO 801.VZ - Rekultivace ploch</v>
      </c>
      <c r="F73" s="374"/>
      <c r="G73" s="374"/>
      <c r="H73" s="374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22. 2. 2021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25</v>
      </c>
      <c r="D77" s="37"/>
      <c r="E77" s="37"/>
      <c r="F77" s="28" t="str">
        <f>E15</f>
        <v>SPRÁVA A ÚDRŽBA SILNIC PLZEŇSKÉHO KRAJE</v>
      </c>
      <c r="G77" s="37"/>
      <c r="H77" s="37"/>
      <c r="I77" s="30" t="s">
        <v>32</v>
      </c>
      <c r="J77" s="33" t="str">
        <f>E21</f>
        <v>AFRY CZ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131</v>
      </c>
      <c r="D80" s="150" t="s">
        <v>58</v>
      </c>
      <c r="E80" s="150" t="s">
        <v>54</v>
      </c>
      <c r="F80" s="150" t="s">
        <v>55</v>
      </c>
      <c r="G80" s="150" t="s">
        <v>132</v>
      </c>
      <c r="H80" s="150" t="s">
        <v>133</v>
      </c>
      <c r="I80" s="150" t="s">
        <v>134</v>
      </c>
      <c r="J80" s="150" t="s">
        <v>126</v>
      </c>
      <c r="K80" s="151" t="s">
        <v>135</v>
      </c>
      <c r="L80" s="152"/>
      <c r="M80" s="69" t="s">
        <v>19</v>
      </c>
      <c r="N80" s="70" t="s">
        <v>43</v>
      </c>
      <c r="O80" s="70" t="s">
        <v>136</v>
      </c>
      <c r="P80" s="70" t="s">
        <v>137</v>
      </c>
      <c r="Q80" s="70" t="s">
        <v>138</v>
      </c>
      <c r="R80" s="70" t="s">
        <v>139</v>
      </c>
      <c r="S80" s="70" t="s">
        <v>140</v>
      </c>
      <c r="T80" s="71" t="s">
        <v>141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142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8.760940350000002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127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72</v>
      </c>
      <c r="E82" s="161" t="s">
        <v>225</v>
      </c>
      <c r="F82" s="161" t="s">
        <v>226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8.760940350000002</v>
      </c>
      <c r="S82" s="166"/>
      <c r="T82" s="168">
        <f>T83</f>
        <v>0</v>
      </c>
      <c r="AR82" s="169" t="s">
        <v>81</v>
      </c>
      <c r="AT82" s="170" t="s">
        <v>72</v>
      </c>
      <c r="AU82" s="170" t="s">
        <v>73</v>
      </c>
      <c r="AY82" s="169" t="s">
        <v>145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72</v>
      </c>
      <c r="E83" s="172" t="s">
        <v>81</v>
      </c>
      <c r="F83" s="172" t="s">
        <v>227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SUM(P84:P158)</f>
        <v>0</v>
      </c>
      <c r="Q83" s="166"/>
      <c r="R83" s="167">
        <f>SUM(R84:R158)</f>
        <v>8.760940350000002</v>
      </c>
      <c r="S83" s="166"/>
      <c r="T83" s="168">
        <f>SUM(T84:T158)</f>
        <v>0</v>
      </c>
      <c r="AR83" s="169" t="s">
        <v>81</v>
      </c>
      <c r="AT83" s="170" t="s">
        <v>72</v>
      </c>
      <c r="AU83" s="170" t="s">
        <v>81</v>
      </c>
      <c r="AY83" s="169" t="s">
        <v>145</v>
      </c>
      <c r="BK83" s="171">
        <f>SUM(BK84:BK158)</f>
        <v>0</v>
      </c>
    </row>
    <row r="84" spans="1:65" s="2" customFormat="1" ht="24.2" customHeight="1">
      <c r="A84" s="35"/>
      <c r="B84" s="36"/>
      <c r="C84" s="174" t="s">
        <v>81</v>
      </c>
      <c r="D84" s="174" t="s">
        <v>148</v>
      </c>
      <c r="E84" s="175" t="s">
        <v>772</v>
      </c>
      <c r="F84" s="176" t="s">
        <v>773</v>
      </c>
      <c r="G84" s="177" t="s">
        <v>230</v>
      </c>
      <c r="H84" s="178">
        <v>20295.615</v>
      </c>
      <c r="I84" s="179"/>
      <c r="J84" s="180">
        <f>ROUND(I84*H84,2)</f>
        <v>0</v>
      </c>
      <c r="K84" s="176" t="s">
        <v>151</v>
      </c>
      <c r="L84" s="40"/>
      <c r="M84" s="181" t="s">
        <v>19</v>
      </c>
      <c r="N84" s="182" t="s">
        <v>44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159</v>
      </c>
      <c r="AT84" s="185" t="s">
        <v>148</v>
      </c>
      <c r="AU84" s="185" t="s">
        <v>83</v>
      </c>
      <c r="AY84" s="18" t="s">
        <v>145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81</v>
      </c>
      <c r="BK84" s="186">
        <f>ROUND(I84*H84,2)</f>
        <v>0</v>
      </c>
      <c r="BL84" s="18" t="s">
        <v>159</v>
      </c>
      <c r="BM84" s="185" t="s">
        <v>1159</v>
      </c>
    </row>
    <row r="85" spans="1:47" s="2" customFormat="1" ht="19.5">
      <c r="A85" s="35"/>
      <c r="B85" s="36"/>
      <c r="C85" s="37"/>
      <c r="D85" s="187" t="s">
        <v>154</v>
      </c>
      <c r="E85" s="37"/>
      <c r="F85" s="188" t="s">
        <v>775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154</v>
      </c>
      <c r="AU85" s="18" t="s">
        <v>83</v>
      </c>
    </row>
    <row r="86" spans="1:47" s="2" customFormat="1" ht="11.25">
      <c r="A86" s="35"/>
      <c r="B86" s="36"/>
      <c r="C86" s="37"/>
      <c r="D86" s="192" t="s">
        <v>155</v>
      </c>
      <c r="E86" s="37"/>
      <c r="F86" s="193" t="s">
        <v>776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155</v>
      </c>
      <c r="AU86" s="18" t="s">
        <v>83</v>
      </c>
    </row>
    <row r="87" spans="2:51" s="15" customFormat="1" ht="11.25">
      <c r="B87" s="220"/>
      <c r="C87" s="221"/>
      <c r="D87" s="187" t="s">
        <v>157</v>
      </c>
      <c r="E87" s="222" t="s">
        <v>19</v>
      </c>
      <c r="F87" s="223" t="s">
        <v>387</v>
      </c>
      <c r="G87" s="221"/>
      <c r="H87" s="222" t="s">
        <v>19</v>
      </c>
      <c r="I87" s="224"/>
      <c r="J87" s="221"/>
      <c r="K87" s="221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157</v>
      </c>
      <c r="AU87" s="229" t="s">
        <v>83</v>
      </c>
      <c r="AV87" s="15" t="s">
        <v>81</v>
      </c>
      <c r="AW87" s="15" t="s">
        <v>35</v>
      </c>
      <c r="AX87" s="15" t="s">
        <v>73</v>
      </c>
      <c r="AY87" s="229" t="s">
        <v>145</v>
      </c>
    </row>
    <row r="88" spans="2:51" s="13" customFormat="1" ht="11.25">
      <c r="B88" s="194"/>
      <c r="C88" s="195"/>
      <c r="D88" s="187" t="s">
        <v>157</v>
      </c>
      <c r="E88" s="196" t="s">
        <v>19</v>
      </c>
      <c r="F88" s="197" t="s">
        <v>1160</v>
      </c>
      <c r="G88" s="195"/>
      <c r="H88" s="198">
        <v>20295.615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157</v>
      </c>
      <c r="AU88" s="204" t="s">
        <v>83</v>
      </c>
      <c r="AV88" s="13" t="s">
        <v>83</v>
      </c>
      <c r="AW88" s="13" t="s">
        <v>35</v>
      </c>
      <c r="AX88" s="13" t="s">
        <v>73</v>
      </c>
      <c r="AY88" s="204" t="s">
        <v>145</v>
      </c>
    </row>
    <row r="89" spans="2:51" s="14" customFormat="1" ht="11.25">
      <c r="B89" s="205"/>
      <c r="C89" s="206"/>
      <c r="D89" s="187" t="s">
        <v>157</v>
      </c>
      <c r="E89" s="207" t="s">
        <v>19</v>
      </c>
      <c r="F89" s="208" t="s">
        <v>158</v>
      </c>
      <c r="G89" s="206"/>
      <c r="H89" s="209">
        <v>20295.615</v>
      </c>
      <c r="I89" s="210"/>
      <c r="J89" s="206"/>
      <c r="K89" s="206"/>
      <c r="L89" s="211"/>
      <c r="M89" s="216"/>
      <c r="N89" s="217"/>
      <c r="O89" s="217"/>
      <c r="P89" s="217"/>
      <c r="Q89" s="217"/>
      <c r="R89" s="217"/>
      <c r="S89" s="217"/>
      <c r="T89" s="218"/>
      <c r="AT89" s="215" t="s">
        <v>157</v>
      </c>
      <c r="AU89" s="215" t="s">
        <v>83</v>
      </c>
      <c r="AV89" s="14" t="s">
        <v>159</v>
      </c>
      <c r="AW89" s="14" t="s">
        <v>35</v>
      </c>
      <c r="AX89" s="14" t="s">
        <v>81</v>
      </c>
      <c r="AY89" s="215" t="s">
        <v>145</v>
      </c>
    </row>
    <row r="90" spans="1:65" s="2" customFormat="1" ht="33" customHeight="1">
      <c r="A90" s="35"/>
      <c r="B90" s="36"/>
      <c r="C90" s="174" t="s">
        <v>83</v>
      </c>
      <c r="D90" s="174" t="s">
        <v>148</v>
      </c>
      <c r="E90" s="175" t="s">
        <v>1161</v>
      </c>
      <c r="F90" s="176" t="s">
        <v>1162</v>
      </c>
      <c r="G90" s="177" t="s">
        <v>264</v>
      </c>
      <c r="H90" s="178">
        <v>269.78</v>
      </c>
      <c r="I90" s="179"/>
      <c r="J90" s="180">
        <f>ROUND(I90*H90,2)</f>
        <v>0</v>
      </c>
      <c r="K90" s="176" t="s">
        <v>151</v>
      </c>
      <c r="L90" s="40"/>
      <c r="M90" s="181" t="s">
        <v>19</v>
      </c>
      <c r="N90" s="182" t="s">
        <v>44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148</v>
      </c>
      <c r="AU90" s="185" t="s">
        <v>83</v>
      </c>
      <c r="AY90" s="18" t="s">
        <v>145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81</v>
      </c>
      <c r="BK90" s="186">
        <f>ROUND(I90*H90,2)</f>
        <v>0</v>
      </c>
      <c r="BL90" s="18" t="s">
        <v>159</v>
      </c>
      <c r="BM90" s="185" t="s">
        <v>1163</v>
      </c>
    </row>
    <row r="91" spans="1:47" s="2" customFormat="1" ht="19.5">
      <c r="A91" s="35"/>
      <c r="B91" s="36"/>
      <c r="C91" s="37"/>
      <c r="D91" s="187" t="s">
        <v>154</v>
      </c>
      <c r="E91" s="37"/>
      <c r="F91" s="188" t="s">
        <v>1164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154</v>
      </c>
      <c r="AU91" s="18" t="s">
        <v>83</v>
      </c>
    </row>
    <row r="92" spans="1:47" s="2" customFormat="1" ht="11.25">
      <c r="A92" s="35"/>
      <c r="B92" s="36"/>
      <c r="C92" s="37"/>
      <c r="D92" s="192" t="s">
        <v>155</v>
      </c>
      <c r="E92" s="37"/>
      <c r="F92" s="193" t="s">
        <v>1165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155</v>
      </c>
      <c r="AU92" s="18" t="s">
        <v>83</v>
      </c>
    </row>
    <row r="93" spans="2:51" s="15" customFormat="1" ht="11.25">
      <c r="B93" s="220"/>
      <c r="C93" s="221"/>
      <c r="D93" s="187" t="s">
        <v>157</v>
      </c>
      <c r="E93" s="222" t="s">
        <v>19</v>
      </c>
      <c r="F93" s="223" t="s">
        <v>234</v>
      </c>
      <c r="G93" s="221"/>
      <c r="H93" s="222" t="s">
        <v>19</v>
      </c>
      <c r="I93" s="224"/>
      <c r="J93" s="221"/>
      <c r="K93" s="221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157</v>
      </c>
      <c r="AU93" s="229" t="s">
        <v>83</v>
      </c>
      <c r="AV93" s="15" t="s">
        <v>81</v>
      </c>
      <c r="AW93" s="15" t="s">
        <v>35</v>
      </c>
      <c r="AX93" s="15" t="s">
        <v>73</v>
      </c>
      <c r="AY93" s="229" t="s">
        <v>145</v>
      </c>
    </row>
    <row r="94" spans="2:51" s="13" customFormat="1" ht="11.25">
      <c r="B94" s="194"/>
      <c r="C94" s="195"/>
      <c r="D94" s="187" t="s">
        <v>157</v>
      </c>
      <c r="E94" s="196" t="s">
        <v>19</v>
      </c>
      <c r="F94" s="197" t="s">
        <v>1166</v>
      </c>
      <c r="G94" s="195"/>
      <c r="H94" s="198">
        <v>269.78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157</v>
      </c>
      <c r="AU94" s="204" t="s">
        <v>83</v>
      </c>
      <c r="AV94" s="13" t="s">
        <v>83</v>
      </c>
      <c r="AW94" s="13" t="s">
        <v>35</v>
      </c>
      <c r="AX94" s="13" t="s">
        <v>73</v>
      </c>
      <c r="AY94" s="204" t="s">
        <v>145</v>
      </c>
    </row>
    <row r="95" spans="2:51" s="14" customFormat="1" ht="11.25">
      <c r="B95" s="205"/>
      <c r="C95" s="206"/>
      <c r="D95" s="187" t="s">
        <v>157</v>
      </c>
      <c r="E95" s="207" t="s">
        <v>19</v>
      </c>
      <c r="F95" s="208" t="s">
        <v>158</v>
      </c>
      <c r="G95" s="206"/>
      <c r="H95" s="209">
        <v>269.78</v>
      </c>
      <c r="I95" s="210"/>
      <c r="J95" s="206"/>
      <c r="K95" s="206"/>
      <c r="L95" s="211"/>
      <c r="M95" s="216"/>
      <c r="N95" s="217"/>
      <c r="O95" s="217"/>
      <c r="P95" s="217"/>
      <c r="Q95" s="217"/>
      <c r="R95" s="217"/>
      <c r="S95" s="217"/>
      <c r="T95" s="218"/>
      <c r="AT95" s="215" t="s">
        <v>157</v>
      </c>
      <c r="AU95" s="215" t="s">
        <v>83</v>
      </c>
      <c r="AV95" s="14" t="s">
        <v>159</v>
      </c>
      <c r="AW95" s="14" t="s">
        <v>35</v>
      </c>
      <c r="AX95" s="14" t="s">
        <v>81</v>
      </c>
      <c r="AY95" s="215" t="s">
        <v>145</v>
      </c>
    </row>
    <row r="96" spans="1:65" s="2" customFormat="1" ht="33" customHeight="1">
      <c r="A96" s="35"/>
      <c r="B96" s="36"/>
      <c r="C96" s="174" t="s">
        <v>174</v>
      </c>
      <c r="D96" s="174" t="s">
        <v>148</v>
      </c>
      <c r="E96" s="175" t="s">
        <v>389</v>
      </c>
      <c r="F96" s="176" t="s">
        <v>390</v>
      </c>
      <c r="G96" s="177" t="s">
        <v>264</v>
      </c>
      <c r="H96" s="178">
        <v>3918.677</v>
      </c>
      <c r="I96" s="179"/>
      <c r="J96" s="180">
        <f>ROUND(I96*H96,2)</f>
        <v>0</v>
      </c>
      <c r="K96" s="176" t="s">
        <v>151</v>
      </c>
      <c r="L96" s="40"/>
      <c r="M96" s="181" t="s">
        <v>19</v>
      </c>
      <c r="N96" s="182" t="s">
        <v>44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159</v>
      </c>
      <c r="AT96" s="185" t="s">
        <v>148</v>
      </c>
      <c r="AU96" s="185" t="s">
        <v>83</v>
      </c>
      <c r="AY96" s="18" t="s">
        <v>145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81</v>
      </c>
      <c r="BK96" s="186">
        <f>ROUND(I96*H96,2)</f>
        <v>0</v>
      </c>
      <c r="BL96" s="18" t="s">
        <v>159</v>
      </c>
      <c r="BM96" s="185" t="s">
        <v>1167</v>
      </c>
    </row>
    <row r="97" spans="1:47" s="2" customFormat="1" ht="29.25">
      <c r="A97" s="35"/>
      <c r="B97" s="36"/>
      <c r="C97" s="37"/>
      <c r="D97" s="187" t="s">
        <v>154</v>
      </c>
      <c r="E97" s="37"/>
      <c r="F97" s="188" t="s">
        <v>392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154</v>
      </c>
      <c r="AU97" s="18" t="s">
        <v>83</v>
      </c>
    </row>
    <row r="98" spans="1:47" s="2" customFormat="1" ht="11.25">
      <c r="A98" s="35"/>
      <c r="B98" s="36"/>
      <c r="C98" s="37"/>
      <c r="D98" s="192" t="s">
        <v>155</v>
      </c>
      <c r="E98" s="37"/>
      <c r="F98" s="193" t="s">
        <v>393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155</v>
      </c>
      <c r="AU98" s="18" t="s">
        <v>83</v>
      </c>
    </row>
    <row r="99" spans="2:51" s="15" customFormat="1" ht="11.25">
      <c r="B99" s="220"/>
      <c r="C99" s="221"/>
      <c r="D99" s="187" t="s">
        <v>157</v>
      </c>
      <c r="E99" s="222" t="s">
        <v>19</v>
      </c>
      <c r="F99" s="223" t="s">
        <v>1168</v>
      </c>
      <c r="G99" s="221"/>
      <c r="H99" s="222" t="s">
        <v>19</v>
      </c>
      <c r="I99" s="224"/>
      <c r="J99" s="221"/>
      <c r="K99" s="221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83</v>
      </c>
      <c r="AV99" s="15" t="s">
        <v>81</v>
      </c>
      <c r="AW99" s="15" t="s">
        <v>35</v>
      </c>
      <c r="AX99" s="15" t="s">
        <v>73</v>
      </c>
      <c r="AY99" s="229" t="s">
        <v>145</v>
      </c>
    </row>
    <row r="100" spans="2:51" s="13" customFormat="1" ht="11.25">
      <c r="B100" s="194"/>
      <c r="C100" s="195"/>
      <c r="D100" s="187" t="s">
        <v>157</v>
      </c>
      <c r="E100" s="196" t="s">
        <v>19</v>
      </c>
      <c r="F100" s="197" t="s">
        <v>1169</v>
      </c>
      <c r="G100" s="195"/>
      <c r="H100" s="198">
        <v>2565.636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157</v>
      </c>
      <c r="AU100" s="204" t="s">
        <v>83</v>
      </c>
      <c r="AV100" s="13" t="s">
        <v>83</v>
      </c>
      <c r="AW100" s="13" t="s">
        <v>35</v>
      </c>
      <c r="AX100" s="13" t="s">
        <v>73</v>
      </c>
      <c r="AY100" s="204" t="s">
        <v>145</v>
      </c>
    </row>
    <row r="101" spans="2:51" s="15" customFormat="1" ht="11.25">
      <c r="B101" s="220"/>
      <c r="C101" s="221"/>
      <c r="D101" s="187" t="s">
        <v>157</v>
      </c>
      <c r="E101" s="222" t="s">
        <v>19</v>
      </c>
      <c r="F101" s="223" t="s">
        <v>396</v>
      </c>
      <c r="G101" s="221"/>
      <c r="H101" s="222" t="s">
        <v>19</v>
      </c>
      <c r="I101" s="224"/>
      <c r="J101" s="221"/>
      <c r="K101" s="221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157</v>
      </c>
      <c r="AU101" s="229" t="s">
        <v>83</v>
      </c>
      <c r="AV101" s="15" t="s">
        <v>81</v>
      </c>
      <c r="AW101" s="15" t="s">
        <v>35</v>
      </c>
      <c r="AX101" s="15" t="s">
        <v>73</v>
      </c>
      <c r="AY101" s="229" t="s">
        <v>145</v>
      </c>
    </row>
    <row r="102" spans="2:51" s="13" customFormat="1" ht="11.25">
      <c r="B102" s="194"/>
      <c r="C102" s="195"/>
      <c r="D102" s="187" t="s">
        <v>157</v>
      </c>
      <c r="E102" s="196" t="s">
        <v>19</v>
      </c>
      <c r="F102" s="197" t="s">
        <v>1170</v>
      </c>
      <c r="G102" s="195"/>
      <c r="H102" s="198">
        <v>1353.041</v>
      </c>
      <c r="I102" s="199"/>
      <c r="J102" s="195"/>
      <c r="K102" s="195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157</v>
      </c>
      <c r="AU102" s="204" t="s">
        <v>83</v>
      </c>
      <c r="AV102" s="13" t="s">
        <v>83</v>
      </c>
      <c r="AW102" s="13" t="s">
        <v>35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87" t="s">
        <v>157</v>
      </c>
      <c r="E103" s="207" t="s">
        <v>19</v>
      </c>
      <c r="F103" s="208" t="s">
        <v>158</v>
      </c>
      <c r="G103" s="206"/>
      <c r="H103" s="209">
        <v>3918.6769999999997</v>
      </c>
      <c r="I103" s="210"/>
      <c r="J103" s="206"/>
      <c r="K103" s="206"/>
      <c r="L103" s="211"/>
      <c r="M103" s="216"/>
      <c r="N103" s="217"/>
      <c r="O103" s="217"/>
      <c r="P103" s="217"/>
      <c r="Q103" s="217"/>
      <c r="R103" s="217"/>
      <c r="S103" s="217"/>
      <c r="T103" s="218"/>
      <c r="AT103" s="215" t="s">
        <v>157</v>
      </c>
      <c r="AU103" s="215" t="s">
        <v>83</v>
      </c>
      <c r="AV103" s="14" t="s">
        <v>159</v>
      </c>
      <c r="AW103" s="14" t="s">
        <v>35</v>
      </c>
      <c r="AX103" s="14" t="s">
        <v>81</v>
      </c>
      <c r="AY103" s="215" t="s">
        <v>145</v>
      </c>
    </row>
    <row r="104" spans="1:65" s="2" customFormat="1" ht="33" customHeight="1">
      <c r="A104" s="35"/>
      <c r="B104" s="36"/>
      <c r="C104" s="174" t="s">
        <v>159</v>
      </c>
      <c r="D104" s="174" t="s">
        <v>148</v>
      </c>
      <c r="E104" s="175" t="s">
        <v>262</v>
      </c>
      <c r="F104" s="176" t="s">
        <v>263</v>
      </c>
      <c r="G104" s="177" t="s">
        <v>264</v>
      </c>
      <c r="H104" s="178">
        <v>4188.457</v>
      </c>
      <c r="I104" s="179"/>
      <c r="J104" s="180">
        <f>ROUND(I104*H104,2)</f>
        <v>0</v>
      </c>
      <c r="K104" s="176" t="s">
        <v>151</v>
      </c>
      <c r="L104" s="40"/>
      <c r="M104" s="181" t="s">
        <v>19</v>
      </c>
      <c r="N104" s="182" t="s">
        <v>44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159</v>
      </c>
      <c r="AT104" s="185" t="s">
        <v>148</v>
      </c>
      <c r="AU104" s="185" t="s">
        <v>83</v>
      </c>
      <c r="AY104" s="18" t="s">
        <v>145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81</v>
      </c>
      <c r="BK104" s="186">
        <f>ROUND(I104*H104,2)</f>
        <v>0</v>
      </c>
      <c r="BL104" s="18" t="s">
        <v>159</v>
      </c>
      <c r="BM104" s="185" t="s">
        <v>1171</v>
      </c>
    </row>
    <row r="105" spans="1:47" s="2" customFormat="1" ht="39">
      <c r="A105" s="35"/>
      <c r="B105" s="36"/>
      <c r="C105" s="37"/>
      <c r="D105" s="187" t="s">
        <v>154</v>
      </c>
      <c r="E105" s="37"/>
      <c r="F105" s="188" t="s">
        <v>266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154</v>
      </c>
      <c r="AU105" s="18" t="s">
        <v>83</v>
      </c>
    </row>
    <row r="106" spans="1:47" s="2" customFormat="1" ht="11.25">
      <c r="A106" s="35"/>
      <c r="B106" s="36"/>
      <c r="C106" s="37"/>
      <c r="D106" s="192" t="s">
        <v>155</v>
      </c>
      <c r="E106" s="37"/>
      <c r="F106" s="193" t="s">
        <v>267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155</v>
      </c>
      <c r="AU106" s="18" t="s">
        <v>83</v>
      </c>
    </row>
    <row r="107" spans="2:51" s="15" customFormat="1" ht="11.25">
      <c r="B107" s="220"/>
      <c r="C107" s="221"/>
      <c r="D107" s="187" t="s">
        <v>157</v>
      </c>
      <c r="E107" s="222" t="s">
        <v>19</v>
      </c>
      <c r="F107" s="223" t="s">
        <v>1172</v>
      </c>
      <c r="G107" s="221"/>
      <c r="H107" s="222" t="s">
        <v>19</v>
      </c>
      <c r="I107" s="224"/>
      <c r="J107" s="221"/>
      <c r="K107" s="221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83</v>
      </c>
      <c r="AV107" s="15" t="s">
        <v>81</v>
      </c>
      <c r="AW107" s="15" t="s">
        <v>35</v>
      </c>
      <c r="AX107" s="15" t="s">
        <v>73</v>
      </c>
      <c r="AY107" s="229" t="s">
        <v>145</v>
      </c>
    </row>
    <row r="108" spans="2:51" s="13" customFormat="1" ht="11.25">
      <c r="B108" s="194"/>
      <c r="C108" s="195"/>
      <c r="D108" s="187" t="s">
        <v>157</v>
      </c>
      <c r="E108" s="196" t="s">
        <v>19</v>
      </c>
      <c r="F108" s="197" t="s">
        <v>1173</v>
      </c>
      <c r="G108" s="195"/>
      <c r="H108" s="198">
        <v>2835.416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157</v>
      </c>
      <c r="AU108" s="204" t="s">
        <v>83</v>
      </c>
      <c r="AV108" s="13" t="s">
        <v>83</v>
      </c>
      <c r="AW108" s="13" t="s">
        <v>35</v>
      </c>
      <c r="AX108" s="13" t="s">
        <v>73</v>
      </c>
      <c r="AY108" s="204" t="s">
        <v>145</v>
      </c>
    </row>
    <row r="109" spans="2:51" s="15" customFormat="1" ht="11.25">
      <c r="B109" s="220"/>
      <c r="C109" s="221"/>
      <c r="D109" s="187" t="s">
        <v>157</v>
      </c>
      <c r="E109" s="222" t="s">
        <v>19</v>
      </c>
      <c r="F109" s="223" t="s">
        <v>396</v>
      </c>
      <c r="G109" s="221"/>
      <c r="H109" s="222" t="s">
        <v>19</v>
      </c>
      <c r="I109" s="224"/>
      <c r="J109" s="221"/>
      <c r="K109" s="221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157</v>
      </c>
      <c r="AU109" s="229" t="s">
        <v>83</v>
      </c>
      <c r="AV109" s="15" t="s">
        <v>81</v>
      </c>
      <c r="AW109" s="15" t="s">
        <v>35</v>
      </c>
      <c r="AX109" s="15" t="s">
        <v>73</v>
      </c>
      <c r="AY109" s="229" t="s">
        <v>145</v>
      </c>
    </row>
    <row r="110" spans="2:51" s="13" customFormat="1" ht="11.25">
      <c r="B110" s="194"/>
      <c r="C110" s="195"/>
      <c r="D110" s="187" t="s">
        <v>157</v>
      </c>
      <c r="E110" s="196" t="s">
        <v>19</v>
      </c>
      <c r="F110" s="197" t="s">
        <v>1170</v>
      </c>
      <c r="G110" s="195"/>
      <c r="H110" s="198">
        <v>1353.041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157</v>
      </c>
      <c r="AU110" s="204" t="s">
        <v>83</v>
      </c>
      <c r="AV110" s="13" t="s">
        <v>83</v>
      </c>
      <c r="AW110" s="13" t="s">
        <v>35</v>
      </c>
      <c r="AX110" s="13" t="s">
        <v>73</v>
      </c>
      <c r="AY110" s="204" t="s">
        <v>145</v>
      </c>
    </row>
    <row r="111" spans="2:51" s="14" customFormat="1" ht="11.25">
      <c r="B111" s="205"/>
      <c r="C111" s="206"/>
      <c r="D111" s="187" t="s">
        <v>157</v>
      </c>
      <c r="E111" s="207" t="s">
        <v>19</v>
      </c>
      <c r="F111" s="208" t="s">
        <v>158</v>
      </c>
      <c r="G111" s="206"/>
      <c r="H111" s="209">
        <v>4188.457</v>
      </c>
      <c r="I111" s="210"/>
      <c r="J111" s="206"/>
      <c r="K111" s="206"/>
      <c r="L111" s="211"/>
      <c r="M111" s="216"/>
      <c r="N111" s="217"/>
      <c r="O111" s="217"/>
      <c r="P111" s="217"/>
      <c r="Q111" s="217"/>
      <c r="R111" s="217"/>
      <c r="S111" s="217"/>
      <c r="T111" s="218"/>
      <c r="AT111" s="215" t="s">
        <v>157</v>
      </c>
      <c r="AU111" s="215" t="s">
        <v>83</v>
      </c>
      <c r="AV111" s="14" t="s">
        <v>159</v>
      </c>
      <c r="AW111" s="14" t="s">
        <v>35</v>
      </c>
      <c r="AX111" s="14" t="s">
        <v>81</v>
      </c>
      <c r="AY111" s="215" t="s">
        <v>145</v>
      </c>
    </row>
    <row r="112" spans="1:65" s="2" customFormat="1" ht="24.2" customHeight="1">
      <c r="A112" s="35"/>
      <c r="B112" s="36"/>
      <c r="C112" s="174" t="s">
        <v>144</v>
      </c>
      <c r="D112" s="174" t="s">
        <v>148</v>
      </c>
      <c r="E112" s="175" t="s">
        <v>1174</v>
      </c>
      <c r="F112" s="176" t="s">
        <v>1175</v>
      </c>
      <c r="G112" s="177" t="s">
        <v>264</v>
      </c>
      <c r="H112" s="178">
        <v>2565.636</v>
      </c>
      <c r="I112" s="179"/>
      <c r="J112" s="180">
        <f>ROUND(I112*H112,2)</f>
        <v>0</v>
      </c>
      <c r="K112" s="176" t="s">
        <v>151</v>
      </c>
      <c r="L112" s="40"/>
      <c r="M112" s="181" t="s">
        <v>19</v>
      </c>
      <c r="N112" s="182" t="s">
        <v>44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159</v>
      </c>
      <c r="AT112" s="185" t="s">
        <v>148</v>
      </c>
      <c r="AU112" s="185" t="s">
        <v>83</v>
      </c>
      <c r="AY112" s="18" t="s">
        <v>145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81</v>
      </c>
      <c r="BK112" s="186">
        <f>ROUND(I112*H112,2)</f>
        <v>0</v>
      </c>
      <c r="BL112" s="18" t="s">
        <v>159</v>
      </c>
      <c r="BM112" s="185" t="s">
        <v>1176</v>
      </c>
    </row>
    <row r="113" spans="1:47" s="2" customFormat="1" ht="19.5">
      <c r="A113" s="35"/>
      <c r="B113" s="36"/>
      <c r="C113" s="37"/>
      <c r="D113" s="187" t="s">
        <v>154</v>
      </c>
      <c r="E113" s="37"/>
      <c r="F113" s="188" t="s">
        <v>1177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154</v>
      </c>
      <c r="AU113" s="18" t="s">
        <v>83</v>
      </c>
    </row>
    <row r="114" spans="1:47" s="2" customFormat="1" ht="11.25">
      <c r="A114" s="35"/>
      <c r="B114" s="36"/>
      <c r="C114" s="37"/>
      <c r="D114" s="192" t="s">
        <v>155</v>
      </c>
      <c r="E114" s="37"/>
      <c r="F114" s="193" t="s">
        <v>1178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155</v>
      </c>
      <c r="AU114" s="18" t="s">
        <v>83</v>
      </c>
    </row>
    <row r="115" spans="2:51" s="15" customFormat="1" ht="11.25">
      <c r="B115" s="220"/>
      <c r="C115" s="221"/>
      <c r="D115" s="187" t="s">
        <v>157</v>
      </c>
      <c r="E115" s="222" t="s">
        <v>19</v>
      </c>
      <c r="F115" s="223" t="s">
        <v>1179</v>
      </c>
      <c r="G115" s="221"/>
      <c r="H115" s="222" t="s">
        <v>19</v>
      </c>
      <c r="I115" s="224"/>
      <c r="J115" s="221"/>
      <c r="K115" s="221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157</v>
      </c>
      <c r="AU115" s="229" t="s">
        <v>83</v>
      </c>
      <c r="AV115" s="15" t="s">
        <v>81</v>
      </c>
      <c r="AW115" s="15" t="s">
        <v>35</v>
      </c>
      <c r="AX115" s="15" t="s">
        <v>73</v>
      </c>
      <c r="AY115" s="229" t="s">
        <v>145</v>
      </c>
    </row>
    <row r="116" spans="2:51" s="13" customFormat="1" ht="11.25">
      <c r="B116" s="194"/>
      <c r="C116" s="195"/>
      <c r="D116" s="187" t="s">
        <v>157</v>
      </c>
      <c r="E116" s="196" t="s">
        <v>19</v>
      </c>
      <c r="F116" s="197" t="s">
        <v>1169</v>
      </c>
      <c r="G116" s="195"/>
      <c r="H116" s="198">
        <v>2565.636</v>
      </c>
      <c r="I116" s="199"/>
      <c r="J116" s="195"/>
      <c r="K116" s="195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157</v>
      </c>
      <c r="AU116" s="204" t="s">
        <v>83</v>
      </c>
      <c r="AV116" s="13" t="s">
        <v>83</v>
      </c>
      <c r="AW116" s="13" t="s">
        <v>35</v>
      </c>
      <c r="AX116" s="13" t="s">
        <v>73</v>
      </c>
      <c r="AY116" s="204" t="s">
        <v>145</v>
      </c>
    </row>
    <row r="117" spans="2:51" s="14" customFormat="1" ht="11.25">
      <c r="B117" s="205"/>
      <c r="C117" s="206"/>
      <c r="D117" s="187" t="s">
        <v>157</v>
      </c>
      <c r="E117" s="207" t="s">
        <v>19</v>
      </c>
      <c r="F117" s="208" t="s">
        <v>158</v>
      </c>
      <c r="G117" s="206"/>
      <c r="H117" s="209">
        <v>2565.636</v>
      </c>
      <c r="I117" s="210"/>
      <c r="J117" s="206"/>
      <c r="K117" s="206"/>
      <c r="L117" s="211"/>
      <c r="M117" s="216"/>
      <c r="N117" s="217"/>
      <c r="O117" s="217"/>
      <c r="P117" s="217"/>
      <c r="Q117" s="217"/>
      <c r="R117" s="217"/>
      <c r="S117" s="217"/>
      <c r="T117" s="218"/>
      <c r="AT117" s="215" t="s">
        <v>157</v>
      </c>
      <c r="AU117" s="215" t="s">
        <v>83</v>
      </c>
      <c r="AV117" s="14" t="s">
        <v>159</v>
      </c>
      <c r="AW117" s="14" t="s">
        <v>35</v>
      </c>
      <c r="AX117" s="14" t="s">
        <v>81</v>
      </c>
      <c r="AY117" s="215" t="s">
        <v>145</v>
      </c>
    </row>
    <row r="118" spans="1:65" s="2" customFormat="1" ht="24.2" customHeight="1">
      <c r="A118" s="35"/>
      <c r="B118" s="36"/>
      <c r="C118" s="174" t="s">
        <v>190</v>
      </c>
      <c r="D118" s="174" t="s">
        <v>148</v>
      </c>
      <c r="E118" s="175" t="s">
        <v>1180</v>
      </c>
      <c r="F118" s="176" t="s">
        <v>1181</v>
      </c>
      <c r="G118" s="177" t="s">
        <v>230</v>
      </c>
      <c r="H118" s="178">
        <v>3250</v>
      </c>
      <c r="I118" s="179"/>
      <c r="J118" s="180">
        <f>ROUND(I118*H118,2)</f>
        <v>0</v>
      </c>
      <c r="K118" s="176" t="s">
        <v>151</v>
      </c>
      <c r="L118" s="40"/>
      <c r="M118" s="181" t="s">
        <v>19</v>
      </c>
      <c r="N118" s="182" t="s">
        <v>44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159</v>
      </c>
      <c r="AT118" s="185" t="s">
        <v>148</v>
      </c>
      <c r="AU118" s="185" t="s">
        <v>83</v>
      </c>
      <c r="AY118" s="18" t="s">
        <v>145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81</v>
      </c>
      <c r="BK118" s="186">
        <f>ROUND(I118*H118,2)</f>
        <v>0</v>
      </c>
      <c r="BL118" s="18" t="s">
        <v>159</v>
      </c>
      <c r="BM118" s="185" t="s">
        <v>1182</v>
      </c>
    </row>
    <row r="119" spans="1:47" s="2" customFormat="1" ht="19.5">
      <c r="A119" s="35"/>
      <c r="B119" s="36"/>
      <c r="C119" s="37"/>
      <c r="D119" s="187" t="s">
        <v>154</v>
      </c>
      <c r="E119" s="37"/>
      <c r="F119" s="188" t="s">
        <v>1183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154</v>
      </c>
      <c r="AU119" s="18" t="s">
        <v>83</v>
      </c>
    </row>
    <row r="120" spans="1:47" s="2" customFormat="1" ht="11.25">
      <c r="A120" s="35"/>
      <c r="B120" s="36"/>
      <c r="C120" s="37"/>
      <c r="D120" s="192" t="s">
        <v>155</v>
      </c>
      <c r="E120" s="37"/>
      <c r="F120" s="193" t="s">
        <v>1184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155</v>
      </c>
      <c r="AU120" s="18" t="s">
        <v>83</v>
      </c>
    </row>
    <row r="121" spans="2:51" s="13" customFormat="1" ht="11.25">
      <c r="B121" s="194"/>
      <c r="C121" s="195"/>
      <c r="D121" s="187" t="s">
        <v>157</v>
      </c>
      <c r="E121" s="196" t="s">
        <v>19</v>
      </c>
      <c r="F121" s="197" t="s">
        <v>1185</v>
      </c>
      <c r="G121" s="195"/>
      <c r="H121" s="198">
        <v>3250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157</v>
      </c>
      <c r="AU121" s="204" t="s">
        <v>83</v>
      </c>
      <c r="AV121" s="13" t="s">
        <v>83</v>
      </c>
      <c r="AW121" s="13" t="s">
        <v>35</v>
      </c>
      <c r="AX121" s="13" t="s">
        <v>73</v>
      </c>
      <c r="AY121" s="204" t="s">
        <v>145</v>
      </c>
    </row>
    <row r="122" spans="2:51" s="14" customFormat="1" ht="11.25">
      <c r="B122" s="205"/>
      <c r="C122" s="206"/>
      <c r="D122" s="187" t="s">
        <v>157</v>
      </c>
      <c r="E122" s="207" t="s">
        <v>19</v>
      </c>
      <c r="F122" s="208" t="s">
        <v>158</v>
      </c>
      <c r="G122" s="206"/>
      <c r="H122" s="209">
        <v>3250</v>
      </c>
      <c r="I122" s="210"/>
      <c r="J122" s="206"/>
      <c r="K122" s="206"/>
      <c r="L122" s="211"/>
      <c r="M122" s="216"/>
      <c r="N122" s="217"/>
      <c r="O122" s="217"/>
      <c r="P122" s="217"/>
      <c r="Q122" s="217"/>
      <c r="R122" s="217"/>
      <c r="S122" s="217"/>
      <c r="T122" s="218"/>
      <c r="AT122" s="215" t="s">
        <v>157</v>
      </c>
      <c r="AU122" s="215" t="s">
        <v>83</v>
      </c>
      <c r="AV122" s="14" t="s">
        <v>159</v>
      </c>
      <c r="AW122" s="14" t="s">
        <v>35</v>
      </c>
      <c r="AX122" s="14" t="s">
        <v>81</v>
      </c>
      <c r="AY122" s="215" t="s">
        <v>145</v>
      </c>
    </row>
    <row r="123" spans="1:65" s="2" customFormat="1" ht="24.2" customHeight="1">
      <c r="A123" s="35"/>
      <c r="B123" s="36"/>
      <c r="C123" s="174" t="s">
        <v>198</v>
      </c>
      <c r="D123" s="174" t="s">
        <v>148</v>
      </c>
      <c r="E123" s="175" t="s">
        <v>489</v>
      </c>
      <c r="F123" s="176" t="s">
        <v>490</v>
      </c>
      <c r="G123" s="177" t="s">
        <v>230</v>
      </c>
      <c r="H123" s="178">
        <v>6765.205</v>
      </c>
      <c r="I123" s="179"/>
      <c r="J123" s="180">
        <f>ROUND(I123*H123,2)</f>
        <v>0</v>
      </c>
      <c r="K123" s="176" t="s">
        <v>151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159</v>
      </c>
      <c r="AT123" s="185" t="s">
        <v>148</v>
      </c>
      <c r="AU123" s="185" t="s">
        <v>83</v>
      </c>
      <c r="AY123" s="18" t="s">
        <v>145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159</v>
      </c>
      <c r="BM123" s="185" t="s">
        <v>1186</v>
      </c>
    </row>
    <row r="124" spans="1:47" s="2" customFormat="1" ht="19.5">
      <c r="A124" s="35"/>
      <c r="B124" s="36"/>
      <c r="C124" s="37"/>
      <c r="D124" s="187" t="s">
        <v>154</v>
      </c>
      <c r="E124" s="37"/>
      <c r="F124" s="188" t="s">
        <v>492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154</v>
      </c>
      <c r="AU124" s="18" t="s">
        <v>83</v>
      </c>
    </row>
    <row r="125" spans="1:47" s="2" customFormat="1" ht="11.25">
      <c r="A125" s="35"/>
      <c r="B125" s="36"/>
      <c r="C125" s="37"/>
      <c r="D125" s="192" t="s">
        <v>155</v>
      </c>
      <c r="E125" s="37"/>
      <c r="F125" s="193" t="s">
        <v>493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155</v>
      </c>
      <c r="AU125" s="18" t="s">
        <v>83</v>
      </c>
    </row>
    <row r="126" spans="2:51" s="15" customFormat="1" ht="11.25">
      <c r="B126" s="220"/>
      <c r="C126" s="221"/>
      <c r="D126" s="187" t="s">
        <v>157</v>
      </c>
      <c r="E126" s="222" t="s">
        <v>19</v>
      </c>
      <c r="F126" s="223" t="s">
        <v>1187</v>
      </c>
      <c r="G126" s="221"/>
      <c r="H126" s="222" t="s">
        <v>19</v>
      </c>
      <c r="I126" s="224"/>
      <c r="J126" s="221"/>
      <c r="K126" s="221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157</v>
      </c>
      <c r="AU126" s="229" t="s">
        <v>83</v>
      </c>
      <c r="AV126" s="15" t="s">
        <v>81</v>
      </c>
      <c r="AW126" s="15" t="s">
        <v>35</v>
      </c>
      <c r="AX126" s="15" t="s">
        <v>73</v>
      </c>
      <c r="AY126" s="229" t="s">
        <v>145</v>
      </c>
    </row>
    <row r="127" spans="2:51" s="13" customFormat="1" ht="11.25">
      <c r="B127" s="194"/>
      <c r="C127" s="195"/>
      <c r="D127" s="187" t="s">
        <v>157</v>
      </c>
      <c r="E127" s="196" t="s">
        <v>19</v>
      </c>
      <c r="F127" s="197" t="s">
        <v>1188</v>
      </c>
      <c r="G127" s="195"/>
      <c r="H127" s="198">
        <v>6765.205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157</v>
      </c>
      <c r="AU127" s="204" t="s">
        <v>83</v>
      </c>
      <c r="AV127" s="13" t="s">
        <v>83</v>
      </c>
      <c r="AW127" s="13" t="s">
        <v>35</v>
      </c>
      <c r="AX127" s="13" t="s">
        <v>73</v>
      </c>
      <c r="AY127" s="204" t="s">
        <v>145</v>
      </c>
    </row>
    <row r="128" spans="2:51" s="14" customFormat="1" ht="11.25">
      <c r="B128" s="205"/>
      <c r="C128" s="206"/>
      <c r="D128" s="187" t="s">
        <v>157</v>
      </c>
      <c r="E128" s="207" t="s">
        <v>19</v>
      </c>
      <c r="F128" s="208" t="s">
        <v>158</v>
      </c>
      <c r="G128" s="206"/>
      <c r="H128" s="209">
        <v>6765.205</v>
      </c>
      <c r="I128" s="210"/>
      <c r="J128" s="206"/>
      <c r="K128" s="206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5" t="s">
        <v>157</v>
      </c>
      <c r="AU128" s="215" t="s">
        <v>83</v>
      </c>
      <c r="AV128" s="14" t="s">
        <v>159</v>
      </c>
      <c r="AW128" s="14" t="s">
        <v>35</v>
      </c>
      <c r="AX128" s="14" t="s">
        <v>81</v>
      </c>
      <c r="AY128" s="215" t="s">
        <v>145</v>
      </c>
    </row>
    <row r="129" spans="1:65" s="2" customFormat="1" ht="16.5" customHeight="1">
      <c r="A129" s="35"/>
      <c r="B129" s="36"/>
      <c r="C129" s="174" t="s">
        <v>206</v>
      </c>
      <c r="D129" s="174" t="s">
        <v>148</v>
      </c>
      <c r="E129" s="175" t="s">
        <v>496</v>
      </c>
      <c r="F129" s="176" t="s">
        <v>497</v>
      </c>
      <c r="G129" s="177" t="s">
        <v>230</v>
      </c>
      <c r="H129" s="178">
        <v>6765.205</v>
      </c>
      <c r="I129" s="179"/>
      <c r="J129" s="180">
        <f>ROUND(I129*H129,2)</f>
        <v>0</v>
      </c>
      <c r="K129" s="176" t="s">
        <v>151</v>
      </c>
      <c r="L129" s="40"/>
      <c r="M129" s="181" t="s">
        <v>19</v>
      </c>
      <c r="N129" s="182" t="s">
        <v>44</v>
      </c>
      <c r="O129" s="65"/>
      <c r="P129" s="183">
        <f>O129*H129</f>
        <v>0</v>
      </c>
      <c r="Q129" s="183">
        <v>0.00127</v>
      </c>
      <c r="R129" s="183">
        <f>Q129*H129</f>
        <v>8.591810350000001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159</v>
      </c>
      <c r="AT129" s="185" t="s">
        <v>148</v>
      </c>
      <c r="AU129" s="185" t="s">
        <v>83</v>
      </c>
      <c r="AY129" s="18" t="s">
        <v>145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81</v>
      </c>
      <c r="BK129" s="186">
        <f>ROUND(I129*H129,2)</f>
        <v>0</v>
      </c>
      <c r="BL129" s="18" t="s">
        <v>159</v>
      </c>
      <c r="BM129" s="185" t="s">
        <v>1189</v>
      </c>
    </row>
    <row r="130" spans="1:47" s="2" customFormat="1" ht="11.25">
      <c r="A130" s="35"/>
      <c r="B130" s="36"/>
      <c r="C130" s="37"/>
      <c r="D130" s="187" t="s">
        <v>154</v>
      </c>
      <c r="E130" s="37"/>
      <c r="F130" s="188" t="s">
        <v>497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154</v>
      </c>
      <c r="AU130" s="18" t="s">
        <v>83</v>
      </c>
    </row>
    <row r="131" spans="1:47" s="2" customFormat="1" ht="11.25">
      <c r="A131" s="35"/>
      <c r="B131" s="36"/>
      <c r="C131" s="37"/>
      <c r="D131" s="192" t="s">
        <v>155</v>
      </c>
      <c r="E131" s="37"/>
      <c r="F131" s="193" t="s">
        <v>499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155</v>
      </c>
      <c r="AU131" s="18" t="s">
        <v>83</v>
      </c>
    </row>
    <row r="132" spans="2:51" s="13" customFormat="1" ht="11.25">
      <c r="B132" s="194"/>
      <c r="C132" s="195"/>
      <c r="D132" s="187" t="s">
        <v>157</v>
      </c>
      <c r="E132" s="196" t="s">
        <v>19</v>
      </c>
      <c r="F132" s="197" t="s">
        <v>1190</v>
      </c>
      <c r="G132" s="195"/>
      <c r="H132" s="198">
        <v>6765.205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157</v>
      </c>
      <c r="AU132" s="204" t="s">
        <v>83</v>
      </c>
      <c r="AV132" s="13" t="s">
        <v>83</v>
      </c>
      <c r="AW132" s="13" t="s">
        <v>35</v>
      </c>
      <c r="AX132" s="13" t="s">
        <v>73</v>
      </c>
      <c r="AY132" s="204" t="s">
        <v>145</v>
      </c>
    </row>
    <row r="133" spans="2:51" s="14" customFormat="1" ht="11.25">
      <c r="B133" s="205"/>
      <c r="C133" s="206"/>
      <c r="D133" s="187" t="s">
        <v>157</v>
      </c>
      <c r="E133" s="207" t="s">
        <v>19</v>
      </c>
      <c r="F133" s="208" t="s">
        <v>158</v>
      </c>
      <c r="G133" s="206"/>
      <c r="H133" s="209">
        <v>6765.205</v>
      </c>
      <c r="I133" s="210"/>
      <c r="J133" s="206"/>
      <c r="K133" s="206"/>
      <c r="L133" s="211"/>
      <c r="M133" s="216"/>
      <c r="N133" s="217"/>
      <c r="O133" s="217"/>
      <c r="P133" s="217"/>
      <c r="Q133" s="217"/>
      <c r="R133" s="217"/>
      <c r="S133" s="217"/>
      <c r="T133" s="218"/>
      <c r="AT133" s="215" t="s">
        <v>157</v>
      </c>
      <c r="AU133" s="215" t="s">
        <v>83</v>
      </c>
      <c r="AV133" s="14" t="s">
        <v>159</v>
      </c>
      <c r="AW133" s="14" t="s">
        <v>35</v>
      </c>
      <c r="AX133" s="14" t="s">
        <v>81</v>
      </c>
      <c r="AY133" s="215" t="s">
        <v>145</v>
      </c>
    </row>
    <row r="134" spans="1:65" s="2" customFormat="1" ht="16.5" customHeight="1">
      <c r="A134" s="35"/>
      <c r="B134" s="36"/>
      <c r="C134" s="230" t="s">
        <v>282</v>
      </c>
      <c r="D134" s="230" t="s">
        <v>307</v>
      </c>
      <c r="E134" s="231" t="s">
        <v>808</v>
      </c>
      <c r="F134" s="232" t="s">
        <v>809</v>
      </c>
      <c r="G134" s="233" t="s">
        <v>503</v>
      </c>
      <c r="H134" s="234">
        <v>169.13</v>
      </c>
      <c r="I134" s="235"/>
      <c r="J134" s="236">
        <f>ROUND(I134*H134,2)</f>
        <v>0</v>
      </c>
      <c r="K134" s="232" t="s">
        <v>151</v>
      </c>
      <c r="L134" s="237"/>
      <c r="M134" s="238" t="s">
        <v>19</v>
      </c>
      <c r="N134" s="239" t="s">
        <v>44</v>
      </c>
      <c r="O134" s="65"/>
      <c r="P134" s="183">
        <f>O134*H134</f>
        <v>0</v>
      </c>
      <c r="Q134" s="183">
        <v>0.001</v>
      </c>
      <c r="R134" s="183">
        <f>Q134*H134</f>
        <v>0.16913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206</v>
      </c>
      <c r="AT134" s="185" t="s">
        <v>307</v>
      </c>
      <c r="AU134" s="185" t="s">
        <v>83</v>
      </c>
      <c r="AY134" s="18" t="s">
        <v>145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81</v>
      </c>
      <c r="BK134" s="186">
        <f>ROUND(I134*H134,2)</f>
        <v>0</v>
      </c>
      <c r="BL134" s="18" t="s">
        <v>159</v>
      </c>
      <c r="BM134" s="185" t="s">
        <v>1191</v>
      </c>
    </row>
    <row r="135" spans="1:47" s="2" customFormat="1" ht="11.25">
      <c r="A135" s="35"/>
      <c r="B135" s="36"/>
      <c r="C135" s="37"/>
      <c r="D135" s="187" t="s">
        <v>154</v>
      </c>
      <c r="E135" s="37"/>
      <c r="F135" s="188" t="s">
        <v>809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154</v>
      </c>
      <c r="AU135" s="18" t="s">
        <v>83</v>
      </c>
    </row>
    <row r="136" spans="1:47" s="2" customFormat="1" ht="11.25">
      <c r="A136" s="35"/>
      <c r="B136" s="36"/>
      <c r="C136" s="37"/>
      <c r="D136" s="192" t="s">
        <v>155</v>
      </c>
      <c r="E136" s="37"/>
      <c r="F136" s="193" t="s">
        <v>811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155</v>
      </c>
      <c r="AU136" s="18" t="s">
        <v>83</v>
      </c>
    </row>
    <row r="137" spans="2:51" s="13" customFormat="1" ht="11.25">
      <c r="B137" s="194"/>
      <c r="C137" s="195"/>
      <c r="D137" s="187" t="s">
        <v>157</v>
      </c>
      <c r="E137" s="196" t="s">
        <v>19</v>
      </c>
      <c r="F137" s="197" t="s">
        <v>1192</v>
      </c>
      <c r="G137" s="195"/>
      <c r="H137" s="198">
        <v>169.13</v>
      </c>
      <c r="I137" s="199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157</v>
      </c>
      <c r="AU137" s="204" t="s">
        <v>83</v>
      </c>
      <c r="AV137" s="13" t="s">
        <v>83</v>
      </c>
      <c r="AW137" s="13" t="s">
        <v>35</v>
      </c>
      <c r="AX137" s="13" t="s">
        <v>73</v>
      </c>
      <c r="AY137" s="204" t="s">
        <v>145</v>
      </c>
    </row>
    <row r="138" spans="2:51" s="14" customFormat="1" ht="11.25">
      <c r="B138" s="205"/>
      <c r="C138" s="206"/>
      <c r="D138" s="187" t="s">
        <v>157</v>
      </c>
      <c r="E138" s="207" t="s">
        <v>19</v>
      </c>
      <c r="F138" s="208" t="s">
        <v>158</v>
      </c>
      <c r="G138" s="206"/>
      <c r="H138" s="209">
        <v>169.13</v>
      </c>
      <c r="I138" s="210"/>
      <c r="J138" s="206"/>
      <c r="K138" s="206"/>
      <c r="L138" s="211"/>
      <c r="M138" s="216"/>
      <c r="N138" s="217"/>
      <c r="O138" s="217"/>
      <c r="P138" s="217"/>
      <c r="Q138" s="217"/>
      <c r="R138" s="217"/>
      <c r="S138" s="217"/>
      <c r="T138" s="218"/>
      <c r="AT138" s="215" t="s">
        <v>157</v>
      </c>
      <c r="AU138" s="215" t="s">
        <v>83</v>
      </c>
      <c r="AV138" s="14" t="s">
        <v>159</v>
      </c>
      <c r="AW138" s="14" t="s">
        <v>35</v>
      </c>
      <c r="AX138" s="14" t="s">
        <v>81</v>
      </c>
      <c r="AY138" s="215" t="s">
        <v>145</v>
      </c>
    </row>
    <row r="139" spans="1:65" s="2" customFormat="1" ht="33" customHeight="1">
      <c r="A139" s="35"/>
      <c r="B139" s="36"/>
      <c r="C139" s="174" t="s">
        <v>292</v>
      </c>
      <c r="D139" s="174" t="s">
        <v>148</v>
      </c>
      <c r="E139" s="175" t="s">
        <v>507</v>
      </c>
      <c r="F139" s="176" t="s">
        <v>508</v>
      </c>
      <c r="G139" s="177" t="s">
        <v>230</v>
      </c>
      <c r="H139" s="178">
        <v>6765.205</v>
      </c>
      <c r="I139" s="179"/>
      <c r="J139" s="180">
        <f>ROUND(I139*H139,2)</f>
        <v>0</v>
      </c>
      <c r="K139" s="176" t="s">
        <v>151</v>
      </c>
      <c r="L139" s="40"/>
      <c r="M139" s="181" t="s">
        <v>19</v>
      </c>
      <c r="N139" s="182" t="s">
        <v>44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159</v>
      </c>
      <c r="AT139" s="185" t="s">
        <v>148</v>
      </c>
      <c r="AU139" s="185" t="s">
        <v>83</v>
      </c>
      <c r="AY139" s="18" t="s">
        <v>145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81</v>
      </c>
      <c r="BK139" s="186">
        <f>ROUND(I139*H139,2)</f>
        <v>0</v>
      </c>
      <c r="BL139" s="18" t="s">
        <v>159</v>
      </c>
      <c r="BM139" s="185" t="s">
        <v>1193</v>
      </c>
    </row>
    <row r="140" spans="1:47" s="2" customFormat="1" ht="29.25">
      <c r="A140" s="35"/>
      <c r="B140" s="36"/>
      <c r="C140" s="37"/>
      <c r="D140" s="187" t="s">
        <v>154</v>
      </c>
      <c r="E140" s="37"/>
      <c r="F140" s="188" t="s">
        <v>510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154</v>
      </c>
      <c r="AU140" s="18" t="s">
        <v>83</v>
      </c>
    </row>
    <row r="141" spans="1:47" s="2" customFormat="1" ht="11.25">
      <c r="A141" s="35"/>
      <c r="B141" s="36"/>
      <c r="C141" s="37"/>
      <c r="D141" s="192" t="s">
        <v>155</v>
      </c>
      <c r="E141" s="37"/>
      <c r="F141" s="193" t="s">
        <v>511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155</v>
      </c>
      <c r="AU141" s="18" t="s">
        <v>83</v>
      </c>
    </row>
    <row r="142" spans="2:51" s="13" customFormat="1" ht="11.25">
      <c r="B142" s="194"/>
      <c r="C142" s="195"/>
      <c r="D142" s="187" t="s">
        <v>157</v>
      </c>
      <c r="E142" s="196" t="s">
        <v>19</v>
      </c>
      <c r="F142" s="197" t="s">
        <v>1190</v>
      </c>
      <c r="G142" s="195"/>
      <c r="H142" s="198">
        <v>6765.205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157</v>
      </c>
      <c r="AU142" s="204" t="s">
        <v>83</v>
      </c>
      <c r="AV142" s="13" t="s">
        <v>83</v>
      </c>
      <c r="AW142" s="13" t="s">
        <v>35</v>
      </c>
      <c r="AX142" s="13" t="s">
        <v>73</v>
      </c>
      <c r="AY142" s="204" t="s">
        <v>145</v>
      </c>
    </row>
    <row r="143" spans="2:51" s="14" customFormat="1" ht="11.25">
      <c r="B143" s="205"/>
      <c r="C143" s="206"/>
      <c r="D143" s="187" t="s">
        <v>157</v>
      </c>
      <c r="E143" s="207" t="s">
        <v>19</v>
      </c>
      <c r="F143" s="208" t="s">
        <v>158</v>
      </c>
      <c r="G143" s="206"/>
      <c r="H143" s="209">
        <v>6765.205</v>
      </c>
      <c r="I143" s="210"/>
      <c r="J143" s="206"/>
      <c r="K143" s="206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5" t="s">
        <v>157</v>
      </c>
      <c r="AU143" s="215" t="s">
        <v>83</v>
      </c>
      <c r="AV143" s="14" t="s">
        <v>159</v>
      </c>
      <c r="AW143" s="14" t="s">
        <v>35</v>
      </c>
      <c r="AX143" s="14" t="s">
        <v>81</v>
      </c>
      <c r="AY143" s="215" t="s">
        <v>145</v>
      </c>
    </row>
    <row r="144" spans="1:65" s="2" customFormat="1" ht="16.5" customHeight="1">
      <c r="A144" s="35"/>
      <c r="B144" s="36"/>
      <c r="C144" s="174" t="s">
        <v>299</v>
      </c>
      <c r="D144" s="174" t="s">
        <v>148</v>
      </c>
      <c r="E144" s="175" t="s">
        <v>512</v>
      </c>
      <c r="F144" s="176" t="s">
        <v>513</v>
      </c>
      <c r="G144" s="177" t="s">
        <v>230</v>
      </c>
      <c r="H144" s="178">
        <v>6765.205</v>
      </c>
      <c r="I144" s="179"/>
      <c r="J144" s="180">
        <f>ROUND(I144*H144,2)</f>
        <v>0</v>
      </c>
      <c r="K144" s="176" t="s">
        <v>151</v>
      </c>
      <c r="L144" s="40"/>
      <c r="M144" s="181" t="s">
        <v>19</v>
      </c>
      <c r="N144" s="182" t="s">
        <v>44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159</v>
      </c>
      <c r="AT144" s="185" t="s">
        <v>148</v>
      </c>
      <c r="AU144" s="185" t="s">
        <v>83</v>
      </c>
      <c r="AY144" s="18" t="s">
        <v>145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81</v>
      </c>
      <c r="BK144" s="186">
        <f>ROUND(I144*H144,2)</f>
        <v>0</v>
      </c>
      <c r="BL144" s="18" t="s">
        <v>159</v>
      </c>
      <c r="BM144" s="185" t="s">
        <v>1194</v>
      </c>
    </row>
    <row r="145" spans="1:47" s="2" customFormat="1" ht="11.25">
      <c r="A145" s="35"/>
      <c r="B145" s="36"/>
      <c r="C145" s="37"/>
      <c r="D145" s="187" t="s">
        <v>154</v>
      </c>
      <c r="E145" s="37"/>
      <c r="F145" s="188" t="s">
        <v>515</v>
      </c>
      <c r="G145" s="37"/>
      <c r="H145" s="37"/>
      <c r="I145" s="189"/>
      <c r="J145" s="37"/>
      <c r="K145" s="37"/>
      <c r="L145" s="40"/>
      <c r="M145" s="190"/>
      <c r="N145" s="191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154</v>
      </c>
      <c r="AU145" s="18" t="s">
        <v>83</v>
      </c>
    </row>
    <row r="146" spans="1:47" s="2" customFormat="1" ht="11.25">
      <c r="A146" s="35"/>
      <c r="B146" s="36"/>
      <c r="C146" s="37"/>
      <c r="D146" s="192" t="s">
        <v>155</v>
      </c>
      <c r="E146" s="37"/>
      <c r="F146" s="193" t="s">
        <v>516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155</v>
      </c>
      <c r="AU146" s="18" t="s">
        <v>83</v>
      </c>
    </row>
    <row r="147" spans="2:51" s="13" customFormat="1" ht="11.25">
      <c r="B147" s="194"/>
      <c r="C147" s="195"/>
      <c r="D147" s="187" t="s">
        <v>157</v>
      </c>
      <c r="E147" s="196" t="s">
        <v>19</v>
      </c>
      <c r="F147" s="197" t="s">
        <v>1190</v>
      </c>
      <c r="G147" s="195"/>
      <c r="H147" s="198">
        <v>6765.205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157</v>
      </c>
      <c r="AU147" s="204" t="s">
        <v>83</v>
      </c>
      <c r="AV147" s="13" t="s">
        <v>83</v>
      </c>
      <c r="AW147" s="13" t="s">
        <v>35</v>
      </c>
      <c r="AX147" s="13" t="s">
        <v>73</v>
      </c>
      <c r="AY147" s="204" t="s">
        <v>145</v>
      </c>
    </row>
    <row r="148" spans="2:51" s="14" customFormat="1" ht="11.25">
      <c r="B148" s="205"/>
      <c r="C148" s="206"/>
      <c r="D148" s="187" t="s">
        <v>157</v>
      </c>
      <c r="E148" s="207" t="s">
        <v>19</v>
      </c>
      <c r="F148" s="208" t="s">
        <v>158</v>
      </c>
      <c r="G148" s="206"/>
      <c r="H148" s="209">
        <v>6765.205</v>
      </c>
      <c r="I148" s="210"/>
      <c r="J148" s="206"/>
      <c r="K148" s="206"/>
      <c r="L148" s="211"/>
      <c r="M148" s="216"/>
      <c r="N148" s="217"/>
      <c r="O148" s="217"/>
      <c r="P148" s="217"/>
      <c r="Q148" s="217"/>
      <c r="R148" s="217"/>
      <c r="S148" s="217"/>
      <c r="T148" s="218"/>
      <c r="AT148" s="215" t="s">
        <v>157</v>
      </c>
      <c r="AU148" s="215" t="s">
        <v>83</v>
      </c>
      <c r="AV148" s="14" t="s">
        <v>159</v>
      </c>
      <c r="AW148" s="14" t="s">
        <v>35</v>
      </c>
      <c r="AX148" s="14" t="s">
        <v>81</v>
      </c>
      <c r="AY148" s="215" t="s">
        <v>145</v>
      </c>
    </row>
    <row r="149" spans="1:65" s="2" customFormat="1" ht="21.75" customHeight="1">
      <c r="A149" s="35"/>
      <c r="B149" s="36"/>
      <c r="C149" s="174" t="s">
        <v>306</v>
      </c>
      <c r="D149" s="174" t="s">
        <v>148</v>
      </c>
      <c r="E149" s="175" t="s">
        <v>518</v>
      </c>
      <c r="F149" s="176" t="s">
        <v>519</v>
      </c>
      <c r="G149" s="177" t="s">
        <v>264</v>
      </c>
      <c r="H149" s="178">
        <v>101.478</v>
      </c>
      <c r="I149" s="179"/>
      <c r="J149" s="180">
        <f>ROUND(I149*H149,2)</f>
        <v>0</v>
      </c>
      <c r="K149" s="176" t="s">
        <v>151</v>
      </c>
      <c r="L149" s="40"/>
      <c r="M149" s="181" t="s">
        <v>19</v>
      </c>
      <c r="N149" s="182" t="s">
        <v>44</v>
      </c>
      <c r="O149" s="65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159</v>
      </c>
      <c r="AT149" s="185" t="s">
        <v>148</v>
      </c>
      <c r="AU149" s="185" t="s">
        <v>83</v>
      </c>
      <c r="AY149" s="18" t="s">
        <v>145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8" t="s">
        <v>81</v>
      </c>
      <c r="BK149" s="186">
        <f>ROUND(I149*H149,2)</f>
        <v>0</v>
      </c>
      <c r="BL149" s="18" t="s">
        <v>159</v>
      </c>
      <c r="BM149" s="185" t="s">
        <v>1195</v>
      </c>
    </row>
    <row r="150" spans="1:47" s="2" customFormat="1" ht="11.25">
      <c r="A150" s="35"/>
      <c r="B150" s="36"/>
      <c r="C150" s="37"/>
      <c r="D150" s="187" t="s">
        <v>154</v>
      </c>
      <c r="E150" s="37"/>
      <c r="F150" s="188" t="s">
        <v>521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154</v>
      </c>
      <c r="AU150" s="18" t="s">
        <v>83</v>
      </c>
    </row>
    <row r="151" spans="1:47" s="2" customFormat="1" ht="11.25">
      <c r="A151" s="35"/>
      <c r="B151" s="36"/>
      <c r="C151" s="37"/>
      <c r="D151" s="192" t="s">
        <v>155</v>
      </c>
      <c r="E151" s="37"/>
      <c r="F151" s="193" t="s">
        <v>522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155</v>
      </c>
      <c r="AU151" s="18" t="s">
        <v>83</v>
      </c>
    </row>
    <row r="152" spans="2:51" s="13" customFormat="1" ht="11.25">
      <c r="B152" s="194"/>
      <c r="C152" s="195"/>
      <c r="D152" s="187" t="s">
        <v>157</v>
      </c>
      <c r="E152" s="196" t="s">
        <v>19</v>
      </c>
      <c r="F152" s="197" t="s">
        <v>1196</v>
      </c>
      <c r="G152" s="195"/>
      <c r="H152" s="198">
        <v>101.478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157</v>
      </c>
      <c r="AU152" s="204" t="s">
        <v>83</v>
      </c>
      <c r="AV152" s="13" t="s">
        <v>83</v>
      </c>
      <c r="AW152" s="13" t="s">
        <v>35</v>
      </c>
      <c r="AX152" s="13" t="s">
        <v>73</v>
      </c>
      <c r="AY152" s="204" t="s">
        <v>145</v>
      </c>
    </row>
    <row r="153" spans="2:51" s="14" customFormat="1" ht="11.25">
      <c r="B153" s="205"/>
      <c r="C153" s="206"/>
      <c r="D153" s="187" t="s">
        <v>157</v>
      </c>
      <c r="E153" s="207" t="s">
        <v>19</v>
      </c>
      <c r="F153" s="208" t="s">
        <v>158</v>
      </c>
      <c r="G153" s="206"/>
      <c r="H153" s="209">
        <v>101.478</v>
      </c>
      <c r="I153" s="210"/>
      <c r="J153" s="206"/>
      <c r="K153" s="206"/>
      <c r="L153" s="211"/>
      <c r="M153" s="216"/>
      <c r="N153" s="217"/>
      <c r="O153" s="217"/>
      <c r="P153" s="217"/>
      <c r="Q153" s="217"/>
      <c r="R153" s="217"/>
      <c r="S153" s="217"/>
      <c r="T153" s="218"/>
      <c r="AT153" s="215" t="s">
        <v>157</v>
      </c>
      <c r="AU153" s="215" t="s">
        <v>83</v>
      </c>
      <c r="AV153" s="14" t="s">
        <v>159</v>
      </c>
      <c r="AW153" s="14" t="s">
        <v>35</v>
      </c>
      <c r="AX153" s="14" t="s">
        <v>81</v>
      </c>
      <c r="AY153" s="215" t="s">
        <v>145</v>
      </c>
    </row>
    <row r="154" spans="1:65" s="2" customFormat="1" ht="24.2" customHeight="1">
      <c r="A154" s="35"/>
      <c r="B154" s="36"/>
      <c r="C154" s="174" t="s">
        <v>313</v>
      </c>
      <c r="D154" s="174" t="s">
        <v>148</v>
      </c>
      <c r="E154" s="175" t="s">
        <v>525</v>
      </c>
      <c r="F154" s="176" t="s">
        <v>526</v>
      </c>
      <c r="G154" s="177" t="s">
        <v>264</v>
      </c>
      <c r="H154" s="178">
        <v>1014.78</v>
      </c>
      <c r="I154" s="179"/>
      <c r="J154" s="180">
        <f>ROUND(I154*H154,2)</f>
        <v>0</v>
      </c>
      <c r="K154" s="176" t="s">
        <v>151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159</v>
      </c>
      <c r="AT154" s="185" t="s">
        <v>148</v>
      </c>
      <c r="AU154" s="185" t="s">
        <v>83</v>
      </c>
      <c r="AY154" s="18" t="s">
        <v>145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159</v>
      </c>
      <c r="BM154" s="185" t="s">
        <v>1197</v>
      </c>
    </row>
    <row r="155" spans="1:47" s="2" customFormat="1" ht="19.5">
      <c r="A155" s="35"/>
      <c r="B155" s="36"/>
      <c r="C155" s="37"/>
      <c r="D155" s="187" t="s">
        <v>154</v>
      </c>
      <c r="E155" s="37"/>
      <c r="F155" s="188" t="s">
        <v>528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154</v>
      </c>
      <c r="AU155" s="18" t="s">
        <v>83</v>
      </c>
    </row>
    <row r="156" spans="1:47" s="2" customFormat="1" ht="11.25">
      <c r="A156" s="35"/>
      <c r="B156" s="36"/>
      <c r="C156" s="37"/>
      <c r="D156" s="192" t="s">
        <v>155</v>
      </c>
      <c r="E156" s="37"/>
      <c r="F156" s="193" t="s">
        <v>529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155</v>
      </c>
      <c r="AU156" s="18" t="s">
        <v>83</v>
      </c>
    </row>
    <row r="157" spans="2:51" s="13" customFormat="1" ht="11.25">
      <c r="B157" s="194"/>
      <c r="C157" s="195"/>
      <c r="D157" s="187" t="s">
        <v>157</v>
      </c>
      <c r="E157" s="196" t="s">
        <v>19</v>
      </c>
      <c r="F157" s="197" t="s">
        <v>1198</v>
      </c>
      <c r="G157" s="195"/>
      <c r="H157" s="198">
        <v>1014.78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157</v>
      </c>
      <c r="AU157" s="204" t="s">
        <v>83</v>
      </c>
      <c r="AV157" s="13" t="s">
        <v>83</v>
      </c>
      <c r="AW157" s="13" t="s">
        <v>35</v>
      </c>
      <c r="AX157" s="13" t="s">
        <v>73</v>
      </c>
      <c r="AY157" s="204" t="s">
        <v>145</v>
      </c>
    </row>
    <row r="158" spans="2:51" s="14" customFormat="1" ht="11.25">
      <c r="B158" s="205"/>
      <c r="C158" s="206"/>
      <c r="D158" s="187" t="s">
        <v>157</v>
      </c>
      <c r="E158" s="207" t="s">
        <v>19</v>
      </c>
      <c r="F158" s="208" t="s">
        <v>158</v>
      </c>
      <c r="G158" s="206"/>
      <c r="H158" s="209">
        <v>1014.78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157</v>
      </c>
      <c r="AU158" s="215" t="s">
        <v>83</v>
      </c>
      <c r="AV158" s="14" t="s">
        <v>159</v>
      </c>
      <c r="AW158" s="14" t="s">
        <v>35</v>
      </c>
      <c r="AX158" s="14" t="s">
        <v>81</v>
      </c>
      <c r="AY158" s="215" t="s">
        <v>145</v>
      </c>
    </row>
    <row r="159" spans="1:31" s="2" customFormat="1" ht="6.95" customHeight="1">
      <c r="A159" s="35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t5Tr9a4S5s/7lQlSnYAga16q0RDanJcO32Ky3ovnkjffAcwL4P2y15KQoVZVG96mnOXjqsK+3cqRBkoAjIE5Kg==" saltValue="lAzgcu+CyZoDxaj8UV5FDi0ezskCabuDPhTO+PBECoyhAvmcJjKLBgFRBZ/6gVzmYIOw7KnajA4YXnA23tcB1Q==" spinCount="100000" sheet="1" objects="1" scenarios="1" formatColumns="0" formatRows="0" autoFilter="0"/>
  <autoFilter ref="C80:K15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1/111151132"/>
    <hyperlink ref="F92" r:id="rId2" display="https://podminky.urs.cz/item/CS_URS_2021_01/122251104"/>
    <hyperlink ref="F98" r:id="rId3" display="https://podminky.urs.cz/item/CS_URS_2021_01/122251406"/>
    <hyperlink ref="F106" r:id="rId4" display="https://podminky.urs.cz/item/CS_URS_2021_01/162351104"/>
    <hyperlink ref="F114" r:id="rId5" display="https://podminky.urs.cz/item/CS_URS_2021_01/171206111"/>
    <hyperlink ref="F120" r:id="rId6" display="https://podminky.urs.cz/item/CS_URS_2021_01/181951111"/>
    <hyperlink ref="F125" r:id="rId7" display="https://podminky.urs.cz/item/CS_URS_2021_01/182351133"/>
    <hyperlink ref="F131" r:id="rId8" display="https://podminky.urs.cz/item/CS_URS_2021_01/183405211"/>
    <hyperlink ref="F136" r:id="rId9" display="https://podminky.urs.cz/item/CS_URS_2021_01/00572100"/>
    <hyperlink ref="F141" r:id="rId10" display="https://podminky.urs.cz/item/CS_URS_2021_01/184802211"/>
    <hyperlink ref="F146" r:id="rId11" display="https://podminky.urs.cz/item/CS_URS_2021_01/185803112"/>
    <hyperlink ref="F151" r:id="rId12" display="https://podminky.urs.cz/item/CS_URS_2021_01/185851121"/>
    <hyperlink ref="F156" r:id="rId13" display="https://podminky.urs.cz/item/CS_URS_2021_01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114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1199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ROUND((SUM(BE81:BE139)),2)</f>
        <v>0</v>
      </c>
      <c r="G33" s="35"/>
      <c r="H33" s="35"/>
      <c r="I33" s="119">
        <v>0.21</v>
      </c>
      <c r="J33" s="118">
        <f>ROUND(((SUM(BE81:BE139))*I33),2)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ROUND((SUM(BF81:BF139)),2)</f>
        <v>0</v>
      </c>
      <c r="G34" s="35"/>
      <c r="H34" s="35"/>
      <c r="I34" s="119">
        <v>0.15</v>
      </c>
      <c r="J34" s="118">
        <f>ROUND(((SUM(BF81:BF139))*I34),2)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ROUND((SUM(BG81:BG139)),2)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ROUND((SUM(BH81:BH139)),2)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ROUND((SUM(BI81:BI139)),2)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802.HZ - Kácení zeleně a náhradní výsadba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130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2" t="str">
        <f>E7</f>
        <v>NEPOMUK_PŘEŠTICE</v>
      </c>
      <c r="F71" s="373"/>
      <c r="G71" s="373"/>
      <c r="H71" s="373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122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9" t="str">
        <f>E9</f>
        <v>SO 802.HZ - Kácení zeleně a náhradní výsadba</v>
      </c>
      <c r="F73" s="374"/>
      <c r="G73" s="374"/>
      <c r="H73" s="374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22. 2. 2021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25</v>
      </c>
      <c r="D77" s="37"/>
      <c r="E77" s="37"/>
      <c r="F77" s="28" t="str">
        <f>E15</f>
        <v>SPRÁVA A ÚDRŽBA SILNIC PLZEŇSKÉHO KRAJE</v>
      </c>
      <c r="G77" s="37"/>
      <c r="H77" s="37"/>
      <c r="I77" s="30" t="s">
        <v>32</v>
      </c>
      <c r="J77" s="33" t="str">
        <f>E21</f>
        <v>AFRY CZ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131</v>
      </c>
      <c r="D80" s="150" t="s">
        <v>58</v>
      </c>
      <c r="E80" s="150" t="s">
        <v>54</v>
      </c>
      <c r="F80" s="150" t="s">
        <v>55</v>
      </c>
      <c r="G80" s="150" t="s">
        <v>132</v>
      </c>
      <c r="H80" s="150" t="s">
        <v>133</v>
      </c>
      <c r="I80" s="150" t="s">
        <v>134</v>
      </c>
      <c r="J80" s="150" t="s">
        <v>126</v>
      </c>
      <c r="K80" s="151" t="s">
        <v>135</v>
      </c>
      <c r="L80" s="152"/>
      <c r="M80" s="69" t="s">
        <v>19</v>
      </c>
      <c r="N80" s="70" t="s">
        <v>43</v>
      </c>
      <c r="O80" s="70" t="s">
        <v>136</v>
      </c>
      <c r="P80" s="70" t="s">
        <v>137</v>
      </c>
      <c r="Q80" s="70" t="s">
        <v>138</v>
      </c>
      <c r="R80" s="70" t="s">
        <v>139</v>
      </c>
      <c r="S80" s="70" t="s">
        <v>140</v>
      </c>
      <c r="T80" s="71" t="s">
        <v>141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142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0.0064800000000000005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127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72</v>
      </c>
      <c r="E82" s="161" t="s">
        <v>225</v>
      </c>
      <c r="F82" s="161" t="s">
        <v>226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0.0064800000000000005</v>
      </c>
      <c r="S82" s="166"/>
      <c r="T82" s="168">
        <f>T83</f>
        <v>0</v>
      </c>
      <c r="AR82" s="169" t="s">
        <v>81</v>
      </c>
      <c r="AT82" s="170" t="s">
        <v>72</v>
      </c>
      <c r="AU82" s="170" t="s">
        <v>73</v>
      </c>
      <c r="AY82" s="169" t="s">
        <v>145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72</v>
      </c>
      <c r="E83" s="172" t="s">
        <v>81</v>
      </c>
      <c r="F83" s="172" t="s">
        <v>227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SUM(P84:P139)</f>
        <v>0</v>
      </c>
      <c r="Q83" s="166"/>
      <c r="R83" s="167">
        <f>SUM(R84:R139)</f>
        <v>0.0064800000000000005</v>
      </c>
      <c r="S83" s="166"/>
      <c r="T83" s="168">
        <f>SUM(T84:T139)</f>
        <v>0</v>
      </c>
      <c r="AR83" s="169" t="s">
        <v>81</v>
      </c>
      <c r="AT83" s="170" t="s">
        <v>72</v>
      </c>
      <c r="AU83" s="170" t="s">
        <v>81</v>
      </c>
      <c r="AY83" s="169" t="s">
        <v>145</v>
      </c>
      <c r="BK83" s="171">
        <f>SUM(BK84:BK139)</f>
        <v>0</v>
      </c>
    </row>
    <row r="84" spans="1:65" s="2" customFormat="1" ht="37.9" customHeight="1">
      <c r="A84" s="35"/>
      <c r="B84" s="36"/>
      <c r="C84" s="174" t="s">
        <v>81</v>
      </c>
      <c r="D84" s="174" t="s">
        <v>148</v>
      </c>
      <c r="E84" s="175" t="s">
        <v>1200</v>
      </c>
      <c r="F84" s="176" t="s">
        <v>1201</v>
      </c>
      <c r="G84" s="177" t="s">
        <v>230</v>
      </c>
      <c r="H84" s="178">
        <v>320</v>
      </c>
      <c r="I84" s="179"/>
      <c r="J84" s="180">
        <f>ROUND(I84*H84,2)</f>
        <v>0</v>
      </c>
      <c r="K84" s="176" t="s">
        <v>151</v>
      </c>
      <c r="L84" s="40"/>
      <c r="M84" s="181" t="s">
        <v>19</v>
      </c>
      <c r="N84" s="182" t="s">
        <v>44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159</v>
      </c>
      <c r="AT84" s="185" t="s">
        <v>148</v>
      </c>
      <c r="AU84" s="185" t="s">
        <v>83</v>
      </c>
      <c r="AY84" s="18" t="s">
        <v>145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81</v>
      </c>
      <c r="BK84" s="186">
        <f>ROUND(I84*H84,2)</f>
        <v>0</v>
      </c>
      <c r="BL84" s="18" t="s">
        <v>159</v>
      </c>
      <c r="BM84" s="185" t="s">
        <v>1202</v>
      </c>
    </row>
    <row r="85" spans="1:47" s="2" customFormat="1" ht="29.25">
      <c r="A85" s="35"/>
      <c r="B85" s="36"/>
      <c r="C85" s="37"/>
      <c r="D85" s="187" t="s">
        <v>154</v>
      </c>
      <c r="E85" s="37"/>
      <c r="F85" s="188" t="s">
        <v>1203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154</v>
      </c>
      <c r="AU85" s="18" t="s">
        <v>83</v>
      </c>
    </row>
    <row r="86" spans="1:47" s="2" customFormat="1" ht="11.25">
      <c r="A86" s="35"/>
      <c r="B86" s="36"/>
      <c r="C86" s="37"/>
      <c r="D86" s="192" t="s">
        <v>155</v>
      </c>
      <c r="E86" s="37"/>
      <c r="F86" s="193" t="s">
        <v>1204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155</v>
      </c>
      <c r="AU86" s="18" t="s">
        <v>83</v>
      </c>
    </row>
    <row r="87" spans="2:51" s="15" customFormat="1" ht="11.25">
      <c r="B87" s="220"/>
      <c r="C87" s="221"/>
      <c r="D87" s="187" t="s">
        <v>157</v>
      </c>
      <c r="E87" s="222" t="s">
        <v>19</v>
      </c>
      <c r="F87" s="223" t="s">
        <v>1205</v>
      </c>
      <c r="G87" s="221"/>
      <c r="H87" s="222" t="s">
        <v>19</v>
      </c>
      <c r="I87" s="224"/>
      <c r="J87" s="221"/>
      <c r="K87" s="221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157</v>
      </c>
      <c r="AU87" s="229" t="s">
        <v>83</v>
      </c>
      <c r="AV87" s="15" t="s">
        <v>81</v>
      </c>
      <c r="AW87" s="15" t="s">
        <v>35</v>
      </c>
      <c r="AX87" s="15" t="s">
        <v>73</v>
      </c>
      <c r="AY87" s="229" t="s">
        <v>145</v>
      </c>
    </row>
    <row r="88" spans="2:51" s="13" customFormat="1" ht="11.25">
      <c r="B88" s="194"/>
      <c r="C88" s="195"/>
      <c r="D88" s="187" t="s">
        <v>157</v>
      </c>
      <c r="E88" s="196" t="s">
        <v>19</v>
      </c>
      <c r="F88" s="197" t="s">
        <v>1206</v>
      </c>
      <c r="G88" s="195"/>
      <c r="H88" s="198">
        <v>320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157</v>
      </c>
      <c r="AU88" s="204" t="s">
        <v>83</v>
      </c>
      <c r="AV88" s="13" t="s">
        <v>83</v>
      </c>
      <c r="AW88" s="13" t="s">
        <v>35</v>
      </c>
      <c r="AX88" s="13" t="s">
        <v>73</v>
      </c>
      <c r="AY88" s="204" t="s">
        <v>145</v>
      </c>
    </row>
    <row r="89" spans="2:51" s="14" customFormat="1" ht="11.25">
      <c r="B89" s="205"/>
      <c r="C89" s="206"/>
      <c r="D89" s="187" t="s">
        <v>157</v>
      </c>
      <c r="E89" s="207" t="s">
        <v>19</v>
      </c>
      <c r="F89" s="208" t="s">
        <v>158</v>
      </c>
      <c r="G89" s="206"/>
      <c r="H89" s="209">
        <v>320</v>
      </c>
      <c r="I89" s="210"/>
      <c r="J89" s="206"/>
      <c r="K89" s="206"/>
      <c r="L89" s="211"/>
      <c r="M89" s="216"/>
      <c r="N89" s="217"/>
      <c r="O89" s="217"/>
      <c r="P89" s="217"/>
      <c r="Q89" s="217"/>
      <c r="R89" s="217"/>
      <c r="S89" s="217"/>
      <c r="T89" s="218"/>
      <c r="AT89" s="215" t="s">
        <v>157</v>
      </c>
      <c r="AU89" s="215" t="s">
        <v>83</v>
      </c>
      <c r="AV89" s="14" t="s">
        <v>159</v>
      </c>
      <c r="AW89" s="14" t="s">
        <v>35</v>
      </c>
      <c r="AX89" s="14" t="s">
        <v>81</v>
      </c>
      <c r="AY89" s="215" t="s">
        <v>145</v>
      </c>
    </row>
    <row r="90" spans="1:65" s="2" customFormat="1" ht="24.2" customHeight="1">
      <c r="A90" s="35"/>
      <c r="B90" s="36"/>
      <c r="C90" s="174" t="s">
        <v>83</v>
      </c>
      <c r="D90" s="174" t="s">
        <v>148</v>
      </c>
      <c r="E90" s="175" t="s">
        <v>1207</v>
      </c>
      <c r="F90" s="176" t="s">
        <v>1208</v>
      </c>
      <c r="G90" s="177" t="s">
        <v>302</v>
      </c>
      <c r="H90" s="178">
        <v>8</v>
      </c>
      <c r="I90" s="179"/>
      <c r="J90" s="180">
        <f>ROUND(I90*H90,2)</f>
        <v>0</v>
      </c>
      <c r="K90" s="176" t="s">
        <v>151</v>
      </c>
      <c r="L90" s="40"/>
      <c r="M90" s="181" t="s">
        <v>19</v>
      </c>
      <c r="N90" s="182" t="s">
        <v>44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148</v>
      </c>
      <c r="AU90" s="185" t="s">
        <v>83</v>
      </c>
      <c r="AY90" s="18" t="s">
        <v>145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81</v>
      </c>
      <c r="BK90" s="186">
        <f>ROUND(I90*H90,2)</f>
        <v>0</v>
      </c>
      <c r="BL90" s="18" t="s">
        <v>159</v>
      </c>
      <c r="BM90" s="185" t="s">
        <v>1209</v>
      </c>
    </row>
    <row r="91" spans="1:47" s="2" customFormat="1" ht="19.5">
      <c r="A91" s="35"/>
      <c r="B91" s="36"/>
      <c r="C91" s="37"/>
      <c r="D91" s="187" t="s">
        <v>154</v>
      </c>
      <c r="E91" s="37"/>
      <c r="F91" s="188" t="s">
        <v>1210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154</v>
      </c>
      <c r="AU91" s="18" t="s">
        <v>83</v>
      </c>
    </row>
    <row r="92" spans="1:47" s="2" customFormat="1" ht="11.25">
      <c r="A92" s="35"/>
      <c r="B92" s="36"/>
      <c r="C92" s="37"/>
      <c r="D92" s="192" t="s">
        <v>155</v>
      </c>
      <c r="E92" s="37"/>
      <c r="F92" s="193" t="s">
        <v>1211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155</v>
      </c>
      <c r="AU92" s="18" t="s">
        <v>83</v>
      </c>
    </row>
    <row r="93" spans="2:51" s="13" customFormat="1" ht="11.25">
      <c r="B93" s="194"/>
      <c r="C93" s="195"/>
      <c r="D93" s="187" t="s">
        <v>157</v>
      </c>
      <c r="E93" s="196" t="s">
        <v>19</v>
      </c>
      <c r="F93" s="197" t="s">
        <v>206</v>
      </c>
      <c r="G93" s="195"/>
      <c r="H93" s="198">
        <v>8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157</v>
      </c>
      <c r="AU93" s="204" t="s">
        <v>83</v>
      </c>
      <c r="AV93" s="13" t="s">
        <v>83</v>
      </c>
      <c r="AW93" s="13" t="s">
        <v>35</v>
      </c>
      <c r="AX93" s="13" t="s">
        <v>73</v>
      </c>
      <c r="AY93" s="204" t="s">
        <v>145</v>
      </c>
    </row>
    <row r="94" spans="2:51" s="14" customFormat="1" ht="11.25">
      <c r="B94" s="205"/>
      <c r="C94" s="206"/>
      <c r="D94" s="187" t="s">
        <v>157</v>
      </c>
      <c r="E94" s="207" t="s">
        <v>19</v>
      </c>
      <c r="F94" s="208" t="s">
        <v>158</v>
      </c>
      <c r="G94" s="206"/>
      <c r="H94" s="209">
        <v>8</v>
      </c>
      <c r="I94" s="210"/>
      <c r="J94" s="206"/>
      <c r="K94" s="206"/>
      <c r="L94" s="211"/>
      <c r="M94" s="216"/>
      <c r="N94" s="217"/>
      <c r="O94" s="217"/>
      <c r="P94" s="217"/>
      <c r="Q94" s="217"/>
      <c r="R94" s="217"/>
      <c r="S94" s="217"/>
      <c r="T94" s="218"/>
      <c r="AT94" s="215" t="s">
        <v>157</v>
      </c>
      <c r="AU94" s="215" t="s">
        <v>83</v>
      </c>
      <c r="AV94" s="14" t="s">
        <v>159</v>
      </c>
      <c r="AW94" s="14" t="s">
        <v>35</v>
      </c>
      <c r="AX94" s="14" t="s">
        <v>81</v>
      </c>
      <c r="AY94" s="215" t="s">
        <v>145</v>
      </c>
    </row>
    <row r="95" spans="1:65" s="2" customFormat="1" ht="24.2" customHeight="1">
      <c r="A95" s="35"/>
      <c r="B95" s="36"/>
      <c r="C95" s="174" t="s">
        <v>174</v>
      </c>
      <c r="D95" s="174" t="s">
        <v>148</v>
      </c>
      <c r="E95" s="175" t="s">
        <v>1212</v>
      </c>
      <c r="F95" s="176" t="s">
        <v>1213</v>
      </c>
      <c r="G95" s="177" t="s">
        <v>302</v>
      </c>
      <c r="H95" s="178">
        <v>24</v>
      </c>
      <c r="I95" s="179"/>
      <c r="J95" s="180">
        <f>ROUND(I95*H95,2)</f>
        <v>0</v>
      </c>
      <c r="K95" s="176" t="s">
        <v>151</v>
      </c>
      <c r="L95" s="40"/>
      <c r="M95" s="181" t="s">
        <v>19</v>
      </c>
      <c r="N95" s="182" t="s">
        <v>44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159</v>
      </c>
      <c r="AT95" s="185" t="s">
        <v>148</v>
      </c>
      <c r="AU95" s="185" t="s">
        <v>83</v>
      </c>
      <c r="AY95" s="18" t="s">
        <v>145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81</v>
      </c>
      <c r="BK95" s="186">
        <f>ROUND(I95*H95,2)</f>
        <v>0</v>
      </c>
      <c r="BL95" s="18" t="s">
        <v>159</v>
      </c>
      <c r="BM95" s="185" t="s">
        <v>1214</v>
      </c>
    </row>
    <row r="96" spans="1:47" s="2" customFormat="1" ht="19.5">
      <c r="A96" s="35"/>
      <c r="B96" s="36"/>
      <c r="C96" s="37"/>
      <c r="D96" s="187" t="s">
        <v>154</v>
      </c>
      <c r="E96" s="37"/>
      <c r="F96" s="188" t="s">
        <v>1215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154</v>
      </c>
      <c r="AU96" s="18" t="s">
        <v>83</v>
      </c>
    </row>
    <row r="97" spans="1:47" s="2" customFormat="1" ht="11.25">
      <c r="A97" s="35"/>
      <c r="B97" s="36"/>
      <c r="C97" s="37"/>
      <c r="D97" s="192" t="s">
        <v>155</v>
      </c>
      <c r="E97" s="37"/>
      <c r="F97" s="193" t="s">
        <v>1216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155</v>
      </c>
      <c r="AU97" s="18" t="s">
        <v>83</v>
      </c>
    </row>
    <row r="98" spans="2:51" s="13" customFormat="1" ht="11.25">
      <c r="B98" s="194"/>
      <c r="C98" s="195"/>
      <c r="D98" s="187" t="s">
        <v>157</v>
      </c>
      <c r="E98" s="196" t="s">
        <v>19</v>
      </c>
      <c r="F98" s="197" t="s">
        <v>532</v>
      </c>
      <c r="G98" s="195"/>
      <c r="H98" s="198">
        <v>24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157</v>
      </c>
      <c r="AU98" s="204" t="s">
        <v>83</v>
      </c>
      <c r="AV98" s="13" t="s">
        <v>83</v>
      </c>
      <c r="AW98" s="13" t="s">
        <v>35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87" t="s">
        <v>157</v>
      </c>
      <c r="E99" s="207" t="s">
        <v>19</v>
      </c>
      <c r="F99" s="208" t="s">
        <v>158</v>
      </c>
      <c r="G99" s="206"/>
      <c r="H99" s="209">
        <v>24</v>
      </c>
      <c r="I99" s="210"/>
      <c r="J99" s="206"/>
      <c r="K99" s="206"/>
      <c r="L99" s="211"/>
      <c r="M99" s="216"/>
      <c r="N99" s="217"/>
      <c r="O99" s="217"/>
      <c r="P99" s="217"/>
      <c r="Q99" s="217"/>
      <c r="R99" s="217"/>
      <c r="S99" s="217"/>
      <c r="T99" s="218"/>
      <c r="AT99" s="215" t="s">
        <v>157</v>
      </c>
      <c r="AU99" s="215" t="s">
        <v>83</v>
      </c>
      <c r="AV99" s="14" t="s">
        <v>159</v>
      </c>
      <c r="AW99" s="14" t="s">
        <v>35</v>
      </c>
      <c r="AX99" s="14" t="s">
        <v>81</v>
      </c>
      <c r="AY99" s="215" t="s">
        <v>145</v>
      </c>
    </row>
    <row r="100" spans="1:65" s="2" customFormat="1" ht="24.2" customHeight="1">
      <c r="A100" s="35"/>
      <c r="B100" s="36"/>
      <c r="C100" s="174" t="s">
        <v>159</v>
      </c>
      <c r="D100" s="174" t="s">
        <v>148</v>
      </c>
      <c r="E100" s="175" t="s">
        <v>1217</v>
      </c>
      <c r="F100" s="176" t="s">
        <v>1218</v>
      </c>
      <c r="G100" s="177" t="s">
        <v>302</v>
      </c>
      <c r="H100" s="178">
        <v>4</v>
      </c>
      <c r="I100" s="179"/>
      <c r="J100" s="180">
        <f>ROUND(I100*H100,2)</f>
        <v>0</v>
      </c>
      <c r="K100" s="176" t="s">
        <v>151</v>
      </c>
      <c r="L100" s="40"/>
      <c r="M100" s="181" t="s">
        <v>19</v>
      </c>
      <c r="N100" s="182" t="s">
        <v>44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159</v>
      </c>
      <c r="AT100" s="185" t="s">
        <v>148</v>
      </c>
      <c r="AU100" s="185" t="s">
        <v>83</v>
      </c>
      <c r="AY100" s="18" t="s">
        <v>145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81</v>
      </c>
      <c r="BK100" s="186">
        <f>ROUND(I100*H100,2)</f>
        <v>0</v>
      </c>
      <c r="BL100" s="18" t="s">
        <v>159</v>
      </c>
      <c r="BM100" s="185" t="s">
        <v>1219</v>
      </c>
    </row>
    <row r="101" spans="1:47" s="2" customFormat="1" ht="19.5">
      <c r="A101" s="35"/>
      <c r="B101" s="36"/>
      <c r="C101" s="37"/>
      <c r="D101" s="187" t="s">
        <v>154</v>
      </c>
      <c r="E101" s="37"/>
      <c r="F101" s="188" t="s">
        <v>1220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154</v>
      </c>
      <c r="AU101" s="18" t="s">
        <v>83</v>
      </c>
    </row>
    <row r="102" spans="1:47" s="2" customFormat="1" ht="11.25">
      <c r="A102" s="35"/>
      <c r="B102" s="36"/>
      <c r="C102" s="37"/>
      <c r="D102" s="192" t="s">
        <v>155</v>
      </c>
      <c r="E102" s="37"/>
      <c r="F102" s="193" t="s">
        <v>1221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155</v>
      </c>
      <c r="AU102" s="18" t="s">
        <v>83</v>
      </c>
    </row>
    <row r="103" spans="2:51" s="13" customFormat="1" ht="11.25">
      <c r="B103" s="194"/>
      <c r="C103" s="195"/>
      <c r="D103" s="187" t="s">
        <v>157</v>
      </c>
      <c r="E103" s="196" t="s">
        <v>19</v>
      </c>
      <c r="F103" s="197" t="s">
        <v>159</v>
      </c>
      <c r="G103" s="195"/>
      <c r="H103" s="198">
        <v>4</v>
      </c>
      <c r="I103" s="199"/>
      <c r="J103" s="195"/>
      <c r="K103" s="195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157</v>
      </c>
      <c r="AU103" s="204" t="s">
        <v>83</v>
      </c>
      <c r="AV103" s="13" t="s">
        <v>83</v>
      </c>
      <c r="AW103" s="13" t="s">
        <v>35</v>
      </c>
      <c r="AX103" s="13" t="s">
        <v>73</v>
      </c>
      <c r="AY103" s="204" t="s">
        <v>145</v>
      </c>
    </row>
    <row r="104" spans="2:51" s="14" customFormat="1" ht="11.25">
      <c r="B104" s="205"/>
      <c r="C104" s="206"/>
      <c r="D104" s="187" t="s">
        <v>157</v>
      </c>
      <c r="E104" s="207" t="s">
        <v>19</v>
      </c>
      <c r="F104" s="208" t="s">
        <v>158</v>
      </c>
      <c r="G104" s="206"/>
      <c r="H104" s="209">
        <v>4</v>
      </c>
      <c r="I104" s="210"/>
      <c r="J104" s="206"/>
      <c r="K104" s="206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5" t="s">
        <v>157</v>
      </c>
      <c r="AU104" s="215" t="s">
        <v>83</v>
      </c>
      <c r="AV104" s="14" t="s">
        <v>159</v>
      </c>
      <c r="AW104" s="14" t="s">
        <v>35</v>
      </c>
      <c r="AX104" s="14" t="s">
        <v>81</v>
      </c>
      <c r="AY104" s="215" t="s">
        <v>145</v>
      </c>
    </row>
    <row r="105" spans="1:65" s="2" customFormat="1" ht="16.5" customHeight="1">
      <c r="A105" s="35"/>
      <c r="B105" s="36"/>
      <c r="C105" s="174" t="s">
        <v>144</v>
      </c>
      <c r="D105" s="174" t="s">
        <v>148</v>
      </c>
      <c r="E105" s="175" t="s">
        <v>1222</v>
      </c>
      <c r="F105" s="176" t="s">
        <v>1223</v>
      </c>
      <c r="G105" s="177" t="s">
        <v>302</v>
      </c>
      <c r="H105" s="178">
        <v>36</v>
      </c>
      <c r="I105" s="179"/>
      <c r="J105" s="180">
        <f>ROUND(I105*H105,2)</f>
        <v>0</v>
      </c>
      <c r="K105" s="176" t="s">
        <v>151</v>
      </c>
      <c r="L105" s="40"/>
      <c r="M105" s="181" t="s">
        <v>19</v>
      </c>
      <c r="N105" s="182" t="s">
        <v>44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159</v>
      </c>
      <c r="AT105" s="185" t="s">
        <v>148</v>
      </c>
      <c r="AU105" s="185" t="s">
        <v>83</v>
      </c>
      <c r="AY105" s="18" t="s">
        <v>145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81</v>
      </c>
      <c r="BK105" s="186">
        <f>ROUND(I105*H105,2)</f>
        <v>0</v>
      </c>
      <c r="BL105" s="18" t="s">
        <v>159</v>
      </c>
      <c r="BM105" s="185" t="s">
        <v>1224</v>
      </c>
    </row>
    <row r="106" spans="1:47" s="2" customFormat="1" ht="19.5">
      <c r="A106" s="35"/>
      <c r="B106" s="36"/>
      <c r="C106" s="37"/>
      <c r="D106" s="187" t="s">
        <v>154</v>
      </c>
      <c r="E106" s="37"/>
      <c r="F106" s="188" t="s">
        <v>1225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154</v>
      </c>
      <c r="AU106" s="18" t="s">
        <v>83</v>
      </c>
    </row>
    <row r="107" spans="1:47" s="2" customFormat="1" ht="11.25">
      <c r="A107" s="35"/>
      <c r="B107" s="36"/>
      <c r="C107" s="37"/>
      <c r="D107" s="192" t="s">
        <v>155</v>
      </c>
      <c r="E107" s="37"/>
      <c r="F107" s="193" t="s">
        <v>1226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155</v>
      </c>
      <c r="AU107" s="18" t="s">
        <v>83</v>
      </c>
    </row>
    <row r="108" spans="2:51" s="13" customFormat="1" ht="11.25">
      <c r="B108" s="194"/>
      <c r="C108" s="195"/>
      <c r="D108" s="187" t="s">
        <v>157</v>
      </c>
      <c r="E108" s="196" t="s">
        <v>19</v>
      </c>
      <c r="F108" s="197" t="s">
        <v>1227</v>
      </c>
      <c r="G108" s="195"/>
      <c r="H108" s="198">
        <v>36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157</v>
      </c>
      <c r="AU108" s="204" t="s">
        <v>83</v>
      </c>
      <c r="AV108" s="13" t="s">
        <v>83</v>
      </c>
      <c r="AW108" s="13" t="s">
        <v>35</v>
      </c>
      <c r="AX108" s="13" t="s">
        <v>73</v>
      </c>
      <c r="AY108" s="204" t="s">
        <v>145</v>
      </c>
    </row>
    <row r="109" spans="2:51" s="14" customFormat="1" ht="11.25">
      <c r="B109" s="205"/>
      <c r="C109" s="206"/>
      <c r="D109" s="187" t="s">
        <v>157</v>
      </c>
      <c r="E109" s="207" t="s">
        <v>19</v>
      </c>
      <c r="F109" s="208" t="s">
        <v>158</v>
      </c>
      <c r="G109" s="206"/>
      <c r="H109" s="209">
        <v>36</v>
      </c>
      <c r="I109" s="210"/>
      <c r="J109" s="206"/>
      <c r="K109" s="206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5" t="s">
        <v>157</v>
      </c>
      <c r="AU109" s="215" t="s">
        <v>83</v>
      </c>
      <c r="AV109" s="14" t="s">
        <v>159</v>
      </c>
      <c r="AW109" s="14" t="s">
        <v>35</v>
      </c>
      <c r="AX109" s="14" t="s">
        <v>81</v>
      </c>
      <c r="AY109" s="215" t="s">
        <v>145</v>
      </c>
    </row>
    <row r="110" spans="1:65" s="2" customFormat="1" ht="16.5" customHeight="1">
      <c r="A110" s="35"/>
      <c r="B110" s="36"/>
      <c r="C110" s="174" t="s">
        <v>190</v>
      </c>
      <c r="D110" s="174" t="s">
        <v>148</v>
      </c>
      <c r="E110" s="175" t="s">
        <v>1228</v>
      </c>
      <c r="F110" s="176" t="s">
        <v>1229</v>
      </c>
      <c r="G110" s="177" t="s">
        <v>302</v>
      </c>
      <c r="H110" s="178">
        <v>8</v>
      </c>
      <c r="I110" s="179"/>
      <c r="J110" s="180">
        <f>ROUND(I110*H110,2)</f>
        <v>0</v>
      </c>
      <c r="K110" s="176" t="s">
        <v>151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9E-05</v>
      </c>
      <c r="R110" s="183">
        <f>Q110*H110</f>
        <v>0.00072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159</v>
      </c>
      <c r="AT110" s="185" t="s">
        <v>148</v>
      </c>
      <c r="AU110" s="185" t="s">
        <v>83</v>
      </c>
      <c r="AY110" s="18" t="s">
        <v>145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159</v>
      </c>
      <c r="BM110" s="185" t="s">
        <v>1230</v>
      </c>
    </row>
    <row r="111" spans="1:47" s="2" customFormat="1" ht="11.25">
      <c r="A111" s="35"/>
      <c r="B111" s="36"/>
      <c r="C111" s="37"/>
      <c r="D111" s="187" t="s">
        <v>154</v>
      </c>
      <c r="E111" s="37"/>
      <c r="F111" s="188" t="s">
        <v>1231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47" s="2" customFormat="1" ht="11.25">
      <c r="A112" s="35"/>
      <c r="B112" s="36"/>
      <c r="C112" s="37"/>
      <c r="D112" s="192" t="s">
        <v>155</v>
      </c>
      <c r="E112" s="37"/>
      <c r="F112" s="193" t="s">
        <v>1232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83</v>
      </c>
    </row>
    <row r="113" spans="2:51" s="13" customFormat="1" ht="11.25">
      <c r="B113" s="194"/>
      <c r="C113" s="195"/>
      <c r="D113" s="187" t="s">
        <v>157</v>
      </c>
      <c r="E113" s="196" t="s">
        <v>19</v>
      </c>
      <c r="F113" s="197" t="s">
        <v>206</v>
      </c>
      <c r="G113" s="195"/>
      <c r="H113" s="198">
        <v>8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157</v>
      </c>
      <c r="AU113" s="204" t="s">
        <v>83</v>
      </c>
      <c r="AV113" s="13" t="s">
        <v>83</v>
      </c>
      <c r="AW113" s="13" t="s">
        <v>35</v>
      </c>
      <c r="AX113" s="13" t="s">
        <v>73</v>
      </c>
      <c r="AY113" s="204" t="s">
        <v>145</v>
      </c>
    </row>
    <row r="114" spans="2:51" s="14" customFormat="1" ht="11.25">
      <c r="B114" s="205"/>
      <c r="C114" s="206"/>
      <c r="D114" s="187" t="s">
        <v>157</v>
      </c>
      <c r="E114" s="207" t="s">
        <v>19</v>
      </c>
      <c r="F114" s="208" t="s">
        <v>158</v>
      </c>
      <c r="G114" s="206"/>
      <c r="H114" s="209">
        <v>8</v>
      </c>
      <c r="I114" s="210"/>
      <c r="J114" s="206"/>
      <c r="K114" s="206"/>
      <c r="L114" s="211"/>
      <c r="M114" s="216"/>
      <c r="N114" s="217"/>
      <c r="O114" s="217"/>
      <c r="P114" s="217"/>
      <c r="Q114" s="217"/>
      <c r="R114" s="217"/>
      <c r="S114" s="217"/>
      <c r="T114" s="218"/>
      <c r="AT114" s="215" t="s">
        <v>157</v>
      </c>
      <c r="AU114" s="215" t="s">
        <v>83</v>
      </c>
      <c r="AV114" s="14" t="s">
        <v>159</v>
      </c>
      <c r="AW114" s="14" t="s">
        <v>35</v>
      </c>
      <c r="AX114" s="14" t="s">
        <v>81</v>
      </c>
      <c r="AY114" s="215" t="s">
        <v>145</v>
      </c>
    </row>
    <row r="115" spans="1:65" s="2" customFormat="1" ht="16.5" customHeight="1">
      <c r="A115" s="35"/>
      <c r="B115" s="36"/>
      <c r="C115" s="174" t="s">
        <v>198</v>
      </c>
      <c r="D115" s="174" t="s">
        <v>148</v>
      </c>
      <c r="E115" s="175" t="s">
        <v>1233</v>
      </c>
      <c r="F115" s="176" t="s">
        <v>1234</v>
      </c>
      <c r="G115" s="177" t="s">
        <v>302</v>
      </c>
      <c r="H115" s="178">
        <v>24</v>
      </c>
      <c r="I115" s="179"/>
      <c r="J115" s="180">
        <f>ROUND(I115*H115,2)</f>
        <v>0</v>
      </c>
      <c r="K115" s="176" t="s">
        <v>151</v>
      </c>
      <c r="L115" s="40"/>
      <c r="M115" s="181" t="s">
        <v>19</v>
      </c>
      <c r="N115" s="182" t="s">
        <v>44</v>
      </c>
      <c r="O115" s="65"/>
      <c r="P115" s="183">
        <f>O115*H115</f>
        <v>0</v>
      </c>
      <c r="Q115" s="183">
        <v>0.00018</v>
      </c>
      <c r="R115" s="183">
        <f>Q115*H115</f>
        <v>0.00432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159</v>
      </c>
      <c r="AT115" s="185" t="s">
        <v>148</v>
      </c>
      <c r="AU115" s="185" t="s">
        <v>83</v>
      </c>
      <c r="AY115" s="18" t="s">
        <v>145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81</v>
      </c>
      <c r="BK115" s="186">
        <f>ROUND(I115*H115,2)</f>
        <v>0</v>
      </c>
      <c r="BL115" s="18" t="s">
        <v>159</v>
      </c>
      <c r="BM115" s="185" t="s">
        <v>1235</v>
      </c>
    </row>
    <row r="116" spans="1:47" s="2" customFormat="1" ht="11.25">
      <c r="A116" s="35"/>
      <c r="B116" s="36"/>
      <c r="C116" s="37"/>
      <c r="D116" s="187" t="s">
        <v>154</v>
      </c>
      <c r="E116" s="37"/>
      <c r="F116" s="188" t="s">
        <v>1236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154</v>
      </c>
      <c r="AU116" s="18" t="s">
        <v>83</v>
      </c>
    </row>
    <row r="117" spans="1:47" s="2" customFormat="1" ht="11.25">
      <c r="A117" s="35"/>
      <c r="B117" s="36"/>
      <c r="C117" s="37"/>
      <c r="D117" s="192" t="s">
        <v>155</v>
      </c>
      <c r="E117" s="37"/>
      <c r="F117" s="193" t="s">
        <v>1237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155</v>
      </c>
      <c r="AU117" s="18" t="s">
        <v>83</v>
      </c>
    </row>
    <row r="118" spans="2:51" s="13" customFormat="1" ht="11.25">
      <c r="B118" s="194"/>
      <c r="C118" s="195"/>
      <c r="D118" s="187" t="s">
        <v>157</v>
      </c>
      <c r="E118" s="196" t="s">
        <v>19</v>
      </c>
      <c r="F118" s="197" t="s">
        <v>532</v>
      </c>
      <c r="G118" s="195"/>
      <c r="H118" s="198">
        <v>24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157</v>
      </c>
      <c r="AU118" s="204" t="s">
        <v>83</v>
      </c>
      <c r="AV118" s="13" t="s">
        <v>83</v>
      </c>
      <c r="AW118" s="13" t="s">
        <v>35</v>
      </c>
      <c r="AX118" s="13" t="s">
        <v>73</v>
      </c>
      <c r="AY118" s="204" t="s">
        <v>145</v>
      </c>
    </row>
    <row r="119" spans="2:51" s="14" customFormat="1" ht="11.25">
      <c r="B119" s="205"/>
      <c r="C119" s="206"/>
      <c r="D119" s="187" t="s">
        <v>157</v>
      </c>
      <c r="E119" s="207" t="s">
        <v>19</v>
      </c>
      <c r="F119" s="208" t="s">
        <v>158</v>
      </c>
      <c r="G119" s="206"/>
      <c r="H119" s="209">
        <v>24</v>
      </c>
      <c r="I119" s="210"/>
      <c r="J119" s="206"/>
      <c r="K119" s="206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5" t="s">
        <v>157</v>
      </c>
      <c r="AU119" s="215" t="s">
        <v>83</v>
      </c>
      <c r="AV119" s="14" t="s">
        <v>159</v>
      </c>
      <c r="AW119" s="14" t="s">
        <v>35</v>
      </c>
      <c r="AX119" s="14" t="s">
        <v>81</v>
      </c>
      <c r="AY119" s="215" t="s">
        <v>145</v>
      </c>
    </row>
    <row r="120" spans="1:65" s="2" customFormat="1" ht="16.5" customHeight="1">
      <c r="A120" s="35"/>
      <c r="B120" s="36"/>
      <c r="C120" s="174" t="s">
        <v>206</v>
      </c>
      <c r="D120" s="174" t="s">
        <v>148</v>
      </c>
      <c r="E120" s="175" t="s">
        <v>1238</v>
      </c>
      <c r="F120" s="176" t="s">
        <v>1239</v>
      </c>
      <c r="G120" s="177" t="s">
        <v>302</v>
      </c>
      <c r="H120" s="178">
        <v>4</v>
      </c>
      <c r="I120" s="179"/>
      <c r="J120" s="180">
        <f>ROUND(I120*H120,2)</f>
        <v>0</v>
      </c>
      <c r="K120" s="176" t="s">
        <v>151</v>
      </c>
      <c r="L120" s="40"/>
      <c r="M120" s="181" t="s">
        <v>19</v>
      </c>
      <c r="N120" s="182" t="s">
        <v>44</v>
      </c>
      <c r="O120" s="65"/>
      <c r="P120" s="183">
        <f>O120*H120</f>
        <v>0</v>
      </c>
      <c r="Q120" s="183">
        <v>0.00036</v>
      </c>
      <c r="R120" s="183">
        <f>Q120*H120</f>
        <v>0.00144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159</v>
      </c>
      <c r="AT120" s="185" t="s">
        <v>148</v>
      </c>
      <c r="AU120" s="185" t="s">
        <v>83</v>
      </c>
      <c r="AY120" s="18" t="s">
        <v>145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81</v>
      </c>
      <c r="BK120" s="186">
        <f>ROUND(I120*H120,2)</f>
        <v>0</v>
      </c>
      <c r="BL120" s="18" t="s">
        <v>159</v>
      </c>
      <c r="BM120" s="185" t="s">
        <v>1240</v>
      </c>
    </row>
    <row r="121" spans="1:47" s="2" customFormat="1" ht="11.25">
      <c r="A121" s="35"/>
      <c r="B121" s="36"/>
      <c r="C121" s="37"/>
      <c r="D121" s="187" t="s">
        <v>154</v>
      </c>
      <c r="E121" s="37"/>
      <c r="F121" s="188" t="s">
        <v>1241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154</v>
      </c>
      <c r="AU121" s="18" t="s">
        <v>83</v>
      </c>
    </row>
    <row r="122" spans="1:47" s="2" customFormat="1" ht="11.25">
      <c r="A122" s="35"/>
      <c r="B122" s="36"/>
      <c r="C122" s="37"/>
      <c r="D122" s="192" t="s">
        <v>155</v>
      </c>
      <c r="E122" s="37"/>
      <c r="F122" s="193" t="s">
        <v>1242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155</v>
      </c>
      <c r="AU122" s="18" t="s">
        <v>83</v>
      </c>
    </row>
    <row r="123" spans="2:51" s="13" customFormat="1" ht="11.25">
      <c r="B123" s="194"/>
      <c r="C123" s="195"/>
      <c r="D123" s="187" t="s">
        <v>157</v>
      </c>
      <c r="E123" s="196" t="s">
        <v>19</v>
      </c>
      <c r="F123" s="197" t="s">
        <v>159</v>
      </c>
      <c r="G123" s="195"/>
      <c r="H123" s="198">
        <v>4</v>
      </c>
      <c r="I123" s="199"/>
      <c r="J123" s="195"/>
      <c r="K123" s="195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157</v>
      </c>
      <c r="AU123" s="204" t="s">
        <v>83</v>
      </c>
      <c r="AV123" s="13" t="s">
        <v>83</v>
      </c>
      <c r="AW123" s="13" t="s">
        <v>35</v>
      </c>
      <c r="AX123" s="13" t="s">
        <v>73</v>
      </c>
      <c r="AY123" s="204" t="s">
        <v>145</v>
      </c>
    </row>
    <row r="124" spans="2:51" s="14" customFormat="1" ht="11.25">
      <c r="B124" s="205"/>
      <c r="C124" s="206"/>
      <c r="D124" s="187" t="s">
        <v>157</v>
      </c>
      <c r="E124" s="207" t="s">
        <v>19</v>
      </c>
      <c r="F124" s="208" t="s">
        <v>158</v>
      </c>
      <c r="G124" s="206"/>
      <c r="H124" s="209">
        <v>4</v>
      </c>
      <c r="I124" s="210"/>
      <c r="J124" s="206"/>
      <c r="K124" s="206"/>
      <c r="L124" s="211"/>
      <c r="M124" s="216"/>
      <c r="N124" s="217"/>
      <c r="O124" s="217"/>
      <c r="P124" s="217"/>
      <c r="Q124" s="217"/>
      <c r="R124" s="217"/>
      <c r="S124" s="217"/>
      <c r="T124" s="218"/>
      <c r="AT124" s="215" t="s">
        <v>157</v>
      </c>
      <c r="AU124" s="215" t="s">
        <v>83</v>
      </c>
      <c r="AV124" s="14" t="s">
        <v>159</v>
      </c>
      <c r="AW124" s="14" t="s">
        <v>35</v>
      </c>
      <c r="AX124" s="14" t="s">
        <v>81</v>
      </c>
      <c r="AY124" s="215" t="s">
        <v>145</v>
      </c>
    </row>
    <row r="125" spans="1:65" s="2" customFormat="1" ht="16.5" customHeight="1">
      <c r="A125" s="35"/>
      <c r="B125" s="36"/>
      <c r="C125" s="174" t="s">
        <v>282</v>
      </c>
      <c r="D125" s="174" t="s">
        <v>148</v>
      </c>
      <c r="E125" s="175" t="s">
        <v>1243</v>
      </c>
      <c r="F125" s="176" t="s">
        <v>1244</v>
      </c>
      <c r="G125" s="177" t="s">
        <v>302</v>
      </c>
      <c r="H125" s="178">
        <v>8</v>
      </c>
      <c r="I125" s="179"/>
      <c r="J125" s="180">
        <f>ROUND(I125*H125,2)</f>
        <v>0</v>
      </c>
      <c r="K125" s="176" t="s">
        <v>151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159</v>
      </c>
      <c r="AT125" s="185" t="s">
        <v>148</v>
      </c>
      <c r="AU125" s="185" t="s">
        <v>83</v>
      </c>
      <c r="AY125" s="18" t="s">
        <v>145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159</v>
      </c>
      <c r="BM125" s="185" t="s">
        <v>1245</v>
      </c>
    </row>
    <row r="126" spans="1:47" s="2" customFormat="1" ht="19.5">
      <c r="A126" s="35"/>
      <c r="B126" s="36"/>
      <c r="C126" s="37"/>
      <c r="D126" s="187" t="s">
        <v>154</v>
      </c>
      <c r="E126" s="37"/>
      <c r="F126" s="188" t="s">
        <v>1246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154</v>
      </c>
      <c r="AU126" s="18" t="s">
        <v>83</v>
      </c>
    </row>
    <row r="127" spans="1:47" s="2" customFormat="1" ht="11.25">
      <c r="A127" s="35"/>
      <c r="B127" s="36"/>
      <c r="C127" s="37"/>
      <c r="D127" s="192" t="s">
        <v>155</v>
      </c>
      <c r="E127" s="37"/>
      <c r="F127" s="193" t="s">
        <v>1247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155</v>
      </c>
      <c r="AU127" s="18" t="s">
        <v>83</v>
      </c>
    </row>
    <row r="128" spans="2:51" s="13" customFormat="1" ht="11.25">
      <c r="B128" s="194"/>
      <c r="C128" s="195"/>
      <c r="D128" s="187" t="s">
        <v>157</v>
      </c>
      <c r="E128" s="196" t="s">
        <v>19</v>
      </c>
      <c r="F128" s="197" t="s">
        <v>206</v>
      </c>
      <c r="G128" s="195"/>
      <c r="H128" s="198">
        <v>8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157</v>
      </c>
      <c r="AU128" s="204" t="s">
        <v>83</v>
      </c>
      <c r="AV128" s="13" t="s">
        <v>83</v>
      </c>
      <c r="AW128" s="13" t="s">
        <v>35</v>
      </c>
      <c r="AX128" s="13" t="s">
        <v>73</v>
      </c>
      <c r="AY128" s="204" t="s">
        <v>145</v>
      </c>
    </row>
    <row r="129" spans="2:51" s="14" customFormat="1" ht="11.25">
      <c r="B129" s="205"/>
      <c r="C129" s="206"/>
      <c r="D129" s="187" t="s">
        <v>157</v>
      </c>
      <c r="E129" s="207" t="s">
        <v>19</v>
      </c>
      <c r="F129" s="208" t="s">
        <v>158</v>
      </c>
      <c r="G129" s="206"/>
      <c r="H129" s="209">
        <v>8</v>
      </c>
      <c r="I129" s="210"/>
      <c r="J129" s="206"/>
      <c r="K129" s="206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5" t="s">
        <v>157</v>
      </c>
      <c r="AU129" s="215" t="s">
        <v>83</v>
      </c>
      <c r="AV129" s="14" t="s">
        <v>159</v>
      </c>
      <c r="AW129" s="14" t="s">
        <v>35</v>
      </c>
      <c r="AX129" s="14" t="s">
        <v>81</v>
      </c>
      <c r="AY129" s="215" t="s">
        <v>145</v>
      </c>
    </row>
    <row r="130" spans="1:65" s="2" customFormat="1" ht="16.5" customHeight="1">
      <c r="A130" s="35"/>
      <c r="B130" s="36"/>
      <c r="C130" s="174" t="s">
        <v>292</v>
      </c>
      <c r="D130" s="174" t="s">
        <v>148</v>
      </c>
      <c r="E130" s="175" t="s">
        <v>1248</v>
      </c>
      <c r="F130" s="176" t="s">
        <v>1249</v>
      </c>
      <c r="G130" s="177" t="s">
        <v>302</v>
      </c>
      <c r="H130" s="178">
        <v>24</v>
      </c>
      <c r="I130" s="179"/>
      <c r="J130" s="180">
        <f>ROUND(I130*H130,2)</f>
        <v>0</v>
      </c>
      <c r="K130" s="176" t="s">
        <v>151</v>
      </c>
      <c r="L130" s="40"/>
      <c r="M130" s="181" t="s">
        <v>19</v>
      </c>
      <c r="N130" s="182" t="s">
        <v>44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159</v>
      </c>
      <c r="AT130" s="185" t="s">
        <v>148</v>
      </c>
      <c r="AU130" s="185" t="s">
        <v>83</v>
      </c>
      <c r="AY130" s="18" t="s">
        <v>145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81</v>
      </c>
      <c r="BK130" s="186">
        <f>ROUND(I130*H130,2)</f>
        <v>0</v>
      </c>
      <c r="BL130" s="18" t="s">
        <v>159</v>
      </c>
      <c r="BM130" s="185" t="s">
        <v>1250</v>
      </c>
    </row>
    <row r="131" spans="1:47" s="2" customFormat="1" ht="19.5">
      <c r="A131" s="35"/>
      <c r="B131" s="36"/>
      <c r="C131" s="37"/>
      <c r="D131" s="187" t="s">
        <v>154</v>
      </c>
      <c r="E131" s="37"/>
      <c r="F131" s="188" t="s">
        <v>1251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154</v>
      </c>
      <c r="AU131" s="18" t="s">
        <v>83</v>
      </c>
    </row>
    <row r="132" spans="1:47" s="2" customFormat="1" ht="11.25">
      <c r="A132" s="35"/>
      <c r="B132" s="36"/>
      <c r="C132" s="37"/>
      <c r="D132" s="192" t="s">
        <v>155</v>
      </c>
      <c r="E132" s="37"/>
      <c r="F132" s="193" t="s">
        <v>1252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155</v>
      </c>
      <c r="AU132" s="18" t="s">
        <v>83</v>
      </c>
    </row>
    <row r="133" spans="2:51" s="13" customFormat="1" ht="11.25">
      <c r="B133" s="194"/>
      <c r="C133" s="195"/>
      <c r="D133" s="187" t="s">
        <v>157</v>
      </c>
      <c r="E133" s="196" t="s">
        <v>19</v>
      </c>
      <c r="F133" s="197" t="s">
        <v>532</v>
      </c>
      <c r="G133" s="195"/>
      <c r="H133" s="198">
        <v>24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157</v>
      </c>
      <c r="AU133" s="204" t="s">
        <v>83</v>
      </c>
      <c r="AV133" s="13" t="s">
        <v>83</v>
      </c>
      <c r="AW133" s="13" t="s">
        <v>35</v>
      </c>
      <c r="AX133" s="13" t="s">
        <v>73</v>
      </c>
      <c r="AY133" s="204" t="s">
        <v>145</v>
      </c>
    </row>
    <row r="134" spans="2:51" s="14" customFormat="1" ht="11.25">
      <c r="B134" s="205"/>
      <c r="C134" s="206"/>
      <c r="D134" s="187" t="s">
        <v>157</v>
      </c>
      <c r="E134" s="207" t="s">
        <v>19</v>
      </c>
      <c r="F134" s="208" t="s">
        <v>158</v>
      </c>
      <c r="G134" s="206"/>
      <c r="H134" s="209">
        <v>24</v>
      </c>
      <c r="I134" s="210"/>
      <c r="J134" s="206"/>
      <c r="K134" s="206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5" t="s">
        <v>157</v>
      </c>
      <c r="AU134" s="215" t="s">
        <v>83</v>
      </c>
      <c r="AV134" s="14" t="s">
        <v>159</v>
      </c>
      <c r="AW134" s="14" t="s">
        <v>35</v>
      </c>
      <c r="AX134" s="14" t="s">
        <v>81</v>
      </c>
      <c r="AY134" s="215" t="s">
        <v>145</v>
      </c>
    </row>
    <row r="135" spans="1:65" s="2" customFormat="1" ht="16.5" customHeight="1">
      <c r="A135" s="35"/>
      <c r="B135" s="36"/>
      <c r="C135" s="174" t="s">
        <v>299</v>
      </c>
      <c r="D135" s="174" t="s">
        <v>148</v>
      </c>
      <c r="E135" s="175" t="s">
        <v>1253</v>
      </c>
      <c r="F135" s="176" t="s">
        <v>1254</v>
      </c>
      <c r="G135" s="177" t="s">
        <v>302</v>
      </c>
      <c r="H135" s="178">
        <v>4</v>
      </c>
      <c r="I135" s="179"/>
      <c r="J135" s="180">
        <f>ROUND(I135*H135,2)</f>
        <v>0</v>
      </c>
      <c r="K135" s="176" t="s">
        <v>151</v>
      </c>
      <c r="L135" s="40"/>
      <c r="M135" s="181" t="s">
        <v>19</v>
      </c>
      <c r="N135" s="182" t="s">
        <v>44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159</v>
      </c>
      <c r="AT135" s="185" t="s">
        <v>148</v>
      </c>
      <c r="AU135" s="185" t="s">
        <v>83</v>
      </c>
      <c r="AY135" s="18" t="s">
        <v>145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81</v>
      </c>
      <c r="BK135" s="186">
        <f>ROUND(I135*H135,2)</f>
        <v>0</v>
      </c>
      <c r="BL135" s="18" t="s">
        <v>159</v>
      </c>
      <c r="BM135" s="185" t="s">
        <v>1255</v>
      </c>
    </row>
    <row r="136" spans="1:47" s="2" customFormat="1" ht="19.5">
      <c r="A136" s="35"/>
      <c r="B136" s="36"/>
      <c r="C136" s="37"/>
      <c r="D136" s="187" t="s">
        <v>154</v>
      </c>
      <c r="E136" s="37"/>
      <c r="F136" s="188" t="s">
        <v>1256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154</v>
      </c>
      <c r="AU136" s="18" t="s">
        <v>83</v>
      </c>
    </row>
    <row r="137" spans="1:47" s="2" customFormat="1" ht="11.25">
      <c r="A137" s="35"/>
      <c r="B137" s="36"/>
      <c r="C137" s="37"/>
      <c r="D137" s="192" t="s">
        <v>155</v>
      </c>
      <c r="E137" s="37"/>
      <c r="F137" s="193" t="s">
        <v>1257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155</v>
      </c>
      <c r="AU137" s="18" t="s">
        <v>83</v>
      </c>
    </row>
    <row r="138" spans="2:51" s="13" customFormat="1" ht="11.25">
      <c r="B138" s="194"/>
      <c r="C138" s="195"/>
      <c r="D138" s="187" t="s">
        <v>157</v>
      </c>
      <c r="E138" s="196" t="s">
        <v>19</v>
      </c>
      <c r="F138" s="197" t="s">
        <v>159</v>
      </c>
      <c r="G138" s="195"/>
      <c r="H138" s="198">
        <v>4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157</v>
      </c>
      <c r="AU138" s="204" t="s">
        <v>83</v>
      </c>
      <c r="AV138" s="13" t="s">
        <v>83</v>
      </c>
      <c r="AW138" s="13" t="s">
        <v>35</v>
      </c>
      <c r="AX138" s="13" t="s">
        <v>73</v>
      </c>
      <c r="AY138" s="204" t="s">
        <v>145</v>
      </c>
    </row>
    <row r="139" spans="2:51" s="14" customFormat="1" ht="11.25">
      <c r="B139" s="205"/>
      <c r="C139" s="206"/>
      <c r="D139" s="187" t="s">
        <v>157</v>
      </c>
      <c r="E139" s="207" t="s">
        <v>19</v>
      </c>
      <c r="F139" s="208" t="s">
        <v>158</v>
      </c>
      <c r="G139" s="206"/>
      <c r="H139" s="209">
        <v>4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157</v>
      </c>
      <c r="AU139" s="215" t="s">
        <v>83</v>
      </c>
      <c r="AV139" s="14" t="s">
        <v>159</v>
      </c>
      <c r="AW139" s="14" t="s">
        <v>35</v>
      </c>
      <c r="AX139" s="14" t="s">
        <v>81</v>
      </c>
      <c r="AY139" s="215" t="s">
        <v>145</v>
      </c>
    </row>
    <row r="140" spans="1:31" s="2" customFormat="1" ht="6.95" customHeight="1">
      <c r="A140" s="35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0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algorithmName="SHA-512" hashValue="fD0Tlak5IXQtWdP7M1yoe37BzCC2astQtIgndfJ76eqqzERImDxwWGFw7GSG7MD5PSzOFBtqmymduHjTKs2Lgg==" saltValue="YqudDq7BQvlhue90w30iI3tk8NJFTH2A4q4lqwP1YUZCDM+tf+Kskj1hRfD8niBJBGSRetyLCDWyMtQ/d0zzzg==" spinCount="100000" sheet="1" objects="1" scenarios="1" formatColumns="0" formatRows="0" autoFilter="0"/>
  <autoFilter ref="C80:K13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1/111251202"/>
    <hyperlink ref="F92" r:id="rId2" display="https://podminky.urs.cz/item/CS_URS_2021_01/112101101"/>
    <hyperlink ref="F97" r:id="rId3" display="https://podminky.urs.cz/item/CS_URS_2021_01/112101102"/>
    <hyperlink ref="F102" r:id="rId4" display="https://podminky.urs.cz/item/CS_URS_2021_01/112101104"/>
    <hyperlink ref="F107" r:id="rId5" display="https://podminky.urs.cz/item/CS_URS_2021_01/112111111"/>
    <hyperlink ref="F112" r:id="rId6" display="https://podminky.urs.cz/item/CS_URS_2021_01/112211111"/>
    <hyperlink ref="F117" r:id="rId7" display="https://podminky.urs.cz/item/CS_URS_2021_01/112211112"/>
    <hyperlink ref="F122" r:id="rId8" display="https://podminky.urs.cz/item/CS_URS_2021_01/112211113"/>
    <hyperlink ref="F127" r:id="rId9" display="https://podminky.urs.cz/item/CS_URS_2021_01/112251101"/>
    <hyperlink ref="F132" r:id="rId10" display="https://podminky.urs.cz/item/CS_URS_2021_01/112251102"/>
    <hyperlink ref="F137" r:id="rId11" display="https://podminky.urs.cz/item/CS_URS_2021_01/11225110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116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1258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ROUND((SUM(BE82:BE164)),2)</f>
        <v>0</v>
      </c>
      <c r="G33" s="35"/>
      <c r="H33" s="35"/>
      <c r="I33" s="119">
        <v>0.21</v>
      </c>
      <c r="J33" s="118">
        <f>ROUND(((SUM(BE82:BE164))*I33),2)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ROUND((SUM(BF82:BF164)),2)</f>
        <v>0</v>
      </c>
      <c r="G34" s="35"/>
      <c r="H34" s="35"/>
      <c r="I34" s="119">
        <v>0.15</v>
      </c>
      <c r="J34" s="118">
        <f>ROUND(((SUM(BF82:BF164))*I34),2)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ROUND((SUM(BG82:BG164)),2)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ROUND((SUM(BH82:BH164)),2)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ROUND((SUM(BI82:BI164)),2)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802.N - Kácení zeleně a náhradní výsadba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221</v>
      </c>
      <c r="E62" s="144"/>
      <c r="F62" s="144"/>
      <c r="G62" s="144"/>
      <c r="H62" s="144"/>
      <c r="I62" s="144"/>
      <c r="J62" s="145">
        <f>J161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130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2" t="str">
        <f>E7</f>
        <v>NEPOMUK_PŘEŠTICE</v>
      </c>
      <c r="F72" s="373"/>
      <c r="G72" s="373"/>
      <c r="H72" s="373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122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9" t="str">
        <f>E9</f>
        <v>SO 802.N - Kácení zeleně a náhradní výsadba</v>
      </c>
      <c r="F74" s="374"/>
      <c r="G74" s="374"/>
      <c r="H74" s="374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30" t="s">
        <v>23</v>
      </c>
      <c r="J76" s="60" t="str">
        <f>IF(J12="","",J12)</f>
        <v>22. 2. 2021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SPRÁVA A ÚDRŽBA SILNIC PLZEŇSKÉHO KRAJE</v>
      </c>
      <c r="G78" s="37"/>
      <c r="H78" s="37"/>
      <c r="I78" s="30" t="s">
        <v>32</v>
      </c>
      <c r="J78" s="33" t="str">
        <f>E21</f>
        <v>AFRY CZ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36</v>
      </c>
      <c r="J79" s="33" t="str">
        <f>E24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131</v>
      </c>
      <c r="D81" s="150" t="s">
        <v>58</v>
      </c>
      <c r="E81" s="150" t="s">
        <v>54</v>
      </c>
      <c r="F81" s="150" t="s">
        <v>55</v>
      </c>
      <c r="G81" s="150" t="s">
        <v>132</v>
      </c>
      <c r="H81" s="150" t="s">
        <v>133</v>
      </c>
      <c r="I81" s="150" t="s">
        <v>134</v>
      </c>
      <c r="J81" s="150" t="s">
        <v>126</v>
      </c>
      <c r="K81" s="151" t="s">
        <v>135</v>
      </c>
      <c r="L81" s="152"/>
      <c r="M81" s="69" t="s">
        <v>19</v>
      </c>
      <c r="N81" s="70" t="s">
        <v>43</v>
      </c>
      <c r="O81" s="70" t="s">
        <v>136</v>
      </c>
      <c r="P81" s="70" t="s">
        <v>137</v>
      </c>
      <c r="Q81" s="70" t="s">
        <v>138</v>
      </c>
      <c r="R81" s="70" t="s">
        <v>139</v>
      </c>
      <c r="S81" s="70" t="s">
        <v>140</v>
      </c>
      <c r="T81" s="71" t="s">
        <v>141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142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0.9846399999999998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127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72</v>
      </c>
      <c r="E83" s="161" t="s">
        <v>225</v>
      </c>
      <c r="F83" s="161" t="s">
        <v>226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P84+P161</f>
        <v>0</v>
      </c>
      <c r="Q83" s="166"/>
      <c r="R83" s="167">
        <f>R84+R161</f>
        <v>0.9846399999999998</v>
      </c>
      <c r="S83" s="166"/>
      <c r="T83" s="168">
        <f>T84+T161</f>
        <v>0</v>
      </c>
      <c r="AR83" s="169" t="s">
        <v>81</v>
      </c>
      <c r="AT83" s="170" t="s">
        <v>72</v>
      </c>
      <c r="AU83" s="170" t="s">
        <v>73</v>
      </c>
      <c r="AY83" s="169" t="s">
        <v>145</v>
      </c>
      <c r="BK83" s="171">
        <f>BK84+BK161</f>
        <v>0</v>
      </c>
    </row>
    <row r="84" spans="2:63" s="12" customFormat="1" ht="22.9" customHeight="1">
      <c r="B84" s="158"/>
      <c r="C84" s="159"/>
      <c r="D84" s="160" t="s">
        <v>72</v>
      </c>
      <c r="E84" s="172" t="s">
        <v>81</v>
      </c>
      <c r="F84" s="172" t="s">
        <v>227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SUM(P85:P160)</f>
        <v>0</v>
      </c>
      <c r="Q84" s="166"/>
      <c r="R84" s="167">
        <f>SUM(R85:R160)</f>
        <v>0.9846399999999998</v>
      </c>
      <c r="S84" s="166"/>
      <c r="T84" s="168">
        <f>SUM(T85:T160)</f>
        <v>0</v>
      </c>
      <c r="AR84" s="169" t="s">
        <v>81</v>
      </c>
      <c r="AT84" s="170" t="s">
        <v>72</v>
      </c>
      <c r="AU84" s="170" t="s">
        <v>81</v>
      </c>
      <c r="AY84" s="169" t="s">
        <v>145</v>
      </c>
      <c r="BK84" s="171">
        <f>SUM(BK85:BK160)</f>
        <v>0</v>
      </c>
    </row>
    <row r="85" spans="1:65" s="2" customFormat="1" ht="33" customHeight="1">
      <c r="A85" s="35"/>
      <c r="B85" s="36"/>
      <c r="C85" s="174" t="s">
        <v>81</v>
      </c>
      <c r="D85" s="174" t="s">
        <v>148</v>
      </c>
      <c r="E85" s="175" t="s">
        <v>1259</v>
      </c>
      <c r="F85" s="176" t="s">
        <v>1260</v>
      </c>
      <c r="G85" s="177" t="s">
        <v>302</v>
      </c>
      <c r="H85" s="178">
        <v>36</v>
      </c>
      <c r="I85" s="179"/>
      <c r="J85" s="180">
        <f>ROUND(I85*H85,2)</f>
        <v>0</v>
      </c>
      <c r="K85" s="176" t="s">
        <v>151</v>
      </c>
      <c r="L85" s="40"/>
      <c r="M85" s="181" t="s">
        <v>19</v>
      </c>
      <c r="N85" s="182" t="s">
        <v>44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159</v>
      </c>
      <c r="AT85" s="185" t="s">
        <v>148</v>
      </c>
      <c r="AU85" s="185" t="s">
        <v>83</v>
      </c>
      <c r="AY85" s="18" t="s">
        <v>145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81</v>
      </c>
      <c r="BK85" s="186">
        <f>ROUND(I85*H85,2)</f>
        <v>0</v>
      </c>
      <c r="BL85" s="18" t="s">
        <v>159</v>
      </c>
      <c r="BM85" s="185" t="s">
        <v>1261</v>
      </c>
    </row>
    <row r="86" spans="1:47" s="2" customFormat="1" ht="29.25">
      <c r="A86" s="35"/>
      <c r="B86" s="36"/>
      <c r="C86" s="37"/>
      <c r="D86" s="187" t="s">
        <v>154</v>
      </c>
      <c r="E86" s="37"/>
      <c r="F86" s="188" t="s">
        <v>1262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154</v>
      </c>
      <c r="AU86" s="18" t="s">
        <v>83</v>
      </c>
    </row>
    <row r="87" spans="1:47" s="2" customFormat="1" ht="11.25">
      <c r="A87" s="35"/>
      <c r="B87" s="36"/>
      <c r="C87" s="37"/>
      <c r="D87" s="192" t="s">
        <v>155</v>
      </c>
      <c r="E87" s="37"/>
      <c r="F87" s="193" t="s">
        <v>1263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155</v>
      </c>
      <c r="AU87" s="18" t="s">
        <v>83</v>
      </c>
    </row>
    <row r="88" spans="2:51" s="13" customFormat="1" ht="11.25">
      <c r="B88" s="194"/>
      <c r="C88" s="195"/>
      <c r="D88" s="187" t="s">
        <v>157</v>
      </c>
      <c r="E88" s="196" t="s">
        <v>19</v>
      </c>
      <c r="F88" s="197" t="s">
        <v>634</v>
      </c>
      <c r="G88" s="195"/>
      <c r="H88" s="198">
        <v>36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157</v>
      </c>
      <c r="AU88" s="204" t="s">
        <v>83</v>
      </c>
      <c r="AV88" s="13" t="s">
        <v>83</v>
      </c>
      <c r="AW88" s="13" t="s">
        <v>35</v>
      </c>
      <c r="AX88" s="13" t="s">
        <v>73</v>
      </c>
      <c r="AY88" s="204" t="s">
        <v>145</v>
      </c>
    </row>
    <row r="89" spans="2:51" s="14" customFormat="1" ht="11.25">
      <c r="B89" s="205"/>
      <c r="C89" s="206"/>
      <c r="D89" s="187" t="s">
        <v>157</v>
      </c>
      <c r="E89" s="207" t="s">
        <v>19</v>
      </c>
      <c r="F89" s="208" t="s">
        <v>158</v>
      </c>
      <c r="G89" s="206"/>
      <c r="H89" s="209">
        <v>36</v>
      </c>
      <c r="I89" s="210"/>
      <c r="J89" s="206"/>
      <c r="K89" s="206"/>
      <c r="L89" s="211"/>
      <c r="M89" s="216"/>
      <c r="N89" s="217"/>
      <c r="O89" s="217"/>
      <c r="P89" s="217"/>
      <c r="Q89" s="217"/>
      <c r="R89" s="217"/>
      <c r="S89" s="217"/>
      <c r="T89" s="218"/>
      <c r="AT89" s="215" t="s">
        <v>157</v>
      </c>
      <c r="AU89" s="215" t="s">
        <v>83</v>
      </c>
      <c r="AV89" s="14" t="s">
        <v>159</v>
      </c>
      <c r="AW89" s="14" t="s">
        <v>35</v>
      </c>
      <c r="AX89" s="14" t="s">
        <v>81</v>
      </c>
      <c r="AY89" s="215" t="s">
        <v>145</v>
      </c>
    </row>
    <row r="90" spans="1:65" s="2" customFormat="1" ht="16.5" customHeight="1">
      <c r="A90" s="35"/>
      <c r="B90" s="36"/>
      <c r="C90" s="230" t="s">
        <v>83</v>
      </c>
      <c r="D90" s="230" t="s">
        <v>307</v>
      </c>
      <c r="E90" s="231" t="s">
        <v>1264</v>
      </c>
      <c r="F90" s="232" t="s">
        <v>1265</v>
      </c>
      <c r="G90" s="233" t="s">
        <v>264</v>
      </c>
      <c r="H90" s="234">
        <v>2.25</v>
      </c>
      <c r="I90" s="235"/>
      <c r="J90" s="236">
        <f>ROUND(I90*H90,2)</f>
        <v>0</v>
      </c>
      <c r="K90" s="232" t="s">
        <v>151</v>
      </c>
      <c r="L90" s="237"/>
      <c r="M90" s="238" t="s">
        <v>19</v>
      </c>
      <c r="N90" s="239" t="s">
        <v>44</v>
      </c>
      <c r="O90" s="65"/>
      <c r="P90" s="183">
        <f>O90*H90</f>
        <v>0</v>
      </c>
      <c r="Q90" s="183">
        <v>0.22</v>
      </c>
      <c r="R90" s="183">
        <f>Q90*H90</f>
        <v>0.495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206</v>
      </c>
      <c r="AT90" s="185" t="s">
        <v>307</v>
      </c>
      <c r="AU90" s="185" t="s">
        <v>83</v>
      </c>
      <c r="AY90" s="18" t="s">
        <v>145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81</v>
      </c>
      <c r="BK90" s="186">
        <f>ROUND(I90*H90,2)</f>
        <v>0</v>
      </c>
      <c r="BL90" s="18" t="s">
        <v>159</v>
      </c>
      <c r="BM90" s="185" t="s">
        <v>1266</v>
      </c>
    </row>
    <row r="91" spans="1:47" s="2" customFormat="1" ht="11.25">
      <c r="A91" s="35"/>
      <c r="B91" s="36"/>
      <c r="C91" s="37"/>
      <c r="D91" s="187" t="s">
        <v>154</v>
      </c>
      <c r="E91" s="37"/>
      <c r="F91" s="188" t="s">
        <v>1265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154</v>
      </c>
      <c r="AU91" s="18" t="s">
        <v>83</v>
      </c>
    </row>
    <row r="92" spans="1:47" s="2" customFormat="1" ht="11.25">
      <c r="A92" s="35"/>
      <c r="B92" s="36"/>
      <c r="C92" s="37"/>
      <c r="D92" s="192" t="s">
        <v>155</v>
      </c>
      <c r="E92" s="37"/>
      <c r="F92" s="193" t="s">
        <v>1267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155</v>
      </c>
      <c r="AU92" s="18" t="s">
        <v>83</v>
      </c>
    </row>
    <row r="93" spans="2:51" s="13" customFormat="1" ht="11.25">
      <c r="B93" s="194"/>
      <c r="C93" s="195"/>
      <c r="D93" s="187" t="s">
        <v>157</v>
      </c>
      <c r="E93" s="195"/>
      <c r="F93" s="197" t="s">
        <v>1268</v>
      </c>
      <c r="G93" s="195"/>
      <c r="H93" s="198">
        <v>2.25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157</v>
      </c>
      <c r="AU93" s="204" t="s">
        <v>83</v>
      </c>
      <c r="AV93" s="13" t="s">
        <v>83</v>
      </c>
      <c r="AW93" s="13" t="s">
        <v>4</v>
      </c>
      <c r="AX93" s="13" t="s">
        <v>81</v>
      </c>
      <c r="AY93" s="204" t="s">
        <v>145</v>
      </c>
    </row>
    <row r="94" spans="1:65" s="2" customFormat="1" ht="24.2" customHeight="1">
      <c r="A94" s="35"/>
      <c r="B94" s="36"/>
      <c r="C94" s="174" t="s">
        <v>174</v>
      </c>
      <c r="D94" s="174" t="s">
        <v>148</v>
      </c>
      <c r="E94" s="175" t="s">
        <v>1269</v>
      </c>
      <c r="F94" s="176" t="s">
        <v>1270</v>
      </c>
      <c r="G94" s="177" t="s">
        <v>302</v>
      </c>
      <c r="H94" s="178">
        <v>36</v>
      </c>
      <c r="I94" s="179"/>
      <c r="J94" s="180">
        <f>ROUND(I94*H94,2)</f>
        <v>0</v>
      </c>
      <c r="K94" s="176" t="s">
        <v>151</v>
      </c>
      <c r="L94" s="40"/>
      <c r="M94" s="181" t="s">
        <v>19</v>
      </c>
      <c r="N94" s="182" t="s">
        <v>44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148</v>
      </c>
      <c r="AU94" s="185" t="s">
        <v>83</v>
      </c>
      <c r="AY94" s="18" t="s">
        <v>145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81</v>
      </c>
      <c r="BK94" s="186">
        <f>ROUND(I94*H94,2)</f>
        <v>0</v>
      </c>
      <c r="BL94" s="18" t="s">
        <v>159</v>
      </c>
      <c r="BM94" s="185" t="s">
        <v>1271</v>
      </c>
    </row>
    <row r="95" spans="1:47" s="2" customFormat="1" ht="19.5">
      <c r="A95" s="35"/>
      <c r="B95" s="36"/>
      <c r="C95" s="37"/>
      <c r="D95" s="187" t="s">
        <v>154</v>
      </c>
      <c r="E95" s="37"/>
      <c r="F95" s="188" t="s">
        <v>1272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154</v>
      </c>
      <c r="AU95" s="18" t="s">
        <v>83</v>
      </c>
    </row>
    <row r="96" spans="1:47" s="2" customFormat="1" ht="11.25">
      <c r="A96" s="35"/>
      <c r="B96" s="36"/>
      <c r="C96" s="37"/>
      <c r="D96" s="192" t="s">
        <v>155</v>
      </c>
      <c r="E96" s="37"/>
      <c r="F96" s="193" t="s">
        <v>1273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155</v>
      </c>
      <c r="AU96" s="18" t="s">
        <v>83</v>
      </c>
    </row>
    <row r="97" spans="2:51" s="13" customFormat="1" ht="11.25">
      <c r="B97" s="194"/>
      <c r="C97" s="195"/>
      <c r="D97" s="187" t="s">
        <v>157</v>
      </c>
      <c r="E97" s="196" t="s">
        <v>19</v>
      </c>
      <c r="F97" s="197" t="s">
        <v>634</v>
      </c>
      <c r="G97" s="195"/>
      <c r="H97" s="198">
        <v>36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157</v>
      </c>
      <c r="AU97" s="204" t="s">
        <v>83</v>
      </c>
      <c r="AV97" s="13" t="s">
        <v>83</v>
      </c>
      <c r="AW97" s="13" t="s">
        <v>35</v>
      </c>
      <c r="AX97" s="13" t="s">
        <v>73</v>
      </c>
      <c r="AY97" s="204" t="s">
        <v>145</v>
      </c>
    </row>
    <row r="98" spans="2:51" s="14" customFormat="1" ht="11.25">
      <c r="B98" s="205"/>
      <c r="C98" s="206"/>
      <c r="D98" s="187" t="s">
        <v>157</v>
      </c>
      <c r="E98" s="207" t="s">
        <v>19</v>
      </c>
      <c r="F98" s="208" t="s">
        <v>158</v>
      </c>
      <c r="G98" s="206"/>
      <c r="H98" s="209">
        <v>36</v>
      </c>
      <c r="I98" s="210"/>
      <c r="J98" s="206"/>
      <c r="K98" s="206"/>
      <c r="L98" s="211"/>
      <c r="M98" s="216"/>
      <c r="N98" s="217"/>
      <c r="O98" s="217"/>
      <c r="P98" s="217"/>
      <c r="Q98" s="217"/>
      <c r="R98" s="217"/>
      <c r="S98" s="217"/>
      <c r="T98" s="218"/>
      <c r="AT98" s="215" t="s">
        <v>157</v>
      </c>
      <c r="AU98" s="215" t="s">
        <v>83</v>
      </c>
      <c r="AV98" s="14" t="s">
        <v>159</v>
      </c>
      <c r="AW98" s="14" t="s">
        <v>35</v>
      </c>
      <c r="AX98" s="14" t="s">
        <v>81</v>
      </c>
      <c r="AY98" s="215" t="s">
        <v>145</v>
      </c>
    </row>
    <row r="99" spans="1:65" s="2" customFormat="1" ht="16.5" customHeight="1">
      <c r="A99" s="35"/>
      <c r="B99" s="36"/>
      <c r="C99" s="230" t="s">
        <v>159</v>
      </c>
      <c r="D99" s="230" t="s">
        <v>307</v>
      </c>
      <c r="E99" s="231" t="s">
        <v>1274</v>
      </c>
      <c r="F99" s="232" t="s">
        <v>1275</v>
      </c>
      <c r="G99" s="233" t="s">
        <v>302</v>
      </c>
      <c r="H99" s="234">
        <v>12</v>
      </c>
      <c r="I99" s="235"/>
      <c r="J99" s="236">
        <f>ROUND(I99*H99,2)</f>
        <v>0</v>
      </c>
      <c r="K99" s="232" t="s">
        <v>151</v>
      </c>
      <c r="L99" s="237"/>
      <c r="M99" s="238" t="s">
        <v>19</v>
      </c>
      <c r="N99" s="239" t="s">
        <v>44</v>
      </c>
      <c r="O99" s="65"/>
      <c r="P99" s="183">
        <f>O99*H99</f>
        <v>0</v>
      </c>
      <c r="Q99" s="183">
        <v>0.0023</v>
      </c>
      <c r="R99" s="183">
        <f>Q99*H99</f>
        <v>0.0276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206</v>
      </c>
      <c r="AT99" s="185" t="s">
        <v>307</v>
      </c>
      <c r="AU99" s="185" t="s">
        <v>83</v>
      </c>
      <c r="AY99" s="18" t="s">
        <v>145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81</v>
      </c>
      <c r="BK99" s="186">
        <f>ROUND(I99*H99,2)</f>
        <v>0</v>
      </c>
      <c r="BL99" s="18" t="s">
        <v>159</v>
      </c>
      <c r="BM99" s="185" t="s">
        <v>1276</v>
      </c>
    </row>
    <row r="100" spans="1:47" s="2" customFormat="1" ht="11.25">
      <c r="A100" s="35"/>
      <c r="B100" s="36"/>
      <c r="C100" s="37"/>
      <c r="D100" s="187" t="s">
        <v>154</v>
      </c>
      <c r="E100" s="37"/>
      <c r="F100" s="188" t="s">
        <v>1275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154</v>
      </c>
      <c r="AU100" s="18" t="s">
        <v>83</v>
      </c>
    </row>
    <row r="101" spans="1:47" s="2" customFormat="1" ht="11.25">
      <c r="A101" s="35"/>
      <c r="B101" s="36"/>
      <c r="C101" s="37"/>
      <c r="D101" s="192" t="s">
        <v>155</v>
      </c>
      <c r="E101" s="37"/>
      <c r="F101" s="193" t="s">
        <v>1277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155</v>
      </c>
      <c r="AU101" s="18" t="s">
        <v>83</v>
      </c>
    </row>
    <row r="102" spans="2:51" s="13" customFormat="1" ht="11.25">
      <c r="B102" s="194"/>
      <c r="C102" s="195"/>
      <c r="D102" s="187" t="s">
        <v>157</v>
      </c>
      <c r="E102" s="196" t="s">
        <v>19</v>
      </c>
      <c r="F102" s="197" t="s">
        <v>306</v>
      </c>
      <c r="G102" s="195"/>
      <c r="H102" s="198">
        <v>12</v>
      </c>
      <c r="I102" s="199"/>
      <c r="J102" s="195"/>
      <c r="K102" s="195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157</v>
      </c>
      <c r="AU102" s="204" t="s">
        <v>83</v>
      </c>
      <c r="AV102" s="13" t="s">
        <v>83</v>
      </c>
      <c r="AW102" s="13" t="s">
        <v>35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87" t="s">
        <v>157</v>
      </c>
      <c r="E103" s="207" t="s">
        <v>19</v>
      </c>
      <c r="F103" s="208" t="s">
        <v>158</v>
      </c>
      <c r="G103" s="206"/>
      <c r="H103" s="209">
        <v>12</v>
      </c>
      <c r="I103" s="210"/>
      <c r="J103" s="206"/>
      <c r="K103" s="206"/>
      <c r="L103" s="211"/>
      <c r="M103" s="216"/>
      <c r="N103" s="217"/>
      <c r="O103" s="217"/>
      <c r="P103" s="217"/>
      <c r="Q103" s="217"/>
      <c r="R103" s="217"/>
      <c r="S103" s="217"/>
      <c r="T103" s="218"/>
      <c r="AT103" s="215" t="s">
        <v>157</v>
      </c>
      <c r="AU103" s="215" t="s">
        <v>83</v>
      </c>
      <c r="AV103" s="14" t="s">
        <v>159</v>
      </c>
      <c r="AW103" s="14" t="s">
        <v>35</v>
      </c>
      <c r="AX103" s="14" t="s">
        <v>81</v>
      </c>
      <c r="AY103" s="215" t="s">
        <v>145</v>
      </c>
    </row>
    <row r="104" spans="1:65" s="2" customFormat="1" ht="16.5" customHeight="1">
      <c r="A104" s="35"/>
      <c r="B104" s="36"/>
      <c r="C104" s="230" t="s">
        <v>144</v>
      </c>
      <c r="D104" s="230" t="s">
        <v>307</v>
      </c>
      <c r="E104" s="231" t="s">
        <v>1278</v>
      </c>
      <c r="F104" s="232" t="s">
        <v>1279</v>
      </c>
      <c r="G104" s="233" t="s">
        <v>302</v>
      </c>
      <c r="H104" s="234">
        <v>12</v>
      </c>
      <c r="I104" s="235"/>
      <c r="J104" s="236">
        <f>ROUND(I104*H104,2)</f>
        <v>0</v>
      </c>
      <c r="K104" s="232" t="s">
        <v>151</v>
      </c>
      <c r="L104" s="237"/>
      <c r="M104" s="238" t="s">
        <v>19</v>
      </c>
      <c r="N104" s="239" t="s">
        <v>44</v>
      </c>
      <c r="O104" s="65"/>
      <c r="P104" s="183">
        <f>O104*H104</f>
        <v>0</v>
      </c>
      <c r="Q104" s="183">
        <v>0.0023</v>
      </c>
      <c r="R104" s="183">
        <f>Q104*H104</f>
        <v>0.0276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206</v>
      </c>
      <c r="AT104" s="185" t="s">
        <v>307</v>
      </c>
      <c r="AU104" s="185" t="s">
        <v>83</v>
      </c>
      <c r="AY104" s="18" t="s">
        <v>145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81</v>
      </c>
      <c r="BK104" s="186">
        <f>ROUND(I104*H104,2)</f>
        <v>0</v>
      </c>
      <c r="BL104" s="18" t="s">
        <v>159</v>
      </c>
      <c r="BM104" s="185" t="s">
        <v>1280</v>
      </c>
    </row>
    <row r="105" spans="1:47" s="2" customFormat="1" ht="11.25">
      <c r="A105" s="35"/>
      <c r="B105" s="36"/>
      <c r="C105" s="37"/>
      <c r="D105" s="187" t="s">
        <v>154</v>
      </c>
      <c r="E105" s="37"/>
      <c r="F105" s="188" t="s">
        <v>1279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154</v>
      </c>
      <c r="AU105" s="18" t="s">
        <v>83</v>
      </c>
    </row>
    <row r="106" spans="1:47" s="2" customFormat="1" ht="11.25">
      <c r="A106" s="35"/>
      <c r="B106" s="36"/>
      <c r="C106" s="37"/>
      <c r="D106" s="192" t="s">
        <v>155</v>
      </c>
      <c r="E106" s="37"/>
      <c r="F106" s="193" t="s">
        <v>1281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155</v>
      </c>
      <c r="AU106" s="18" t="s">
        <v>83</v>
      </c>
    </row>
    <row r="107" spans="2:51" s="13" customFormat="1" ht="11.25">
      <c r="B107" s="194"/>
      <c r="C107" s="195"/>
      <c r="D107" s="187" t="s">
        <v>157</v>
      </c>
      <c r="E107" s="196" t="s">
        <v>19</v>
      </c>
      <c r="F107" s="197" t="s">
        <v>306</v>
      </c>
      <c r="G107" s="195"/>
      <c r="H107" s="198">
        <v>12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157</v>
      </c>
      <c r="AU107" s="204" t="s">
        <v>83</v>
      </c>
      <c r="AV107" s="13" t="s">
        <v>83</v>
      </c>
      <c r="AW107" s="13" t="s">
        <v>35</v>
      </c>
      <c r="AX107" s="13" t="s">
        <v>73</v>
      </c>
      <c r="AY107" s="204" t="s">
        <v>145</v>
      </c>
    </row>
    <row r="108" spans="2:51" s="14" customFormat="1" ht="11.25">
      <c r="B108" s="205"/>
      <c r="C108" s="206"/>
      <c r="D108" s="187" t="s">
        <v>157</v>
      </c>
      <c r="E108" s="207" t="s">
        <v>19</v>
      </c>
      <c r="F108" s="208" t="s">
        <v>158</v>
      </c>
      <c r="G108" s="206"/>
      <c r="H108" s="209">
        <v>12</v>
      </c>
      <c r="I108" s="210"/>
      <c r="J108" s="206"/>
      <c r="K108" s="206"/>
      <c r="L108" s="211"/>
      <c r="M108" s="216"/>
      <c r="N108" s="217"/>
      <c r="O108" s="217"/>
      <c r="P108" s="217"/>
      <c r="Q108" s="217"/>
      <c r="R108" s="217"/>
      <c r="S108" s="217"/>
      <c r="T108" s="218"/>
      <c r="AT108" s="215" t="s">
        <v>157</v>
      </c>
      <c r="AU108" s="215" t="s">
        <v>83</v>
      </c>
      <c r="AV108" s="14" t="s">
        <v>159</v>
      </c>
      <c r="AW108" s="14" t="s">
        <v>35</v>
      </c>
      <c r="AX108" s="14" t="s">
        <v>81</v>
      </c>
      <c r="AY108" s="215" t="s">
        <v>145</v>
      </c>
    </row>
    <row r="109" spans="1:65" s="2" customFormat="1" ht="16.5" customHeight="1">
      <c r="A109" s="35"/>
      <c r="B109" s="36"/>
      <c r="C109" s="230" t="s">
        <v>190</v>
      </c>
      <c r="D109" s="230" t="s">
        <v>307</v>
      </c>
      <c r="E109" s="231" t="s">
        <v>1282</v>
      </c>
      <c r="F109" s="232" t="s">
        <v>1283</v>
      </c>
      <c r="G109" s="233" t="s">
        <v>302</v>
      </c>
      <c r="H109" s="234">
        <v>12</v>
      </c>
      <c r="I109" s="235"/>
      <c r="J109" s="236">
        <f>ROUND(I109*H109,2)</f>
        <v>0</v>
      </c>
      <c r="K109" s="232" t="s">
        <v>151</v>
      </c>
      <c r="L109" s="237"/>
      <c r="M109" s="238" t="s">
        <v>19</v>
      </c>
      <c r="N109" s="239" t="s">
        <v>44</v>
      </c>
      <c r="O109" s="65"/>
      <c r="P109" s="183">
        <f>O109*H109</f>
        <v>0</v>
      </c>
      <c r="Q109" s="183">
        <v>0.0023</v>
      </c>
      <c r="R109" s="183">
        <f>Q109*H109</f>
        <v>0.0276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206</v>
      </c>
      <c r="AT109" s="185" t="s">
        <v>307</v>
      </c>
      <c r="AU109" s="185" t="s">
        <v>83</v>
      </c>
      <c r="AY109" s="18" t="s">
        <v>145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81</v>
      </c>
      <c r="BK109" s="186">
        <f>ROUND(I109*H109,2)</f>
        <v>0</v>
      </c>
      <c r="BL109" s="18" t="s">
        <v>159</v>
      </c>
      <c r="BM109" s="185" t="s">
        <v>1284</v>
      </c>
    </row>
    <row r="110" spans="1:47" s="2" customFormat="1" ht="11.25">
      <c r="A110" s="35"/>
      <c r="B110" s="36"/>
      <c r="C110" s="37"/>
      <c r="D110" s="187" t="s">
        <v>154</v>
      </c>
      <c r="E110" s="37"/>
      <c r="F110" s="188" t="s">
        <v>1283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154</v>
      </c>
      <c r="AU110" s="18" t="s">
        <v>83</v>
      </c>
    </row>
    <row r="111" spans="1:47" s="2" customFormat="1" ht="11.25">
      <c r="A111" s="35"/>
      <c r="B111" s="36"/>
      <c r="C111" s="37"/>
      <c r="D111" s="192" t="s">
        <v>155</v>
      </c>
      <c r="E111" s="37"/>
      <c r="F111" s="193" t="s">
        <v>1285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155</v>
      </c>
      <c r="AU111" s="18" t="s">
        <v>83</v>
      </c>
    </row>
    <row r="112" spans="2:51" s="13" customFormat="1" ht="11.25">
      <c r="B112" s="194"/>
      <c r="C112" s="195"/>
      <c r="D112" s="187" t="s">
        <v>157</v>
      </c>
      <c r="E112" s="196" t="s">
        <v>19</v>
      </c>
      <c r="F112" s="197" t="s">
        <v>306</v>
      </c>
      <c r="G112" s="195"/>
      <c r="H112" s="198">
        <v>12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157</v>
      </c>
      <c r="AU112" s="204" t="s">
        <v>83</v>
      </c>
      <c r="AV112" s="13" t="s">
        <v>83</v>
      </c>
      <c r="AW112" s="13" t="s">
        <v>35</v>
      </c>
      <c r="AX112" s="13" t="s">
        <v>73</v>
      </c>
      <c r="AY112" s="204" t="s">
        <v>145</v>
      </c>
    </row>
    <row r="113" spans="2:51" s="14" customFormat="1" ht="11.25">
      <c r="B113" s="205"/>
      <c r="C113" s="206"/>
      <c r="D113" s="187" t="s">
        <v>157</v>
      </c>
      <c r="E113" s="207" t="s">
        <v>19</v>
      </c>
      <c r="F113" s="208" t="s">
        <v>158</v>
      </c>
      <c r="G113" s="206"/>
      <c r="H113" s="209">
        <v>12</v>
      </c>
      <c r="I113" s="210"/>
      <c r="J113" s="206"/>
      <c r="K113" s="206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5" t="s">
        <v>157</v>
      </c>
      <c r="AU113" s="215" t="s">
        <v>83</v>
      </c>
      <c r="AV113" s="14" t="s">
        <v>159</v>
      </c>
      <c r="AW113" s="14" t="s">
        <v>35</v>
      </c>
      <c r="AX113" s="14" t="s">
        <v>81</v>
      </c>
      <c r="AY113" s="215" t="s">
        <v>145</v>
      </c>
    </row>
    <row r="114" spans="1:65" s="2" customFormat="1" ht="24.2" customHeight="1">
      <c r="A114" s="35"/>
      <c r="B114" s="36"/>
      <c r="C114" s="174" t="s">
        <v>198</v>
      </c>
      <c r="D114" s="174" t="s">
        <v>148</v>
      </c>
      <c r="E114" s="175" t="s">
        <v>1286</v>
      </c>
      <c r="F114" s="176" t="s">
        <v>1287</v>
      </c>
      <c r="G114" s="177" t="s">
        <v>302</v>
      </c>
      <c r="H114" s="178">
        <v>36</v>
      </c>
      <c r="I114" s="179"/>
      <c r="J114" s="180">
        <f>ROUND(I114*H114,2)</f>
        <v>0</v>
      </c>
      <c r="K114" s="176" t="s">
        <v>151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5E-05</v>
      </c>
      <c r="R114" s="183">
        <f>Q114*H114</f>
        <v>0.0018000000000000002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159</v>
      </c>
      <c r="AT114" s="185" t="s">
        <v>148</v>
      </c>
      <c r="AU114" s="185" t="s">
        <v>83</v>
      </c>
      <c r="AY114" s="18" t="s">
        <v>145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159</v>
      </c>
      <c r="BM114" s="185" t="s">
        <v>1288</v>
      </c>
    </row>
    <row r="115" spans="1:47" s="2" customFormat="1" ht="11.25">
      <c r="A115" s="35"/>
      <c r="B115" s="36"/>
      <c r="C115" s="37"/>
      <c r="D115" s="187" t="s">
        <v>154</v>
      </c>
      <c r="E115" s="37"/>
      <c r="F115" s="188" t="s">
        <v>1289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154</v>
      </c>
      <c r="AU115" s="18" t="s">
        <v>83</v>
      </c>
    </row>
    <row r="116" spans="1:47" s="2" customFormat="1" ht="11.25">
      <c r="A116" s="35"/>
      <c r="B116" s="36"/>
      <c r="C116" s="37"/>
      <c r="D116" s="192" t="s">
        <v>155</v>
      </c>
      <c r="E116" s="37"/>
      <c r="F116" s="193" t="s">
        <v>1290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155</v>
      </c>
      <c r="AU116" s="18" t="s">
        <v>83</v>
      </c>
    </row>
    <row r="117" spans="2:51" s="13" customFormat="1" ht="11.25">
      <c r="B117" s="194"/>
      <c r="C117" s="195"/>
      <c r="D117" s="187" t="s">
        <v>157</v>
      </c>
      <c r="E117" s="196" t="s">
        <v>19</v>
      </c>
      <c r="F117" s="197" t="s">
        <v>634</v>
      </c>
      <c r="G117" s="195"/>
      <c r="H117" s="198">
        <v>36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157</v>
      </c>
      <c r="AU117" s="204" t="s">
        <v>83</v>
      </c>
      <c r="AV117" s="13" t="s">
        <v>83</v>
      </c>
      <c r="AW117" s="13" t="s">
        <v>35</v>
      </c>
      <c r="AX117" s="13" t="s">
        <v>73</v>
      </c>
      <c r="AY117" s="204" t="s">
        <v>145</v>
      </c>
    </row>
    <row r="118" spans="2:51" s="14" customFormat="1" ht="11.25">
      <c r="B118" s="205"/>
      <c r="C118" s="206"/>
      <c r="D118" s="187" t="s">
        <v>157</v>
      </c>
      <c r="E118" s="207" t="s">
        <v>19</v>
      </c>
      <c r="F118" s="208" t="s">
        <v>158</v>
      </c>
      <c r="G118" s="206"/>
      <c r="H118" s="209">
        <v>36</v>
      </c>
      <c r="I118" s="210"/>
      <c r="J118" s="206"/>
      <c r="K118" s="206"/>
      <c r="L118" s="211"/>
      <c r="M118" s="216"/>
      <c r="N118" s="217"/>
      <c r="O118" s="217"/>
      <c r="P118" s="217"/>
      <c r="Q118" s="217"/>
      <c r="R118" s="217"/>
      <c r="S118" s="217"/>
      <c r="T118" s="218"/>
      <c r="AT118" s="215" t="s">
        <v>157</v>
      </c>
      <c r="AU118" s="215" t="s">
        <v>83</v>
      </c>
      <c r="AV118" s="14" t="s">
        <v>159</v>
      </c>
      <c r="AW118" s="14" t="s">
        <v>35</v>
      </c>
      <c r="AX118" s="14" t="s">
        <v>81</v>
      </c>
      <c r="AY118" s="215" t="s">
        <v>145</v>
      </c>
    </row>
    <row r="119" spans="1:65" s="2" customFormat="1" ht="21.75" customHeight="1">
      <c r="A119" s="35"/>
      <c r="B119" s="36"/>
      <c r="C119" s="230" t="s">
        <v>206</v>
      </c>
      <c r="D119" s="230" t="s">
        <v>307</v>
      </c>
      <c r="E119" s="231" t="s">
        <v>1291</v>
      </c>
      <c r="F119" s="232" t="s">
        <v>1292</v>
      </c>
      <c r="G119" s="233" t="s">
        <v>302</v>
      </c>
      <c r="H119" s="234">
        <v>72</v>
      </c>
      <c r="I119" s="235"/>
      <c r="J119" s="236">
        <f>ROUND(I119*H119,2)</f>
        <v>0</v>
      </c>
      <c r="K119" s="232" t="s">
        <v>151</v>
      </c>
      <c r="L119" s="237"/>
      <c r="M119" s="238" t="s">
        <v>19</v>
      </c>
      <c r="N119" s="239" t="s">
        <v>44</v>
      </c>
      <c r="O119" s="65"/>
      <c r="P119" s="183">
        <f>O119*H119</f>
        <v>0</v>
      </c>
      <c r="Q119" s="183">
        <v>0.00472</v>
      </c>
      <c r="R119" s="183">
        <f>Q119*H119</f>
        <v>0.33984000000000003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206</v>
      </c>
      <c r="AT119" s="185" t="s">
        <v>307</v>
      </c>
      <c r="AU119" s="185" t="s">
        <v>83</v>
      </c>
      <c r="AY119" s="18" t="s">
        <v>145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81</v>
      </c>
      <c r="BK119" s="186">
        <f>ROUND(I119*H119,2)</f>
        <v>0</v>
      </c>
      <c r="BL119" s="18" t="s">
        <v>159</v>
      </c>
      <c r="BM119" s="185" t="s">
        <v>1293</v>
      </c>
    </row>
    <row r="120" spans="1:47" s="2" customFormat="1" ht="11.25">
      <c r="A120" s="35"/>
      <c r="B120" s="36"/>
      <c r="C120" s="37"/>
      <c r="D120" s="187" t="s">
        <v>154</v>
      </c>
      <c r="E120" s="37"/>
      <c r="F120" s="188" t="s">
        <v>1292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154</v>
      </c>
      <c r="AU120" s="18" t="s">
        <v>83</v>
      </c>
    </row>
    <row r="121" spans="1:47" s="2" customFormat="1" ht="11.25">
      <c r="A121" s="35"/>
      <c r="B121" s="36"/>
      <c r="C121" s="37"/>
      <c r="D121" s="192" t="s">
        <v>155</v>
      </c>
      <c r="E121" s="37"/>
      <c r="F121" s="193" t="s">
        <v>1294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155</v>
      </c>
      <c r="AU121" s="18" t="s">
        <v>83</v>
      </c>
    </row>
    <row r="122" spans="2:51" s="13" customFormat="1" ht="11.25">
      <c r="B122" s="194"/>
      <c r="C122" s="195"/>
      <c r="D122" s="187" t="s">
        <v>157</v>
      </c>
      <c r="E122" s="196" t="s">
        <v>19</v>
      </c>
      <c r="F122" s="197" t="s">
        <v>1295</v>
      </c>
      <c r="G122" s="195"/>
      <c r="H122" s="198">
        <v>72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157</v>
      </c>
      <c r="AU122" s="204" t="s">
        <v>83</v>
      </c>
      <c r="AV122" s="13" t="s">
        <v>83</v>
      </c>
      <c r="AW122" s="13" t="s">
        <v>35</v>
      </c>
      <c r="AX122" s="13" t="s">
        <v>73</v>
      </c>
      <c r="AY122" s="204" t="s">
        <v>145</v>
      </c>
    </row>
    <row r="123" spans="2:51" s="14" customFormat="1" ht="11.25">
      <c r="B123" s="205"/>
      <c r="C123" s="206"/>
      <c r="D123" s="187" t="s">
        <v>157</v>
      </c>
      <c r="E123" s="207" t="s">
        <v>19</v>
      </c>
      <c r="F123" s="208" t="s">
        <v>158</v>
      </c>
      <c r="G123" s="206"/>
      <c r="H123" s="209">
        <v>72</v>
      </c>
      <c r="I123" s="210"/>
      <c r="J123" s="206"/>
      <c r="K123" s="206"/>
      <c r="L123" s="211"/>
      <c r="M123" s="216"/>
      <c r="N123" s="217"/>
      <c r="O123" s="217"/>
      <c r="P123" s="217"/>
      <c r="Q123" s="217"/>
      <c r="R123" s="217"/>
      <c r="S123" s="217"/>
      <c r="T123" s="218"/>
      <c r="AT123" s="215" t="s">
        <v>157</v>
      </c>
      <c r="AU123" s="215" t="s">
        <v>83</v>
      </c>
      <c r="AV123" s="14" t="s">
        <v>159</v>
      </c>
      <c r="AW123" s="14" t="s">
        <v>35</v>
      </c>
      <c r="AX123" s="14" t="s">
        <v>81</v>
      </c>
      <c r="AY123" s="215" t="s">
        <v>145</v>
      </c>
    </row>
    <row r="124" spans="1:65" s="2" customFormat="1" ht="21.75" customHeight="1">
      <c r="A124" s="35"/>
      <c r="B124" s="36"/>
      <c r="C124" s="174" t="s">
        <v>282</v>
      </c>
      <c r="D124" s="174" t="s">
        <v>148</v>
      </c>
      <c r="E124" s="175" t="s">
        <v>1296</v>
      </c>
      <c r="F124" s="176" t="s">
        <v>1297</v>
      </c>
      <c r="G124" s="177" t="s">
        <v>302</v>
      </c>
      <c r="H124" s="178">
        <v>36</v>
      </c>
      <c r="I124" s="179"/>
      <c r="J124" s="180">
        <f>ROUND(I124*H124,2)</f>
        <v>0</v>
      </c>
      <c r="K124" s="176" t="s">
        <v>151</v>
      </c>
      <c r="L124" s="40"/>
      <c r="M124" s="181" t="s">
        <v>19</v>
      </c>
      <c r="N124" s="182" t="s">
        <v>44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159</v>
      </c>
      <c r="AT124" s="185" t="s">
        <v>148</v>
      </c>
      <c r="AU124" s="185" t="s">
        <v>83</v>
      </c>
      <c r="AY124" s="18" t="s">
        <v>145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81</v>
      </c>
      <c r="BK124" s="186">
        <f>ROUND(I124*H124,2)</f>
        <v>0</v>
      </c>
      <c r="BL124" s="18" t="s">
        <v>159</v>
      </c>
      <c r="BM124" s="185" t="s">
        <v>1298</v>
      </c>
    </row>
    <row r="125" spans="1:47" s="2" customFormat="1" ht="19.5">
      <c r="A125" s="35"/>
      <c r="B125" s="36"/>
      <c r="C125" s="37"/>
      <c r="D125" s="187" t="s">
        <v>154</v>
      </c>
      <c r="E125" s="37"/>
      <c r="F125" s="188" t="s">
        <v>1299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154</v>
      </c>
      <c r="AU125" s="18" t="s">
        <v>83</v>
      </c>
    </row>
    <row r="126" spans="1:47" s="2" customFormat="1" ht="11.25">
      <c r="A126" s="35"/>
      <c r="B126" s="36"/>
      <c r="C126" s="37"/>
      <c r="D126" s="192" t="s">
        <v>155</v>
      </c>
      <c r="E126" s="37"/>
      <c r="F126" s="193" t="s">
        <v>1300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155</v>
      </c>
      <c r="AU126" s="18" t="s">
        <v>83</v>
      </c>
    </row>
    <row r="127" spans="2:51" s="15" customFormat="1" ht="11.25">
      <c r="B127" s="220"/>
      <c r="C127" s="221"/>
      <c r="D127" s="187" t="s">
        <v>157</v>
      </c>
      <c r="E127" s="222" t="s">
        <v>19</v>
      </c>
      <c r="F127" s="223" t="s">
        <v>1301</v>
      </c>
      <c r="G127" s="221"/>
      <c r="H127" s="222" t="s">
        <v>19</v>
      </c>
      <c r="I127" s="224"/>
      <c r="J127" s="221"/>
      <c r="K127" s="221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157</v>
      </c>
      <c r="AU127" s="229" t="s">
        <v>83</v>
      </c>
      <c r="AV127" s="15" t="s">
        <v>81</v>
      </c>
      <c r="AW127" s="15" t="s">
        <v>35</v>
      </c>
      <c r="AX127" s="15" t="s">
        <v>73</v>
      </c>
      <c r="AY127" s="229" t="s">
        <v>145</v>
      </c>
    </row>
    <row r="128" spans="2:51" s="13" customFormat="1" ht="11.25">
      <c r="B128" s="194"/>
      <c r="C128" s="195"/>
      <c r="D128" s="187" t="s">
        <v>157</v>
      </c>
      <c r="E128" s="196" t="s">
        <v>19</v>
      </c>
      <c r="F128" s="197" t="s">
        <v>634</v>
      </c>
      <c r="G128" s="195"/>
      <c r="H128" s="198">
        <v>36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157</v>
      </c>
      <c r="AU128" s="204" t="s">
        <v>83</v>
      </c>
      <c r="AV128" s="13" t="s">
        <v>83</v>
      </c>
      <c r="AW128" s="13" t="s">
        <v>35</v>
      </c>
      <c r="AX128" s="13" t="s">
        <v>73</v>
      </c>
      <c r="AY128" s="204" t="s">
        <v>145</v>
      </c>
    </row>
    <row r="129" spans="2:51" s="14" customFormat="1" ht="11.25">
      <c r="B129" s="205"/>
      <c r="C129" s="206"/>
      <c r="D129" s="187" t="s">
        <v>157</v>
      </c>
      <c r="E129" s="207" t="s">
        <v>19</v>
      </c>
      <c r="F129" s="208" t="s">
        <v>158</v>
      </c>
      <c r="G129" s="206"/>
      <c r="H129" s="209">
        <v>36</v>
      </c>
      <c r="I129" s="210"/>
      <c r="J129" s="206"/>
      <c r="K129" s="206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5" t="s">
        <v>157</v>
      </c>
      <c r="AU129" s="215" t="s">
        <v>83</v>
      </c>
      <c r="AV129" s="14" t="s">
        <v>159</v>
      </c>
      <c r="AW129" s="14" t="s">
        <v>35</v>
      </c>
      <c r="AX129" s="14" t="s">
        <v>81</v>
      </c>
      <c r="AY129" s="215" t="s">
        <v>145</v>
      </c>
    </row>
    <row r="130" spans="1:65" s="2" customFormat="1" ht="24.2" customHeight="1">
      <c r="A130" s="35"/>
      <c r="B130" s="36"/>
      <c r="C130" s="174" t="s">
        <v>292</v>
      </c>
      <c r="D130" s="174" t="s">
        <v>148</v>
      </c>
      <c r="E130" s="175" t="s">
        <v>1302</v>
      </c>
      <c r="F130" s="176" t="s">
        <v>1303</v>
      </c>
      <c r="G130" s="177" t="s">
        <v>1304</v>
      </c>
      <c r="H130" s="178">
        <v>0.36</v>
      </c>
      <c r="I130" s="179"/>
      <c r="J130" s="180">
        <f>ROUND(I130*H130,2)</f>
        <v>0</v>
      </c>
      <c r="K130" s="176" t="s">
        <v>151</v>
      </c>
      <c r="L130" s="40"/>
      <c r="M130" s="181" t="s">
        <v>19</v>
      </c>
      <c r="N130" s="182" t="s">
        <v>44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159</v>
      </c>
      <c r="AT130" s="185" t="s">
        <v>148</v>
      </c>
      <c r="AU130" s="185" t="s">
        <v>83</v>
      </c>
      <c r="AY130" s="18" t="s">
        <v>145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81</v>
      </c>
      <c r="BK130" s="186">
        <f>ROUND(I130*H130,2)</f>
        <v>0</v>
      </c>
      <c r="BL130" s="18" t="s">
        <v>159</v>
      </c>
      <c r="BM130" s="185" t="s">
        <v>1305</v>
      </c>
    </row>
    <row r="131" spans="1:47" s="2" customFormat="1" ht="19.5">
      <c r="A131" s="35"/>
      <c r="B131" s="36"/>
      <c r="C131" s="37"/>
      <c r="D131" s="187" t="s">
        <v>154</v>
      </c>
      <c r="E131" s="37"/>
      <c r="F131" s="188" t="s">
        <v>1306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154</v>
      </c>
      <c r="AU131" s="18" t="s">
        <v>83</v>
      </c>
    </row>
    <row r="132" spans="1:47" s="2" customFormat="1" ht="11.25">
      <c r="A132" s="35"/>
      <c r="B132" s="36"/>
      <c r="C132" s="37"/>
      <c r="D132" s="192" t="s">
        <v>155</v>
      </c>
      <c r="E132" s="37"/>
      <c r="F132" s="193" t="s">
        <v>1307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155</v>
      </c>
      <c r="AU132" s="18" t="s">
        <v>83</v>
      </c>
    </row>
    <row r="133" spans="2:51" s="13" customFormat="1" ht="11.25">
      <c r="B133" s="194"/>
      <c r="C133" s="195"/>
      <c r="D133" s="187" t="s">
        <v>157</v>
      </c>
      <c r="E133" s="196" t="s">
        <v>19</v>
      </c>
      <c r="F133" s="197" t="s">
        <v>1308</v>
      </c>
      <c r="G133" s="195"/>
      <c r="H133" s="198">
        <v>0.36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157</v>
      </c>
      <c r="AU133" s="204" t="s">
        <v>83</v>
      </c>
      <c r="AV133" s="13" t="s">
        <v>83</v>
      </c>
      <c r="AW133" s="13" t="s">
        <v>35</v>
      </c>
      <c r="AX133" s="13" t="s">
        <v>73</v>
      </c>
      <c r="AY133" s="204" t="s">
        <v>145</v>
      </c>
    </row>
    <row r="134" spans="2:51" s="14" customFormat="1" ht="11.25">
      <c r="B134" s="205"/>
      <c r="C134" s="206"/>
      <c r="D134" s="187" t="s">
        <v>157</v>
      </c>
      <c r="E134" s="207" t="s">
        <v>19</v>
      </c>
      <c r="F134" s="208" t="s">
        <v>158</v>
      </c>
      <c r="G134" s="206"/>
      <c r="H134" s="209">
        <v>0.36</v>
      </c>
      <c r="I134" s="210"/>
      <c r="J134" s="206"/>
      <c r="K134" s="206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5" t="s">
        <v>157</v>
      </c>
      <c r="AU134" s="215" t="s">
        <v>83</v>
      </c>
      <c r="AV134" s="14" t="s">
        <v>159</v>
      </c>
      <c r="AW134" s="14" t="s">
        <v>35</v>
      </c>
      <c r="AX134" s="14" t="s">
        <v>81</v>
      </c>
      <c r="AY134" s="215" t="s">
        <v>145</v>
      </c>
    </row>
    <row r="135" spans="1:65" s="2" customFormat="1" ht="16.5" customHeight="1">
      <c r="A135" s="35"/>
      <c r="B135" s="36"/>
      <c r="C135" s="230" t="s">
        <v>299</v>
      </c>
      <c r="D135" s="230" t="s">
        <v>307</v>
      </c>
      <c r="E135" s="231" t="s">
        <v>1309</v>
      </c>
      <c r="F135" s="232" t="s">
        <v>1310</v>
      </c>
      <c r="G135" s="233" t="s">
        <v>503</v>
      </c>
      <c r="H135" s="234">
        <v>5.4</v>
      </c>
      <c r="I135" s="235"/>
      <c r="J135" s="236">
        <f>ROUND(I135*H135,2)</f>
        <v>0</v>
      </c>
      <c r="K135" s="232" t="s">
        <v>151</v>
      </c>
      <c r="L135" s="237"/>
      <c r="M135" s="238" t="s">
        <v>19</v>
      </c>
      <c r="N135" s="239" t="s">
        <v>44</v>
      </c>
      <c r="O135" s="65"/>
      <c r="P135" s="183">
        <f>O135*H135</f>
        <v>0</v>
      </c>
      <c r="Q135" s="183">
        <v>0.001</v>
      </c>
      <c r="R135" s="183">
        <f>Q135*H135</f>
        <v>0.0054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206</v>
      </c>
      <c r="AT135" s="185" t="s">
        <v>307</v>
      </c>
      <c r="AU135" s="185" t="s">
        <v>83</v>
      </c>
      <c r="AY135" s="18" t="s">
        <v>145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81</v>
      </c>
      <c r="BK135" s="186">
        <f>ROUND(I135*H135,2)</f>
        <v>0</v>
      </c>
      <c r="BL135" s="18" t="s">
        <v>159</v>
      </c>
      <c r="BM135" s="185" t="s">
        <v>1311</v>
      </c>
    </row>
    <row r="136" spans="1:47" s="2" customFormat="1" ht="11.25">
      <c r="A136" s="35"/>
      <c r="B136" s="36"/>
      <c r="C136" s="37"/>
      <c r="D136" s="187" t="s">
        <v>154</v>
      </c>
      <c r="E136" s="37"/>
      <c r="F136" s="188" t="s">
        <v>1310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154</v>
      </c>
      <c r="AU136" s="18" t="s">
        <v>83</v>
      </c>
    </row>
    <row r="137" spans="1:47" s="2" customFormat="1" ht="11.25">
      <c r="A137" s="35"/>
      <c r="B137" s="36"/>
      <c r="C137" s="37"/>
      <c r="D137" s="192" t="s">
        <v>155</v>
      </c>
      <c r="E137" s="37"/>
      <c r="F137" s="193" t="s">
        <v>1312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155</v>
      </c>
      <c r="AU137" s="18" t="s">
        <v>83</v>
      </c>
    </row>
    <row r="138" spans="2:51" s="13" customFormat="1" ht="11.25">
      <c r="B138" s="194"/>
      <c r="C138" s="195"/>
      <c r="D138" s="187" t="s">
        <v>157</v>
      </c>
      <c r="E138" s="196" t="s">
        <v>19</v>
      </c>
      <c r="F138" s="197" t="s">
        <v>1313</v>
      </c>
      <c r="G138" s="195"/>
      <c r="H138" s="198">
        <v>5.4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157</v>
      </c>
      <c r="AU138" s="204" t="s">
        <v>83</v>
      </c>
      <c r="AV138" s="13" t="s">
        <v>83</v>
      </c>
      <c r="AW138" s="13" t="s">
        <v>35</v>
      </c>
      <c r="AX138" s="13" t="s">
        <v>73</v>
      </c>
      <c r="AY138" s="204" t="s">
        <v>145</v>
      </c>
    </row>
    <row r="139" spans="2:51" s="14" customFormat="1" ht="11.25">
      <c r="B139" s="205"/>
      <c r="C139" s="206"/>
      <c r="D139" s="187" t="s">
        <v>157</v>
      </c>
      <c r="E139" s="207" t="s">
        <v>19</v>
      </c>
      <c r="F139" s="208" t="s">
        <v>158</v>
      </c>
      <c r="G139" s="206"/>
      <c r="H139" s="209">
        <v>5.4</v>
      </c>
      <c r="I139" s="210"/>
      <c r="J139" s="206"/>
      <c r="K139" s="206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5" t="s">
        <v>157</v>
      </c>
      <c r="AU139" s="215" t="s">
        <v>83</v>
      </c>
      <c r="AV139" s="14" t="s">
        <v>159</v>
      </c>
      <c r="AW139" s="14" t="s">
        <v>35</v>
      </c>
      <c r="AX139" s="14" t="s">
        <v>81</v>
      </c>
      <c r="AY139" s="215" t="s">
        <v>145</v>
      </c>
    </row>
    <row r="140" spans="1:65" s="2" customFormat="1" ht="21.75" customHeight="1">
      <c r="A140" s="35"/>
      <c r="B140" s="36"/>
      <c r="C140" s="174" t="s">
        <v>306</v>
      </c>
      <c r="D140" s="174" t="s">
        <v>148</v>
      </c>
      <c r="E140" s="175" t="s">
        <v>1314</v>
      </c>
      <c r="F140" s="176" t="s">
        <v>1315</v>
      </c>
      <c r="G140" s="177" t="s">
        <v>230</v>
      </c>
      <c r="H140" s="178">
        <v>28.26</v>
      </c>
      <c r="I140" s="179"/>
      <c r="J140" s="180">
        <f>ROUND(I140*H140,2)</f>
        <v>0</v>
      </c>
      <c r="K140" s="176" t="s">
        <v>151</v>
      </c>
      <c r="L140" s="40"/>
      <c r="M140" s="181" t="s">
        <v>19</v>
      </c>
      <c r="N140" s="182" t="s">
        <v>44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159</v>
      </c>
      <c r="AT140" s="185" t="s">
        <v>148</v>
      </c>
      <c r="AU140" s="185" t="s">
        <v>83</v>
      </c>
      <c r="AY140" s="18" t="s">
        <v>145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81</v>
      </c>
      <c r="BK140" s="186">
        <f>ROUND(I140*H140,2)</f>
        <v>0</v>
      </c>
      <c r="BL140" s="18" t="s">
        <v>159</v>
      </c>
      <c r="BM140" s="185" t="s">
        <v>1316</v>
      </c>
    </row>
    <row r="141" spans="1:47" s="2" customFormat="1" ht="19.5">
      <c r="A141" s="35"/>
      <c r="B141" s="36"/>
      <c r="C141" s="37"/>
      <c r="D141" s="187" t="s">
        <v>154</v>
      </c>
      <c r="E141" s="37"/>
      <c r="F141" s="188" t="s">
        <v>1317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1:47" s="2" customFormat="1" ht="11.25">
      <c r="A142" s="35"/>
      <c r="B142" s="36"/>
      <c r="C142" s="37"/>
      <c r="D142" s="192" t="s">
        <v>155</v>
      </c>
      <c r="E142" s="37"/>
      <c r="F142" s="193" t="s">
        <v>1318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155</v>
      </c>
      <c r="AU142" s="18" t="s">
        <v>83</v>
      </c>
    </row>
    <row r="143" spans="2:51" s="13" customFormat="1" ht="11.25">
      <c r="B143" s="194"/>
      <c r="C143" s="195"/>
      <c r="D143" s="187" t="s">
        <v>157</v>
      </c>
      <c r="E143" s="196" t="s">
        <v>19</v>
      </c>
      <c r="F143" s="197" t="s">
        <v>1319</v>
      </c>
      <c r="G143" s="195"/>
      <c r="H143" s="198">
        <v>28.26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157</v>
      </c>
      <c r="AU143" s="204" t="s">
        <v>83</v>
      </c>
      <c r="AV143" s="13" t="s">
        <v>83</v>
      </c>
      <c r="AW143" s="13" t="s">
        <v>35</v>
      </c>
      <c r="AX143" s="13" t="s">
        <v>73</v>
      </c>
      <c r="AY143" s="204" t="s">
        <v>145</v>
      </c>
    </row>
    <row r="144" spans="2:51" s="14" customFormat="1" ht="11.25">
      <c r="B144" s="205"/>
      <c r="C144" s="206"/>
      <c r="D144" s="187" t="s">
        <v>157</v>
      </c>
      <c r="E144" s="207" t="s">
        <v>19</v>
      </c>
      <c r="F144" s="208" t="s">
        <v>158</v>
      </c>
      <c r="G144" s="206"/>
      <c r="H144" s="209">
        <v>28.26</v>
      </c>
      <c r="I144" s="210"/>
      <c r="J144" s="206"/>
      <c r="K144" s="206"/>
      <c r="L144" s="211"/>
      <c r="M144" s="216"/>
      <c r="N144" s="217"/>
      <c r="O144" s="217"/>
      <c r="P144" s="217"/>
      <c r="Q144" s="217"/>
      <c r="R144" s="217"/>
      <c r="S144" s="217"/>
      <c r="T144" s="218"/>
      <c r="AT144" s="215" t="s">
        <v>157</v>
      </c>
      <c r="AU144" s="215" t="s">
        <v>83</v>
      </c>
      <c r="AV144" s="14" t="s">
        <v>159</v>
      </c>
      <c r="AW144" s="14" t="s">
        <v>35</v>
      </c>
      <c r="AX144" s="14" t="s">
        <v>81</v>
      </c>
      <c r="AY144" s="215" t="s">
        <v>145</v>
      </c>
    </row>
    <row r="145" spans="1:65" s="2" customFormat="1" ht="16.5" customHeight="1">
      <c r="A145" s="35"/>
      <c r="B145" s="36"/>
      <c r="C145" s="230" t="s">
        <v>313</v>
      </c>
      <c r="D145" s="230" t="s">
        <v>307</v>
      </c>
      <c r="E145" s="231" t="s">
        <v>1320</v>
      </c>
      <c r="F145" s="232" t="s">
        <v>1321</v>
      </c>
      <c r="G145" s="233" t="s">
        <v>264</v>
      </c>
      <c r="H145" s="234">
        <v>0.299</v>
      </c>
      <c r="I145" s="235"/>
      <c r="J145" s="236">
        <f>ROUND(I145*H145,2)</f>
        <v>0</v>
      </c>
      <c r="K145" s="232" t="s">
        <v>151</v>
      </c>
      <c r="L145" s="237"/>
      <c r="M145" s="238" t="s">
        <v>19</v>
      </c>
      <c r="N145" s="239" t="s">
        <v>44</v>
      </c>
      <c r="O145" s="65"/>
      <c r="P145" s="183">
        <f>O145*H145</f>
        <v>0</v>
      </c>
      <c r="Q145" s="183">
        <v>0.2</v>
      </c>
      <c r="R145" s="183">
        <f>Q145*H145</f>
        <v>0.0598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206</v>
      </c>
      <c r="AT145" s="185" t="s">
        <v>307</v>
      </c>
      <c r="AU145" s="185" t="s">
        <v>83</v>
      </c>
      <c r="AY145" s="18" t="s">
        <v>145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81</v>
      </c>
      <c r="BK145" s="186">
        <f>ROUND(I145*H145,2)</f>
        <v>0</v>
      </c>
      <c r="BL145" s="18" t="s">
        <v>159</v>
      </c>
      <c r="BM145" s="185" t="s">
        <v>1322</v>
      </c>
    </row>
    <row r="146" spans="1:47" s="2" customFormat="1" ht="11.25">
      <c r="A146" s="35"/>
      <c r="B146" s="36"/>
      <c r="C146" s="37"/>
      <c r="D146" s="187" t="s">
        <v>154</v>
      </c>
      <c r="E146" s="37"/>
      <c r="F146" s="188" t="s">
        <v>1321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154</v>
      </c>
      <c r="AU146" s="18" t="s">
        <v>83</v>
      </c>
    </row>
    <row r="147" spans="1:47" s="2" customFormat="1" ht="11.25">
      <c r="A147" s="35"/>
      <c r="B147" s="36"/>
      <c r="C147" s="37"/>
      <c r="D147" s="192" t="s">
        <v>155</v>
      </c>
      <c r="E147" s="37"/>
      <c r="F147" s="193" t="s">
        <v>1323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155</v>
      </c>
      <c r="AU147" s="18" t="s">
        <v>83</v>
      </c>
    </row>
    <row r="148" spans="2:51" s="13" customFormat="1" ht="11.25">
      <c r="B148" s="194"/>
      <c r="C148" s="195"/>
      <c r="D148" s="187" t="s">
        <v>157</v>
      </c>
      <c r="E148" s="196" t="s">
        <v>19</v>
      </c>
      <c r="F148" s="197" t="s">
        <v>1324</v>
      </c>
      <c r="G148" s="195"/>
      <c r="H148" s="198">
        <v>2.9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157</v>
      </c>
      <c r="AU148" s="204" t="s">
        <v>83</v>
      </c>
      <c r="AV148" s="13" t="s">
        <v>83</v>
      </c>
      <c r="AW148" s="13" t="s">
        <v>35</v>
      </c>
      <c r="AX148" s="13" t="s">
        <v>73</v>
      </c>
      <c r="AY148" s="204" t="s">
        <v>145</v>
      </c>
    </row>
    <row r="149" spans="2:51" s="14" customFormat="1" ht="11.25">
      <c r="B149" s="205"/>
      <c r="C149" s="206"/>
      <c r="D149" s="187" t="s">
        <v>157</v>
      </c>
      <c r="E149" s="207" t="s">
        <v>19</v>
      </c>
      <c r="F149" s="208" t="s">
        <v>158</v>
      </c>
      <c r="G149" s="206"/>
      <c r="H149" s="209">
        <v>2.9</v>
      </c>
      <c r="I149" s="210"/>
      <c r="J149" s="206"/>
      <c r="K149" s="206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5" t="s">
        <v>157</v>
      </c>
      <c r="AU149" s="215" t="s">
        <v>83</v>
      </c>
      <c r="AV149" s="14" t="s">
        <v>159</v>
      </c>
      <c r="AW149" s="14" t="s">
        <v>35</v>
      </c>
      <c r="AX149" s="14" t="s">
        <v>81</v>
      </c>
      <c r="AY149" s="215" t="s">
        <v>145</v>
      </c>
    </row>
    <row r="150" spans="2:51" s="13" customFormat="1" ht="11.25">
      <c r="B150" s="194"/>
      <c r="C150" s="195"/>
      <c r="D150" s="187" t="s">
        <v>157</v>
      </c>
      <c r="E150" s="195"/>
      <c r="F150" s="197" t="s">
        <v>1325</v>
      </c>
      <c r="G150" s="195"/>
      <c r="H150" s="198">
        <v>0.299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157</v>
      </c>
      <c r="AU150" s="204" t="s">
        <v>83</v>
      </c>
      <c r="AV150" s="13" t="s">
        <v>83</v>
      </c>
      <c r="AW150" s="13" t="s">
        <v>4</v>
      </c>
      <c r="AX150" s="13" t="s">
        <v>81</v>
      </c>
      <c r="AY150" s="204" t="s">
        <v>145</v>
      </c>
    </row>
    <row r="151" spans="1:65" s="2" customFormat="1" ht="21.75" customHeight="1">
      <c r="A151" s="35"/>
      <c r="B151" s="36"/>
      <c r="C151" s="174" t="s">
        <v>321</v>
      </c>
      <c r="D151" s="174" t="s">
        <v>148</v>
      </c>
      <c r="E151" s="175" t="s">
        <v>518</v>
      </c>
      <c r="F151" s="176" t="s">
        <v>519</v>
      </c>
      <c r="G151" s="177" t="s">
        <v>264</v>
      </c>
      <c r="H151" s="178">
        <v>9</v>
      </c>
      <c r="I151" s="179"/>
      <c r="J151" s="180">
        <f>ROUND(I151*H151,2)</f>
        <v>0</v>
      </c>
      <c r="K151" s="176" t="s">
        <v>151</v>
      </c>
      <c r="L151" s="40"/>
      <c r="M151" s="181" t="s">
        <v>19</v>
      </c>
      <c r="N151" s="182" t="s">
        <v>44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159</v>
      </c>
      <c r="AT151" s="185" t="s">
        <v>148</v>
      </c>
      <c r="AU151" s="185" t="s">
        <v>83</v>
      </c>
      <c r="AY151" s="18" t="s">
        <v>145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81</v>
      </c>
      <c r="BK151" s="186">
        <f>ROUND(I151*H151,2)</f>
        <v>0</v>
      </c>
      <c r="BL151" s="18" t="s">
        <v>159</v>
      </c>
      <c r="BM151" s="185" t="s">
        <v>1326</v>
      </c>
    </row>
    <row r="152" spans="1:47" s="2" customFormat="1" ht="11.25">
      <c r="A152" s="35"/>
      <c r="B152" s="36"/>
      <c r="C152" s="37"/>
      <c r="D152" s="187" t="s">
        <v>154</v>
      </c>
      <c r="E152" s="37"/>
      <c r="F152" s="188" t="s">
        <v>521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154</v>
      </c>
      <c r="AU152" s="18" t="s">
        <v>83</v>
      </c>
    </row>
    <row r="153" spans="1:47" s="2" customFormat="1" ht="11.25">
      <c r="A153" s="35"/>
      <c r="B153" s="36"/>
      <c r="C153" s="37"/>
      <c r="D153" s="192" t="s">
        <v>155</v>
      </c>
      <c r="E153" s="37"/>
      <c r="F153" s="193" t="s">
        <v>522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155</v>
      </c>
      <c r="AU153" s="18" t="s">
        <v>83</v>
      </c>
    </row>
    <row r="154" spans="2:51" s="13" customFormat="1" ht="11.25">
      <c r="B154" s="194"/>
      <c r="C154" s="195"/>
      <c r="D154" s="187" t="s">
        <v>157</v>
      </c>
      <c r="E154" s="196" t="s">
        <v>19</v>
      </c>
      <c r="F154" s="197" t="s">
        <v>1327</v>
      </c>
      <c r="G154" s="195"/>
      <c r="H154" s="198">
        <v>9</v>
      </c>
      <c r="I154" s="199"/>
      <c r="J154" s="195"/>
      <c r="K154" s="195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157</v>
      </c>
      <c r="AU154" s="204" t="s">
        <v>83</v>
      </c>
      <c r="AV154" s="13" t="s">
        <v>83</v>
      </c>
      <c r="AW154" s="13" t="s">
        <v>35</v>
      </c>
      <c r="AX154" s="13" t="s">
        <v>73</v>
      </c>
      <c r="AY154" s="204" t="s">
        <v>145</v>
      </c>
    </row>
    <row r="155" spans="2:51" s="14" customFormat="1" ht="11.25">
      <c r="B155" s="205"/>
      <c r="C155" s="206"/>
      <c r="D155" s="187" t="s">
        <v>157</v>
      </c>
      <c r="E155" s="207" t="s">
        <v>19</v>
      </c>
      <c r="F155" s="208" t="s">
        <v>158</v>
      </c>
      <c r="G155" s="206"/>
      <c r="H155" s="209">
        <v>9</v>
      </c>
      <c r="I155" s="210"/>
      <c r="J155" s="206"/>
      <c r="K155" s="206"/>
      <c r="L155" s="211"/>
      <c r="M155" s="216"/>
      <c r="N155" s="217"/>
      <c r="O155" s="217"/>
      <c r="P155" s="217"/>
      <c r="Q155" s="217"/>
      <c r="R155" s="217"/>
      <c r="S155" s="217"/>
      <c r="T155" s="218"/>
      <c r="AT155" s="215" t="s">
        <v>157</v>
      </c>
      <c r="AU155" s="215" t="s">
        <v>83</v>
      </c>
      <c r="AV155" s="14" t="s">
        <v>159</v>
      </c>
      <c r="AW155" s="14" t="s">
        <v>35</v>
      </c>
      <c r="AX155" s="14" t="s">
        <v>81</v>
      </c>
      <c r="AY155" s="215" t="s">
        <v>145</v>
      </c>
    </row>
    <row r="156" spans="1:65" s="2" customFormat="1" ht="24.2" customHeight="1">
      <c r="A156" s="35"/>
      <c r="B156" s="36"/>
      <c r="C156" s="174" t="s">
        <v>8</v>
      </c>
      <c r="D156" s="174" t="s">
        <v>148</v>
      </c>
      <c r="E156" s="175" t="s">
        <v>525</v>
      </c>
      <c r="F156" s="176" t="s">
        <v>526</v>
      </c>
      <c r="G156" s="177" t="s">
        <v>264</v>
      </c>
      <c r="H156" s="178">
        <v>99</v>
      </c>
      <c r="I156" s="179"/>
      <c r="J156" s="180">
        <f>ROUND(I156*H156,2)</f>
        <v>0</v>
      </c>
      <c r="K156" s="176" t="s">
        <v>151</v>
      </c>
      <c r="L156" s="40"/>
      <c r="M156" s="181" t="s">
        <v>19</v>
      </c>
      <c r="N156" s="182" t="s">
        <v>44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159</v>
      </c>
      <c r="AT156" s="185" t="s">
        <v>148</v>
      </c>
      <c r="AU156" s="185" t="s">
        <v>83</v>
      </c>
      <c r="AY156" s="18" t="s">
        <v>145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81</v>
      </c>
      <c r="BK156" s="186">
        <f>ROUND(I156*H156,2)</f>
        <v>0</v>
      </c>
      <c r="BL156" s="18" t="s">
        <v>159</v>
      </c>
      <c r="BM156" s="185" t="s">
        <v>1328</v>
      </c>
    </row>
    <row r="157" spans="1:47" s="2" customFormat="1" ht="19.5">
      <c r="A157" s="35"/>
      <c r="B157" s="36"/>
      <c r="C157" s="37"/>
      <c r="D157" s="187" t="s">
        <v>154</v>
      </c>
      <c r="E157" s="37"/>
      <c r="F157" s="188" t="s">
        <v>528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154</v>
      </c>
      <c r="AU157" s="18" t="s">
        <v>83</v>
      </c>
    </row>
    <row r="158" spans="1:47" s="2" customFormat="1" ht="11.25">
      <c r="A158" s="35"/>
      <c r="B158" s="36"/>
      <c r="C158" s="37"/>
      <c r="D158" s="192" t="s">
        <v>155</v>
      </c>
      <c r="E158" s="37"/>
      <c r="F158" s="193" t="s">
        <v>529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155</v>
      </c>
      <c r="AU158" s="18" t="s">
        <v>83</v>
      </c>
    </row>
    <row r="159" spans="2:51" s="13" customFormat="1" ht="11.25">
      <c r="B159" s="194"/>
      <c r="C159" s="195"/>
      <c r="D159" s="187" t="s">
        <v>157</v>
      </c>
      <c r="E159" s="196" t="s">
        <v>19</v>
      </c>
      <c r="F159" s="197" t="s">
        <v>1329</v>
      </c>
      <c r="G159" s="195"/>
      <c r="H159" s="198">
        <v>99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157</v>
      </c>
      <c r="AU159" s="204" t="s">
        <v>83</v>
      </c>
      <c r="AV159" s="13" t="s">
        <v>83</v>
      </c>
      <c r="AW159" s="13" t="s">
        <v>35</v>
      </c>
      <c r="AX159" s="13" t="s">
        <v>73</v>
      </c>
      <c r="AY159" s="204" t="s">
        <v>145</v>
      </c>
    </row>
    <row r="160" spans="2:51" s="14" customFormat="1" ht="11.25">
      <c r="B160" s="205"/>
      <c r="C160" s="206"/>
      <c r="D160" s="187" t="s">
        <v>157</v>
      </c>
      <c r="E160" s="207" t="s">
        <v>19</v>
      </c>
      <c r="F160" s="208" t="s">
        <v>158</v>
      </c>
      <c r="G160" s="206"/>
      <c r="H160" s="209">
        <v>99</v>
      </c>
      <c r="I160" s="210"/>
      <c r="J160" s="206"/>
      <c r="K160" s="206"/>
      <c r="L160" s="211"/>
      <c r="M160" s="216"/>
      <c r="N160" s="217"/>
      <c r="O160" s="217"/>
      <c r="P160" s="217"/>
      <c r="Q160" s="217"/>
      <c r="R160" s="217"/>
      <c r="S160" s="217"/>
      <c r="T160" s="218"/>
      <c r="AT160" s="215" t="s">
        <v>157</v>
      </c>
      <c r="AU160" s="215" t="s">
        <v>83</v>
      </c>
      <c r="AV160" s="14" t="s">
        <v>159</v>
      </c>
      <c r="AW160" s="14" t="s">
        <v>35</v>
      </c>
      <c r="AX160" s="14" t="s">
        <v>81</v>
      </c>
      <c r="AY160" s="215" t="s">
        <v>145</v>
      </c>
    </row>
    <row r="161" spans="2:63" s="12" customFormat="1" ht="22.9" customHeight="1">
      <c r="B161" s="158"/>
      <c r="C161" s="159"/>
      <c r="D161" s="160" t="s">
        <v>72</v>
      </c>
      <c r="E161" s="172" t="s">
        <v>351</v>
      </c>
      <c r="F161" s="172" t="s">
        <v>352</v>
      </c>
      <c r="G161" s="159"/>
      <c r="H161" s="159"/>
      <c r="I161" s="162"/>
      <c r="J161" s="173">
        <f>BK161</f>
        <v>0</v>
      </c>
      <c r="K161" s="159"/>
      <c r="L161" s="164"/>
      <c r="M161" s="165"/>
      <c r="N161" s="166"/>
      <c r="O161" s="166"/>
      <c r="P161" s="167">
        <f>SUM(P162:P164)</f>
        <v>0</v>
      </c>
      <c r="Q161" s="166"/>
      <c r="R161" s="167">
        <f>SUM(R162:R164)</f>
        <v>0</v>
      </c>
      <c r="S161" s="166"/>
      <c r="T161" s="168">
        <f>SUM(T162:T164)</f>
        <v>0</v>
      </c>
      <c r="AR161" s="169" t="s">
        <v>81</v>
      </c>
      <c r="AT161" s="170" t="s">
        <v>72</v>
      </c>
      <c r="AU161" s="170" t="s">
        <v>81</v>
      </c>
      <c r="AY161" s="169" t="s">
        <v>145</v>
      </c>
      <c r="BK161" s="171">
        <f>SUM(BK162:BK164)</f>
        <v>0</v>
      </c>
    </row>
    <row r="162" spans="1:65" s="2" customFormat="1" ht="24.2" customHeight="1">
      <c r="A162" s="35"/>
      <c r="B162" s="36"/>
      <c r="C162" s="174" t="s">
        <v>337</v>
      </c>
      <c r="D162" s="174" t="s">
        <v>148</v>
      </c>
      <c r="E162" s="175" t="s">
        <v>1330</v>
      </c>
      <c r="F162" s="176" t="s">
        <v>1331</v>
      </c>
      <c r="G162" s="177" t="s">
        <v>285</v>
      </c>
      <c r="H162" s="178">
        <v>0.985</v>
      </c>
      <c r="I162" s="179"/>
      <c r="J162" s="180">
        <f>ROUND(I162*H162,2)</f>
        <v>0</v>
      </c>
      <c r="K162" s="176" t="s">
        <v>151</v>
      </c>
      <c r="L162" s="40"/>
      <c r="M162" s="181" t="s">
        <v>19</v>
      </c>
      <c r="N162" s="182" t="s">
        <v>44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159</v>
      </c>
      <c r="AT162" s="185" t="s">
        <v>148</v>
      </c>
      <c r="AU162" s="185" t="s">
        <v>83</v>
      </c>
      <c r="AY162" s="18" t="s">
        <v>145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81</v>
      </c>
      <c r="BK162" s="186">
        <f>ROUND(I162*H162,2)</f>
        <v>0</v>
      </c>
      <c r="BL162" s="18" t="s">
        <v>159</v>
      </c>
      <c r="BM162" s="185" t="s">
        <v>1332</v>
      </c>
    </row>
    <row r="163" spans="1:47" s="2" customFormat="1" ht="19.5">
      <c r="A163" s="35"/>
      <c r="B163" s="36"/>
      <c r="C163" s="37"/>
      <c r="D163" s="187" t="s">
        <v>154</v>
      </c>
      <c r="E163" s="37"/>
      <c r="F163" s="188" t="s">
        <v>1333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154</v>
      </c>
      <c r="AU163" s="18" t="s">
        <v>83</v>
      </c>
    </row>
    <row r="164" spans="1:47" s="2" customFormat="1" ht="11.25">
      <c r="A164" s="35"/>
      <c r="B164" s="36"/>
      <c r="C164" s="37"/>
      <c r="D164" s="192" t="s">
        <v>155</v>
      </c>
      <c r="E164" s="37"/>
      <c r="F164" s="193" t="s">
        <v>1334</v>
      </c>
      <c r="G164" s="37"/>
      <c r="H164" s="37"/>
      <c r="I164" s="189"/>
      <c r="J164" s="37"/>
      <c r="K164" s="37"/>
      <c r="L164" s="40"/>
      <c r="M164" s="240"/>
      <c r="N164" s="241"/>
      <c r="O164" s="242"/>
      <c r="P164" s="242"/>
      <c r="Q164" s="242"/>
      <c r="R164" s="242"/>
      <c r="S164" s="242"/>
      <c r="T164" s="24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155</v>
      </c>
      <c r="AU164" s="18" t="s">
        <v>83</v>
      </c>
    </row>
    <row r="165" spans="1:31" s="2" customFormat="1" ht="6.95" customHeight="1">
      <c r="A165" s="35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0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algorithmName="SHA-512" hashValue="/+H4vRW3Md8RQu6oB7y9/9lGE7fLn1Np6vT6kv1gMdZmSxqaVlfCMN/w8pMbGkdpzW7gRugMemz/2Ff3ES9Xhw==" saltValue="6fsw+QVixZUBguPFZDVPmR5wJWY+/M0g+pgeyZpUgXQGyL3klQNcFCYOFzS2jPqKkCdHyY0odtUqm/fSgSLnLQ==" spinCount="100000" sheet="1" objects="1" scenarios="1" formatColumns="0" formatRows="0" autoFilter="0"/>
  <autoFilter ref="C81:K16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1/183101214"/>
    <hyperlink ref="F92" r:id="rId2" display="https://podminky.urs.cz/item/CS_URS_2021_01/10321100"/>
    <hyperlink ref="F96" r:id="rId3" display="https://podminky.urs.cz/item/CS_URS_2021_01/184201121"/>
    <hyperlink ref="F101" r:id="rId4" display="https://podminky.urs.cz/item/CS_URS_2021_01/0265049991"/>
    <hyperlink ref="F106" r:id="rId5" display="https://podminky.urs.cz/item/CS_URS_2021_01/0265049992"/>
    <hyperlink ref="F111" r:id="rId6" display="https://podminky.urs.cz/item/CS_URS_2021_01/0265049993"/>
    <hyperlink ref="F116" r:id="rId7" display="https://podminky.urs.cz/item/CS_URS_2021_01/184215122"/>
    <hyperlink ref="F121" r:id="rId8" display="https://podminky.urs.cz/item/CS_URS_2021_01/60591253"/>
    <hyperlink ref="F126" r:id="rId9" display="https://podminky.urs.cz/item/CS_URS_2021_01/184806111"/>
    <hyperlink ref="F132" r:id="rId10" display="https://podminky.urs.cz/item/CS_URS_2021_01/184813136"/>
    <hyperlink ref="F137" r:id="rId11" display="https://podminky.urs.cz/item/CS_URS_2021_01/2519115599"/>
    <hyperlink ref="F142" r:id="rId12" display="https://podminky.urs.cz/item/CS_URS_2021_01/184911422"/>
    <hyperlink ref="F147" r:id="rId13" display="https://podminky.urs.cz/item/CS_URS_2021_01/10391100"/>
    <hyperlink ref="F153" r:id="rId14" display="https://podminky.urs.cz/item/CS_URS_2021_01/185851121"/>
    <hyperlink ref="F158" r:id="rId15" display="https://podminky.urs.cz/item/CS_URS_2021_01/185851129"/>
    <hyperlink ref="F164" r:id="rId16" display="https://podminky.urs.cz/item/CS_URS_2021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tabSelected="1" workbookViewId="0" topLeftCell="A13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118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1335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ROUND((SUM(BE83:BE170)),2)</f>
        <v>0</v>
      </c>
      <c r="G33" s="35"/>
      <c r="H33" s="35"/>
      <c r="I33" s="119">
        <v>0.21</v>
      </c>
      <c r="J33" s="118">
        <f>ROUND(((SUM(BE83:BE170))*I33),2)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ROUND((SUM(BF83:BF170)),2)</f>
        <v>0</v>
      </c>
      <c r="G34" s="35"/>
      <c r="H34" s="35"/>
      <c r="I34" s="119">
        <v>0.15</v>
      </c>
      <c r="J34" s="118">
        <f>ROUND(((SUM(BF83:BF170))*I34),2)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ROUND((SUM(BG83:BG170)),2)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ROUND((SUM(BH83:BH170)),2)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ROUND((SUM(BI83:BI170)),2)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101.N - PŘELOŽKA SILNICE  II/230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381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" customHeight="1">
      <c r="B62" s="141"/>
      <c r="C62" s="142"/>
      <c r="D62" s="143" t="s">
        <v>219</v>
      </c>
      <c r="E62" s="144"/>
      <c r="F62" s="144"/>
      <c r="G62" s="144"/>
      <c r="H62" s="144"/>
      <c r="I62" s="144"/>
      <c r="J62" s="145">
        <f>J144</f>
        <v>0</v>
      </c>
      <c r="K62" s="142"/>
      <c r="L62" s="146"/>
    </row>
    <row r="63" spans="2:12" s="10" customFormat="1" ht="19.9" customHeight="1">
      <c r="B63" s="141"/>
      <c r="C63" s="142"/>
      <c r="D63" s="143" t="s">
        <v>221</v>
      </c>
      <c r="E63" s="144"/>
      <c r="F63" s="144"/>
      <c r="G63" s="144"/>
      <c r="H63" s="144"/>
      <c r="I63" s="144"/>
      <c r="J63" s="145">
        <f>J167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130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2" t="str">
        <f>E7</f>
        <v>NEPOMUK_PŘEŠTICE</v>
      </c>
      <c r="F73" s="373"/>
      <c r="G73" s="373"/>
      <c r="H73" s="373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29" t="str">
        <f>E9</f>
        <v>SO 101.N - PŘELOŽKA SILNICE  II/230</v>
      </c>
      <c r="F75" s="374"/>
      <c r="G75" s="374"/>
      <c r="H75" s="374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 xml:space="preserve"> </v>
      </c>
      <c r="G77" s="37"/>
      <c r="H77" s="37"/>
      <c r="I77" s="30" t="s">
        <v>23</v>
      </c>
      <c r="J77" s="60" t="str">
        <f>IF(J12="","",J12)</f>
        <v>22. 2. 2021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E15</f>
        <v>SPRÁVA A ÚDRŽBA SILNIC PLZEŇSKÉHO KRAJE</v>
      </c>
      <c r="G79" s="37"/>
      <c r="H79" s="37"/>
      <c r="I79" s="30" t="s">
        <v>32</v>
      </c>
      <c r="J79" s="33" t="str">
        <f>E21</f>
        <v>AFRY CZ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30" t="s">
        <v>36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131</v>
      </c>
      <c r="D82" s="150" t="s">
        <v>58</v>
      </c>
      <c r="E82" s="150" t="s">
        <v>54</v>
      </c>
      <c r="F82" s="150" t="s">
        <v>55</v>
      </c>
      <c r="G82" s="150" t="s">
        <v>132</v>
      </c>
      <c r="H82" s="150" t="s">
        <v>133</v>
      </c>
      <c r="I82" s="150" t="s">
        <v>134</v>
      </c>
      <c r="J82" s="150" t="s">
        <v>126</v>
      </c>
      <c r="K82" s="151" t="s">
        <v>135</v>
      </c>
      <c r="L82" s="152"/>
      <c r="M82" s="69" t="s">
        <v>19</v>
      </c>
      <c r="N82" s="70" t="s">
        <v>43</v>
      </c>
      <c r="O82" s="70" t="s">
        <v>136</v>
      </c>
      <c r="P82" s="70" t="s">
        <v>137</v>
      </c>
      <c r="Q82" s="70" t="s">
        <v>138</v>
      </c>
      <c r="R82" s="70" t="s">
        <v>139</v>
      </c>
      <c r="S82" s="70" t="s">
        <v>140</v>
      </c>
      <c r="T82" s="71" t="s">
        <v>141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142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4.9075551</v>
      </c>
      <c r="S83" s="73"/>
      <c r="T83" s="156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127</v>
      </c>
      <c r="BK83" s="157">
        <f>BK84</f>
        <v>0</v>
      </c>
    </row>
    <row r="84" spans="2:63" s="12" customFormat="1" ht="25.9" customHeight="1">
      <c r="B84" s="158"/>
      <c r="C84" s="159"/>
      <c r="D84" s="160" t="s">
        <v>72</v>
      </c>
      <c r="E84" s="161" t="s">
        <v>225</v>
      </c>
      <c r="F84" s="161" t="s">
        <v>226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P85+P144+P167</f>
        <v>0</v>
      </c>
      <c r="Q84" s="166"/>
      <c r="R84" s="167">
        <f>R85+R144+R167</f>
        <v>4.9075551</v>
      </c>
      <c r="S84" s="166"/>
      <c r="T84" s="168">
        <f>T85+T144+T167</f>
        <v>0</v>
      </c>
      <c r="AR84" s="169" t="s">
        <v>81</v>
      </c>
      <c r="AT84" s="170" t="s">
        <v>72</v>
      </c>
      <c r="AU84" s="170" t="s">
        <v>73</v>
      </c>
      <c r="AY84" s="169" t="s">
        <v>145</v>
      </c>
      <c r="BK84" s="171">
        <f>BK85+BK144+BK167</f>
        <v>0</v>
      </c>
    </row>
    <row r="85" spans="2:63" s="12" customFormat="1" ht="22.9" customHeight="1">
      <c r="B85" s="158"/>
      <c r="C85" s="159"/>
      <c r="D85" s="160" t="s">
        <v>72</v>
      </c>
      <c r="E85" s="172" t="s">
        <v>144</v>
      </c>
      <c r="F85" s="172" t="s">
        <v>540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SUM(P86:P143)</f>
        <v>0</v>
      </c>
      <c r="Q85" s="166"/>
      <c r="R85" s="167">
        <f>SUM(R86:R143)</f>
        <v>4.89888</v>
      </c>
      <c r="S85" s="166"/>
      <c r="T85" s="168">
        <f>SUM(T86:T143)</f>
        <v>0</v>
      </c>
      <c r="AR85" s="169" t="s">
        <v>81</v>
      </c>
      <c r="AT85" s="170" t="s">
        <v>72</v>
      </c>
      <c r="AU85" s="170" t="s">
        <v>81</v>
      </c>
      <c r="AY85" s="169" t="s">
        <v>145</v>
      </c>
      <c r="BK85" s="171">
        <f>SUM(BK86:BK143)</f>
        <v>0</v>
      </c>
    </row>
    <row r="86" spans="1:65" s="2" customFormat="1" ht="16.5" customHeight="1">
      <c r="A86" s="35"/>
      <c r="B86" s="36"/>
      <c r="C86" s="174" t="s">
        <v>81</v>
      </c>
      <c r="D86" s="174" t="s">
        <v>148</v>
      </c>
      <c r="E86" s="175" t="s">
        <v>565</v>
      </c>
      <c r="F86" s="176" t="s">
        <v>566</v>
      </c>
      <c r="G86" s="177" t="s">
        <v>230</v>
      </c>
      <c r="H86" s="178">
        <v>64.985</v>
      </c>
      <c r="I86" s="179"/>
      <c r="J86" s="180">
        <f>ROUND(I86*H86,2)</f>
        <v>0</v>
      </c>
      <c r="K86" s="176" t="s">
        <v>151</v>
      </c>
      <c r="L86" s="40"/>
      <c r="M86" s="181" t="s">
        <v>19</v>
      </c>
      <c r="N86" s="182" t="s">
        <v>44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148</v>
      </c>
      <c r="AU86" s="185" t="s">
        <v>83</v>
      </c>
      <c r="AY86" s="18" t="s">
        <v>145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81</v>
      </c>
      <c r="BK86" s="186">
        <f>ROUND(I86*H86,2)</f>
        <v>0</v>
      </c>
      <c r="BL86" s="18" t="s">
        <v>159</v>
      </c>
      <c r="BM86" s="185" t="s">
        <v>1336</v>
      </c>
    </row>
    <row r="87" spans="1:47" s="2" customFormat="1" ht="19.5">
      <c r="A87" s="35"/>
      <c r="B87" s="36"/>
      <c r="C87" s="37"/>
      <c r="D87" s="187" t="s">
        <v>154</v>
      </c>
      <c r="E87" s="37"/>
      <c r="F87" s="188" t="s">
        <v>568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154</v>
      </c>
      <c r="AU87" s="18" t="s">
        <v>83</v>
      </c>
    </row>
    <row r="88" spans="1:47" s="2" customFormat="1" ht="11.25">
      <c r="A88" s="35"/>
      <c r="B88" s="36"/>
      <c r="C88" s="37"/>
      <c r="D88" s="192" t="s">
        <v>155</v>
      </c>
      <c r="E88" s="37"/>
      <c r="F88" s="193" t="s">
        <v>569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155</v>
      </c>
      <c r="AU88" s="18" t="s">
        <v>83</v>
      </c>
    </row>
    <row r="89" spans="2:51" s="15" customFormat="1" ht="11.25">
      <c r="B89" s="220"/>
      <c r="C89" s="221"/>
      <c r="D89" s="187" t="s">
        <v>157</v>
      </c>
      <c r="E89" s="222" t="s">
        <v>19</v>
      </c>
      <c r="F89" s="223" t="s">
        <v>570</v>
      </c>
      <c r="G89" s="221"/>
      <c r="H89" s="222" t="s">
        <v>19</v>
      </c>
      <c r="I89" s="224"/>
      <c r="J89" s="221"/>
      <c r="K89" s="221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157</v>
      </c>
      <c r="AU89" s="229" t="s">
        <v>83</v>
      </c>
      <c r="AV89" s="15" t="s">
        <v>81</v>
      </c>
      <c r="AW89" s="15" t="s">
        <v>35</v>
      </c>
      <c r="AX89" s="15" t="s">
        <v>73</v>
      </c>
      <c r="AY89" s="229" t="s">
        <v>145</v>
      </c>
    </row>
    <row r="90" spans="2:51" s="13" customFormat="1" ht="11.25">
      <c r="B90" s="194"/>
      <c r="C90" s="195"/>
      <c r="D90" s="187" t="s">
        <v>157</v>
      </c>
      <c r="E90" s="196" t="s">
        <v>19</v>
      </c>
      <c r="F90" s="197" t="s">
        <v>1337</v>
      </c>
      <c r="G90" s="195"/>
      <c r="H90" s="198">
        <v>64.985</v>
      </c>
      <c r="I90" s="199"/>
      <c r="J90" s="195"/>
      <c r="K90" s="195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157</v>
      </c>
      <c r="AU90" s="204" t="s">
        <v>83</v>
      </c>
      <c r="AV90" s="13" t="s">
        <v>83</v>
      </c>
      <c r="AW90" s="13" t="s">
        <v>35</v>
      </c>
      <c r="AX90" s="13" t="s">
        <v>73</v>
      </c>
      <c r="AY90" s="204" t="s">
        <v>145</v>
      </c>
    </row>
    <row r="91" spans="2:51" s="14" customFormat="1" ht="11.25">
      <c r="B91" s="205"/>
      <c r="C91" s="206"/>
      <c r="D91" s="187" t="s">
        <v>157</v>
      </c>
      <c r="E91" s="207" t="s">
        <v>19</v>
      </c>
      <c r="F91" s="208" t="s">
        <v>158</v>
      </c>
      <c r="G91" s="206"/>
      <c r="H91" s="209">
        <v>64.985</v>
      </c>
      <c r="I91" s="210"/>
      <c r="J91" s="206"/>
      <c r="K91" s="206"/>
      <c r="L91" s="211"/>
      <c r="M91" s="216"/>
      <c r="N91" s="217"/>
      <c r="O91" s="217"/>
      <c r="P91" s="217"/>
      <c r="Q91" s="217"/>
      <c r="R91" s="217"/>
      <c r="S91" s="217"/>
      <c r="T91" s="218"/>
      <c r="AT91" s="215" t="s">
        <v>157</v>
      </c>
      <c r="AU91" s="215" t="s">
        <v>83</v>
      </c>
      <c r="AV91" s="14" t="s">
        <v>159</v>
      </c>
      <c r="AW91" s="14" t="s">
        <v>35</v>
      </c>
      <c r="AX91" s="14" t="s">
        <v>81</v>
      </c>
      <c r="AY91" s="215" t="s">
        <v>145</v>
      </c>
    </row>
    <row r="92" spans="1:65" s="2" customFormat="1" ht="16.5" customHeight="1">
      <c r="A92" s="35"/>
      <c r="B92" s="36"/>
      <c r="C92" s="174" t="s">
        <v>83</v>
      </c>
      <c r="D92" s="174" t="s">
        <v>148</v>
      </c>
      <c r="E92" s="175" t="s">
        <v>574</v>
      </c>
      <c r="F92" s="176" t="s">
        <v>566</v>
      </c>
      <c r="G92" s="177" t="s">
        <v>230</v>
      </c>
      <c r="H92" s="178">
        <v>83.552</v>
      </c>
      <c r="I92" s="179"/>
      <c r="J92" s="180">
        <f>ROUND(I92*H92,2)</f>
        <v>0</v>
      </c>
      <c r="K92" s="176" t="s">
        <v>151</v>
      </c>
      <c r="L92" s="40"/>
      <c r="M92" s="181" t="s">
        <v>19</v>
      </c>
      <c r="N92" s="182" t="s">
        <v>44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159</v>
      </c>
      <c r="AT92" s="185" t="s">
        <v>148</v>
      </c>
      <c r="AU92" s="185" t="s">
        <v>83</v>
      </c>
      <c r="AY92" s="18" t="s">
        <v>145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81</v>
      </c>
      <c r="BK92" s="186">
        <f>ROUND(I92*H92,2)</f>
        <v>0</v>
      </c>
      <c r="BL92" s="18" t="s">
        <v>159</v>
      </c>
      <c r="BM92" s="185" t="s">
        <v>1338</v>
      </c>
    </row>
    <row r="93" spans="1:47" s="2" customFormat="1" ht="19.5">
      <c r="A93" s="35"/>
      <c r="B93" s="36"/>
      <c r="C93" s="37"/>
      <c r="D93" s="187" t="s">
        <v>154</v>
      </c>
      <c r="E93" s="37"/>
      <c r="F93" s="188" t="s">
        <v>568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154</v>
      </c>
      <c r="AU93" s="18" t="s">
        <v>83</v>
      </c>
    </row>
    <row r="94" spans="1:47" s="2" customFormat="1" ht="11.25">
      <c r="A94" s="35"/>
      <c r="B94" s="36"/>
      <c r="C94" s="37"/>
      <c r="D94" s="192" t="s">
        <v>155</v>
      </c>
      <c r="E94" s="37"/>
      <c r="F94" s="193" t="s">
        <v>576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155</v>
      </c>
      <c r="AU94" s="18" t="s">
        <v>83</v>
      </c>
    </row>
    <row r="95" spans="2:51" s="15" customFormat="1" ht="11.25">
      <c r="B95" s="220"/>
      <c r="C95" s="221"/>
      <c r="D95" s="187" t="s">
        <v>157</v>
      </c>
      <c r="E95" s="222" t="s">
        <v>19</v>
      </c>
      <c r="F95" s="223" t="s">
        <v>577</v>
      </c>
      <c r="G95" s="221"/>
      <c r="H95" s="222" t="s">
        <v>19</v>
      </c>
      <c r="I95" s="224"/>
      <c r="J95" s="221"/>
      <c r="K95" s="221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157</v>
      </c>
      <c r="AU95" s="229" t="s">
        <v>83</v>
      </c>
      <c r="AV95" s="15" t="s">
        <v>81</v>
      </c>
      <c r="AW95" s="15" t="s">
        <v>35</v>
      </c>
      <c r="AX95" s="15" t="s">
        <v>73</v>
      </c>
      <c r="AY95" s="229" t="s">
        <v>145</v>
      </c>
    </row>
    <row r="96" spans="2:51" s="13" customFormat="1" ht="11.25">
      <c r="B96" s="194"/>
      <c r="C96" s="195"/>
      <c r="D96" s="187" t="s">
        <v>157</v>
      </c>
      <c r="E96" s="196" t="s">
        <v>19</v>
      </c>
      <c r="F96" s="197" t="s">
        <v>1339</v>
      </c>
      <c r="G96" s="195"/>
      <c r="H96" s="198">
        <v>83.552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157</v>
      </c>
      <c r="AU96" s="204" t="s">
        <v>83</v>
      </c>
      <c r="AV96" s="13" t="s">
        <v>83</v>
      </c>
      <c r="AW96" s="13" t="s">
        <v>35</v>
      </c>
      <c r="AX96" s="13" t="s">
        <v>73</v>
      </c>
      <c r="AY96" s="204" t="s">
        <v>145</v>
      </c>
    </row>
    <row r="97" spans="2:51" s="14" customFormat="1" ht="11.25">
      <c r="B97" s="205"/>
      <c r="C97" s="206"/>
      <c r="D97" s="187" t="s">
        <v>157</v>
      </c>
      <c r="E97" s="207" t="s">
        <v>19</v>
      </c>
      <c r="F97" s="208" t="s">
        <v>158</v>
      </c>
      <c r="G97" s="206"/>
      <c r="H97" s="209">
        <v>83.552</v>
      </c>
      <c r="I97" s="210"/>
      <c r="J97" s="206"/>
      <c r="K97" s="206"/>
      <c r="L97" s="211"/>
      <c r="M97" s="216"/>
      <c r="N97" s="217"/>
      <c r="O97" s="217"/>
      <c r="P97" s="217"/>
      <c r="Q97" s="217"/>
      <c r="R97" s="217"/>
      <c r="S97" s="217"/>
      <c r="T97" s="218"/>
      <c r="AT97" s="215" t="s">
        <v>157</v>
      </c>
      <c r="AU97" s="215" t="s">
        <v>83</v>
      </c>
      <c r="AV97" s="14" t="s">
        <v>159</v>
      </c>
      <c r="AW97" s="14" t="s">
        <v>35</v>
      </c>
      <c r="AX97" s="14" t="s">
        <v>81</v>
      </c>
      <c r="AY97" s="215" t="s">
        <v>145</v>
      </c>
    </row>
    <row r="98" spans="1:65" s="2" customFormat="1" ht="33" customHeight="1">
      <c r="A98" s="35"/>
      <c r="B98" s="36"/>
      <c r="C98" s="174" t="s">
        <v>174</v>
      </c>
      <c r="D98" s="174" t="s">
        <v>148</v>
      </c>
      <c r="E98" s="175" t="s">
        <v>581</v>
      </c>
      <c r="F98" s="176" t="s">
        <v>582</v>
      </c>
      <c r="G98" s="177" t="s">
        <v>230</v>
      </c>
      <c r="H98" s="178">
        <v>64.985</v>
      </c>
      <c r="I98" s="179"/>
      <c r="J98" s="180">
        <f>ROUND(I98*H98,2)</f>
        <v>0</v>
      </c>
      <c r="K98" s="176" t="s">
        <v>151</v>
      </c>
      <c r="L98" s="40"/>
      <c r="M98" s="181" t="s">
        <v>19</v>
      </c>
      <c r="N98" s="182" t="s">
        <v>44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159</v>
      </c>
      <c r="AT98" s="185" t="s">
        <v>148</v>
      </c>
      <c r="AU98" s="185" t="s">
        <v>83</v>
      </c>
      <c r="AY98" s="18" t="s">
        <v>145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81</v>
      </c>
      <c r="BK98" s="186">
        <f>ROUND(I98*H98,2)</f>
        <v>0</v>
      </c>
      <c r="BL98" s="18" t="s">
        <v>159</v>
      </c>
      <c r="BM98" s="185" t="s">
        <v>1340</v>
      </c>
    </row>
    <row r="99" spans="1:47" s="2" customFormat="1" ht="29.25">
      <c r="A99" s="35"/>
      <c r="B99" s="36"/>
      <c r="C99" s="37"/>
      <c r="D99" s="187" t="s">
        <v>154</v>
      </c>
      <c r="E99" s="37"/>
      <c r="F99" s="188" t="s">
        <v>584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154</v>
      </c>
      <c r="AU99" s="18" t="s">
        <v>83</v>
      </c>
    </row>
    <row r="100" spans="1:47" s="2" customFormat="1" ht="11.25">
      <c r="A100" s="35"/>
      <c r="B100" s="36"/>
      <c r="C100" s="37"/>
      <c r="D100" s="192" t="s">
        <v>155</v>
      </c>
      <c r="E100" s="37"/>
      <c r="F100" s="193" t="s">
        <v>585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155</v>
      </c>
      <c r="AU100" s="18" t="s">
        <v>83</v>
      </c>
    </row>
    <row r="101" spans="2:51" s="15" customFormat="1" ht="11.25">
      <c r="B101" s="220"/>
      <c r="C101" s="221"/>
      <c r="D101" s="187" t="s">
        <v>157</v>
      </c>
      <c r="E101" s="222" t="s">
        <v>19</v>
      </c>
      <c r="F101" s="223" t="s">
        <v>586</v>
      </c>
      <c r="G101" s="221"/>
      <c r="H101" s="222" t="s">
        <v>19</v>
      </c>
      <c r="I101" s="224"/>
      <c r="J101" s="221"/>
      <c r="K101" s="221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157</v>
      </c>
      <c r="AU101" s="229" t="s">
        <v>83</v>
      </c>
      <c r="AV101" s="15" t="s">
        <v>81</v>
      </c>
      <c r="AW101" s="15" t="s">
        <v>35</v>
      </c>
      <c r="AX101" s="15" t="s">
        <v>73</v>
      </c>
      <c r="AY101" s="229" t="s">
        <v>145</v>
      </c>
    </row>
    <row r="102" spans="2:51" s="13" customFormat="1" ht="11.25">
      <c r="B102" s="194"/>
      <c r="C102" s="195"/>
      <c r="D102" s="187" t="s">
        <v>157</v>
      </c>
      <c r="E102" s="196" t="s">
        <v>19</v>
      </c>
      <c r="F102" s="197" t="s">
        <v>1341</v>
      </c>
      <c r="G102" s="195"/>
      <c r="H102" s="198">
        <v>64.985</v>
      </c>
      <c r="I102" s="199"/>
      <c r="J102" s="195"/>
      <c r="K102" s="195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157</v>
      </c>
      <c r="AU102" s="204" t="s">
        <v>83</v>
      </c>
      <c r="AV102" s="13" t="s">
        <v>83</v>
      </c>
      <c r="AW102" s="13" t="s">
        <v>35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87" t="s">
        <v>157</v>
      </c>
      <c r="E103" s="207" t="s">
        <v>19</v>
      </c>
      <c r="F103" s="208" t="s">
        <v>158</v>
      </c>
      <c r="G103" s="206"/>
      <c r="H103" s="209">
        <v>64.985</v>
      </c>
      <c r="I103" s="210"/>
      <c r="J103" s="206"/>
      <c r="K103" s="206"/>
      <c r="L103" s="211"/>
      <c r="M103" s="216"/>
      <c r="N103" s="217"/>
      <c r="O103" s="217"/>
      <c r="P103" s="217"/>
      <c r="Q103" s="217"/>
      <c r="R103" s="217"/>
      <c r="S103" s="217"/>
      <c r="T103" s="218"/>
      <c r="AT103" s="215" t="s">
        <v>157</v>
      </c>
      <c r="AU103" s="215" t="s">
        <v>83</v>
      </c>
      <c r="AV103" s="14" t="s">
        <v>159</v>
      </c>
      <c r="AW103" s="14" t="s">
        <v>35</v>
      </c>
      <c r="AX103" s="14" t="s">
        <v>81</v>
      </c>
      <c r="AY103" s="215" t="s">
        <v>145</v>
      </c>
    </row>
    <row r="104" spans="1:65" s="2" customFormat="1" ht="33" customHeight="1">
      <c r="A104" s="35"/>
      <c r="B104" s="36"/>
      <c r="C104" s="174" t="s">
        <v>159</v>
      </c>
      <c r="D104" s="174" t="s">
        <v>148</v>
      </c>
      <c r="E104" s="175" t="s">
        <v>581</v>
      </c>
      <c r="F104" s="176" t="s">
        <v>582</v>
      </c>
      <c r="G104" s="177" t="s">
        <v>230</v>
      </c>
      <c r="H104" s="178">
        <v>64.985</v>
      </c>
      <c r="I104" s="179"/>
      <c r="J104" s="180">
        <f>ROUND(I104*H104,2)</f>
        <v>0</v>
      </c>
      <c r="K104" s="176" t="s">
        <v>151</v>
      </c>
      <c r="L104" s="40"/>
      <c r="M104" s="181" t="s">
        <v>19</v>
      </c>
      <c r="N104" s="182" t="s">
        <v>44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159</v>
      </c>
      <c r="AT104" s="185" t="s">
        <v>148</v>
      </c>
      <c r="AU104" s="185" t="s">
        <v>83</v>
      </c>
      <c r="AY104" s="18" t="s">
        <v>145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81</v>
      </c>
      <c r="BK104" s="186">
        <f>ROUND(I104*H104,2)</f>
        <v>0</v>
      </c>
      <c r="BL104" s="18" t="s">
        <v>159</v>
      </c>
      <c r="BM104" s="185" t="s">
        <v>1342</v>
      </c>
    </row>
    <row r="105" spans="1:47" s="2" customFormat="1" ht="29.25">
      <c r="A105" s="35"/>
      <c r="B105" s="36"/>
      <c r="C105" s="37"/>
      <c r="D105" s="187" t="s">
        <v>154</v>
      </c>
      <c r="E105" s="37"/>
      <c r="F105" s="188" t="s">
        <v>584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154</v>
      </c>
      <c r="AU105" s="18" t="s">
        <v>83</v>
      </c>
    </row>
    <row r="106" spans="1:47" s="2" customFormat="1" ht="11.25">
      <c r="A106" s="35"/>
      <c r="B106" s="36"/>
      <c r="C106" s="37"/>
      <c r="D106" s="192" t="s">
        <v>155</v>
      </c>
      <c r="E106" s="37"/>
      <c r="F106" s="193" t="s">
        <v>585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155</v>
      </c>
      <c r="AU106" s="18" t="s">
        <v>83</v>
      </c>
    </row>
    <row r="107" spans="2:51" s="15" customFormat="1" ht="11.25">
      <c r="B107" s="220"/>
      <c r="C107" s="221"/>
      <c r="D107" s="187" t="s">
        <v>157</v>
      </c>
      <c r="E107" s="222" t="s">
        <v>19</v>
      </c>
      <c r="F107" s="223" t="s">
        <v>586</v>
      </c>
      <c r="G107" s="221"/>
      <c r="H107" s="222" t="s">
        <v>19</v>
      </c>
      <c r="I107" s="224"/>
      <c r="J107" s="221"/>
      <c r="K107" s="221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83</v>
      </c>
      <c r="AV107" s="15" t="s">
        <v>81</v>
      </c>
      <c r="AW107" s="15" t="s">
        <v>35</v>
      </c>
      <c r="AX107" s="15" t="s">
        <v>73</v>
      </c>
      <c r="AY107" s="229" t="s">
        <v>145</v>
      </c>
    </row>
    <row r="108" spans="2:51" s="13" customFormat="1" ht="11.25">
      <c r="B108" s="194"/>
      <c r="C108" s="195"/>
      <c r="D108" s="187" t="s">
        <v>157</v>
      </c>
      <c r="E108" s="196" t="s">
        <v>19</v>
      </c>
      <c r="F108" s="197" t="s">
        <v>1337</v>
      </c>
      <c r="G108" s="195"/>
      <c r="H108" s="198">
        <v>64.985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157</v>
      </c>
      <c r="AU108" s="204" t="s">
        <v>83</v>
      </c>
      <c r="AV108" s="13" t="s">
        <v>83</v>
      </c>
      <c r="AW108" s="13" t="s">
        <v>35</v>
      </c>
      <c r="AX108" s="13" t="s">
        <v>73</v>
      </c>
      <c r="AY108" s="204" t="s">
        <v>145</v>
      </c>
    </row>
    <row r="109" spans="2:51" s="14" customFormat="1" ht="11.25">
      <c r="B109" s="205"/>
      <c r="C109" s="206"/>
      <c r="D109" s="187" t="s">
        <v>157</v>
      </c>
      <c r="E109" s="207" t="s">
        <v>19</v>
      </c>
      <c r="F109" s="208" t="s">
        <v>158</v>
      </c>
      <c r="G109" s="206"/>
      <c r="H109" s="209">
        <v>64.985</v>
      </c>
      <c r="I109" s="210"/>
      <c r="J109" s="206"/>
      <c r="K109" s="206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5" t="s">
        <v>157</v>
      </c>
      <c r="AU109" s="215" t="s">
        <v>83</v>
      </c>
      <c r="AV109" s="14" t="s">
        <v>159</v>
      </c>
      <c r="AW109" s="14" t="s">
        <v>35</v>
      </c>
      <c r="AX109" s="14" t="s">
        <v>81</v>
      </c>
      <c r="AY109" s="215" t="s">
        <v>145</v>
      </c>
    </row>
    <row r="110" spans="1:65" s="2" customFormat="1" ht="21.75" customHeight="1">
      <c r="A110" s="35"/>
      <c r="B110" s="36"/>
      <c r="C110" s="174" t="s">
        <v>144</v>
      </c>
      <c r="D110" s="174" t="s">
        <v>148</v>
      </c>
      <c r="E110" s="175" t="s">
        <v>599</v>
      </c>
      <c r="F110" s="176" t="s">
        <v>600</v>
      </c>
      <c r="G110" s="177" t="s">
        <v>230</v>
      </c>
      <c r="H110" s="178">
        <v>15.12</v>
      </c>
      <c r="I110" s="179"/>
      <c r="J110" s="180">
        <f>ROUND(I110*H110,2)</f>
        <v>0</v>
      </c>
      <c r="K110" s="176" t="s">
        <v>151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0.324</v>
      </c>
      <c r="R110" s="183">
        <f>Q110*H110</f>
        <v>4.89888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159</v>
      </c>
      <c r="AT110" s="185" t="s">
        <v>148</v>
      </c>
      <c r="AU110" s="185" t="s">
        <v>83</v>
      </c>
      <c r="AY110" s="18" t="s">
        <v>145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159</v>
      </c>
      <c r="BM110" s="185" t="s">
        <v>1343</v>
      </c>
    </row>
    <row r="111" spans="1:47" s="2" customFormat="1" ht="19.5">
      <c r="A111" s="35"/>
      <c r="B111" s="36"/>
      <c r="C111" s="37"/>
      <c r="D111" s="187" t="s">
        <v>154</v>
      </c>
      <c r="E111" s="37"/>
      <c r="F111" s="188" t="s">
        <v>602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47" s="2" customFormat="1" ht="11.25">
      <c r="A112" s="35"/>
      <c r="B112" s="36"/>
      <c r="C112" s="37"/>
      <c r="D112" s="192" t="s">
        <v>155</v>
      </c>
      <c r="E112" s="37"/>
      <c r="F112" s="193" t="s">
        <v>603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83</v>
      </c>
    </row>
    <row r="113" spans="2:51" s="15" customFormat="1" ht="11.25">
      <c r="B113" s="220"/>
      <c r="C113" s="221"/>
      <c r="D113" s="187" t="s">
        <v>157</v>
      </c>
      <c r="E113" s="222" t="s">
        <v>19</v>
      </c>
      <c r="F113" s="223" t="s">
        <v>1344</v>
      </c>
      <c r="G113" s="221"/>
      <c r="H113" s="222" t="s">
        <v>19</v>
      </c>
      <c r="I113" s="224"/>
      <c r="J113" s="221"/>
      <c r="K113" s="221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157</v>
      </c>
      <c r="AU113" s="229" t="s">
        <v>83</v>
      </c>
      <c r="AV113" s="15" t="s">
        <v>81</v>
      </c>
      <c r="AW113" s="15" t="s">
        <v>35</v>
      </c>
      <c r="AX113" s="15" t="s">
        <v>73</v>
      </c>
      <c r="AY113" s="229" t="s">
        <v>145</v>
      </c>
    </row>
    <row r="114" spans="2:51" s="13" customFormat="1" ht="11.25">
      <c r="B114" s="194"/>
      <c r="C114" s="195"/>
      <c r="D114" s="187" t="s">
        <v>157</v>
      </c>
      <c r="E114" s="196" t="s">
        <v>19</v>
      </c>
      <c r="F114" s="197" t="s">
        <v>1345</v>
      </c>
      <c r="G114" s="195"/>
      <c r="H114" s="198">
        <v>15.12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157</v>
      </c>
      <c r="AU114" s="204" t="s">
        <v>83</v>
      </c>
      <c r="AV114" s="13" t="s">
        <v>83</v>
      </c>
      <c r="AW114" s="13" t="s">
        <v>35</v>
      </c>
      <c r="AX114" s="13" t="s">
        <v>73</v>
      </c>
      <c r="AY114" s="204" t="s">
        <v>145</v>
      </c>
    </row>
    <row r="115" spans="2:51" s="14" customFormat="1" ht="11.25">
      <c r="B115" s="205"/>
      <c r="C115" s="206"/>
      <c r="D115" s="187" t="s">
        <v>157</v>
      </c>
      <c r="E115" s="207" t="s">
        <v>19</v>
      </c>
      <c r="F115" s="208" t="s">
        <v>158</v>
      </c>
      <c r="G115" s="206"/>
      <c r="H115" s="209">
        <v>15.12</v>
      </c>
      <c r="I115" s="210"/>
      <c r="J115" s="206"/>
      <c r="K115" s="206"/>
      <c r="L115" s="211"/>
      <c r="M115" s="216"/>
      <c r="N115" s="217"/>
      <c r="O115" s="217"/>
      <c r="P115" s="217"/>
      <c r="Q115" s="217"/>
      <c r="R115" s="217"/>
      <c r="S115" s="217"/>
      <c r="T115" s="218"/>
      <c r="AT115" s="215" t="s">
        <v>157</v>
      </c>
      <c r="AU115" s="215" t="s">
        <v>83</v>
      </c>
      <c r="AV115" s="14" t="s">
        <v>159</v>
      </c>
      <c r="AW115" s="14" t="s">
        <v>35</v>
      </c>
      <c r="AX115" s="14" t="s">
        <v>81</v>
      </c>
      <c r="AY115" s="215" t="s">
        <v>145</v>
      </c>
    </row>
    <row r="116" spans="1:65" s="2" customFormat="1" ht="24.2" customHeight="1">
      <c r="A116" s="35"/>
      <c r="B116" s="36"/>
      <c r="C116" s="174" t="s">
        <v>190</v>
      </c>
      <c r="D116" s="174" t="s">
        <v>148</v>
      </c>
      <c r="E116" s="175" t="s">
        <v>608</v>
      </c>
      <c r="F116" s="176" t="s">
        <v>609</v>
      </c>
      <c r="G116" s="177" t="s">
        <v>230</v>
      </c>
      <c r="H116" s="178">
        <v>64.985</v>
      </c>
      <c r="I116" s="179"/>
      <c r="J116" s="180">
        <f>ROUND(I116*H116,2)</f>
        <v>0</v>
      </c>
      <c r="K116" s="176" t="s">
        <v>151</v>
      </c>
      <c r="L116" s="40"/>
      <c r="M116" s="181" t="s">
        <v>19</v>
      </c>
      <c r="N116" s="182" t="s">
        <v>44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159</v>
      </c>
      <c r="AT116" s="185" t="s">
        <v>148</v>
      </c>
      <c r="AU116" s="185" t="s">
        <v>83</v>
      </c>
      <c r="AY116" s="18" t="s">
        <v>145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81</v>
      </c>
      <c r="BK116" s="186">
        <f>ROUND(I116*H116,2)</f>
        <v>0</v>
      </c>
      <c r="BL116" s="18" t="s">
        <v>159</v>
      </c>
      <c r="BM116" s="185" t="s">
        <v>1346</v>
      </c>
    </row>
    <row r="117" spans="1:47" s="2" customFormat="1" ht="11.25">
      <c r="A117" s="35"/>
      <c r="B117" s="36"/>
      <c r="C117" s="37"/>
      <c r="D117" s="187" t="s">
        <v>154</v>
      </c>
      <c r="E117" s="37"/>
      <c r="F117" s="188" t="s">
        <v>611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154</v>
      </c>
      <c r="AU117" s="18" t="s">
        <v>83</v>
      </c>
    </row>
    <row r="118" spans="1:47" s="2" customFormat="1" ht="11.25">
      <c r="A118" s="35"/>
      <c r="B118" s="36"/>
      <c r="C118" s="37"/>
      <c r="D118" s="192" t="s">
        <v>155</v>
      </c>
      <c r="E118" s="37"/>
      <c r="F118" s="193" t="s">
        <v>612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155</v>
      </c>
      <c r="AU118" s="18" t="s">
        <v>83</v>
      </c>
    </row>
    <row r="119" spans="2:51" s="15" customFormat="1" ht="11.25">
      <c r="B119" s="220"/>
      <c r="C119" s="221"/>
      <c r="D119" s="187" t="s">
        <v>157</v>
      </c>
      <c r="E119" s="222" t="s">
        <v>19</v>
      </c>
      <c r="F119" s="223" t="s">
        <v>613</v>
      </c>
      <c r="G119" s="221"/>
      <c r="H119" s="222" t="s">
        <v>19</v>
      </c>
      <c r="I119" s="224"/>
      <c r="J119" s="221"/>
      <c r="K119" s="221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83</v>
      </c>
      <c r="AV119" s="15" t="s">
        <v>81</v>
      </c>
      <c r="AW119" s="15" t="s">
        <v>35</v>
      </c>
      <c r="AX119" s="15" t="s">
        <v>73</v>
      </c>
      <c r="AY119" s="229" t="s">
        <v>145</v>
      </c>
    </row>
    <row r="120" spans="2:51" s="13" customFormat="1" ht="11.25">
      <c r="B120" s="194"/>
      <c r="C120" s="195"/>
      <c r="D120" s="187" t="s">
        <v>157</v>
      </c>
      <c r="E120" s="196" t="s">
        <v>19</v>
      </c>
      <c r="F120" s="197" t="s">
        <v>1337</v>
      </c>
      <c r="G120" s="195"/>
      <c r="H120" s="198">
        <v>64.985</v>
      </c>
      <c r="I120" s="199"/>
      <c r="J120" s="195"/>
      <c r="K120" s="195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157</v>
      </c>
      <c r="AU120" s="204" t="s">
        <v>83</v>
      </c>
      <c r="AV120" s="13" t="s">
        <v>83</v>
      </c>
      <c r="AW120" s="13" t="s">
        <v>35</v>
      </c>
      <c r="AX120" s="13" t="s">
        <v>73</v>
      </c>
      <c r="AY120" s="204" t="s">
        <v>145</v>
      </c>
    </row>
    <row r="121" spans="2:51" s="14" customFormat="1" ht="11.25">
      <c r="B121" s="205"/>
      <c r="C121" s="206"/>
      <c r="D121" s="187" t="s">
        <v>157</v>
      </c>
      <c r="E121" s="207" t="s">
        <v>19</v>
      </c>
      <c r="F121" s="208" t="s">
        <v>158</v>
      </c>
      <c r="G121" s="206"/>
      <c r="H121" s="209">
        <v>64.985</v>
      </c>
      <c r="I121" s="210"/>
      <c r="J121" s="206"/>
      <c r="K121" s="206"/>
      <c r="L121" s="211"/>
      <c r="M121" s="216"/>
      <c r="N121" s="217"/>
      <c r="O121" s="217"/>
      <c r="P121" s="217"/>
      <c r="Q121" s="217"/>
      <c r="R121" s="217"/>
      <c r="S121" s="217"/>
      <c r="T121" s="218"/>
      <c r="AT121" s="215" t="s">
        <v>157</v>
      </c>
      <c r="AU121" s="215" t="s">
        <v>83</v>
      </c>
      <c r="AV121" s="14" t="s">
        <v>159</v>
      </c>
      <c r="AW121" s="14" t="s">
        <v>35</v>
      </c>
      <c r="AX121" s="14" t="s">
        <v>81</v>
      </c>
      <c r="AY121" s="215" t="s">
        <v>145</v>
      </c>
    </row>
    <row r="122" spans="1:65" s="2" customFormat="1" ht="24.2" customHeight="1">
      <c r="A122" s="35"/>
      <c r="B122" s="36"/>
      <c r="C122" s="174" t="s">
        <v>198</v>
      </c>
      <c r="D122" s="174" t="s">
        <v>148</v>
      </c>
      <c r="E122" s="175" t="s">
        <v>616</v>
      </c>
      <c r="F122" s="176" t="s">
        <v>617</v>
      </c>
      <c r="G122" s="177" t="s">
        <v>230</v>
      </c>
      <c r="H122" s="178">
        <v>149.619</v>
      </c>
      <c r="I122" s="179"/>
      <c r="J122" s="180">
        <f>ROUND(I122*H122,2)</f>
        <v>0</v>
      </c>
      <c r="K122" s="176" t="s">
        <v>151</v>
      </c>
      <c r="L122" s="40"/>
      <c r="M122" s="181" t="s">
        <v>19</v>
      </c>
      <c r="N122" s="182" t="s">
        <v>44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159</v>
      </c>
      <c r="AT122" s="185" t="s">
        <v>148</v>
      </c>
      <c r="AU122" s="185" t="s">
        <v>83</v>
      </c>
      <c r="AY122" s="18" t="s">
        <v>145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81</v>
      </c>
      <c r="BK122" s="186">
        <f>ROUND(I122*H122,2)</f>
        <v>0</v>
      </c>
      <c r="BL122" s="18" t="s">
        <v>159</v>
      </c>
      <c r="BM122" s="185" t="s">
        <v>1347</v>
      </c>
    </row>
    <row r="123" spans="1:47" s="2" customFormat="1" ht="19.5">
      <c r="A123" s="35"/>
      <c r="B123" s="36"/>
      <c r="C123" s="37"/>
      <c r="D123" s="187" t="s">
        <v>154</v>
      </c>
      <c r="E123" s="37"/>
      <c r="F123" s="188" t="s">
        <v>619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154</v>
      </c>
      <c r="AU123" s="18" t="s">
        <v>83</v>
      </c>
    </row>
    <row r="124" spans="1:47" s="2" customFormat="1" ht="11.25">
      <c r="A124" s="35"/>
      <c r="B124" s="36"/>
      <c r="C124" s="37"/>
      <c r="D124" s="192" t="s">
        <v>155</v>
      </c>
      <c r="E124" s="37"/>
      <c r="F124" s="193" t="s">
        <v>620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155</v>
      </c>
      <c r="AU124" s="18" t="s">
        <v>83</v>
      </c>
    </row>
    <row r="125" spans="2:51" s="15" customFormat="1" ht="11.25">
      <c r="B125" s="220"/>
      <c r="C125" s="221"/>
      <c r="D125" s="187" t="s">
        <v>157</v>
      </c>
      <c r="E125" s="222" t="s">
        <v>19</v>
      </c>
      <c r="F125" s="223" t="s">
        <v>621</v>
      </c>
      <c r="G125" s="221"/>
      <c r="H125" s="222" t="s">
        <v>19</v>
      </c>
      <c r="I125" s="224"/>
      <c r="J125" s="221"/>
      <c r="K125" s="221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157</v>
      </c>
      <c r="AU125" s="229" t="s">
        <v>83</v>
      </c>
      <c r="AV125" s="15" t="s">
        <v>81</v>
      </c>
      <c r="AW125" s="15" t="s">
        <v>35</v>
      </c>
      <c r="AX125" s="15" t="s">
        <v>73</v>
      </c>
      <c r="AY125" s="229" t="s">
        <v>145</v>
      </c>
    </row>
    <row r="126" spans="2:51" s="13" customFormat="1" ht="11.25">
      <c r="B126" s="194"/>
      <c r="C126" s="195"/>
      <c r="D126" s="187" t="s">
        <v>157</v>
      </c>
      <c r="E126" s="196" t="s">
        <v>19</v>
      </c>
      <c r="F126" s="197" t="s">
        <v>1348</v>
      </c>
      <c r="G126" s="195"/>
      <c r="H126" s="198">
        <v>13.1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157</v>
      </c>
      <c r="AU126" s="204" t="s">
        <v>83</v>
      </c>
      <c r="AV126" s="13" t="s">
        <v>83</v>
      </c>
      <c r="AW126" s="13" t="s">
        <v>35</v>
      </c>
      <c r="AX126" s="13" t="s">
        <v>73</v>
      </c>
      <c r="AY126" s="204" t="s">
        <v>145</v>
      </c>
    </row>
    <row r="127" spans="2:51" s="13" customFormat="1" ht="11.25">
      <c r="B127" s="194"/>
      <c r="C127" s="195"/>
      <c r="D127" s="187" t="s">
        <v>157</v>
      </c>
      <c r="E127" s="196" t="s">
        <v>19</v>
      </c>
      <c r="F127" s="197" t="s">
        <v>1349</v>
      </c>
      <c r="G127" s="195"/>
      <c r="H127" s="198">
        <v>6.55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157</v>
      </c>
      <c r="AU127" s="204" t="s">
        <v>83</v>
      </c>
      <c r="AV127" s="13" t="s">
        <v>83</v>
      </c>
      <c r="AW127" s="13" t="s">
        <v>35</v>
      </c>
      <c r="AX127" s="13" t="s">
        <v>73</v>
      </c>
      <c r="AY127" s="204" t="s">
        <v>145</v>
      </c>
    </row>
    <row r="128" spans="2:51" s="13" customFormat="1" ht="11.25">
      <c r="B128" s="194"/>
      <c r="C128" s="195"/>
      <c r="D128" s="187" t="s">
        <v>157</v>
      </c>
      <c r="E128" s="196" t="s">
        <v>19</v>
      </c>
      <c r="F128" s="197" t="s">
        <v>1350</v>
      </c>
      <c r="G128" s="195"/>
      <c r="H128" s="198">
        <v>129.969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157</v>
      </c>
      <c r="AU128" s="204" t="s">
        <v>83</v>
      </c>
      <c r="AV128" s="13" t="s">
        <v>83</v>
      </c>
      <c r="AW128" s="13" t="s">
        <v>35</v>
      </c>
      <c r="AX128" s="13" t="s">
        <v>73</v>
      </c>
      <c r="AY128" s="204" t="s">
        <v>145</v>
      </c>
    </row>
    <row r="129" spans="2:51" s="14" customFormat="1" ht="11.25">
      <c r="B129" s="205"/>
      <c r="C129" s="206"/>
      <c r="D129" s="187" t="s">
        <v>157</v>
      </c>
      <c r="E129" s="207" t="s">
        <v>19</v>
      </c>
      <c r="F129" s="208" t="s">
        <v>158</v>
      </c>
      <c r="G129" s="206"/>
      <c r="H129" s="209">
        <v>149.619</v>
      </c>
      <c r="I129" s="210"/>
      <c r="J129" s="206"/>
      <c r="K129" s="206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5" t="s">
        <v>157</v>
      </c>
      <c r="AU129" s="215" t="s">
        <v>83</v>
      </c>
      <c r="AV129" s="14" t="s">
        <v>159</v>
      </c>
      <c r="AW129" s="14" t="s">
        <v>35</v>
      </c>
      <c r="AX129" s="14" t="s">
        <v>81</v>
      </c>
      <c r="AY129" s="215" t="s">
        <v>145</v>
      </c>
    </row>
    <row r="130" spans="1:65" s="2" customFormat="1" ht="33" customHeight="1">
      <c r="A130" s="35"/>
      <c r="B130" s="36"/>
      <c r="C130" s="174" t="s">
        <v>206</v>
      </c>
      <c r="D130" s="174" t="s">
        <v>148</v>
      </c>
      <c r="E130" s="175" t="s">
        <v>626</v>
      </c>
      <c r="F130" s="176" t="s">
        <v>627</v>
      </c>
      <c r="G130" s="177" t="s">
        <v>230</v>
      </c>
      <c r="H130" s="178">
        <v>74.99</v>
      </c>
      <c r="I130" s="179"/>
      <c r="J130" s="180">
        <f>ROUND(I130*H130,2)</f>
        <v>0</v>
      </c>
      <c r="K130" s="176" t="s">
        <v>151</v>
      </c>
      <c r="L130" s="40"/>
      <c r="M130" s="181" t="s">
        <v>19</v>
      </c>
      <c r="N130" s="182" t="s">
        <v>44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159</v>
      </c>
      <c r="AT130" s="185" t="s">
        <v>148</v>
      </c>
      <c r="AU130" s="185" t="s">
        <v>83</v>
      </c>
      <c r="AY130" s="18" t="s">
        <v>145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81</v>
      </c>
      <c r="BK130" s="186">
        <f>ROUND(I130*H130,2)</f>
        <v>0</v>
      </c>
      <c r="BL130" s="18" t="s">
        <v>159</v>
      </c>
      <c r="BM130" s="185" t="s">
        <v>1351</v>
      </c>
    </row>
    <row r="131" spans="1:47" s="2" customFormat="1" ht="29.25">
      <c r="A131" s="35"/>
      <c r="B131" s="36"/>
      <c r="C131" s="37"/>
      <c r="D131" s="187" t="s">
        <v>154</v>
      </c>
      <c r="E131" s="37"/>
      <c r="F131" s="188" t="s">
        <v>629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154</v>
      </c>
      <c r="AU131" s="18" t="s">
        <v>83</v>
      </c>
    </row>
    <row r="132" spans="1:47" s="2" customFormat="1" ht="11.25">
      <c r="A132" s="35"/>
      <c r="B132" s="36"/>
      <c r="C132" s="37"/>
      <c r="D132" s="192" t="s">
        <v>155</v>
      </c>
      <c r="E132" s="37"/>
      <c r="F132" s="193" t="s">
        <v>630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155</v>
      </c>
      <c r="AU132" s="18" t="s">
        <v>83</v>
      </c>
    </row>
    <row r="133" spans="2:51" s="15" customFormat="1" ht="11.25">
      <c r="B133" s="220"/>
      <c r="C133" s="221"/>
      <c r="D133" s="187" t="s">
        <v>157</v>
      </c>
      <c r="E133" s="222" t="s">
        <v>19</v>
      </c>
      <c r="F133" s="223" t="s">
        <v>631</v>
      </c>
      <c r="G133" s="221"/>
      <c r="H133" s="222" t="s">
        <v>19</v>
      </c>
      <c r="I133" s="224"/>
      <c r="J133" s="221"/>
      <c r="K133" s="221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157</v>
      </c>
      <c r="AU133" s="229" t="s">
        <v>83</v>
      </c>
      <c r="AV133" s="15" t="s">
        <v>81</v>
      </c>
      <c r="AW133" s="15" t="s">
        <v>35</v>
      </c>
      <c r="AX133" s="15" t="s">
        <v>73</v>
      </c>
      <c r="AY133" s="229" t="s">
        <v>145</v>
      </c>
    </row>
    <row r="134" spans="2:51" s="13" customFormat="1" ht="11.25">
      <c r="B134" s="194"/>
      <c r="C134" s="195"/>
      <c r="D134" s="187" t="s">
        <v>157</v>
      </c>
      <c r="E134" s="196" t="s">
        <v>19</v>
      </c>
      <c r="F134" s="197" t="s">
        <v>1352</v>
      </c>
      <c r="G134" s="195"/>
      <c r="H134" s="198">
        <v>13.1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157</v>
      </c>
      <c r="AU134" s="204" t="s">
        <v>83</v>
      </c>
      <c r="AV134" s="13" t="s">
        <v>83</v>
      </c>
      <c r="AW134" s="13" t="s">
        <v>35</v>
      </c>
      <c r="AX134" s="13" t="s">
        <v>73</v>
      </c>
      <c r="AY134" s="204" t="s">
        <v>145</v>
      </c>
    </row>
    <row r="135" spans="2:51" s="13" customFormat="1" ht="11.25">
      <c r="B135" s="194"/>
      <c r="C135" s="195"/>
      <c r="D135" s="187" t="s">
        <v>157</v>
      </c>
      <c r="E135" s="196" t="s">
        <v>19</v>
      </c>
      <c r="F135" s="197" t="s">
        <v>1353</v>
      </c>
      <c r="G135" s="195"/>
      <c r="H135" s="198">
        <v>61.89</v>
      </c>
      <c r="I135" s="199"/>
      <c r="J135" s="195"/>
      <c r="K135" s="195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157</v>
      </c>
      <c r="AU135" s="204" t="s">
        <v>83</v>
      </c>
      <c r="AV135" s="13" t="s">
        <v>83</v>
      </c>
      <c r="AW135" s="13" t="s">
        <v>35</v>
      </c>
      <c r="AX135" s="13" t="s">
        <v>73</v>
      </c>
      <c r="AY135" s="204" t="s">
        <v>145</v>
      </c>
    </row>
    <row r="136" spans="2:51" s="14" customFormat="1" ht="11.25">
      <c r="B136" s="205"/>
      <c r="C136" s="206"/>
      <c r="D136" s="187" t="s">
        <v>157</v>
      </c>
      <c r="E136" s="207" t="s">
        <v>19</v>
      </c>
      <c r="F136" s="208" t="s">
        <v>158</v>
      </c>
      <c r="G136" s="206"/>
      <c r="H136" s="209">
        <v>74.99</v>
      </c>
      <c r="I136" s="210"/>
      <c r="J136" s="206"/>
      <c r="K136" s="206"/>
      <c r="L136" s="211"/>
      <c r="M136" s="216"/>
      <c r="N136" s="217"/>
      <c r="O136" s="217"/>
      <c r="P136" s="217"/>
      <c r="Q136" s="217"/>
      <c r="R136" s="217"/>
      <c r="S136" s="217"/>
      <c r="T136" s="218"/>
      <c r="AT136" s="215" t="s">
        <v>157</v>
      </c>
      <c r="AU136" s="215" t="s">
        <v>83</v>
      </c>
      <c r="AV136" s="14" t="s">
        <v>159</v>
      </c>
      <c r="AW136" s="14" t="s">
        <v>35</v>
      </c>
      <c r="AX136" s="14" t="s">
        <v>81</v>
      </c>
      <c r="AY136" s="215" t="s">
        <v>145</v>
      </c>
    </row>
    <row r="137" spans="1:65" s="2" customFormat="1" ht="24.2" customHeight="1">
      <c r="A137" s="35"/>
      <c r="B137" s="36"/>
      <c r="C137" s="174" t="s">
        <v>282</v>
      </c>
      <c r="D137" s="174" t="s">
        <v>148</v>
      </c>
      <c r="E137" s="175" t="s">
        <v>635</v>
      </c>
      <c r="F137" s="176" t="s">
        <v>636</v>
      </c>
      <c r="G137" s="177" t="s">
        <v>230</v>
      </c>
      <c r="H137" s="178">
        <v>68.44</v>
      </c>
      <c r="I137" s="179"/>
      <c r="J137" s="180">
        <f>ROUND(I137*H137,2)</f>
        <v>0</v>
      </c>
      <c r="K137" s="176" t="s">
        <v>151</v>
      </c>
      <c r="L137" s="40"/>
      <c r="M137" s="181" t="s">
        <v>19</v>
      </c>
      <c r="N137" s="182" t="s">
        <v>44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159</v>
      </c>
      <c r="AT137" s="185" t="s">
        <v>148</v>
      </c>
      <c r="AU137" s="185" t="s">
        <v>83</v>
      </c>
      <c r="AY137" s="18" t="s">
        <v>145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81</v>
      </c>
      <c r="BK137" s="186">
        <f>ROUND(I137*H137,2)</f>
        <v>0</v>
      </c>
      <c r="BL137" s="18" t="s">
        <v>159</v>
      </c>
      <c r="BM137" s="185" t="s">
        <v>1354</v>
      </c>
    </row>
    <row r="138" spans="1:47" s="2" customFormat="1" ht="29.25">
      <c r="A138" s="35"/>
      <c r="B138" s="36"/>
      <c r="C138" s="37"/>
      <c r="D138" s="187" t="s">
        <v>154</v>
      </c>
      <c r="E138" s="37"/>
      <c r="F138" s="188" t="s">
        <v>638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154</v>
      </c>
      <c r="AU138" s="18" t="s">
        <v>83</v>
      </c>
    </row>
    <row r="139" spans="1:47" s="2" customFormat="1" ht="11.25">
      <c r="A139" s="35"/>
      <c r="B139" s="36"/>
      <c r="C139" s="37"/>
      <c r="D139" s="192" t="s">
        <v>155</v>
      </c>
      <c r="E139" s="37"/>
      <c r="F139" s="193" t="s">
        <v>639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155</v>
      </c>
      <c r="AU139" s="18" t="s">
        <v>83</v>
      </c>
    </row>
    <row r="140" spans="2:51" s="15" customFormat="1" ht="11.25">
      <c r="B140" s="220"/>
      <c r="C140" s="221"/>
      <c r="D140" s="187" t="s">
        <v>157</v>
      </c>
      <c r="E140" s="222" t="s">
        <v>19</v>
      </c>
      <c r="F140" s="223" t="s">
        <v>640</v>
      </c>
      <c r="G140" s="221"/>
      <c r="H140" s="222" t="s">
        <v>19</v>
      </c>
      <c r="I140" s="224"/>
      <c r="J140" s="221"/>
      <c r="K140" s="221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157</v>
      </c>
      <c r="AU140" s="229" t="s">
        <v>83</v>
      </c>
      <c r="AV140" s="15" t="s">
        <v>81</v>
      </c>
      <c r="AW140" s="15" t="s">
        <v>35</v>
      </c>
      <c r="AX140" s="15" t="s">
        <v>73</v>
      </c>
      <c r="AY140" s="229" t="s">
        <v>145</v>
      </c>
    </row>
    <row r="141" spans="2:51" s="13" customFormat="1" ht="11.25">
      <c r="B141" s="194"/>
      <c r="C141" s="195"/>
      <c r="D141" s="187" t="s">
        <v>157</v>
      </c>
      <c r="E141" s="196" t="s">
        <v>19</v>
      </c>
      <c r="F141" s="197" t="s">
        <v>1355</v>
      </c>
      <c r="G141" s="195"/>
      <c r="H141" s="198">
        <v>6.55</v>
      </c>
      <c r="I141" s="199"/>
      <c r="J141" s="195"/>
      <c r="K141" s="195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157</v>
      </c>
      <c r="AU141" s="204" t="s">
        <v>83</v>
      </c>
      <c r="AV141" s="13" t="s">
        <v>83</v>
      </c>
      <c r="AW141" s="13" t="s">
        <v>35</v>
      </c>
      <c r="AX141" s="13" t="s">
        <v>73</v>
      </c>
      <c r="AY141" s="204" t="s">
        <v>145</v>
      </c>
    </row>
    <row r="142" spans="2:51" s="13" customFormat="1" ht="11.25">
      <c r="B142" s="194"/>
      <c r="C142" s="195"/>
      <c r="D142" s="187" t="s">
        <v>157</v>
      </c>
      <c r="E142" s="196" t="s">
        <v>19</v>
      </c>
      <c r="F142" s="197" t="s">
        <v>1353</v>
      </c>
      <c r="G142" s="195"/>
      <c r="H142" s="198">
        <v>61.89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157</v>
      </c>
      <c r="AU142" s="204" t="s">
        <v>83</v>
      </c>
      <c r="AV142" s="13" t="s">
        <v>83</v>
      </c>
      <c r="AW142" s="13" t="s">
        <v>35</v>
      </c>
      <c r="AX142" s="13" t="s">
        <v>73</v>
      </c>
      <c r="AY142" s="204" t="s">
        <v>145</v>
      </c>
    </row>
    <row r="143" spans="2:51" s="14" customFormat="1" ht="11.25">
      <c r="B143" s="205"/>
      <c r="C143" s="206"/>
      <c r="D143" s="187" t="s">
        <v>157</v>
      </c>
      <c r="E143" s="207" t="s">
        <v>19</v>
      </c>
      <c r="F143" s="208" t="s">
        <v>158</v>
      </c>
      <c r="G143" s="206"/>
      <c r="H143" s="209">
        <v>68.44</v>
      </c>
      <c r="I143" s="210"/>
      <c r="J143" s="206"/>
      <c r="K143" s="206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5" t="s">
        <v>157</v>
      </c>
      <c r="AU143" s="215" t="s">
        <v>83</v>
      </c>
      <c r="AV143" s="14" t="s">
        <v>159</v>
      </c>
      <c r="AW143" s="14" t="s">
        <v>35</v>
      </c>
      <c r="AX143" s="14" t="s">
        <v>81</v>
      </c>
      <c r="AY143" s="215" t="s">
        <v>145</v>
      </c>
    </row>
    <row r="144" spans="2:63" s="12" customFormat="1" ht="22.9" customHeight="1">
      <c r="B144" s="158"/>
      <c r="C144" s="159"/>
      <c r="D144" s="160" t="s">
        <v>72</v>
      </c>
      <c r="E144" s="172" t="s">
        <v>282</v>
      </c>
      <c r="F144" s="172" t="s">
        <v>312</v>
      </c>
      <c r="G144" s="159"/>
      <c r="H144" s="159"/>
      <c r="I144" s="162"/>
      <c r="J144" s="173">
        <f>BK144</f>
        <v>0</v>
      </c>
      <c r="K144" s="159"/>
      <c r="L144" s="164"/>
      <c r="M144" s="165"/>
      <c r="N144" s="166"/>
      <c r="O144" s="166"/>
      <c r="P144" s="167">
        <f>SUM(P145:P166)</f>
        <v>0</v>
      </c>
      <c r="Q144" s="166"/>
      <c r="R144" s="167">
        <f>SUM(R145:R166)</f>
        <v>0.0086751</v>
      </c>
      <c r="S144" s="166"/>
      <c r="T144" s="168">
        <f>SUM(T145:T166)</f>
        <v>0</v>
      </c>
      <c r="AR144" s="169" t="s">
        <v>81</v>
      </c>
      <c r="AT144" s="170" t="s">
        <v>72</v>
      </c>
      <c r="AU144" s="170" t="s">
        <v>81</v>
      </c>
      <c r="AY144" s="169" t="s">
        <v>145</v>
      </c>
      <c r="BK144" s="171">
        <f>SUM(BK145:BK166)</f>
        <v>0</v>
      </c>
    </row>
    <row r="145" spans="1:65" s="2" customFormat="1" ht="24.2" customHeight="1">
      <c r="A145" s="35"/>
      <c r="B145" s="36"/>
      <c r="C145" s="174" t="s">
        <v>292</v>
      </c>
      <c r="D145" s="174" t="s">
        <v>148</v>
      </c>
      <c r="E145" s="175" t="s">
        <v>1356</v>
      </c>
      <c r="F145" s="176" t="s">
        <v>1357</v>
      </c>
      <c r="G145" s="177" t="s">
        <v>660</v>
      </c>
      <c r="H145" s="178">
        <v>39.39</v>
      </c>
      <c r="I145" s="179"/>
      <c r="J145" s="180">
        <f>ROUND(I145*H145,2)</f>
        <v>0</v>
      </c>
      <c r="K145" s="176" t="s">
        <v>151</v>
      </c>
      <c r="L145" s="40"/>
      <c r="M145" s="181" t="s">
        <v>19</v>
      </c>
      <c r="N145" s="182" t="s">
        <v>44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159</v>
      </c>
      <c r="AT145" s="185" t="s">
        <v>148</v>
      </c>
      <c r="AU145" s="185" t="s">
        <v>83</v>
      </c>
      <c r="AY145" s="18" t="s">
        <v>145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81</v>
      </c>
      <c r="BK145" s="186">
        <f>ROUND(I145*H145,2)</f>
        <v>0</v>
      </c>
      <c r="BL145" s="18" t="s">
        <v>159</v>
      </c>
      <c r="BM145" s="185" t="s">
        <v>1358</v>
      </c>
    </row>
    <row r="146" spans="1:47" s="2" customFormat="1" ht="19.5">
      <c r="A146" s="35"/>
      <c r="B146" s="36"/>
      <c r="C146" s="37"/>
      <c r="D146" s="187" t="s">
        <v>154</v>
      </c>
      <c r="E146" s="37"/>
      <c r="F146" s="188" t="s">
        <v>1359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154</v>
      </c>
      <c r="AU146" s="18" t="s">
        <v>83</v>
      </c>
    </row>
    <row r="147" spans="1:47" s="2" customFormat="1" ht="11.25">
      <c r="A147" s="35"/>
      <c r="B147" s="36"/>
      <c r="C147" s="37"/>
      <c r="D147" s="192" t="s">
        <v>155</v>
      </c>
      <c r="E147" s="37"/>
      <c r="F147" s="193" t="s">
        <v>1360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155</v>
      </c>
      <c r="AU147" s="18" t="s">
        <v>83</v>
      </c>
    </row>
    <row r="148" spans="2:51" s="13" customFormat="1" ht="11.25">
      <c r="B148" s="194"/>
      <c r="C148" s="195"/>
      <c r="D148" s="187" t="s">
        <v>157</v>
      </c>
      <c r="E148" s="196" t="s">
        <v>19</v>
      </c>
      <c r="F148" s="197" t="s">
        <v>1361</v>
      </c>
      <c r="G148" s="195"/>
      <c r="H148" s="198">
        <v>13.13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157</v>
      </c>
      <c r="AU148" s="204" t="s">
        <v>83</v>
      </c>
      <c r="AV148" s="13" t="s">
        <v>83</v>
      </c>
      <c r="AW148" s="13" t="s">
        <v>35</v>
      </c>
      <c r="AX148" s="13" t="s">
        <v>73</v>
      </c>
      <c r="AY148" s="204" t="s">
        <v>145</v>
      </c>
    </row>
    <row r="149" spans="2:51" s="13" customFormat="1" ht="11.25">
      <c r="B149" s="194"/>
      <c r="C149" s="195"/>
      <c r="D149" s="187" t="s">
        <v>157</v>
      </c>
      <c r="E149" s="196" t="s">
        <v>19</v>
      </c>
      <c r="F149" s="197" t="s">
        <v>1362</v>
      </c>
      <c r="G149" s="195"/>
      <c r="H149" s="198">
        <v>13.13</v>
      </c>
      <c r="I149" s="199"/>
      <c r="J149" s="195"/>
      <c r="K149" s="195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157</v>
      </c>
      <c r="AU149" s="204" t="s">
        <v>83</v>
      </c>
      <c r="AV149" s="13" t="s">
        <v>83</v>
      </c>
      <c r="AW149" s="13" t="s">
        <v>35</v>
      </c>
      <c r="AX149" s="13" t="s">
        <v>73</v>
      </c>
      <c r="AY149" s="204" t="s">
        <v>145</v>
      </c>
    </row>
    <row r="150" spans="2:51" s="13" customFormat="1" ht="11.25">
      <c r="B150" s="194"/>
      <c r="C150" s="195"/>
      <c r="D150" s="187" t="s">
        <v>157</v>
      </c>
      <c r="E150" s="196" t="s">
        <v>19</v>
      </c>
      <c r="F150" s="197" t="s">
        <v>1361</v>
      </c>
      <c r="G150" s="195"/>
      <c r="H150" s="198">
        <v>13.13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157</v>
      </c>
      <c r="AU150" s="204" t="s">
        <v>83</v>
      </c>
      <c r="AV150" s="13" t="s">
        <v>83</v>
      </c>
      <c r="AW150" s="13" t="s">
        <v>35</v>
      </c>
      <c r="AX150" s="13" t="s">
        <v>73</v>
      </c>
      <c r="AY150" s="204" t="s">
        <v>145</v>
      </c>
    </row>
    <row r="151" spans="2:51" s="14" customFormat="1" ht="11.25">
      <c r="B151" s="205"/>
      <c r="C151" s="206"/>
      <c r="D151" s="187" t="s">
        <v>157</v>
      </c>
      <c r="E151" s="207" t="s">
        <v>19</v>
      </c>
      <c r="F151" s="208" t="s">
        <v>158</v>
      </c>
      <c r="G151" s="206"/>
      <c r="H151" s="209">
        <v>39.39</v>
      </c>
      <c r="I151" s="210"/>
      <c r="J151" s="206"/>
      <c r="K151" s="206"/>
      <c r="L151" s="211"/>
      <c r="M151" s="216"/>
      <c r="N151" s="217"/>
      <c r="O151" s="217"/>
      <c r="P151" s="217"/>
      <c r="Q151" s="217"/>
      <c r="R151" s="217"/>
      <c r="S151" s="217"/>
      <c r="T151" s="218"/>
      <c r="AT151" s="215" t="s">
        <v>157</v>
      </c>
      <c r="AU151" s="215" t="s">
        <v>83</v>
      </c>
      <c r="AV151" s="14" t="s">
        <v>159</v>
      </c>
      <c r="AW151" s="14" t="s">
        <v>35</v>
      </c>
      <c r="AX151" s="14" t="s">
        <v>81</v>
      </c>
      <c r="AY151" s="215" t="s">
        <v>145</v>
      </c>
    </row>
    <row r="152" spans="1:65" s="2" customFormat="1" ht="24.2" customHeight="1">
      <c r="A152" s="35"/>
      <c r="B152" s="36"/>
      <c r="C152" s="174" t="s">
        <v>299</v>
      </c>
      <c r="D152" s="174" t="s">
        <v>148</v>
      </c>
      <c r="E152" s="175" t="s">
        <v>1363</v>
      </c>
      <c r="F152" s="176" t="s">
        <v>1364</v>
      </c>
      <c r="G152" s="177" t="s">
        <v>660</v>
      </c>
      <c r="H152" s="178">
        <v>39.39</v>
      </c>
      <c r="I152" s="179"/>
      <c r="J152" s="180">
        <f>ROUND(I152*H152,2)</f>
        <v>0</v>
      </c>
      <c r="K152" s="176" t="s">
        <v>151</v>
      </c>
      <c r="L152" s="40"/>
      <c r="M152" s="181" t="s">
        <v>19</v>
      </c>
      <c r="N152" s="182" t="s">
        <v>44</v>
      </c>
      <c r="O152" s="65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159</v>
      </c>
      <c r="AT152" s="185" t="s">
        <v>148</v>
      </c>
      <c r="AU152" s="185" t="s">
        <v>83</v>
      </c>
      <c r="AY152" s="18" t="s">
        <v>145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8" t="s">
        <v>81</v>
      </c>
      <c r="BK152" s="186">
        <f>ROUND(I152*H152,2)</f>
        <v>0</v>
      </c>
      <c r="BL152" s="18" t="s">
        <v>159</v>
      </c>
      <c r="BM152" s="185" t="s">
        <v>1365</v>
      </c>
    </row>
    <row r="153" spans="1:47" s="2" customFormat="1" ht="19.5">
      <c r="A153" s="35"/>
      <c r="B153" s="36"/>
      <c r="C153" s="37"/>
      <c r="D153" s="187" t="s">
        <v>154</v>
      </c>
      <c r="E153" s="37"/>
      <c r="F153" s="188" t="s">
        <v>1366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154</v>
      </c>
      <c r="AU153" s="18" t="s">
        <v>83</v>
      </c>
    </row>
    <row r="154" spans="1:47" s="2" customFormat="1" ht="11.25">
      <c r="A154" s="35"/>
      <c r="B154" s="36"/>
      <c r="C154" s="37"/>
      <c r="D154" s="192" t="s">
        <v>155</v>
      </c>
      <c r="E154" s="37"/>
      <c r="F154" s="193" t="s">
        <v>1367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155</v>
      </c>
      <c r="AU154" s="18" t="s">
        <v>83</v>
      </c>
    </row>
    <row r="155" spans="2:51" s="13" customFormat="1" ht="11.25">
      <c r="B155" s="194"/>
      <c r="C155" s="195"/>
      <c r="D155" s="187" t="s">
        <v>157</v>
      </c>
      <c r="E155" s="196" t="s">
        <v>19</v>
      </c>
      <c r="F155" s="197" t="s">
        <v>1361</v>
      </c>
      <c r="G155" s="195"/>
      <c r="H155" s="198">
        <v>13.13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157</v>
      </c>
      <c r="AU155" s="204" t="s">
        <v>83</v>
      </c>
      <c r="AV155" s="13" t="s">
        <v>83</v>
      </c>
      <c r="AW155" s="13" t="s">
        <v>35</v>
      </c>
      <c r="AX155" s="13" t="s">
        <v>73</v>
      </c>
      <c r="AY155" s="204" t="s">
        <v>145</v>
      </c>
    </row>
    <row r="156" spans="2:51" s="13" customFormat="1" ht="11.25">
      <c r="B156" s="194"/>
      <c r="C156" s="195"/>
      <c r="D156" s="187" t="s">
        <v>157</v>
      </c>
      <c r="E156" s="196" t="s">
        <v>19</v>
      </c>
      <c r="F156" s="197" t="s">
        <v>1362</v>
      </c>
      <c r="G156" s="195"/>
      <c r="H156" s="198">
        <v>13.13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157</v>
      </c>
      <c r="AU156" s="204" t="s">
        <v>83</v>
      </c>
      <c r="AV156" s="13" t="s">
        <v>83</v>
      </c>
      <c r="AW156" s="13" t="s">
        <v>35</v>
      </c>
      <c r="AX156" s="13" t="s">
        <v>73</v>
      </c>
      <c r="AY156" s="204" t="s">
        <v>145</v>
      </c>
    </row>
    <row r="157" spans="2:51" s="13" customFormat="1" ht="11.25">
      <c r="B157" s="194"/>
      <c r="C157" s="195"/>
      <c r="D157" s="187" t="s">
        <v>157</v>
      </c>
      <c r="E157" s="196" t="s">
        <v>19</v>
      </c>
      <c r="F157" s="197" t="s">
        <v>1361</v>
      </c>
      <c r="G157" s="195"/>
      <c r="H157" s="198">
        <v>13.13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157</v>
      </c>
      <c r="AU157" s="204" t="s">
        <v>83</v>
      </c>
      <c r="AV157" s="13" t="s">
        <v>83</v>
      </c>
      <c r="AW157" s="13" t="s">
        <v>35</v>
      </c>
      <c r="AX157" s="13" t="s">
        <v>73</v>
      </c>
      <c r="AY157" s="204" t="s">
        <v>145</v>
      </c>
    </row>
    <row r="158" spans="2:51" s="14" customFormat="1" ht="11.25">
      <c r="B158" s="205"/>
      <c r="C158" s="206"/>
      <c r="D158" s="187" t="s">
        <v>157</v>
      </c>
      <c r="E158" s="207" t="s">
        <v>19</v>
      </c>
      <c r="F158" s="208" t="s">
        <v>158</v>
      </c>
      <c r="G158" s="206"/>
      <c r="H158" s="209">
        <v>39.39</v>
      </c>
      <c r="I158" s="210"/>
      <c r="J158" s="206"/>
      <c r="K158" s="206"/>
      <c r="L158" s="211"/>
      <c r="M158" s="216"/>
      <c r="N158" s="217"/>
      <c r="O158" s="217"/>
      <c r="P158" s="217"/>
      <c r="Q158" s="217"/>
      <c r="R158" s="217"/>
      <c r="S158" s="217"/>
      <c r="T158" s="218"/>
      <c r="AT158" s="215" t="s">
        <v>157</v>
      </c>
      <c r="AU158" s="215" t="s">
        <v>83</v>
      </c>
      <c r="AV158" s="14" t="s">
        <v>159</v>
      </c>
      <c r="AW158" s="14" t="s">
        <v>35</v>
      </c>
      <c r="AX158" s="14" t="s">
        <v>81</v>
      </c>
      <c r="AY158" s="215" t="s">
        <v>145</v>
      </c>
    </row>
    <row r="159" spans="1:65" s="2" customFormat="1" ht="24.2" customHeight="1">
      <c r="A159" s="35"/>
      <c r="B159" s="36"/>
      <c r="C159" s="174" t="s">
        <v>306</v>
      </c>
      <c r="D159" s="174" t="s">
        <v>148</v>
      </c>
      <c r="E159" s="175" t="s">
        <v>1368</v>
      </c>
      <c r="F159" s="176" t="s">
        <v>1369</v>
      </c>
      <c r="G159" s="177" t="s">
        <v>660</v>
      </c>
      <c r="H159" s="178">
        <v>96.39</v>
      </c>
      <c r="I159" s="179"/>
      <c r="J159" s="180">
        <f>ROUND(I159*H159,2)</f>
        <v>0</v>
      </c>
      <c r="K159" s="176" t="s">
        <v>151</v>
      </c>
      <c r="L159" s="40"/>
      <c r="M159" s="181" t="s">
        <v>19</v>
      </c>
      <c r="N159" s="182" t="s">
        <v>44</v>
      </c>
      <c r="O159" s="65"/>
      <c r="P159" s="183">
        <f>O159*H159</f>
        <v>0</v>
      </c>
      <c r="Q159" s="183">
        <v>9E-05</v>
      </c>
      <c r="R159" s="183">
        <f>Q159*H159</f>
        <v>0.0086751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159</v>
      </c>
      <c r="AT159" s="185" t="s">
        <v>148</v>
      </c>
      <c r="AU159" s="185" t="s">
        <v>83</v>
      </c>
      <c r="AY159" s="18" t="s">
        <v>145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81</v>
      </c>
      <c r="BK159" s="186">
        <f>ROUND(I159*H159,2)</f>
        <v>0</v>
      </c>
      <c r="BL159" s="18" t="s">
        <v>159</v>
      </c>
      <c r="BM159" s="185" t="s">
        <v>1370</v>
      </c>
    </row>
    <row r="160" spans="1:47" s="2" customFormat="1" ht="29.25">
      <c r="A160" s="35"/>
      <c r="B160" s="36"/>
      <c r="C160" s="37"/>
      <c r="D160" s="187" t="s">
        <v>154</v>
      </c>
      <c r="E160" s="37"/>
      <c r="F160" s="188" t="s">
        <v>1371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154</v>
      </c>
      <c r="AU160" s="18" t="s">
        <v>83</v>
      </c>
    </row>
    <row r="161" spans="1:47" s="2" customFormat="1" ht="11.25">
      <c r="A161" s="35"/>
      <c r="B161" s="36"/>
      <c r="C161" s="37"/>
      <c r="D161" s="192" t="s">
        <v>155</v>
      </c>
      <c r="E161" s="37"/>
      <c r="F161" s="193" t="s">
        <v>1372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155</v>
      </c>
      <c r="AU161" s="18" t="s">
        <v>83</v>
      </c>
    </row>
    <row r="162" spans="2:51" s="13" customFormat="1" ht="11.25">
      <c r="B162" s="194"/>
      <c r="C162" s="195"/>
      <c r="D162" s="187" t="s">
        <v>157</v>
      </c>
      <c r="E162" s="196" t="s">
        <v>19</v>
      </c>
      <c r="F162" s="197" t="s">
        <v>1361</v>
      </c>
      <c r="G162" s="195"/>
      <c r="H162" s="198">
        <v>13.13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157</v>
      </c>
      <c r="AU162" s="204" t="s">
        <v>83</v>
      </c>
      <c r="AV162" s="13" t="s">
        <v>83</v>
      </c>
      <c r="AW162" s="13" t="s">
        <v>35</v>
      </c>
      <c r="AX162" s="13" t="s">
        <v>73</v>
      </c>
      <c r="AY162" s="204" t="s">
        <v>145</v>
      </c>
    </row>
    <row r="163" spans="2:51" s="13" customFormat="1" ht="11.25">
      <c r="B163" s="194"/>
      <c r="C163" s="195"/>
      <c r="D163" s="187" t="s">
        <v>157</v>
      </c>
      <c r="E163" s="196" t="s">
        <v>19</v>
      </c>
      <c r="F163" s="197" t="s">
        <v>1362</v>
      </c>
      <c r="G163" s="195"/>
      <c r="H163" s="198">
        <v>13.13</v>
      </c>
      <c r="I163" s="199"/>
      <c r="J163" s="195"/>
      <c r="K163" s="195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157</v>
      </c>
      <c r="AU163" s="204" t="s">
        <v>83</v>
      </c>
      <c r="AV163" s="13" t="s">
        <v>83</v>
      </c>
      <c r="AW163" s="13" t="s">
        <v>35</v>
      </c>
      <c r="AX163" s="13" t="s">
        <v>73</v>
      </c>
      <c r="AY163" s="204" t="s">
        <v>145</v>
      </c>
    </row>
    <row r="164" spans="2:51" s="13" customFormat="1" ht="11.25">
      <c r="B164" s="194"/>
      <c r="C164" s="195"/>
      <c r="D164" s="187" t="s">
        <v>157</v>
      </c>
      <c r="E164" s="196" t="s">
        <v>19</v>
      </c>
      <c r="F164" s="197" t="s">
        <v>1361</v>
      </c>
      <c r="G164" s="195"/>
      <c r="H164" s="198">
        <v>13.13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157</v>
      </c>
      <c r="AU164" s="204" t="s">
        <v>83</v>
      </c>
      <c r="AV164" s="13" t="s">
        <v>83</v>
      </c>
      <c r="AW164" s="13" t="s">
        <v>35</v>
      </c>
      <c r="AX164" s="13" t="s">
        <v>73</v>
      </c>
      <c r="AY164" s="204" t="s">
        <v>145</v>
      </c>
    </row>
    <row r="165" spans="2:51" s="13" customFormat="1" ht="11.25">
      <c r="B165" s="194"/>
      <c r="C165" s="195"/>
      <c r="D165" s="187" t="s">
        <v>157</v>
      </c>
      <c r="E165" s="196" t="s">
        <v>19</v>
      </c>
      <c r="F165" s="197" t="s">
        <v>1373</v>
      </c>
      <c r="G165" s="195"/>
      <c r="H165" s="198">
        <v>57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157</v>
      </c>
      <c r="AU165" s="204" t="s">
        <v>83</v>
      </c>
      <c r="AV165" s="13" t="s">
        <v>83</v>
      </c>
      <c r="AW165" s="13" t="s">
        <v>35</v>
      </c>
      <c r="AX165" s="13" t="s">
        <v>73</v>
      </c>
      <c r="AY165" s="204" t="s">
        <v>145</v>
      </c>
    </row>
    <row r="166" spans="2:51" s="14" customFormat="1" ht="11.25">
      <c r="B166" s="205"/>
      <c r="C166" s="206"/>
      <c r="D166" s="187" t="s">
        <v>157</v>
      </c>
      <c r="E166" s="207" t="s">
        <v>19</v>
      </c>
      <c r="F166" s="208" t="s">
        <v>158</v>
      </c>
      <c r="G166" s="206"/>
      <c r="H166" s="209">
        <v>96.39</v>
      </c>
      <c r="I166" s="210"/>
      <c r="J166" s="206"/>
      <c r="K166" s="206"/>
      <c r="L166" s="211"/>
      <c r="M166" s="216"/>
      <c r="N166" s="217"/>
      <c r="O166" s="217"/>
      <c r="P166" s="217"/>
      <c r="Q166" s="217"/>
      <c r="R166" s="217"/>
      <c r="S166" s="217"/>
      <c r="T166" s="218"/>
      <c r="AT166" s="215" t="s">
        <v>157</v>
      </c>
      <c r="AU166" s="215" t="s">
        <v>83</v>
      </c>
      <c r="AV166" s="14" t="s">
        <v>159</v>
      </c>
      <c r="AW166" s="14" t="s">
        <v>35</v>
      </c>
      <c r="AX166" s="14" t="s">
        <v>81</v>
      </c>
      <c r="AY166" s="215" t="s">
        <v>145</v>
      </c>
    </row>
    <row r="167" spans="2:63" s="12" customFormat="1" ht="22.9" customHeight="1">
      <c r="B167" s="158"/>
      <c r="C167" s="159"/>
      <c r="D167" s="160" t="s">
        <v>72</v>
      </c>
      <c r="E167" s="172" t="s">
        <v>351</v>
      </c>
      <c r="F167" s="172" t="s">
        <v>352</v>
      </c>
      <c r="G167" s="159"/>
      <c r="H167" s="159"/>
      <c r="I167" s="162"/>
      <c r="J167" s="173">
        <f>BK167</f>
        <v>0</v>
      </c>
      <c r="K167" s="159"/>
      <c r="L167" s="164"/>
      <c r="M167" s="165"/>
      <c r="N167" s="166"/>
      <c r="O167" s="166"/>
      <c r="P167" s="167">
        <f>SUM(P168:P170)</f>
        <v>0</v>
      </c>
      <c r="Q167" s="166"/>
      <c r="R167" s="167">
        <f>SUM(R168:R170)</f>
        <v>0</v>
      </c>
      <c r="S167" s="166"/>
      <c r="T167" s="168">
        <f>SUM(T168:T170)</f>
        <v>0</v>
      </c>
      <c r="AR167" s="169" t="s">
        <v>81</v>
      </c>
      <c r="AT167" s="170" t="s">
        <v>72</v>
      </c>
      <c r="AU167" s="170" t="s">
        <v>81</v>
      </c>
      <c r="AY167" s="169" t="s">
        <v>145</v>
      </c>
      <c r="BK167" s="171">
        <f>SUM(BK168:BK170)</f>
        <v>0</v>
      </c>
    </row>
    <row r="168" spans="1:65" s="2" customFormat="1" ht="33" customHeight="1">
      <c r="A168" s="35"/>
      <c r="B168" s="36"/>
      <c r="C168" s="174" t="s">
        <v>313</v>
      </c>
      <c r="D168" s="174" t="s">
        <v>148</v>
      </c>
      <c r="E168" s="175" t="s">
        <v>354</v>
      </c>
      <c r="F168" s="176" t="s">
        <v>355</v>
      </c>
      <c r="G168" s="177" t="s">
        <v>285</v>
      </c>
      <c r="H168" s="178">
        <v>4.908</v>
      </c>
      <c r="I168" s="179"/>
      <c r="J168" s="180">
        <f>ROUND(I168*H168,2)</f>
        <v>0</v>
      </c>
      <c r="K168" s="176" t="s">
        <v>151</v>
      </c>
      <c r="L168" s="40"/>
      <c r="M168" s="181" t="s">
        <v>19</v>
      </c>
      <c r="N168" s="182" t="s">
        <v>44</v>
      </c>
      <c r="O168" s="65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159</v>
      </c>
      <c r="AT168" s="185" t="s">
        <v>148</v>
      </c>
      <c r="AU168" s="185" t="s">
        <v>83</v>
      </c>
      <c r="AY168" s="18" t="s">
        <v>145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81</v>
      </c>
      <c r="BK168" s="186">
        <f>ROUND(I168*H168,2)</f>
        <v>0</v>
      </c>
      <c r="BL168" s="18" t="s">
        <v>159</v>
      </c>
      <c r="BM168" s="185" t="s">
        <v>1374</v>
      </c>
    </row>
    <row r="169" spans="1:47" s="2" customFormat="1" ht="29.25">
      <c r="A169" s="35"/>
      <c r="B169" s="36"/>
      <c r="C169" s="37"/>
      <c r="D169" s="187" t="s">
        <v>154</v>
      </c>
      <c r="E169" s="37"/>
      <c r="F169" s="188" t="s">
        <v>357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154</v>
      </c>
      <c r="AU169" s="18" t="s">
        <v>83</v>
      </c>
    </row>
    <row r="170" spans="1:47" s="2" customFormat="1" ht="11.25">
      <c r="A170" s="35"/>
      <c r="B170" s="36"/>
      <c r="C170" s="37"/>
      <c r="D170" s="192" t="s">
        <v>155</v>
      </c>
      <c r="E170" s="37"/>
      <c r="F170" s="193" t="s">
        <v>358</v>
      </c>
      <c r="G170" s="37"/>
      <c r="H170" s="37"/>
      <c r="I170" s="189"/>
      <c r="J170" s="37"/>
      <c r="K170" s="37"/>
      <c r="L170" s="40"/>
      <c r="M170" s="240"/>
      <c r="N170" s="241"/>
      <c r="O170" s="242"/>
      <c r="P170" s="242"/>
      <c r="Q170" s="242"/>
      <c r="R170" s="242"/>
      <c r="S170" s="242"/>
      <c r="T170" s="24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155</v>
      </c>
      <c r="AU170" s="18" t="s">
        <v>83</v>
      </c>
    </row>
    <row r="171" spans="1:31" s="2" customFormat="1" ht="6.95" customHeight="1">
      <c r="A171" s="35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0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sheetProtection algorithmName="SHA-512" hashValue="pCiZJz2RMzWoS8DrhRHsX41dULuA4SrdyyVAtO7LnOhJzB5AINR+5SpthtzEenTiB8ywmtJPvpV8hmWkZtbgNg==" saltValue="FY6xT8j32IrVlYM/+oMW22KIikx86/zkVxNxqiUHtxnTLqu7a9GjptEM2+ExAbXBa+B7WYQYFwPKWHhfPl1l1w==" spinCount="100000" sheet="1" objects="1" scenarios="1" formatColumns="0" formatRows="0" autoFilter="0"/>
  <autoFilter ref="C82:K17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564851111.1"/>
    <hyperlink ref="F94" r:id="rId2" display="https://podminky.urs.cz/item/CS_URS_2021_01/564851111.2"/>
    <hyperlink ref="F100" r:id="rId3" display="https://podminky.urs.cz/item/CS_URS_2021_01/565135121"/>
    <hyperlink ref="F106" r:id="rId4" display="https://podminky.urs.cz/item/CS_URS_2021_01/565135121"/>
    <hyperlink ref="F112" r:id="rId5" display="https://podminky.urs.cz/item/CS_URS_2021_01/569951133"/>
    <hyperlink ref="F118" r:id="rId6" display="https://podminky.urs.cz/item/CS_URS_2021_01/573191111"/>
    <hyperlink ref="F124" r:id="rId7" display="https://podminky.urs.cz/item/CS_URS_2021_01/573231106"/>
    <hyperlink ref="F132" r:id="rId8" display="https://podminky.urs.cz/item/CS_URS_2021_01/577134111"/>
    <hyperlink ref="F139" r:id="rId9" display="https://podminky.urs.cz/item/CS_URS_2021_01/577155112"/>
    <hyperlink ref="F147" r:id="rId10" display="https://podminky.urs.cz/item/CS_URS_2021_01/919112111"/>
    <hyperlink ref="F154" r:id="rId11" display="https://podminky.urs.cz/item/CS_URS_2021_01/919112222"/>
    <hyperlink ref="F161" r:id="rId12" display="https://podminky.urs.cz/item/CS_URS_2021_01/919122121"/>
    <hyperlink ref="F170" r:id="rId13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120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1375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ROUND((SUM(BE82:BE114)),2)</f>
        <v>0</v>
      </c>
      <c r="G33" s="35"/>
      <c r="H33" s="35"/>
      <c r="I33" s="119">
        <v>0.21</v>
      </c>
      <c r="J33" s="118">
        <f>ROUND(((SUM(BE82:BE114))*I33),2)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ROUND((SUM(BF82:BF114)),2)</f>
        <v>0</v>
      </c>
      <c r="G34" s="35"/>
      <c r="H34" s="35"/>
      <c r="I34" s="119">
        <v>0.15</v>
      </c>
      <c r="J34" s="118">
        <f>ROUND(((SUM(BF82:BF114))*I34),2)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ROUND((SUM(BG82:BG114)),2)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ROUND((SUM(BH82:BH114)),2)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ROUND((SUM(BI82:BI114)),2)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020.N - Příprava území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220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130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2" t="str">
        <f>E7</f>
        <v>NEPOMUK_PŘEŠTICE</v>
      </c>
      <c r="F72" s="373"/>
      <c r="G72" s="373"/>
      <c r="H72" s="373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122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9" t="str">
        <f>E9</f>
        <v>SO 020.N - Příprava území</v>
      </c>
      <c r="F74" s="374"/>
      <c r="G74" s="374"/>
      <c r="H74" s="374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30" t="s">
        <v>23</v>
      </c>
      <c r="J76" s="60" t="str">
        <f>IF(J12="","",J12)</f>
        <v>22. 2. 2021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SPRÁVA A ÚDRŽBA SILNIC PLZEŇSKÉHO KRAJE</v>
      </c>
      <c r="G78" s="37"/>
      <c r="H78" s="37"/>
      <c r="I78" s="30" t="s">
        <v>32</v>
      </c>
      <c r="J78" s="33" t="str">
        <f>E21</f>
        <v>AFRY CZ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36</v>
      </c>
      <c r="J79" s="33" t="str">
        <f>E24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131</v>
      </c>
      <c r="D81" s="150" t="s">
        <v>58</v>
      </c>
      <c r="E81" s="150" t="s">
        <v>54</v>
      </c>
      <c r="F81" s="150" t="s">
        <v>55</v>
      </c>
      <c r="G81" s="150" t="s">
        <v>132</v>
      </c>
      <c r="H81" s="150" t="s">
        <v>133</v>
      </c>
      <c r="I81" s="150" t="s">
        <v>134</v>
      </c>
      <c r="J81" s="150" t="s">
        <v>126</v>
      </c>
      <c r="K81" s="151" t="s">
        <v>135</v>
      </c>
      <c r="L81" s="152"/>
      <c r="M81" s="69" t="s">
        <v>19</v>
      </c>
      <c r="N81" s="70" t="s">
        <v>43</v>
      </c>
      <c r="O81" s="70" t="s">
        <v>136</v>
      </c>
      <c r="P81" s="70" t="s">
        <v>137</v>
      </c>
      <c r="Q81" s="70" t="s">
        <v>138</v>
      </c>
      <c r="R81" s="70" t="s">
        <v>139</v>
      </c>
      <c r="S81" s="70" t="s">
        <v>140</v>
      </c>
      <c r="T81" s="71" t="s">
        <v>141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142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0.009581600000000001</v>
      </c>
      <c r="S82" s="73"/>
      <c r="T82" s="156">
        <f>T83</f>
        <v>23.46115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127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72</v>
      </c>
      <c r="E83" s="161" t="s">
        <v>225</v>
      </c>
      <c r="F83" s="161" t="s">
        <v>226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P84+P106</f>
        <v>0</v>
      </c>
      <c r="Q83" s="166"/>
      <c r="R83" s="167">
        <f>R84+R106</f>
        <v>0.009581600000000001</v>
      </c>
      <c r="S83" s="166"/>
      <c r="T83" s="168">
        <f>T84+T106</f>
        <v>23.46115</v>
      </c>
      <c r="AR83" s="169" t="s">
        <v>81</v>
      </c>
      <c r="AT83" s="170" t="s">
        <v>72</v>
      </c>
      <c r="AU83" s="170" t="s">
        <v>73</v>
      </c>
      <c r="AY83" s="169" t="s">
        <v>145</v>
      </c>
      <c r="BK83" s="171">
        <f>BK84+BK106</f>
        <v>0</v>
      </c>
    </row>
    <row r="84" spans="2:63" s="12" customFormat="1" ht="22.9" customHeight="1">
      <c r="B84" s="158"/>
      <c r="C84" s="159"/>
      <c r="D84" s="160" t="s">
        <v>72</v>
      </c>
      <c r="E84" s="172" t="s">
        <v>81</v>
      </c>
      <c r="F84" s="172" t="s">
        <v>227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SUM(P85:P105)</f>
        <v>0</v>
      </c>
      <c r="Q84" s="166"/>
      <c r="R84" s="167">
        <f>SUM(R85:R105)</f>
        <v>0.009581600000000001</v>
      </c>
      <c r="S84" s="166"/>
      <c r="T84" s="168">
        <f>SUM(T85:T105)</f>
        <v>23.46115</v>
      </c>
      <c r="AR84" s="169" t="s">
        <v>81</v>
      </c>
      <c r="AT84" s="170" t="s">
        <v>72</v>
      </c>
      <c r="AU84" s="170" t="s">
        <v>81</v>
      </c>
      <c r="AY84" s="169" t="s">
        <v>145</v>
      </c>
      <c r="BK84" s="171">
        <f>SUM(BK85:BK105)</f>
        <v>0</v>
      </c>
    </row>
    <row r="85" spans="1:65" s="2" customFormat="1" ht="24.2" customHeight="1">
      <c r="A85" s="35"/>
      <c r="B85" s="36"/>
      <c r="C85" s="174" t="s">
        <v>81</v>
      </c>
      <c r="D85" s="174" t="s">
        <v>148</v>
      </c>
      <c r="E85" s="175" t="s">
        <v>1376</v>
      </c>
      <c r="F85" s="176" t="s">
        <v>1377</v>
      </c>
      <c r="G85" s="177" t="s">
        <v>230</v>
      </c>
      <c r="H85" s="178">
        <v>13.1</v>
      </c>
      <c r="I85" s="179"/>
      <c r="J85" s="180">
        <f>ROUND(I85*H85,2)</f>
        <v>0</v>
      </c>
      <c r="K85" s="176" t="s">
        <v>151</v>
      </c>
      <c r="L85" s="40"/>
      <c r="M85" s="181" t="s">
        <v>19</v>
      </c>
      <c r="N85" s="182" t="s">
        <v>44</v>
      </c>
      <c r="O85" s="65"/>
      <c r="P85" s="183">
        <f>O85*H85</f>
        <v>0</v>
      </c>
      <c r="Q85" s="183">
        <v>3E-05</v>
      </c>
      <c r="R85" s="183">
        <f>Q85*H85</f>
        <v>0.000393</v>
      </c>
      <c r="S85" s="183">
        <v>0.069</v>
      </c>
      <c r="T85" s="184">
        <f>S85*H85</f>
        <v>0.9039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159</v>
      </c>
      <c r="AT85" s="185" t="s">
        <v>148</v>
      </c>
      <c r="AU85" s="185" t="s">
        <v>83</v>
      </c>
      <c r="AY85" s="18" t="s">
        <v>145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81</v>
      </c>
      <c r="BK85" s="186">
        <f>ROUND(I85*H85,2)</f>
        <v>0</v>
      </c>
      <c r="BL85" s="18" t="s">
        <v>159</v>
      </c>
      <c r="BM85" s="185" t="s">
        <v>1378</v>
      </c>
    </row>
    <row r="86" spans="1:47" s="2" customFormat="1" ht="29.25">
      <c r="A86" s="35"/>
      <c r="B86" s="36"/>
      <c r="C86" s="37"/>
      <c r="D86" s="187" t="s">
        <v>154</v>
      </c>
      <c r="E86" s="37"/>
      <c r="F86" s="188" t="s">
        <v>1379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154</v>
      </c>
      <c r="AU86" s="18" t="s">
        <v>83</v>
      </c>
    </row>
    <row r="87" spans="1:47" s="2" customFormat="1" ht="11.25">
      <c r="A87" s="35"/>
      <c r="B87" s="36"/>
      <c r="C87" s="37"/>
      <c r="D87" s="192" t="s">
        <v>155</v>
      </c>
      <c r="E87" s="37"/>
      <c r="F87" s="193" t="s">
        <v>1380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155</v>
      </c>
      <c r="AU87" s="18" t="s">
        <v>83</v>
      </c>
    </row>
    <row r="88" spans="2:51" s="13" customFormat="1" ht="11.25">
      <c r="B88" s="194"/>
      <c r="C88" s="195"/>
      <c r="D88" s="187" t="s">
        <v>157</v>
      </c>
      <c r="E88" s="196" t="s">
        <v>19</v>
      </c>
      <c r="F88" s="197" t="s">
        <v>1381</v>
      </c>
      <c r="G88" s="195"/>
      <c r="H88" s="198">
        <v>13.1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157</v>
      </c>
      <c r="AU88" s="204" t="s">
        <v>83</v>
      </c>
      <c r="AV88" s="13" t="s">
        <v>83</v>
      </c>
      <c r="AW88" s="13" t="s">
        <v>35</v>
      </c>
      <c r="AX88" s="13" t="s">
        <v>73</v>
      </c>
      <c r="AY88" s="204" t="s">
        <v>145</v>
      </c>
    </row>
    <row r="89" spans="2:51" s="14" customFormat="1" ht="11.25">
      <c r="B89" s="205"/>
      <c r="C89" s="206"/>
      <c r="D89" s="187" t="s">
        <v>157</v>
      </c>
      <c r="E89" s="207" t="s">
        <v>19</v>
      </c>
      <c r="F89" s="208" t="s">
        <v>158</v>
      </c>
      <c r="G89" s="206"/>
      <c r="H89" s="209">
        <v>13.1</v>
      </c>
      <c r="I89" s="210"/>
      <c r="J89" s="206"/>
      <c r="K89" s="206"/>
      <c r="L89" s="211"/>
      <c r="M89" s="216"/>
      <c r="N89" s="217"/>
      <c r="O89" s="217"/>
      <c r="P89" s="217"/>
      <c r="Q89" s="217"/>
      <c r="R89" s="217"/>
      <c r="S89" s="217"/>
      <c r="T89" s="218"/>
      <c r="AT89" s="215" t="s">
        <v>157</v>
      </c>
      <c r="AU89" s="215" t="s">
        <v>83</v>
      </c>
      <c r="AV89" s="14" t="s">
        <v>159</v>
      </c>
      <c r="AW89" s="14" t="s">
        <v>35</v>
      </c>
      <c r="AX89" s="14" t="s">
        <v>81</v>
      </c>
      <c r="AY89" s="215" t="s">
        <v>145</v>
      </c>
    </row>
    <row r="90" spans="1:65" s="2" customFormat="1" ht="24.2" customHeight="1">
      <c r="A90" s="35"/>
      <c r="B90" s="36"/>
      <c r="C90" s="174" t="s">
        <v>83</v>
      </c>
      <c r="D90" s="174" t="s">
        <v>148</v>
      </c>
      <c r="E90" s="175" t="s">
        <v>1382</v>
      </c>
      <c r="F90" s="176" t="s">
        <v>1383</v>
      </c>
      <c r="G90" s="177" t="s">
        <v>230</v>
      </c>
      <c r="H90" s="178">
        <v>13.1</v>
      </c>
      <c r="I90" s="179"/>
      <c r="J90" s="180">
        <f>ROUND(I90*H90,2)</f>
        <v>0</v>
      </c>
      <c r="K90" s="176" t="s">
        <v>151</v>
      </c>
      <c r="L90" s="40"/>
      <c r="M90" s="181" t="s">
        <v>19</v>
      </c>
      <c r="N90" s="182" t="s">
        <v>44</v>
      </c>
      <c r="O90" s="65"/>
      <c r="P90" s="183">
        <f>O90*H90</f>
        <v>0</v>
      </c>
      <c r="Q90" s="183">
        <v>4E-05</v>
      </c>
      <c r="R90" s="183">
        <f>Q90*H90</f>
        <v>0.000524</v>
      </c>
      <c r="S90" s="183">
        <v>0.092</v>
      </c>
      <c r="T90" s="184">
        <f>S90*H90</f>
        <v>1.2052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148</v>
      </c>
      <c r="AU90" s="185" t="s">
        <v>83</v>
      </c>
      <c r="AY90" s="18" t="s">
        <v>145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81</v>
      </c>
      <c r="BK90" s="186">
        <f>ROUND(I90*H90,2)</f>
        <v>0</v>
      </c>
      <c r="BL90" s="18" t="s">
        <v>159</v>
      </c>
      <c r="BM90" s="185" t="s">
        <v>1384</v>
      </c>
    </row>
    <row r="91" spans="1:47" s="2" customFormat="1" ht="29.25">
      <c r="A91" s="35"/>
      <c r="B91" s="36"/>
      <c r="C91" s="37"/>
      <c r="D91" s="187" t="s">
        <v>154</v>
      </c>
      <c r="E91" s="37"/>
      <c r="F91" s="188" t="s">
        <v>1385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154</v>
      </c>
      <c r="AU91" s="18" t="s">
        <v>83</v>
      </c>
    </row>
    <row r="92" spans="1:47" s="2" customFormat="1" ht="11.25">
      <c r="A92" s="35"/>
      <c r="B92" s="36"/>
      <c r="C92" s="37"/>
      <c r="D92" s="192" t="s">
        <v>155</v>
      </c>
      <c r="E92" s="37"/>
      <c r="F92" s="193" t="s">
        <v>1386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155</v>
      </c>
      <c r="AU92" s="18" t="s">
        <v>83</v>
      </c>
    </row>
    <row r="93" spans="2:51" s="13" customFormat="1" ht="11.25">
      <c r="B93" s="194"/>
      <c r="C93" s="195"/>
      <c r="D93" s="187" t="s">
        <v>157</v>
      </c>
      <c r="E93" s="196" t="s">
        <v>19</v>
      </c>
      <c r="F93" s="197" t="s">
        <v>1387</v>
      </c>
      <c r="G93" s="195"/>
      <c r="H93" s="198">
        <v>13.1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157</v>
      </c>
      <c r="AU93" s="204" t="s">
        <v>83</v>
      </c>
      <c r="AV93" s="13" t="s">
        <v>83</v>
      </c>
      <c r="AW93" s="13" t="s">
        <v>35</v>
      </c>
      <c r="AX93" s="13" t="s">
        <v>73</v>
      </c>
      <c r="AY93" s="204" t="s">
        <v>145</v>
      </c>
    </row>
    <row r="94" spans="2:51" s="14" customFormat="1" ht="11.25">
      <c r="B94" s="205"/>
      <c r="C94" s="206"/>
      <c r="D94" s="187" t="s">
        <v>157</v>
      </c>
      <c r="E94" s="207" t="s">
        <v>19</v>
      </c>
      <c r="F94" s="208" t="s">
        <v>158</v>
      </c>
      <c r="G94" s="206"/>
      <c r="H94" s="209">
        <v>13.1</v>
      </c>
      <c r="I94" s="210"/>
      <c r="J94" s="206"/>
      <c r="K94" s="206"/>
      <c r="L94" s="211"/>
      <c r="M94" s="216"/>
      <c r="N94" s="217"/>
      <c r="O94" s="217"/>
      <c r="P94" s="217"/>
      <c r="Q94" s="217"/>
      <c r="R94" s="217"/>
      <c r="S94" s="217"/>
      <c r="T94" s="218"/>
      <c r="AT94" s="215" t="s">
        <v>157</v>
      </c>
      <c r="AU94" s="215" t="s">
        <v>83</v>
      </c>
      <c r="AV94" s="14" t="s">
        <v>159</v>
      </c>
      <c r="AW94" s="14" t="s">
        <v>35</v>
      </c>
      <c r="AX94" s="14" t="s">
        <v>81</v>
      </c>
      <c r="AY94" s="215" t="s">
        <v>145</v>
      </c>
    </row>
    <row r="95" spans="1:65" s="2" customFormat="1" ht="24.2" customHeight="1">
      <c r="A95" s="35"/>
      <c r="B95" s="36"/>
      <c r="C95" s="174" t="s">
        <v>174</v>
      </c>
      <c r="D95" s="174" t="s">
        <v>148</v>
      </c>
      <c r="E95" s="175" t="s">
        <v>243</v>
      </c>
      <c r="F95" s="176" t="s">
        <v>244</v>
      </c>
      <c r="G95" s="177" t="s">
        <v>230</v>
      </c>
      <c r="H95" s="178">
        <v>61.89</v>
      </c>
      <c r="I95" s="179"/>
      <c r="J95" s="180">
        <f>ROUND(I95*H95,2)</f>
        <v>0</v>
      </c>
      <c r="K95" s="176" t="s">
        <v>151</v>
      </c>
      <c r="L95" s="40"/>
      <c r="M95" s="181" t="s">
        <v>19</v>
      </c>
      <c r="N95" s="182" t="s">
        <v>44</v>
      </c>
      <c r="O95" s="65"/>
      <c r="P95" s="183">
        <f>O95*H95</f>
        <v>0</v>
      </c>
      <c r="Q95" s="183">
        <v>5E-05</v>
      </c>
      <c r="R95" s="183">
        <f>Q95*H95</f>
        <v>0.0030945</v>
      </c>
      <c r="S95" s="183">
        <v>0.115</v>
      </c>
      <c r="T95" s="184">
        <f>S95*H95</f>
        <v>7.11735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159</v>
      </c>
      <c r="AT95" s="185" t="s">
        <v>148</v>
      </c>
      <c r="AU95" s="185" t="s">
        <v>83</v>
      </c>
      <c r="AY95" s="18" t="s">
        <v>145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81</v>
      </c>
      <c r="BK95" s="186">
        <f>ROUND(I95*H95,2)</f>
        <v>0</v>
      </c>
      <c r="BL95" s="18" t="s">
        <v>159</v>
      </c>
      <c r="BM95" s="185" t="s">
        <v>1388</v>
      </c>
    </row>
    <row r="96" spans="1:47" s="2" customFormat="1" ht="29.25">
      <c r="A96" s="35"/>
      <c r="B96" s="36"/>
      <c r="C96" s="37"/>
      <c r="D96" s="187" t="s">
        <v>154</v>
      </c>
      <c r="E96" s="37"/>
      <c r="F96" s="188" t="s">
        <v>246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154</v>
      </c>
      <c r="AU96" s="18" t="s">
        <v>83</v>
      </c>
    </row>
    <row r="97" spans="1:47" s="2" customFormat="1" ht="11.25">
      <c r="A97" s="35"/>
      <c r="B97" s="36"/>
      <c r="C97" s="37"/>
      <c r="D97" s="192" t="s">
        <v>155</v>
      </c>
      <c r="E97" s="37"/>
      <c r="F97" s="193" t="s">
        <v>247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155</v>
      </c>
      <c r="AU97" s="18" t="s">
        <v>83</v>
      </c>
    </row>
    <row r="98" spans="2:51" s="13" customFormat="1" ht="11.25">
      <c r="B98" s="194"/>
      <c r="C98" s="195"/>
      <c r="D98" s="187" t="s">
        <v>157</v>
      </c>
      <c r="E98" s="196" t="s">
        <v>19</v>
      </c>
      <c r="F98" s="197" t="s">
        <v>1389</v>
      </c>
      <c r="G98" s="195"/>
      <c r="H98" s="198">
        <v>61.89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157</v>
      </c>
      <c r="AU98" s="204" t="s">
        <v>83</v>
      </c>
      <c r="AV98" s="13" t="s">
        <v>83</v>
      </c>
      <c r="AW98" s="13" t="s">
        <v>35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87" t="s">
        <v>157</v>
      </c>
      <c r="E99" s="207" t="s">
        <v>19</v>
      </c>
      <c r="F99" s="208" t="s">
        <v>158</v>
      </c>
      <c r="G99" s="206"/>
      <c r="H99" s="209">
        <v>61.89</v>
      </c>
      <c r="I99" s="210"/>
      <c r="J99" s="206"/>
      <c r="K99" s="206"/>
      <c r="L99" s="211"/>
      <c r="M99" s="216"/>
      <c r="N99" s="217"/>
      <c r="O99" s="217"/>
      <c r="P99" s="217"/>
      <c r="Q99" s="217"/>
      <c r="R99" s="217"/>
      <c r="S99" s="217"/>
      <c r="T99" s="218"/>
      <c r="AT99" s="215" t="s">
        <v>157</v>
      </c>
      <c r="AU99" s="215" t="s">
        <v>83</v>
      </c>
      <c r="AV99" s="14" t="s">
        <v>159</v>
      </c>
      <c r="AW99" s="14" t="s">
        <v>35</v>
      </c>
      <c r="AX99" s="14" t="s">
        <v>81</v>
      </c>
      <c r="AY99" s="215" t="s">
        <v>145</v>
      </c>
    </row>
    <row r="100" spans="1:65" s="2" customFormat="1" ht="24.2" customHeight="1">
      <c r="A100" s="35"/>
      <c r="B100" s="36"/>
      <c r="C100" s="174" t="s">
        <v>159</v>
      </c>
      <c r="D100" s="174" t="s">
        <v>148</v>
      </c>
      <c r="E100" s="175" t="s">
        <v>251</v>
      </c>
      <c r="F100" s="176" t="s">
        <v>252</v>
      </c>
      <c r="G100" s="177" t="s">
        <v>230</v>
      </c>
      <c r="H100" s="178">
        <v>61.89</v>
      </c>
      <c r="I100" s="179"/>
      <c r="J100" s="180">
        <f>ROUND(I100*H100,2)</f>
        <v>0</v>
      </c>
      <c r="K100" s="176" t="s">
        <v>151</v>
      </c>
      <c r="L100" s="40"/>
      <c r="M100" s="181" t="s">
        <v>19</v>
      </c>
      <c r="N100" s="182" t="s">
        <v>44</v>
      </c>
      <c r="O100" s="65"/>
      <c r="P100" s="183">
        <f>O100*H100</f>
        <v>0</v>
      </c>
      <c r="Q100" s="183">
        <v>9E-05</v>
      </c>
      <c r="R100" s="183">
        <f>Q100*H100</f>
        <v>0.005570100000000001</v>
      </c>
      <c r="S100" s="183">
        <v>0.23</v>
      </c>
      <c r="T100" s="184">
        <f>S100*H100</f>
        <v>14.2347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159</v>
      </c>
      <c r="AT100" s="185" t="s">
        <v>148</v>
      </c>
      <c r="AU100" s="185" t="s">
        <v>83</v>
      </c>
      <c r="AY100" s="18" t="s">
        <v>145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81</v>
      </c>
      <c r="BK100" s="186">
        <f>ROUND(I100*H100,2)</f>
        <v>0</v>
      </c>
      <c r="BL100" s="18" t="s">
        <v>159</v>
      </c>
      <c r="BM100" s="185" t="s">
        <v>1390</v>
      </c>
    </row>
    <row r="101" spans="1:47" s="2" customFormat="1" ht="29.25">
      <c r="A101" s="35"/>
      <c r="B101" s="36"/>
      <c r="C101" s="37"/>
      <c r="D101" s="187" t="s">
        <v>154</v>
      </c>
      <c r="E101" s="37"/>
      <c r="F101" s="188" t="s">
        <v>254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154</v>
      </c>
      <c r="AU101" s="18" t="s">
        <v>83</v>
      </c>
    </row>
    <row r="102" spans="1:47" s="2" customFormat="1" ht="11.25">
      <c r="A102" s="35"/>
      <c r="B102" s="36"/>
      <c r="C102" s="37"/>
      <c r="D102" s="192" t="s">
        <v>155</v>
      </c>
      <c r="E102" s="37"/>
      <c r="F102" s="193" t="s">
        <v>255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155</v>
      </c>
      <c r="AU102" s="18" t="s">
        <v>83</v>
      </c>
    </row>
    <row r="103" spans="2:51" s="15" customFormat="1" ht="11.25">
      <c r="B103" s="220"/>
      <c r="C103" s="221"/>
      <c r="D103" s="187" t="s">
        <v>157</v>
      </c>
      <c r="E103" s="222" t="s">
        <v>19</v>
      </c>
      <c r="F103" s="223" t="s">
        <v>248</v>
      </c>
      <c r="G103" s="221"/>
      <c r="H103" s="222" t="s">
        <v>19</v>
      </c>
      <c r="I103" s="224"/>
      <c r="J103" s="221"/>
      <c r="K103" s="221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157</v>
      </c>
      <c r="AU103" s="229" t="s">
        <v>83</v>
      </c>
      <c r="AV103" s="15" t="s">
        <v>81</v>
      </c>
      <c r="AW103" s="15" t="s">
        <v>35</v>
      </c>
      <c r="AX103" s="15" t="s">
        <v>73</v>
      </c>
      <c r="AY103" s="229" t="s">
        <v>145</v>
      </c>
    </row>
    <row r="104" spans="2:51" s="13" customFormat="1" ht="11.25">
      <c r="B104" s="194"/>
      <c r="C104" s="195"/>
      <c r="D104" s="187" t="s">
        <v>157</v>
      </c>
      <c r="E104" s="196" t="s">
        <v>19</v>
      </c>
      <c r="F104" s="197" t="s">
        <v>1389</v>
      </c>
      <c r="G104" s="195"/>
      <c r="H104" s="198">
        <v>61.89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157</v>
      </c>
      <c r="AU104" s="204" t="s">
        <v>83</v>
      </c>
      <c r="AV104" s="13" t="s">
        <v>83</v>
      </c>
      <c r="AW104" s="13" t="s">
        <v>35</v>
      </c>
      <c r="AX104" s="13" t="s">
        <v>73</v>
      </c>
      <c r="AY104" s="204" t="s">
        <v>145</v>
      </c>
    </row>
    <row r="105" spans="2:51" s="14" customFormat="1" ht="11.25">
      <c r="B105" s="205"/>
      <c r="C105" s="206"/>
      <c r="D105" s="187" t="s">
        <v>157</v>
      </c>
      <c r="E105" s="207" t="s">
        <v>19</v>
      </c>
      <c r="F105" s="208" t="s">
        <v>158</v>
      </c>
      <c r="G105" s="206"/>
      <c r="H105" s="209">
        <v>61.89</v>
      </c>
      <c r="I105" s="210"/>
      <c r="J105" s="206"/>
      <c r="K105" s="206"/>
      <c r="L105" s="211"/>
      <c r="M105" s="216"/>
      <c r="N105" s="217"/>
      <c r="O105" s="217"/>
      <c r="P105" s="217"/>
      <c r="Q105" s="217"/>
      <c r="R105" s="217"/>
      <c r="S105" s="217"/>
      <c r="T105" s="218"/>
      <c r="AT105" s="215" t="s">
        <v>157</v>
      </c>
      <c r="AU105" s="215" t="s">
        <v>83</v>
      </c>
      <c r="AV105" s="14" t="s">
        <v>159</v>
      </c>
      <c r="AW105" s="14" t="s">
        <v>35</v>
      </c>
      <c r="AX105" s="14" t="s">
        <v>81</v>
      </c>
      <c r="AY105" s="215" t="s">
        <v>145</v>
      </c>
    </row>
    <row r="106" spans="2:63" s="12" customFormat="1" ht="22.9" customHeight="1">
      <c r="B106" s="158"/>
      <c r="C106" s="159"/>
      <c r="D106" s="160" t="s">
        <v>72</v>
      </c>
      <c r="E106" s="172" t="s">
        <v>319</v>
      </c>
      <c r="F106" s="172" t="s">
        <v>320</v>
      </c>
      <c r="G106" s="159"/>
      <c r="H106" s="159"/>
      <c r="I106" s="162"/>
      <c r="J106" s="173">
        <f>BK106</f>
        <v>0</v>
      </c>
      <c r="K106" s="159"/>
      <c r="L106" s="164"/>
      <c r="M106" s="165"/>
      <c r="N106" s="166"/>
      <c r="O106" s="166"/>
      <c r="P106" s="167">
        <f>SUM(P107:P114)</f>
        <v>0</v>
      </c>
      <c r="Q106" s="166"/>
      <c r="R106" s="167">
        <f>SUM(R107:R114)</f>
        <v>0</v>
      </c>
      <c r="S106" s="166"/>
      <c r="T106" s="168">
        <f>SUM(T107:T114)</f>
        <v>0</v>
      </c>
      <c r="AR106" s="169" t="s">
        <v>81</v>
      </c>
      <c r="AT106" s="170" t="s">
        <v>72</v>
      </c>
      <c r="AU106" s="170" t="s">
        <v>81</v>
      </c>
      <c r="AY106" s="169" t="s">
        <v>145</v>
      </c>
      <c r="BK106" s="171">
        <f>SUM(BK107:BK114)</f>
        <v>0</v>
      </c>
    </row>
    <row r="107" spans="1:65" s="2" customFormat="1" ht="21.75" customHeight="1">
      <c r="A107" s="35"/>
      <c r="B107" s="36"/>
      <c r="C107" s="174" t="s">
        <v>144</v>
      </c>
      <c r="D107" s="174" t="s">
        <v>148</v>
      </c>
      <c r="E107" s="175" t="s">
        <v>322</v>
      </c>
      <c r="F107" s="176" t="s">
        <v>323</v>
      </c>
      <c r="G107" s="177" t="s">
        <v>285</v>
      </c>
      <c r="H107" s="178">
        <v>23.461</v>
      </c>
      <c r="I107" s="179"/>
      <c r="J107" s="180">
        <f>ROUND(I107*H107,2)</f>
        <v>0</v>
      </c>
      <c r="K107" s="176" t="s">
        <v>151</v>
      </c>
      <c r="L107" s="40"/>
      <c r="M107" s="181" t="s">
        <v>19</v>
      </c>
      <c r="N107" s="182" t="s">
        <v>44</v>
      </c>
      <c r="O107" s="65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159</v>
      </c>
      <c r="AT107" s="185" t="s">
        <v>148</v>
      </c>
      <c r="AU107" s="185" t="s">
        <v>83</v>
      </c>
      <c r="AY107" s="18" t="s">
        <v>145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8" t="s">
        <v>81</v>
      </c>
      <c r="BK107" s="186">
        <f>ROUND(I107*H107,2)</f>
        <v>0</v>
      </c>
      <c r="BL107" s="18" t="s">
        <v>159</v>
      </c>
      <c r="BM107" s="185" t="s">
        <v>1391</v>
      </c>
    </row>
    <row r="108" spans="1:47" s="2" customFormat="1" ht="19.5">
      <c r="A108" s="35"/>
      <c r="B108" s="36"/>
      <c r="C108" s="37"/>
      <c r="D108" s="187" t="s">
        <v>154</v>
      </c>
      <c r="E108" s="37"/>
      <c r="F108" s="188" t="s">
        <v>325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154</v>
      </c>
      <c r="AU108" s="18" t="s">
        <v>83</v>
      </c>
    </row>
    <row r="109" spans="1:47" s="2" customFormat="1" ht="11.25">
      <c r="A109" s="35"/>
      <c r="B109" s="36"/>
      <c r="C109" s="37"/>
      <c r="D109" s="192" t="s">
        <v>155</v>
      </c>
      <c r="E109" s="37"/>
      <c r="F109" s="193" t="s">
        <v>326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155</v>
      </c>
      <c r="AU109" s="18" t="s">
        <v>83</v>
      </c>
    </row>
    <row r="110" spans="1:65" s="2" customFormat="1" ht="24.2" customHeight="1">
      <c r="A110" s="35"/>
      <c r="B110" s="36"/>
      <c r="C110" s="174" t="s">
        <v>190</v>
      </c>
      <c r="D110" s="174" t="s">
        <v>148</v>
      </c>
      <c r="E110" s="175" t="s">
        <v>327</v>
      </c>
      <c r="F110" s="176" t="s">
        <v>328</v>
      </c>
      <c r="G110" s="177" t="s">
        <v>285</v>
      </c>
      <c r="H110" s="178">
        <v>29.526</v>
      </c>
      <c r="I110" s="179"/>
      <c r="J110" s="180">
        <f>ROUND(I110*H110,2)</f>
        <v>0</v>
      </c>
      <c r="K110" s="176" t="s">
        <v>151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159</v>
      </c>
      <c r="AT110" s="185" t="s">
        <v>148</v>
      </c>
      <c r="AU110" s="185" t="s">
        <v>83</v>
      </c>
      <c r="AY110" s="18" t="s">
        <v>145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159</v>
      </c>
      <c r="BM110" s="185" t="s">
        <v>1392</v>
      </c>
    </row>
    <row r="111" spans="1:47" s="2" customFormat="1" ht="29.25">
      <c r="A111" s="35"/>
      <c r="B111" s="36"/>
      <c r="C111" s="37"/>
      <c r="D111" s="187" t="s">
        <v>154</v>
      </c>
      <c r="E111" s="37"/>
      <c r="F111" s="188" t="s">
        <v>330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47" s="2" customFormat="1" ht="11.25">
      <c r="A112" s="35"/>
      <c r="B112" s="36"/>
      <c r="C112" s="37"/>
      <c r="D112" s="192" t="s">
        <v>155</v>
      </c>
      <c r="E112" s="37"/>
      <c r="F112" s="193" t="s">
        <v>331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83</v>
      </c>
    </row>
    <row r="113" spans="2:51" s="13" customFormat="1" ht="11.25">
      <c r="B113" s="194"/>
      <c r="C113" s="195"/>
      <c r="D113" s="187" t="s">
        <v>157</v>
      </c>
      <c r="E113" s="196" t="s">
        <v>19</v>
      </c>
      <c r="F113" s="197" t="s">
        <v>1393</v>
      </c>
      <c r="G113" s="195"/>
      <c r="H113" s="198">
        <v>29.526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157</v>
      </c>
      <c r="AU113" s="204" t="s">
        <v>83</v>
      </c>
      <c r="AV113" s="13" t="s">
        <v>83</v>
      </c>
      <c r="AW113" s="13" t="s">
        <v>35</v>
      </c>
      <c r="AX113" s="13" t="s">
        <v>73</v>
      </c>
      <c r="AY113" s="204" t="s">
        <v>145</v>
      </c>
    </row>
    <row r="114" spans="2:51" s="14" customFormat="1" ht="11.25">
      <c r="B114" s="205"/>
      <c r="C114" s="206"/>
      <c r="D114" s="187" t="s">
        <v>157</v>
      </c>
      <c r="E114" s="207" t="s">
        <v>19</v>
      </c>
      <c r="F114" s="208" t="s">
        <v>158</v>
      </c>
      <c r="G114" s="206"/>
      <c r="H114" s="209">
        <v>29.526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157</v>
      </c>
      <c r="AU114" s="215" t="s">
        <v>83</v>
      </c>
      <c r="AV114" s="14" t="s">
        <v>159</v>
      </c>
      <c r="AW114" s="14" t="s">
        <v>35</v>
      </c>
      <c r="AX114" s="14" t="s">
        <v>81</v>
      </c>
      <c r="AY114" s="215" t="s">
        <v>145</v>
      </c>
    </row>
    <row r="115" spans="1:31" s="2" customFormat="1" ht="6.95" customHeight="1">
      <c r="A115" s="35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0"/>
      <c r="M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</sheetData>
  <sheetProtection algorithmName="SHA-512" hashValue="GCCloBWFue2YwqmSjkX0r6/+CZHA2+1KPa45qlLtuVA3leoUzkQKdIu/052u4KqzHzBcWMAnRUdnH0Cv9sc3GQ==" saltValue="dbqG/+OopCF0A3LcXhha3Rlh2nqso9EXBlfqTK0rGmL+Z2ChmsLynoxtU1ehttgH95hxyXpZNZU1gdbIrshF1w==" spinCount="100000" sheet="1" objects="1" scenarios="1" formatColumns="0" formatRows="0" autoFilter="0"/>
  <autoFilter ref="C81:K11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1/113154321"/>
    <hyperlink ref="F92" r:id="rId2" display="https://podminky.urs.cz/item/CS_URS_2021_01/113154322"/>
    <hyperlink ref="F97" r:id="rId3" display="https://podminky.urs.cz/item/CS_URS_2021_01/113154323"/>
    <hyperlink ref="F102" r:id="rId4" display="https://podminky.urs.cz/item/CS_URS_2021_01/113154324"/>
    <hyperlink ref="F109" r:id="rId5" display="https://podminky.urs.cz/item/CS_URS_2021_01/997221551"/>
    <hyperlink ref="F112" r:id="rId6" display="https://podminky.urs.cz/item/CS_URS_2021_01/99722155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1394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1395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1396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1397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1398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1399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1400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1401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1402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1403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1404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80</v>
      </c>
      <c r="F18" s="380" t="s">
        <v>1405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1406</v>
      </c>
      <c r="F19" s="380" t="s">
        <v>1407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1408</v>
      </c>
      <c r="F20" s="380" t="s">
        <v>1409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1410</v>
      </c>
      <c r="F21" s="380" t="s">
        <v>1411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1412</v>
      </c>
      <c r="F22" s="380" t="s">
        <v>1413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1414</v>
      </c>
      <c r="F23" s="380" t="s">
        <v>1415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1416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1417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1418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1419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1420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1421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1422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1423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1424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131</v>
      </c>
      <c r="F36" s="253"/>
      <c r="G36" s="380" t="s">
        <v>1425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1426</v>
      </c>
      <c r="F37" s="253"/>
      <c r="G37" s="380" t="s">
        <v>1427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54</v>
      </c>
      <c r="F38" s="253"/>
      <c r="G38" s="380" t="s">
        <v>1428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55</v>
      </c>
      <c r="F39" s="253"/>
      <c r="G39" s="380" t="s">
        <v>1429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132</v>
      </c>
      <c r="F40" s="253"/>
      <c r="G40" s="380" t="s">
        <v>1430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133</v>
      </c>
      <c r="F41" s="253"/>
      <c r="G41" s="380" t="s">
        <v>1431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1432</v>
      </c>
      <c r="F42" s="253"/>
      <c r="G42" s="380" t="s">
        <v>1433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1434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1435</v>
      </c>
      <c r="F44" s="253"/>
      <c r="G44" s="380" t="s">
        <v>1436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135</v>
      </c>
      <c r="F45" s="253"/>
      <c r="G45" s="380" t="s">
        <v>1437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1438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1439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1440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1441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1442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1443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1444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1445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1446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1447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1448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1449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1450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1451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1452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1453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1454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1455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1456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1457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1458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1459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1460</v>
      </c>
      <c r="D76" s="269"/>
      <c r="E76" s="269"/>
      <c r="F76" s="269" t="s">
        <v>1461</v>
      </c>
      <c r="G76" s="270"/>
      <c r="H76" s="269" t="s">
        <v>55</v>
      </c>
      <c r="I76" s="269" t="s">
        <v>58</v>
      </c>
      <c r="J76" s="269" t="s">
        <v>1462</v>
      </c>
      <c r="K76" s="268"/>
    </row>
    <row r="77" spans="2:11" s="1" customFormat="1" ht="17.25" customHeight="1">
      <c r="B77" s="267"/>
      <c r="C77" s="271" t="s">
        <v>1463</v>
      </c>
      <c r="D77" s="271"/>
      <c r="E77" s="271"/>
      <c r="F77" s="272" t="s">
        <v>1464</v>
      </c>
      <c r="G77" s="273"/>
      <c r="H77" s="271"/>
      <c r="I77" s="271"/>
      <c r="J77" s="271" t="s">
        <v>1465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54</v>
      </c>
      <c r="D79" s="276"/>
      <c r="E79" s="276"/>
      <c r="F79" s="277" t="s">
        <v>1466</v>
      </c>
      <c r="G79" s="278"/>
      <c r="H79" s="256" t="s">
        <v>1467</v>
      </c>
      <c r="I79" s="256" t="s">
        <v>1468</v>
      </c>
      <c r="J79" s="256">
        <v>20</v>
      </c>
      <c r="K79" s="268"/>
    </row>
    <row r="80" spans="2:11" s="1" customFormat="1" ht="15" customHeight="1">
      <c r="B80" s="267"/>
      <c r="C80" s="256" t="s">
        <v>1469</v>
      </c>
      <c r="D80" s="256"/>
      <c r="E80" s="256"/>
      <c r="F80" s="277" t="s">
        <v>1466</v>
      </c>
      <c r="G80" s="278"/>
      <c r="H80" s="256" t="s">
        <v>1470</v>
      </c>
      <c r="I80" s="256" t="s">
        <v>1468</v>
      </c>
      <c r="J80" s="256">
        <v>120</v>
      </c>
      <c r="K80" s="268"/>
    </row>
    <row r="81" spans="2:11" s="1" customFormat="1" ht="15" customHeight="1">
      <c r="B81" s="279"/>
      <c r="C81" s="256" t="s">
        <v>1471</v>
      </c>
      <c r="D81" s="256"/>
      <c r="E81" s="256"/>
      <c r="F81" s="277" t="s">
        <v>1472</v>
      </c>
      <c r="G81" s="278"/>
      <c r="H81" s="256" t="s">
        <v>1473</v>
      </c>
      <c r="I81" s="256" t="s">
        <v>1468</v>
      </c>
      <c r="J81" s="256">
        <v>50</v>
      </c>
      <c r="K81" s="268"/>
    </row>
    <row r="82" spans="2:11" s="1" customFormat="1" ht="15" customHeight="1">
      <c r="B82" s="279"/>
      <c r="C82" s="256" t="s">
        <v>1474</v>
      </c>
      <c r="D82" s="256"/>
      <c r="E82" s="256"/>
      <c r="F82" s="277" t="s">
        <v>1466</v>
      </c>
      <c r="G82" s="278"/>
      <c r="H82" s="256" t="s">
        <v>1475</v>
      </c>
      <c r="I82" s="256" t="s">
        <v>1476</v>
      </c>
      <c r="J82" s="256"/>
      <c r="K82" s="268"/>
    </row>
    <row r="83" spans="2:11" s="1" customFormat="1" ht="15" customHeight="1">
      <c r="B83" s="279"/>
      <c r="C83" s="280" t="s">
        <v>1477</v>
      </c>
      <c r="D83" s="280"/>
      <c r="E83" s="280"/>
      <c r="F83" s="281" t="s">
        <v>1472</v>
      </c>
      <c r="G83" s="280"/>
      <c r="H83" s="280" t="s">
        <v>1478</v>
      </c>
      <c r="I83" s="280" t="s">
        <v>1468</v>
      </c>
      <c r="J83" s="280">
        <v>15</v>
      </c>
      <c r="K83" s="268"/>
    </row>
    <row r="84" spans="2:11" s="1" customFormat="1" ht="15" customHeight="1">
      <c r="B84" s="279"/>
      <c r="C84" s="280" t="s">
        <v>1479</v>
      </c>
      <c r="D84" s="280"/>
      <c r="E84" s="280"/>
      <c r="F84" s="281" t="s">
        <v>1472</v>
      </c>
      <c r="G84" s="280"/>
      <c r="H84" s="280" t="s">
        <v>1480</v>
      </c>
      <c r="I84" s="280" t="s">
        <v>1468</v>
      </c>
      <c r="J84" s="280">
        <v>15</v>
      </c>
      <c r="K84" s="268"/>
    </row>
    <row r="85" spans="2:11" s="1" customFormat="1" ht="15" customHeight="1">
      <c r="B85" s="279"/>
      <c r="C85" s="280" t="s">
        <v>1481</v>
      </c>
      <c r="D85" s="280"/>
      <c r="E85" s="280"/>
      <c r="F85" s="281" t="s">
        <v>1472</v>
      </c>
      <c r="G85" s="280"/>
      <c r="H85" s="280" t="s">
        <v>1482</v>
      </c>
      <c r="I85" s="280" t="s">
        <v>1468</v>
      </c>
      <c r="J85" s="280">
        <v>20</v>
      </c>
      <c r="K85" s="268"/>
    </row>
    <row r="86" spans="2:11" s="1" customFormat="1" ht="15" customHeight="1">
      <c r="B86" s="279"/>
      <c r="C86" s="280" t="s">
        <v>1483</v>
      </c>
      <c r="D86" s="280"/>
      <c r="E86" s="280"/>
      <c r="F86" s="281" t="s">
        <v>1472</v>
      </c>
      <c r="G86" s="280"/>
      <c r="H86" s="280" t="s">
        <v>1484</v>
      </c>
      <c r="I86" s="280" t="s">
        <v>1468</v>
      </c>
      <c r="J86" s="280">
        <v>20</v>
      </c>
      <c r="K86" s="268"/>
    </row>
    <row r="87" spans="2:11" s="1" customFormat="1" ht="15" customHeight="1">
      <c r="B87" s="279"/>
      <c r="C87" s="256" t="s">
        <v>1485</v>
      </c>
      <c r="D87" s="256"/>
      <c r="E87" s="256"/>
      <c r="F87" s="277" t="s">
        <v>1472</v>
      </c>
      <c r="G87" s="278"/>
      <c r="H87" s="256" t="s">
        <v>1486</v>
      </c>
      <c r="I87" s="256" t="s">
        <v>1468</v>
      </c>
      <c r="J87" s="256">
        <v>50</v>
      </c>
      <c r="K87" s="268"/>
    </row>
    <row r="88" spans="2:11" s="1" customFormat="1" ht="15" customHeight="1">
      <c r="B88" s="279"/>
      <c r="C88" s="256" t="s">
        <v>1487</v>
      </c>
      <c r="D88" s="256"/>
      <c r="E88" s="256"/>
      <c r="F88" s="277" t="s">
        <v>1472</v>
      </c>
      <c r="G88" s="278"/>
      <c r="H88" s="256" t="s">
        <v>1488</v>
      </c>
      <c r="I88" s="256" t="s">
        <v>1468</v>
      </c>
      <c r="J88" s="256">
        <v>20</v>
      </c>
      <c r="K88" s="268"/>
    </row>
    <row r="89" spans="2:11" s="1" customFormat="1" ht="15" customHeight="1">
      <c r="B89" s="279"/>
      <c r="C89" s="256" t="s">
        <v>1489</v>
      </c>
      <c r="D89" s="256"/>
      <c r="E89" s="256"/>
      <c r="F89" s="277" t="s">
        <v>1472</v>
      </c>
      <c r="G89" s="278"/>
      <c r="H89" s="256" t="s">
        <v>1490</v>
      </c>
      <c r="I89" s="256" t="s">
        <v>1468</v>
      </c>
      <c r="J89" s="256">
        <v>20</v>
      </c>
      <c r="K89" s="268"/>
    </row>
    <row r="90" spans="2:11" s="1" customFormat="1" ht="15" customHeight="1">
      <c r="B90" s="279"/>
      <c r="C90" s="256" t="s">
        <v>1491</v>
      </c>
      <c r="D90" s="256"/>
      <c r="E90" s="256"/>
      <c r="F90" s="277" t="s">
        <v>1472</v>
      </c>
      <c r="G90" s="278"/>
      <c r="H90" s="256" t="s">
        <v>1492</v>
      </c>
      <c r="I90" s="256" t="s">
        <v>1468</v>
      </c>
      <c r="J90" s="256">
        <v>50</v>
      </c>
      <c r="K90" s="268"/>
    </row>
    <row r="91" spans="2:11" s="1" customFormat="1" ht="15" customHeight="1">
      <c r="B91" s="279"/>
      <c r="C91" s="256" t="s">
        <v>1493</v>
      </c>
      <c r="D91" s="256"/>
      <c r="E91" s="256"/>
      <c r="F91" s="277" t="s">
        <v>1472</v>
      </c>
      <c r="G91" s="278"/>
      <c r="H91" s="256" t="s">
        <v>1493</v>
      </c>
      <c r="I91" s="256" t="s">
        <v>1468</v>
      </c>
      <c r="J91" s="256">
        <v>50</v>
      </c>
      <c r="K91" s="268"/>
    </row>
    <row r="92" spans="2:11" s="1" customFormat="1" ht="15" customHeight="1">
      <c r="B92" s="279"/>
      <c r="C92" s="256" t="s">
        <v>1494</v>
      </c>
      <c r="D92" s="256"/>
      <c r="E92" s="256"/>
      <c r="F92" s="277" t="s">
        <v>1472</v>
      </c>
      <c r="G92" s="278"/>
      <c r="H92" s="256" t="s">
        <v>1495</v>
      </c>
      <c r="I92" s="256" t="s">
        <v>1468</v>
      </c>
      <c r="J92" s="256">
        <v>255</v>
      </c>
      <c r="K92" s="268"/>
    </row>
    <row r="93" spans="2:11" s="1" customFormat="1" ht="15" customHeight="1">
      <c r="B93" s="279"/>
      <c r="C93" s="256" t="s">
        <v>1496</v>
      </c>
      <c r="D93" s="256"/>
      <c r="E93" s="256"/>
      <c r="F93" s="277" t="s">
        <v>1466</v>
      </c>
      <c r="G93" s="278"/>
      <c r="H93" s="256" t="s">
        <v>1497</v>
      </c>
      <c r="I93" s="256" t="s">
        <v>1498</v>
      </c>
      <c r="J93" s="256"/>
      <c r="K93" s="268"/>
    </row>
    <row r="94" spans="2:11" s="1" customFormat="1" ht="15" customHeight="1">
      <c r="B94" s="279"/>
      <c r="C94" s="256" t="s">
        <v>1499</v>
      </c>
      <c r="D94" s="256"/>
      <c r="E94" s="256"/>
      <c r="F94" s="277" t="s">
        <v>1466</v>
      </c>
      <c r="G94" s="278"/>
      <c r="H94" s="256" t="s">
        <v>1500</v>
      </c>
      <c r="I94" s="256" t="s">
        <v>1501</v>
      </c>
      <c r="J94" s="256"/>
      <c r="K94" s="268"/>
    </row>
    <row r="95" spans="2:11" s="1" customFormat="1" ht="15" customHeight="1">
      <c r="B95" s="279"/>
      <c r="C95" s="256" t="s">
        <v>1502</v>
      </c>
      <c r="D95" s="256"/>
      <c r="E95" s="256"/>
      <c r="F95" s="277" t="s">
        <v>1466</v>
      </c>
      <c r="G95" s="278"/>
      <c r="H95" s="256" t="s">
        <v>1502</v>
      </c>
      <c r="I95" s="256" t="s">
        <v>1501</v>
      </c>
      <c r="J95" s="256"/>
      <c r="K95" s="268"/>
    </row>
    <row r="96" spans="2:11" s="1" customFormat="1" ht="15" customHeight="1">
      <c r="B96" s="279"/>
      <c r="C96" s="256" t="s">
        <v>39</v>
      </c>
      <c r="D96" s="256"/>
      <c r="E96" s="256"/>
      <c r="F96" s="277" t="s">
        <v>1466</v>
      </c>
      <c r="G96" s="278"/>
      <c r="H96" s="256" t="s">
        <v>1503</v>
      </c>
      <c r="I96" s="256" t="s">
        <v>1501</v>
      </c>
      <c r="J96" s="256"/>
      <c r="K96" s="268"/>
    </row>
    <row r="97" spans="2:11" s="1" customFormat="1" ht="15" customHeight="1">
      <c r="B97" s="279"/>
      <c r="C97" s="256" t="s">
        <v>49</v>
      </c>
      <c r="D97" s="256"/>
      <c r="E97" s="256"/>
      <c r="F97" s="277" t="s">
        <v>1466</v>
      </c>
      <c r="G97" s="278"/>
      <c r="H97" s="256" t="s">
        <v>1504</v>
      </c>
      <c r="I97" s="256" t="s">
        <v>1501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1505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1460</v>
      </c>
      <c r="D103" s="269"/>
      <c r="E103" s="269"/>
      <c r="F103" s="269" t="s">
        <v>1461</v>
      </c>
      <c r="G103" s="270"/>
      <c r="H103" s="269" t="s">
        <v>55</v>
      </c>
      <c r="I103" s="269" t="s">
        <v>58</v>
      </c>
      <c r="J103" s="269" t="s">
        <v>1462</v>
      </c>
      <c r="K103" s="268"/>
    </row>
    <row r="104" spans="2:11" s="1" customFormat="1" ht="17.25" customHeight="1">
      <c r="B104" s="267"/>
      <c r="C104" s="271" t="s">
        <v>1463</v>
      </c>
      <c r="D104" s="271"/>
      <c r="E104" s="271"/>
      <c r="F104" s="272" t="s">
        <v>1464</v>
      </c>
      <c r="G104" s="273"/>
      <c r="H104" s="271"/>
      <c r="I104" s="271"/>
      <c r="J104" s="271" t="s">
        <v>1465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54</v>
      </c>
      <c r="D106" s="276"/>
      <c r="E106" s="276"/>
      <c r="F106" s="277" t="s">
        <v>1466</v>
      </c>
      <c r="G106" s="256"/>
      <c r="H106" s="256" t="s">
        <v>1506</v>
      </c>
      <c r="I106" s="256" t="s">
        <v>1468</v>
      </c>
      <c r="J106" s="256">
        <v>20</v>
      </c>
      <c r="K106" s="268"/>
    </row>
    <row r="107" spans="2:11" s="1" customFormat="1" ht="15" customHeight="1">
      <c r="B107" s="267"/>
      <c r="C107" s="256" t="s">
        <v>1469</v>
      </c>
      <c r="D107" s="256"/>
      <c r="E107" s="256"/>
      <c r="F107" s="277" t="s">
        <v>1466</v>
      </c>
      <c r="G107" s="256"/>
      <c r="H107" s="256" t="s">
        <v>1506</v>
      </c>
      <c r="I107" s="256" t="s">
        <v>1468</v>
      </c>
      <c r="J107" s="256">
        <v>120</v>
      </c>
      <c r="K107" s="268"/>
    </row>
    <row r="108" spans="2:11" s="1" customFormat="1" ht="15" customHeight="1">
      <c r="B108" s="279"/>
      <c r="C108" s="256" t="s">
        <v>1471</v>
      </c>
      <c r="D108" s="256"/>
      <c r="E108" s="256"/>
      <c r="F108" s="277" t="s">
        <v>1472</v>
      </c>
      <c r="G108" s="256"/>
      <c r="H108" s="256" t="s">
        <v>1506</v>
      </c>
      <c r="I108" s="256" t="s">
        <v>1468</v>
      </c>
      <c r="J108" s="256">
        <v>50</v>
      </c>
      <c r="K108" s="268"/>
    </row>
    <row r="109" spans="2:11" s="1" customFormat="1" ht="15" customHeight="1">
      <c r="B109" s="279"/>
      <c r="C109" s="256" t="s">
        <v>1474</v>
      </c>
      <c r="D109" s="256"/>
      <c r="E109" s="256"/>
      <c r="F109" s="277" t="s">
        <v>1466</v>
      </c>
      <c r="G109" s="256"/>
      <c r="H109" s="256" t="s">
        <v>1506</v>
      </c>
      <c r="I109" s="256" t="s">
        <v>1476</v>
      </c>
      <c r="J109" s="256"/>
      <c r="K109" s="268"/>
    </row>
    <row r="110" spans="2:11" s="1" customFormat="1" ht="15" customHeight="1">
      <c r="B110" s="279"/>
      <c r="C110" s="256" t="s">
        <v>1485</v>
      </c>
      <c r="D110" s="256"/>
      <c r="E110" s="256"/>
      <c r="F110" s="277" t="s">
        <v>1472</v>
      </c>
      <c r="G110" s="256"/>
      <c r="H110" s="256" t="s">
        <v>1506</v>
      </c>
      <c r="I110" s="256" t="s">
        <v>1468</v>
      </c>
      <c r="J110" s="256">
        <v>50</v>
      </c>
      <c r="K110" s="268"/>
    </row>
    <row r="111" spans="2:11" s="1" customFormat="1" ht="15" customHeight="1">
      <c r="B111" s="279"/>
      <c r="C111" s="256" t="s">
        <v>1493</v>
      </c>
      <c r="D111" s="256"/>
      <c r="E111" s="256"/>
      <c r="F111" s="277" t="s">
        <v>1472</v>
      </c>
      <c r="G111" s="256"/>
      <c r="H111" s="256" t="s">
        <v>1506</v>
      </c>
      <c r="I111" s="256" t="s">
        <v>1468</v>
      </c>
      <c r="J111" s="256">
        <v>50</v>
      </c>
      <c r="K111" s="268"/>
    </row>
    <row r="112" spans="2:11" s="1" customFormat="1" ht="15" customHeight="1">
      <c r="B112" s="279"/>
      <c r="C112" s="256" t="s">
        <v>1491</v>
      </c>
      <c r="D112" s="256"/>
      <c r="E112" s="256"/>
      <c r="F112" s="277" t="s">
        <v>1472</v>
      </c>
      <c r="G112" s="256"/>
      <c r="H112" s="256" t="s">
        <v>1506</v>
      </c>
      <c r="I112" s="256" t="s">
        <v>1468</v>
      </c>
      <c r="J112" s="256">
        <v>50</v>
      </c>
      <c r="K112" s="268"/>
    </row>
    <row r="113" spans="2:11" s="1" customFormat="1" ht="15" customHeight="1">
      <c r="B113" s="279"/>
      <c r="C113" s="256" t="s">
        <v>54</v>
      </c>
      <c r="D113" s="256"/>
      <c r="E113" s="256"/>
      <c r="F113" s="277" t="s">
        <v>1466</v>
      </c>
      <c r="G113" s="256"/>
      <c r="H113" s="256" t="s">
        <v>1507</v>
      </c>
      <c r="I113" s="256" t="s">
        <v>1468</v>
      </c>
      <c r="J113" s="256">
        <v>20</v>
      </c>
      <c r="K113" s="268"/>
    </row>
    <row r="114" spans="2:11" s="1" customFormat="1" ht="15" customHeight="1">
      <c r="B114" s="279"/>
      <c r="C114" s="256" t="s">
        <v>1508</v>
      </c>
      <c r="D114" s="256"/>
      <c r="E114" s="256"/>
      <c r="F114" s="277" t="s">
        <v>1466</v>
      </c>
      <c r="G114" s="256"/>
      <c r="H114" s="256" t="s">
        <v>1509</v>
      </c>
      <c r="I114" s="256" t="s">
        <v>1468</v>
      </c>
      <c r="J114" s="256">
        <v>120</v>
      </c>
      <c r="K114" s="268"/>
    </row>
    <row r="115" spans="2:11" s="1" customFormat="1" ht="15" customHeight="1">
      <c r="B115" s="279"/>
      <c r="C115" s="256" t="s">
        <v>39</v>
      </c>
      <c r="D115" s="256"/>
      <c r="E115" s="256"/>
      <c r="F115" s="277" t="s">
        <v>1466</v>
      </c>
      <c r="G115" s="256"/>
      <c r="H115" s="256" t="s">
        <v>1510</v>
      </c>
      <c r="I115" s="256" t="s">
        <v>1501</v>
      </c>
      <c r="J115" s="256"/>
      <c r="K115" s="268"/>
    </row>
    <row r="116" spans="2:11" s="1" customFormat="1" ht="15" customHeight="1">
      <c r="B116" s="279"/>
      <c r="C116" s="256" t="s">
        <v>49</v>
      </c>
      <c r="D116" s="256"/>
      <c r="E116" s="256"/>
      <c r="F116" s="277" t="s">
        <v>1466</v>
      </c>
      <c r="G116" s="256"/>
      <c r="H116" s="256" t="s">
        <v>1511</v>
      </c>
      <c r="I116" s="256" t="s">
        <v>1501</v>
      </c>
      <c r="J116" s="256"/>
      <c r="K116" s="268"/>
    </row>
    <row r="117" spans="2:11" s="1" customFormat="1" ht="15" customHeight="1">
      <c r="B117" s="279"/>
      <c r="C117" s="256" t="s">
        <v>58</v>
      </c>
      <c r="D117" s="256"/>
      <c r="E117" s="256"/>
      <c r="F117" s="277" t="s">
        <v>1466</v>
      </c>
      <c r="G117" s="256"/>
      <c r="H117" s="256" t="s">
        <v>1512</v>
      </c>
      <c r="I117" s="256" t="s">
        <v>1513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1514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1460</v>
      </c>
      <c r="D123" s="269"/>
      <c r="E123" s="269"/>
      <c r="F123" s="269" t="s">
        <v>1461</v>
      </c>
      <c r="G123" s="270"/>
      <c r="H123" s="269" t="s">
        <v>55</v>
      </c>
      <c r="I123" s="269" t="s">
        <v>58</v>
      </c>
      <c r="J123" s="269" t="s">
        <v>1462</v>
      </c>
      <c r="K123" s="298"/>
    </row>
    <row r="124" spans="2:11" s="1" customFormat="1" ht="17.25" customHeight="1">
      <c r="B124" s="297"/>
      <c r="C124" s="271" t="s">
        <v>1463</v>
      </c>
      <c r="D124" s="271"/>
      <c r="E124" s="271"/>
      <c r="F124" s="272" t="s">
        <v>1464</v>
      </c>
      <c r="G124" s="273"/>
      <c r="H124" s="271"/>
      <c r="I124" s="271"/>
      <c r="J124" s="271" t="s">
        <v>1465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1469</v>
      </c>
      <c r="D126" s="276"/>
      <c r="E126" s="276"/>
      <c r="F126" s="277" t="s">
        <v>1466</v>
      </c>
      <c r="G126" s="256"/>
      <c r="H126" s="256" t="s">
        <v>1506</v>
      </c>
      <c r="I126" s="256" t="s">
        <v>1468</v>
      </c>
      <c r="J126" s="256">
        <v>120</v>
      </c>
      <c r="K126" s="302"/>
    </row>
    <row r="127" spans="2:11" s="1" customFormat="1" ht="15" customHeight="1">
      <c r="B127" s="299"/>
      <c r="C127" s="256" t="s">
        <v>1515</v>
      </c>
      <c r="D127" s="256"/>
      <c r="E127" s="256"/>
      <c r="F127" s="277" t="s">
        <v>1466</v>
      </c>
      <c r="G127" s="256"/>
      <c r="H127" s="256" t="s">
        <v>1516</v>
      </c>
      <c r="I127" s="256" t="s">
        <v>1468</v>
      </c>
      <c r="J127" s="256" t="s">
        <v>1517</v>
      </c>
      <c r="K127" s="302"/>
    </row>
    <row r="128" spans="2:11" s="1" customFormat="1" ht="15" customHeight="1">
      <c r="B128" s="299"/>
      <c r="C128" s="256" t="s">
        <v>1414</v>
      </c>
      <c r="D128" s="256"/>
      <c r="E128" s="256"/>
      <c r="F128" s="277" t="s">
        <v>1466</v>
      </c>
      <c r="G128" s="256"/>
      <c r="H128" s="256" t="s">
        <v>1518</v>
      </c>
      <c r="I128" s="256" t="s">
        <v>1468</v>
      </c>
      <c r="J128" s="256" t="s">
        <v>1517</v>
      </c>
      <c r="K128" s="302"/>
    </row>
    <row r="129" spans="2:11" s="1" customFormat="1" ht="15" customHeight="1">
      <c r="B129" s="299"/>
      <c r="C129" s="256" t="s">
        <v>1477</v>
      </c>
      <c r="D129" s="256"/>
      <c r="E129" s="256"/>
      <c r="F129" s="277" t="s">
        <v>1472</v>
      </c>
      <c r="G129" s="256"/>
      <c r="H129" s="256" t="s">
        <v>1478</v>
      </c>
      <c r="I129" s="256" t="s">
        <v>1468</v>
      </c>
      <c r="J129" s="256">
        <v>15</v>
      </c>
      <c r="K129" s="302"/>
    </row>
    <row r="130" spans="2:11" s="1" customFormat="1" ht="15" customHeight="1">
      <c r="B130" s="299"/>
      <c r="C130" s="280" t="s">
        <v>1479</v>
      </c>
      <c r="D130" s="280"/>
      <c r="E130" s="280"/>
      <c r="F130" s="281" t="s">
        <v>1472</v>
      </c>
      <c r="G130" s="280"/>
      <c r="H130" s="280" t="s">
        <v>1480</v>
      </c>
      <c r="I130" s="280" t="s">
        <v>1468</v>
      </c>
      <c r="J130" s="280">
        <v>15</v>
      </c>
      <c r="K130" s="302"/>
    </row>
    <row r="131" spans="2:11" s="1" customFormat="1" ht="15" customHeight="1">
      <c r="B131" s="299"/>
      <c r="C131" s="280" t="s">
        <v>1481</v>
      </c>
      <c r="D131" s="280"/>
      <c r="E131" s="280"/>
      <c r="F131" s="281" t="s">
        <v>1472</v>
      </c>
      <c r="G131" s="280"/>
      <c r="H131" s="280" t="s">
        <v>1482</v>
      </c>
      <c r="I131" s="280" t="s">
        <v>1468</v>
      </c>
      <c r="J131" s="280">
        <v>20</v>
      </c>
      <c r="K131" s="302"/>
    </row>
    <row r="132" spans="2:11" s="1" customFormat="1" ht="15" customHeight="1">
      <c r="B132" s="299"/>
      <c r="C132" s="280" t="s">
        <v>1483</v>
      </c>
      <c r="D132" s="280"/>
      <c r="E132" s="280"/>
      <c r="F132" s="281" t="s">
        <v>1472</v>
      </c>
      <c r="G132" s="280"/>
      <c r="H132" s="280" t="s">
        <v>1484</v>
      </c>
      <c r="I132" s="280" t="s">
        <v>1468</v>
      </c>
      <c r="J132" s="280">
        <v>20</v>
      </c>
      <c r="K132" s="302"/>
    </row>
    <row r="133" spans="2:11" s="1" customFormat="1" ht="15" customHeight="1">
      <c r="B133" s="299"/>
      <c r="C133" s="256" t="s">
        <v>1471</v>
      </c>
      <c r="D133" s="256"/>
      <c r="E133" s="256"/>
      <c r="F133" s="277" t="s">
        <v>1472</v>
      </c>
      <c r="G133" s="256"/>
      <c r="H133" s="256" t="s">
        <v>1506</v>
      </c>
      <c r="I133" s="256" t="s">
        <v>1468</v>
      </c>
      <c r="J133" s="256">
        <v>50</v>
      </c>
      <c r="K133" s="302"/>
    </row>
    <row r="134" spans="2:11" s="1" customFormat="1" ht="15" customHeight="1">
      <c r="B134" s="299"/>
      <c r="C134" s="256" t="s">
        <v>1485</v>
      </c>
      <c r="D134" s="256"/>
      <c r="E134" s="256"/>
      <c r="F134" s="277" t="s">
        <v>1472</v>
      </c>
      <c r="G134" s="256"/>
      <c r="H134" s="256" t="s">
        <v>1506</v>
      </c>
      <c r="I134" s="256" t="s">
        <v>1468</v>
      </c>
      <c r="J134" s="256">
        <v>50</v>
      </c>
      <c r="K134" s="302"/>
    </row>
    <row r="135" spans="2:11" s="1" customFormat="1" ht="15" customHeight="1">
      <c r="B135" s="299"/>
      <c r="C135" s="256" t="s">
        <v>1491</v>
      </c>
      <c r="D135" s="256"/>
      <c r="E135" s="256"/>
      <c r="F135" s="277" t="s">
        <v>1472</v>
      </c>
      <c r="G135" s="256"/>
      <c r="H135" s="256" t="s">
        <v>1506</v>
      </c>
      <c r="I135" s="256" t="s">
        <v>1468</v>
      </c>
      <c r="J135" s="256">
        <v>50</v>
      </c>
      <c r="K135" s="302"/>
    </row>
    <row r="136" spans="2:11" s="1" customFormat="1" ht="15" customHeight="1">
      <c r="B136" s="299"/>
      <c r="C136" s="256" t="s">
        <v>1493</v>
      </c>
      <c r="D136" s="256"/>
      <c r="E136" s="256"/>
      <c r="F136" s="277" t="s">
        <v>1472</v>
      </c>
      <c r="G136" s="256"/>
      <c r="H136" s="256" t="s">
        <v>1506</v>
      </c>
      <c r="I136" s="256" t="s">
        <v>1468</v>
      </c>
      <c r="J136" s="256">
        <v>50</v>
      </c>
      <c r="K136" s="302"/>
    </row>
    <row r="137" spans="2:11" s="1" customFormat="1" ht="15" customHeight="1">
      <c r="B137" s="299"/>
      <c r="C137" s="256" t="s">
        <v>1494</v>
      </c>
      <c r="D137" s="256"/>
      <c r="E137" s="256"/>
      <c r="F137" s="277" t="s">
        <v>1472</v>
      </c>
      <c r="G137" s="256"/>
      <c r="H137" s="256" t="s">
        <v>1519</v>
      </c>
      <c r="I137" s="256" t="s">
        <v>1468</v>
      </c>
      <c r="J137" s="256">
        <v>255</v>
      </c>
      <c r="K137" s="302"/>
    </row>
    <row r="138" spans="2:11" s="1" customFormat="1" ht="15" customHeight="1">
      <c r="B138" s="299"/>
      <c r="C138" s="256" t="s">
        <v>1496</v>
      </c>
      <c r="D138" s="256"/>
      <c r="E138" s="256"/>
      <c r="F138" s="277" t="s">
        <v>1466</v>
      </c>
      <c r="G138" s="256"/>
      <c r="H138" s="256" t="s">
        <v>1520</v>
      </c>
      <c r="I138" s="256" t="s">
        <v>1498</v>
      </c>
      <c r="J138" s="256"/>
      <c r="K138" s="302"/>
    </row>
    <row r="139" spans="2:11" s="1" customFormat="1" ht="15" customHeight="1">
      <c r="B139" s="299"/>
      <c r="C139" s="256" t="s">
        <v>1499</v>
      </c>
      <c r="D139" s="256"/>
      <c r="E139" s="256"/>
      <c r="F139" s="277" t="s">
        <v>1466</v>
      </c>
      <c r="G139" s="256"/>
      <c r="H139" s="256" t="s">
        <v>1521</v>
      </c>
      <c r="I139" s="256" t="s">
        <v>1501</v>
      </c>
      <c r="J139" s="256"/>
      <c r="K139" s="302"/>
    </row>
    <row r="140" spans="2:11" s="1" customFormat="1" ht="15" customHeight="1">
      <c r="B140" s="299"/>
      <c r="C140" s="256" t="s">
        <v>1502</v>
      </c>
      <c r="D140" s="256"/>
      <c r="E140" s="256"/>
      <c r="F140" s="277" t="s">
        <v>1466</v>
      </c>
      <c r="G140" s="256"/>
      <c r="H140" s="256" t="s">
        <v>1502</v>
      </c>
      <c r="I140" s="256" t="s">
        <v>1501</v>
      </c>
      <c r="J140" s="256"/>
      <c r="K140" s="302"/>
    </row>
    <row r="141" spans="2:11" s="1" customFormat="1" ht="15" customHeight="1">
      <c r="B141" s="299"/>
      <c r="C141" s="256" t="s">
        <v>39</v>
      </c>
      <c r="D141" s="256"/>
      <c r="E141" s="256"/>
      <c r="F141" s="277" t="s">
        <v>1466</v>
      </c>
      <c r="G141" s="256"/>
      <c r="H141" s="256" t="s">
        <v>1522</v>
      </c>
      <c r="I141" s="256" t="s">
        <v>1501</v>
      </c>
      <c r="J141" s="256"/>
      <c r="K141" s="302"/>
    </row>
    <row r="142" spans="2:11" s="1" customFormat="1" ht="15" customHeight="1">
      <c r="B142" s="299"/>
      <c r="C142" s="256" t="s">
        <v>1523</v>
      </c>
      <c r="D142" s="256"/>
      <c r="E142" s="256"/>
      <c r="F142" s="277" t="s">
        <v>1466</v>
      </c>
      <c r="G142" s="256"/>
      <c r="H142" s="256" t="s">
        <v>1524</v>
      </c>
      <c r="I142" s="256" t="s">
        <v>1501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1525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1460</v>
      </c>
      <c r="D148" s="269"/>
      <c r="E148" s="269"/>
      <c r="F148" s="269" t="s">
        <v>1461</v>
      </c>
      <c r="G148" s="270"/>
      <c r="H148" s="269" t="s">
        <v>55</v>
      </c>
      <c r="I148" s="269" t="s">
        <v>58</v>
      </c>
      <c r="J148" s="269" t="s">
        <v>1462</v>
      </c>
      <c r="K148" s="268"/>
    </row>
    <row r="149" spans="2:11" s="1" customFormat="1" ht="17.25" customHeight="1">
      <c r="B149" s="267"/>
      <c r="C149" s="271" t="s">
        <v>1463</v>
      </c>
      <c r="D149" s="271"/>
      <c r="E149" s="271"/>
      <c r="F149" s="272" t="s">
        <v>1464</v>
      </c>
      <c r="G149" s="273"/>
      <c r="H149" s="271"/>
      <c r="I149" s="271"/>
      <c r="J149" s="271" t="s">
        <v>1465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1469</v>
      </c>
      <c r="D151" s="256"/>
      <c r="E151" s="256"/>
      <c r="F151" s="307" t="s">
        <v>1466</v>
      </c>
      <c r="G151" s="256"/>
      <c r="H151" s="306" t="s">
        <v>1506</v>
      </c>
      <c r="I151" s="306" t="s">
        <v>1468</v>
      </c>
      <c r="J151" s="306">
        <v>120</v>
      </c>
      <c r="K151" s="302"/>
    </row>
    <row r="152" spans="2:11" s="1" customFormat="1" ht="15" customHeight="1">
      <c r="B152" s="279"/>
      <c r="C152" s="306" t="s">
        <v>1515</v>
      </c>
      <c r="D152" s="256"/>
      <c r="E152" s="256"/>
      <c r="F152" s="307" t="s">
        <v>1466</v>
      </c>
      <c r="G152" s="256"/>
      <c r="H152" s="306" t="s">
        <v>1526</v>
      </c>
      <c r="I152" s="306" t="s">
        <v>1468</v>
      </c>
      <c r="J152" s="306" t="s">
        <v>1517</v>
      </c>
      <c r="K152" s="302"/>
    </row>
    <row r="153" spans="2:11" s="1" customFormat="1" ht="15" customHeight="1">
      <c r="B153" s="279"/>
      <c r="C153" s="306" t="s">
        <v>1414</v>
      </c>
      <c r="D153" s="256"/>
      <c r="E153" s="256"/>
      <c r="F153" s="307" t="s">
        <v>1466</v>
      </c>
      <c r="G153" s="256"/>
      <c r="H153" s="306" t="s">
        <v>1527</v>
      </c>
      <c r="I153" s="306" t="s">
        <v>1468</v>
      </c>
      <c r="J153" s="306" t="s">
        <v>1517</v>
      </c>
      <c r="K153" s="302"/>
    </row>
    <row r="154" spans="2:11" s="1" customFormat="1" ht="15" customHeight="1">
      <c r="B154" s="279"/>
      <c r="C154" s="306" t="s">
        <v>1471</v>
      </c>
      <c r="D154" s="256"/>
      <c r="E154" s="256"/>
      <c r="F154" s="307" t="s">
        <v>1472</v>
      </c>
      <c r="G154" s="256"/>
      <c r="H154" s="306" t="s">
        <v>1506</v>
      </c>
      <c r="I154" s="306" t="s">
        <v>1468</v>
      </c>
      <c r="J154" s="306">
        <v>50</v>
      </c>
      <c r="K154" s="302"/>
    </row>
    <row r="155" spans="2:11" s="1" customFormat="1" ht="15" customHeight="1">
      <c r="B155" s="279"/>
      <c r="C155" s="306" t="s">
        <v>1474</v>
      </c>
      <c r="D155" s="256"/>
      <c r="E155" s="256"/>
      <c r="F155" s="307" t="s">
        <v>1466</v>
      </c>
      <c r="G155" s="256"/>
      <c r="H155" s="306" t="s">
        <v>1506</v>
      </c>
      <c r="I155" s="306" t="s">
        <v>1476</v>
      </c>
      <c r="J155" s="306"/>
      <c r="K155" s="302"/>
    </row>
    <row r="156" spans="2:11" s="1" customFormat="1" ht="15" customHeight="1">
      <c r="B156" s="279"/>
      <c r="C156" s="306" t="s">
        <v>1485</v>
      </c>
      <c r="D156" s="256"/>
      <c r="E156" s="256"/>
      <c r="F156" s="307" t="s">
        <v>1472</v>
      </c>
      <c r="G156" s="256"/>
      <c r="H156" s="306" t="s">
        <v>1506</v>
      </c>
      <c r="I156" s="306" t="s">
        <v>1468</v>
      </c>
      <c r="J156" s="306">
        <v>50</v>
      </c>
      <c r="K156" s="302"/>
    </row>
    <row r="157" spans="2:11" s="1" customFormat="1" ht="15" customHeight="1">
      <c r="B157" s="279"/>
      <c r="C157" s="306" t="s">
        <v>1493</v>
      </c>
      <c r="D157" s="256"/>
      <c r="E157" s="256"/>
      <c r="F157" s="307" t="s">
        <v>1472</v>
      </c>
      <c r="G157" s="256"/>
      <c r="H157" s="306" t="s">
        <v>1506</v>
      </c>
      <c r="I157" s="306" t="s">
        <v>1468</v>
      </c>
      <c r="J157" s="306">
        <v>50</v>
      </c>
      <c r="K157" s="302"/>
    </row>
    <row r="158" spans="2:11" s="1" customFormat="1" ht="15" customHeight="1">
      <c r="B158" s="279"/>
      <c r="C158" s="306" t="s">
        <v>1491</v>
      </c>
      <c r="D158" s="256"/>
      <c r="E158" s="256"/>
      <c r="F158" s="307" t="s">
        <v>1472</v>
      </c>
      <c r="G158" s="256"/>
      <c r="H158" s="306" t="s">
        <v>1506</v>
      </c>
      <c r="I158" s="306" t="s">
        <v>1468</v>
      </c>
      <c r="J158" s="306">
        <v>50</v>
      </c>
      <c r="K158" s="302"/>
    </row>
    <row r="159" spans="2:11" s="1" customFormat="1" ht="15" customHeight="1">
      <c r="B159" s="279"/>
      <c r="C159" s="306" t="s">
        <v>125</v>
      </c>
      <c r="D159" s="256"/>
      <c r="E159" s="256"/>
      <c r="F159" s="307" t="s">
        <v>1466</v>
      </c>
      <c r="G159" s="256"/>
      <c r="H159" s="306" t="s">
        <v>1528</v>
      </c>
      <c r="I159" s="306" t="s">
        <v>1468</v>
      </c>
      <c r="J159" s="306" t="s">
        <v>1529</v>
      </c>
      <c r="K159" s="302"/>
    </row>
    <row r="160" spans="2:11" s="1" customFormat="1" ht="15" customHeight="1">
      <c r="B160" s="279"/>
      <c r="C160" s="306" t="s">
        <v>1530</v>
      </c>
      <c r="D160" s="256"/>
      <c r="E160" s="256"/>
      <c r="F160" s="307" t="s">
        <v>1466</v>
      </c>
      <c r="G160" s="256"/>
      <c r="H160" s="306" t="s">
        <v>1531</v>
      </c>
      <c r="I160" s="306" t="s">
        <v>1501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1532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1460</v>
      </c>
      <c r="D166" s="269"/>
      <c r="E166" s="269"/>
      <c r="F166" s="269" t="s">
        <v>1461</v>
      </c>
      <c r="G166" s="311"/>
      <c r="H166" s="312" t="s">
        <v>55</v>
      </c>
      <c r="I166" s="312" t="s">
        <v>58</v>
      </c>
      <c r="J166" s="269" t="s">
        <v>1462</v>
      </c>
      <c r="K166" s="249"/>
    </row>
    <row r="167" spans="2:11" s="1" customFormat="1" ht="17.25" customHeight="1">
      <c r="B167" s="250"/>
      <c r="C167" s="271" t="s">
        <v>1463</v>
      </c>
      <c r="D167" s="271"/>
      <c r="E167" s="271"/>
      <c r="F167" s="272" t="s">
        <v>1464</v>
      </c>
      <c r="G167" s="313"/>
      <c r="H167" s="314"/>
      <c r="I167" s="314"/>
      <c r="J167" s="271" t="s">
        <v>1465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1469</v>
      </c>
      <c r="D169" s="256"/>
      <c r="E169" s="256"/>
      <c r="F169" s="277" t="s">
        <v>1466</v>
      </c>
      <c r="G169" s="256"/>
      <c r="H169" s="256" t="s">
        <v>1506</v>
      </c>
      <c r="I169" s="256" t="s">
        <v>1468</v>
      </c>
      <c r="J169" s="256">
        <v>120</v>
      </c>
      <c r="K169" s="302"/>
    </row>
    <row r="170" spans="2:11" s="1" customFormat="1" ht="15" customHeight="1">
      <c r="B170" s="279"/>
      <c r="C170" s="256" t="s">
        <v>1515</v>
      </c>
      <c r="D170" s="256"/>
      <c r="E170" s="256"/>
      <c r="F170" s="277" t="s">
        <v>1466</v>
      </c>
      <c r="G170" s="256"/>
      <c r="H170" s="256" t="s">
        <v>1516</v>
      </c>
      <c r="I170" s="256" t="s">
        <v>1468</v>
      </c>
      <c r="J170" s="256" t="s">
        <v>1517</v>
      </c>
      <c r="K170" s="302"/>
    </row>
    <row r="171" spans="2:11" s="1" customFormat="1" ht="15" customHeight="1">
      <c r="B171" s="279"/>
      <c r="C171" s="256" t="s">
        <v>1414</v>
      </c>
      <c r="D171" s="256"/>
      <c r="E171" s="256"/>
      <c r="F171" s="277" t="s">
        <v>1466</v>
      </c>
      <c r="G171" s="256"/>
      <c r="H171" s="256" t="s">
        <v>1533</v>
      </c>
      <c r="I171" s="256" t="s">
        <v>1468</v>
      </c>
      <c r="J171" s="256" t="s">
        <v>1517</v>
      </c>
      <c r="K171" s="302"/>
    </row>
    <row r="172" spans="2:11" s="1" customFormat="1" ht="15" customHeight="1">
      <c r="B172" s="279"/>
      <c r="C172" s="256" t="s">
        <v>1471</v>
      </c>
      <c r="D172" s="256"/>
      <c r="E172" s="256"/>
      <c r="F172" s="277" t="s">
        <v>1472</v>
      </c>
      <c r="G172" s="256"/>
      <c r="H172" s="256" t="s">
        <v>1533</v>
      </c>
      <c r="I172" s="256" t="s">
        <v>1468</v>
      </c>
      <c r="J172" s="256">
        <v>50</v>
      </c>
      <c r="K172" s="302"/>
    </row>
    <row r="173" spans="2:11" s="1" customFormat="1" ht="15" customHeight="1">
      <c r="B173" s="279"/>
      <c r="C173" s="256" t="s">
        <v>1474</v>
      </c>
      <c r="D173" s="256"/>
      <c r="E173" s="256"/>
      <c r="F173" s="277" t="s">
        <v>1466</v>
      </c>
      <c r="G173" s="256"/>
      <c r="H173" s="256" t="s">
        <v>1533</v>
      </c>
      <c r="I173" s="256" t="s">
        <v>1476</v>
      </c>
      <c r="J173" s="256"/>
      <c r="K173" s="302"/>
    </row>
    <row r="174" spans="2:11" s="1" customFormat="1" ht="15" customHeight="1">
      <c r="B174" s="279"/>
      <c r="C174" s="256" t="s">
        <v>1485</v>
      </c>
      <c r="D174" s="256"/>
      <c r="E174" s="256"/>
      <c r="F174" s="277" t="s">
        <v>1472</v>
      </c>
      <c r="G174" s="256"/>
      <c r="H174" s="256" t="s">
        <v>1533</v>
      </c>
      <c r="I174" s="256" t="s">
        <v>1468</v>
      </c>
      <c r="J174" s="256">
        <v>50</v>
      </c>
      <c r="K174" s="302"/>
    </row>
    <row r="175" spans="2:11" s="1" customFormat="1" ht="15" customHeight="1">
      <c r="B175" s="279"/>
      <c r="C175" s="256" t="s">
        <v>1493</v>
      </c>
      <c r="D175" s="256"/>
      <c r="E175" s="256"/>
      <c r="F175" s="277" t="s">
        <v>1472</v>
      </c>
      <c r="G175" s="256"/>
      <c r="H175" s="256" t="s">
        <v>1533</v>
      </c>
      <c r="I175" s="256" t="s">
        <v>1468</v>
      </c>
      <c r="J175" s="256">
        <v>50</v>
      </c>
      <c r="K175" s="302"/>
    </row>
    <row r="176" spans="2:11" s="1" customFormat="1" ht="15" customHeight="1">
      <c r="B176" s="279"/>
      <c r="C176" s="256" t="s">
        <v>1491</v>
      </c>
      <c r="D176" s="256"/>
      <c r="E176" s="256"/>
      <c r="F176" s="277" t="s">
        <v>1472</v>
      </c>
      <c r="G176" s="256"/>
      <c r="H176" s="256" t="s">
        <v>1533</v>
      </c>
      <c r="I176" s="256" t="s">
        <v>1468</v>
      </c>
      <c r="J176" s="256">
        <v>50</v>
      </c>
      <c r="K176" s="302"/>
    </row>
    <row r="177" spans="2:11" s="1" customFormat="1" ht="15" customHeight="1">
      <c r="B177" s="279"/>
      <c r="C177" s="256" t="s">
        <v>131</v>
      </c>
      <c r="D177" s="256"/>
      <c r="E177" s="256"/>
      <c r="F177" s="277" t="s">
        <v>1466</v>
      </c>
      <c r="G177" s="256"/>
      <c r="H177" s="256" t="s">
        <v>1534</v>
      </c>
      <c r="I177" s="256" t="s">
        <v>1535</v>
      </c>
      <c r="J177" s="256"/>
      <c r="K177" s="302"/>
    </row>
    <row r="178" spans="2:11" s="1" customFormat="1" ht="15" customHeight="1">
      <c r="B178" s="279"/>
      <c r="C178" s="256" t="s">
        <v>58</v>
      </c>
      <c r="D178" s="256"/>
      <c r="E178" s="256"/>
      <c r="F178" s="277" t="s">
        <v>1466</v>
      </c>
      <c r="G178" s="256"/>
      <c r="H178" s="256" t="s">
        <v>1536</v>
      </c>
      <c r="I178" s="256" t="s">
        <v>1537</v>
      </c>
      <c r="J178" s="256">
        <v>1</v>
      </c>
      <c r="K178" s="302"/>
    </row>
    <row r="179" spans="2:11" s="1" customFormat="1" ht="15" customHeight="1">
      <c r="B179" s="279"/>
      <c r="C179" s="256" t="s">
        <v>54</v>
      </c>
      <c r="D179" s="256"/>
      <c r="E179" s="256"/>
      <c r="F179" s="277" t="s">
        <v>1466</v>
      </c>
      <c r="G179" s="256"/>
      <c r="H179" s="256" t="s">
        <v>1538</v>
      </c>
      <c r="I179" s="256" t="s">
        <v>1468</v>
      </c>
      <c r="J179" s="256">
        <v>20</v>
      </c>
      <c r="K179" s="302"/>
    </row>
    <row r="180" spans="2:11" s="1" customFormat="1" ht="15" customHeight="1">
      <c r="B180" s="279"/>
      <c r="C180" s="256" t="s">
        <v>55</v>
      </c>
      <c r="D180" s="256"/>
      <c r="E180" s="256"/>
      <c r="F180" s="277" t="s">
        <v>1466</v>
      </c>
      <c r="G180" s="256"/>
      <c r="H180" s="256" t="s">
        <v>1539</v>
      </c>
      <c r="I180" s="256" t="s">
        <v>1468</v>
      </c>
      <c r="J180" s="256">
        <v>255</v>
      </c>
      <c r="K180" s="302"/>
    </row>
    <row r="181" spans="2:11" s="1" customFormat="1" ht="15" customHeight="1">
      <c r="B181" s="279"/>
      <c r="C181" s="256" t="s">
        <v>132</v>
      </c>
      <c r="D181" s="256"/>
      <c r="E181" s="256"/>
      <c r="F181" s="277" t="s">
        <v>1466</v>
      </c>
      <c r="G181" s="256"/>
      <c r="H181" s="256" t="s">
        <v>1430</v>
      </c>
      <c r="I181" s="256" t="s">
        <v>1468</v>
      </c>
      <c r="J181" s="256">
        <v>10</v>
      </c>
      <c r="K181" s="302"/>
    </row>
    <row r="182" spans="2:11" s="1" customFormat="1" ht="15" customHeight="1">
      <c r="B182" s="279"/>
      <c r="C182" s="256" t="s">
        <v>133</v>
      </c>
      <c r="D182" s="256"/>
      <c r="E182" s="256"/>
      <c r="F182" s="277" t="s">
        <v>1466</v>
      </c>
      <c r="G182" s="256"/>
      <c r="H182" s="256" t="s">
        <v>1540</v>
      </c>
      <c r="I182" s="256" t="s">
        <v>1501</v>
      </c>
      <c r="J182" s="256"/>
      <c r="K182" s="302"/>
    </row>
    <row r="183" spans="2:11" s="1" customFormat="1" ht="15" customHeight="1">
      <c r="B183" s="279"/>
      <c r="C183" s="256" t="s">
        <v>1541</v>
      </c>
      <c r="D183" s="256"/>
      <c r="E183" s="256"/>
      <c r="F183" s="277" t="s">
        <v>1466</v>
      </c>
      <c r="G183" s="256"/>
      <c r="H183" s="256" t="s">
        <v>1542</v>
      </c>
      <c r="I183" s="256" t="s">
        <v>1501</v>
      </c>
      <c r="J183" s="256"/>
      <c r="K183" s="302"/>
    </row>
    <row r="184" spans="2:11" s="1" customFormat="1" ht="15" customHeight="1">
      <c r="B184" s="279"/>
      <c r="C184" s="256" t="s">
        <v>1530</v>
      </c>
      <c r="D184" s="256"/>
      <c r="E184" s="256"/>
      <c r="F184" s="277" t="s">
        <v>1466</v>
      </c>
      <c r="G184" s="256"/>
      <c r="H184" s="256" t="s">
        <v>1543</v>
      </c>
      <c r="I184" s="256" t="s">
        <v>1501</v>
      </c>
      <c r="J184" s="256"/>
      <c r="K184" s="302"/>
    </row>
    <row r="185" spans="2:11" s="1" customFormat="1" ht="15" customHeight="1">
      <c r="B185" s="279"/>
      <c r="C185" s="256" t="s">
        <v>135</v>
      </c>
      <c r="D185" s="256"/>
      <c r="E185" s="256"/>
      <c r="F185" s="277" t="s">
        <v>1472</v>
      </c>
      <c r="G185" s="256"/>
      <c r="H185" s="256" t="s">
        <v>1544</v>
      </c>
      <c r="I185" s="256" t="s">
        <v>1468</v>
      </c>
      <c r="J185" s="256">
        <v>50</v>
      </c>
      <c r="K185" s="302"/>
    </row>
    <row r="186" spans="2:11" s="1" customFormat="1" ht="15" customHeight="1">
      <c r="B186" s="279"/>
      <c r="C186" s="256" t="s">
        <v>1545</v>
      </c>
      <c r="D186" s="256"/>
      <c r="E186" s="256"/>
      <c r="F186" s="277" t="s">
        <v>1472</v>
      </c>
      <c r="G186" s="256"/>
      <c r="H186" s="256" t="s">
        <v>1546</v>
      </c>
      <c r="I186" s="256" t="s">
        <v>1547</v>
      </c>
      <c r="J186" s="256"/>
      <c r="K186" s="302"/>
    </row>
    <row r="187" spans="2:11" s="1" customFormat="1" ht="15" customHeight="1">
      <c r="B187" s="279"/>
      <c r="C187" s="256" t="s">
        <v>1548</v>
      </c>
      <c r="D187" s="256"/>
      <c r="E187" s="256"/>
      <c r="F187" s="277" t="s">
        <v>1472</v>
      </c>
      <c r="G187" s="256"/>
      <c r="H187" s="256" t="s">
        <v>1549</v>
      </c>
      <c r="I187" s="256" t="s">
        <v>1547</v>
      </c>
      <c r="J187" s="256"/>
      <c r="K187" s="302"/>
    </row>
    <row r="188" spans="2:11" s="1" customFormat="1" ht="15" customHeight="1">
      <c r="B188" s="279"/>
      <c r="C188" s="256" t="s">
        <v>1550</v>
      </c>
      <c r="D188" s="256"/>
      <c r="E188" s="256"/>
      <c r="F188" s="277" t="s">
        <v>1472</v>
      </c>
      <c r="G188" s="256"/>
      <c r="H188" s="256" t="s">
        <v>1551</v>
      </c>
      <c r="I188" s="256" t="s">
        <v>1547</v>
      </c>
      <c r="J188" s="256"/>
      <c r="K188" s="302"/>
    </row>
    <row r="189" spans="2:11" s="1" customFormat="1" ht="15" customHeight="1">
      <c r="B189" s="279"/>
      <c r="C189" s="315" t="s">
        <v>1552</v>
      </c>
      <c r="D189" s="256"/>
      <c r="E189" s="256"/>
      <c r="F189" s="277" t="s">
        <v>1472</v>
      </c>
      <c r="G189" s="256"/>
      <c r="H189" s="256" t="s">
        <v>1553</v>
      </c>
      <c r="I189" s="256" t="s">
        <v>1554</v>
      </c>
      <c r="J189" s="316" t="s">
        <v>1555</v>
      </c>
      <c r="K189" s="302"/>
    </row>
    <row r="190" spans="2:11" s="1" customFormat="1" ht="15" customHeight="1">
      <c r="B190" s="279"/>
      <c r="C190" s="315" t="s">
        <v>43</v>
      </c>
      <c r="D190" s="256"/>
      <c r="E190" s="256"/>
      <c r="F190" s="277" t="s">
        <v>1466</v>
      </c>
      <c r="G190" s="256"/>
      <c r="H190" s="253" t="s">
        <v>1556</v>
      </c>
      <c r="I190" s="256" t="s">
        <v>1557</v>
      </c>
      <c r="J190" s="256"/>
      <c r="K190" s="302"/>
    </row>
    <row r="191" spans="2:11" s="1" customFormat="1" ht="15" customHeight="1">
      <c r="B191" s="279"/>
      <c r="C191" s="315" t="s">
        <v>1558</v>
      </c>
      <c r="D191" s="256"/>
      <c r="E191" s="256"/>
      <c r="F191" s="277" t="s">
        <v>1466</v>
      </c>
      <c r="G191" s="256"/>
      <c r="H191" s="256" t="s">
        <v>1559</v>
      </c>
      <c r="I191" s="256" t="s">
        <v>1501</v>
      </c>
      <c r="J191" s="256"/>
      <c r="K191" s="302"/>
    </row>
    <row r="192" spans="2:11" s="1" customFormat="1" ht="15" customHeight="1">
      <c r="B192" s="279"/>
      <c r="C192" s="315" t="s">
        <v>1560</v>
      </c>
      <c r="D192" s="256"/>
      <c r="E192" s="256"/>
      <c r="F192" s="277" t="s">
        <v>1466</v>
      </c>
      <c r="G192" s="256"/>
      <c r="H192" s="256" t="s">
        <v>1561</v>
      </c>
      <c r="I192" s="256" t="s">
        <v>1501</v>
      </c>
      <c r="J192" s="256"/>
      <c r="K192" s="302"/>
    </row>
    <row r="193" spans="2:11" s="1" customFormat="1" ht="15" customHeight="1">
      <c r="B193" s="279"/>
      <c r="C193" s="315" t="s">
        <v>1562</v>
      </c>
      <c r="D193" s="256"/>
      <c r="E193" s="256"/>
      <c r="F193" s="277" t="s">
        <v>1472</v>
      </c>
      <c r="G193" s="256"/>
      <c r="H193" s="256" t="s">
        <v>1563</v>
      </c>
      <c r="I193" s="256" t="s">
        <v>1501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376" t="s">
        <v>1564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1565</v>
      </c>
      <c r="D200" s="318"/>
      <c r="E200" s="318"/>
      <c r="F200" s="318" t="s">
        <v>1566</v>
      </c>
      <c r="G200" s="319"/>
      <c r="H200" s="377" t="s">
        <v>1567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1557</v>
      </c>
      <c r="D202" s="256"/>
      <c r="E202" s="256"/>
      <c r="F202" s="277" t="s">
        <v>44</v>
      </c>
      <c r="G202" s="256"/>
      <c r="H202" s="378" t="s">
        <v>1568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45</v>
      </c>
      <c r="G203" s="256"/>
      <c r="H203" s="378" t="s">
        <v>1569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48</v>
      </c>
      <c r="G204" s="256"/>
      <c r="H204" s="378" t="s">
        <v>1570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46</v>
      </c>
      <c r="G205" s="256"/>
      <c r="H205" s="378" t="s">
        <v>1571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47</v>
      </c>
      <c r="G206" s="256"/>
      <c r="H206" s="378" t="s">
        <v>1572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1513</v>
      </c>
      <c r="D208" s="256"/>
      <c r="E208" s="256"/>
      <c r="F208" s="277" t="s">
        <v>80</v>
      </c>
      <c r="G208" s="256"/>
      <c r="H208" s="378" t="s">
        <v>1573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1408</v>
      </c>
      <c r="G209" s="256"/>
      <c r="H209" s="378" t="s">
        <v>1409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1406</v>
      </c>
      <c r="G210" s="256"/>
      <c r="H210" s="378" t="s">
        <v>1574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1410</v>
      </c>
      <c r="G211" s="315"/>
      <c r="H211" s="379" t="s">
        <v>1411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1412</v>
      </c>
      <c r="G212" s="315"/>
      <c r="H212" s="379" t="s">
        <v>1575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1537</v>
      </c>
      <c r="D214" s="256"/>
      <c r="E214" s="256"/>
      <c r="F214" s="277">
        <v>1</v>
      </c>
      <c r="G214" s="315"/>
      <c r="H214" s="379" t="s">
        <v>1576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1577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1578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1579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123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ROUND((SUM(BE81:BE88)),2)</f>
        <v>0</v>
      </c>
      <c r="G33" s="35"/>
      <c r="H33" s="35"/>
      <c r="I33" s="119">
        <v>0.21</v>
      </c>
      <c r="J33" s="118">
        <f>ROUND(((SUM(BE81:BE88))*I33),2)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ROUND((SUM(BF81:BF88)),2)</f>
        <v>0</v>
      </c>
      <c r="G34" s="35"/>
      <c r="H34" s="35"/>
      <c r="I34" s="119">
        <v>0.15</v>
      </c>
      <c r="J34" s="118">
        <f>ROUND(((SUM(BF81:BF88))*I34),2)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ROUND((SUM(BG81:BG88)),2)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ROUND((SUM(BH81:BH88)),2)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ROUND((SUM(BI81:BI88)),2)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000.N - Vedlejší rozpočtové náklady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128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129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130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2" t="str">
        <f>E7</f>
        <v>NEPOMUK_PŘEŠTICE</v>
      </c>
      <c r="F71" s="373"/>
      <c r="G71" s="373"/>
      <c r="H71" s="373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122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9" t="str">
        <f>E9</f>
        <v>SO 000.N - Vedlejší rozpočtové náklady</v>
      </c>
      <c r="F73" s="374"/>
      <c r="G73" s="374"/>
      <c r="H73" s="374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22. 2. 2021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25</v>
      </c>
      <c r="D77" s="37"/>
      <c r="E77" s="37"/>
      <c r="F77" s="28" t="str">
        <f>E15</f>
        <v>SPRÁVA A ÚDRŽBA SILNIC PLZEŇSKÉHO KRAJE</v>
      </c>
      <c r="G77" s="37"/>
      <c r="H77" s="37"/>
      <c r="I77" s="30" t="s">
        <v>32</v>
      </c>
      <c r="J77" s="33" t="str">
        <f>E21</f>
        <v>AFRY CZ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 xml:space="preserve"> 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131</v>
      </c>
      <c r="D80" s="150" t="s">
        <v>58</v>
      </c>
      <c r="E80" s="150" t="s">
        <v>54</v>
      </c>
      <c r="F80" s="150" t="s">
        <v>55</v>
      </c>
      <c r="G80" s="150" t="s">
        <v>132</v>
      </c>
      <c r="H80" s="150" t="s">
        <v>133</v>
      </c>
      <c r="I80" s="150" t="s">
        <v>134</v>
      </c>
      <c r="J80" s="150" t="s">
        <v>126</v>
      </c>
      <c r="K80" s="151" t="s">
        <v>135</v>
      </c>
      <c r="L80" s="152"/>
      <c r="M80" s="69" t="s">
        <v>19</v>
      </c>
      <c r="N80" s="70" t="s">
        <v>43</v>
      </c>
      <c r="O80" s="70" t="s">
        <v>136</v>
      </c>
      <c r="P80" s="70" t="s">
        <v>137</v>
      </c>
      <c r="Q80" s="70" t="s">
        <v>138</v>
      </c>
      <c r="R80" s="70" t="s">
        <v>139</v>
      </c>
      <c r="S80" s="70" t="s">
        <v>140</v>
      </c>
      <c r="T80" s="71" t="s">
        <v>141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142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127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72</v>
      </c>
      <c r="E82" s="161" t="s">
        <v>143</v>
      </c>
      <c r="F82" s="161" t="s">
        <v>79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144</v>
      </c>
      <c r="AT82" s="170" t="s">
        <v>72</v>
      </c>
      <c r="AU82" s="170" t="s">
        <v>73</v>
      </c>
      <c r="AY82" s="169" t="s">
        <v>145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72</v>
      </c>
      <c r="E83" s="172" t="s">
        <v>146</v>
      </c>
      <c r="F83" s="172" t="s">
        <v>147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SUM(P84:P88)</f>
        <v>0</v>
      </c>
      <c r="Q83" s="166"/>
      <c r="R83" s="167">
        <f>SUM(R84:R88)</f>
        <v>0</v>
      </c>
      <c r="S83" s="166"/>
      <c r="T83" s="168">
        <f>SUM(T84:T88)</f>
        <v>0</v>
      </c>
      <c r="AR83" s="169" t="s">
        <v>144</v>
      </c>
      <c r="AT83" s="170" t="s">
        <v>72</v>
      </c>
      <c r="AU83" s="170" t="s">
        <v>81</v>
      </c>
      <c r="AY83" s="169" t="s">
        <v>145</v>
      </c>
      <c r="BK83" s="171">
        <f>SUM(BK84:BK88)</f>
        <v>0</v>
      </c>
    </row>
    <row r="84" spans="1:65" s="2" customFormat="1" ht="16.5" customHeight="1">
      <c r="A84" s="35"/>
      <c r="B84" s="36"/>
      <c r="C84" s="174" t="s">
        <v>81</v>
      </c>
      <c r="D84" s="174" t="s">
        <v>148</v>
      </c>
      <c r="E84" s="175" t="s">
        <v>149</v>
      </c>
      <c r="F84" s="176" t="s">
        <v>147</v>
      </c>
      <c r="G84" s="177" t="s">
        <v>150</v>
      </c>
      <c r="H84" s="178">
        <v>1</v>
      </c>
      <c r="I84" s="179"/>
      <c r="J84" s="180">
        <f>ROUND(I84*H84,2)</f>
        <v>0</v>
      </c>
      <c r="K84" s="176" t="s">
        <v>151</v>
      </c>
      <c r="L84" s="40"/>
      <c r="M84" s="181" t="s">
        <v>19</v>
      </c>
      <c r="N84" s="182" t="s">
        <v>44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152</v>
      </c>
      <c r="AT84" s="185" t="s">
        <v>148</v>
      </c>
      <c r="AU84" s="185" t="s">
        <v>83</v>
      </c>
      <c r="AY84" s="18" t="s">
        <v>145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81</v>
      </c>
      <c r="BK84" s="186">
        <f>ROUND(I84*H84,2)</f>
        <v>0</v>
      </c>
      <c r="BL84" s="18" t="s">
        <v>152</v>
      </c>
      <c r="BM84" s="185" t="s">
        <v>153</v>
      </c>
    </row>
    <row r="85" spans="1:47" s="2" customFormat="1" ht="11.25">
      <c r="A85" s="35"/>
      <c r="B85" s="36"/>
      <c r="C85" s="37"/>
      <c r="D85" s="187" t="s">
        <v>154</v>
      </c>
      <c r="E85" s="37"/>
      <c r="F85" s="188" t="s">
        <v>147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154</v>
      </c>
      <c r="AU85" s="18" t="s">
        <v>83</v>
      </c>
    </row>
    <row r="86" spans="1:47" s="2" customFormat="1" ht="11.25">
      <c r="A86" s="35"/>
      <c r="B86" s="36"/>
      <c r="C86" s="37"/>
      <c r="D86" s="192" t="s">
        <v>155</v>
      </c>
      <c r="E86" s="37"/>
      <c r="F86" s="193" t="s">
        <v>156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155</v>
      </c>
      <c r="AU86" s="18" t="s">
        <v>83</v>
      </c>
    </row>
    <row r="87" spans="2:51" s="13" customFormat="1" ht="11.25">
      <c r="B87" s="194"/>
      <c r="C87" s="195"/>
      <c r="D87" s="187" t="s">
        <v>157</v>
      </c>
      <c r="E87" s="196" t="s">
        <v>19</v>
      </c>
      <c r="F87" s="197" t="s">
        <v>81</v>
      </c>
      <c r="G87" s="195"/>
      <c r="H87" s="198">
        <v>1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157</v>
      </c>
      <c r="AU87" s="204" t="s">
        <v>83</v>
      </c>
      <c r="AV87" s="13" t="s">
        <v>83</v>
      </c>
      <c r="AW87" s="13" t="s">
        <v>35</v>
      </c>
      <c r="AX87" s="13" t="s">
        <v>73</v>
      </c>
      <c r="AY87" s="204" t="s">
        <v>145</v>
      </c>
    </row>
    <row r="88" spans="2:51" s="14" customFormat="1" ht="11.25">
      <c r="B88" s="205"/>
      <c r="C88" s="206"/>
      <c r="D88" s="187" t="s">
        <v>157</v>
      </c>
      <c r="E88" s="207" t="s">
        <v>19</v>
      </c>
      <c r="F88" s="208" t="s">
        <v>158</v>
      </c>
      <c r="G88" s="206"/>
      <c r="H88" s="209">
        <v>1</v>
      </c>
      <c r="I88" s="210"/>
      <c r="J88" s="206"/>
      <c r="K88" s="206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157</v>
      </c>
      <c r="AU88" s="215" t="s">
        <v>83</v>
      </c>
      <c r="AV88" s="14" t="s">
        <v>159</v>
      </c>
      <c r="AW88" s="14" t="s">
        <v>35</v>
      </c>
      <c r="AX88" s="14" t="s">
        <v>81</v>
      </c>
      <c r="AY88" s="215" t="s">
        <v>145</v>
      </c>
    </row>
    <row r="89" spans="1:31" s="2" customFormat="1" ht="6.95" customHeight="1">
      <c r="A89" s="35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0"/>
      <c r="M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</sheetData>
  <sheetProtection algorithmName="SHA-512" hashValue="smKRz1MUMXQTdkzkUz40tQZj3MVa2M5EOyRmG6Q3IQJR4Ts390vXAIxw1lWkYeXw/v2Se3FOxajO54+CiXeD7A==" saltValue="mY6CJXCZdK3gP8ond77qDUJxrOKBS3xEhRwRfF+MhCP0oLcnzJ36b0IoJtIVO4XdPkgMl69IfoBF+SeYFTjMKw==" spinCount="100000" sheet="1" objects="1" scenarios="1" formatColumns="0" formatRows="0" autoFilter="0"/>
  <autoFilter ref="C80:K8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160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ROUND((SUM(BE84:BE136)),2)</f>
        <v>0</v>
      </c>
      <c r="G33" s="35"/>
      <c r="H33" s="35"/>
      <c r="I33" s="119">
        <v>0.21</v>
      </c>
      <c r="J33" s="118">
        <f>ROUND(((SUM(BE84:BE136))*I33),2)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ROUND((SUM(BF84:BF136)),2)</f>
        <v>0</v>
      </c>
      <c r="G34" s="35"/>
      <c r="H34" s="35"/>
      <c r="I34" s="119">
        <v>0.15</v>
      </c>
      <c r="J34" s="118">
        <f>ROUND(((SUM(BF84:BF136))*I34),2)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ROUND((SUM(BG84:BG136)),2)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ROUND((SUM(BH84:BH136)),2)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ROUND((SUM(BI84:BI136)),2)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000.VZ - Vedlejší rozpočtové náklady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128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161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129</v>
      </c>
      <c r="E62" s="144"/>
      <c r="F62" s="144"/>
      <c r="G62" s="144"/>
      <c r="H62" s="144"/>
      <c r="I62" s="144"/>
      <c r="J62" s="145">
        <f>J114</f>
        <v>0</v>
      </c>
      <c r="K62" s="142"/>
      <c r="L62" s="146"/>
    </row>
    <row r="63" spans="2:12" s="10" customFormat="1" ht="19.9" customHeight="1">
      <c r="B63" s="141"/>
      <c r="C63" s="142"/>
      <c r="D63" s="143" t="s">
        <v>162</v>
      </c>
      <c r="E63" s="144"/>
      <c r="F63" s="144"/>
      <c r="G63" s="144"/>
      <c r="H63" s="144"/>
      <c r="I63" s="144"/>
      <c r="J63" s="145">
        <f>J120</f>
        <v>0</v>
      </c>
      <c r="K63" s="142"/>
      <c r="L63" s="146"/>
    </row>
    <row r="64" spans="2:12" s="10" customFormat="1" ht="19.9" customHeight="1">
      <c r="B64" s="141"/>
      <c r="C64" s="142"/>
      <c r="D64" s="143" t="s">
        <v>163</v>
      </c>
      <c r="E64" s="144"/>
      <c r="F64" s="144"/>
      <c r="G64" s="144"/>
      <c r="H64" s="144"/>
      <c r="I64" s="144"/>
      <c r="J64" s="145">
        <f>J127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130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2" t="str">
        <f>E7</f>
        <v>NEPOMUK_PŘEŠTICE</v>
      </c>
      <c r="F74" s="373"/>
      <c r="G74" s="373"/>
      <c r="H74" s="373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122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9" t="str">
        <f>E9</f>
        <v>SO 000.VZ - Vedlejší rozpočtové náklady</v>
      </c>
      <c r="F76" s="374"/>
      <c r="G76" s="374"/>
      <c r="H76" s="374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22. 2. 2021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SPRÁVA A ÚDRŽBA SILNIC PLZEŇSKÉHO KRAJE</v>
      </c>
      <c r="G80" s="37"/>
      <c r="H80" s="37"/>
      <c r="I80" s="30" t="s">
        <v>32</v>
      </c>
      <c r="J80" s="33" t="str">
        <f>E21</f>
        <v>AFRY CZ s.r.o.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30" t="s">
        <v>36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131</v>
      </c>
      <c r="D83" s="150" t="s">
        <v>58</v>
      </c>
      <c r="E83" s="150" t="s">
        <v>54</v>
      </c>
      <c r="F83" s="150" t="s">
        <v>55</v>
      </c>
      <c r="G83" s="150" t="s">
        <v>132</v>
      </c>
      <c r="H83" s="150" t="s">
        <v>133</v>
      </c>
      <c r="I83" s="150" t="s">
        <v>134</v>
      </c>
      <c r="J83" s="150" t="s">
        <v>126</v>
      </c>
      <c r="K83" s="151" t="s">
        <v>135</v>
      </c>
      <c r="L83" s="152"/>
      <c r="M83" s="69" t="s">
        <v>19</v>
      </c>
      <c r="N83" s="70" t="s">
        <v>43</v>
      </c>
      <c r="O83" s="70" t="s">
        <v>136</v>
      </c>
      <c r="P83" s="70" t="s">
        <v>137</v>
      </c>
      <c r="Q83" s="70" t="s">
        <v>138</v>
      </c>
      <c r="R83" s="70" t="s">
        <v>139</v>
      </c>
      <c r="S83" s="70" t="s">
        <v>140</v>
      </c>
      <c r="T83" s="71" t="s">
        <v>141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142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127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72</v>
      </c>
      <c r="E85" s="161" t="s">
        <v>143</v>
      </c>
      <c r="F85" s="161" t="s">
        <v>79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P86+P114+P120+P127</f>
        <v>0</v>
      </c>
      <c r="Q85" s="166"/>
      <c r="R85" s="167">
        <f>R86+R114+R120+R127</f>
        <v>0</v>
      </c>
      <c r="S85" s="166"/>
      <c r="T85" s="168">
        <f>T86+T114+T120+T127</f>
        <v>0</v>
      </c>
      <c r="AR85" s="169" t="s">
        <v>144</v>
      </c>
      <c r="AT85" s="170" t="s">
        <v>72</v>
      </c>
      <c r="AU85" s="170" t="s">
        <v>73</v>
      </c>
      <c r="AY85" s="169" t="s">
        <v>145</v>
      </c>
      <c r="BK85" s="171">
        <f>BK86+BK114+BK120+BK127</f>
        <v>0</v>
      </c>
    </row>
    <row r="86" spans="2:63" s="12" customFormat="1" ht="22.9" customHeight="1">
      <c r="B86" s="158"/>
      <c r="C86" s="159"/>
      <c r="D86" s="160" t="s">
        <v>72</v>
      </c>
      <c r="E86" s="172" t="s">
        <v>164</v>
      </c>
      <c r="F86" s="172" t="s">
        <v>165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SUM(P87:P113)</f>
        <v>0</v>
      </c>
      <c r="Q86" s="166"/>
      <c r="R86" s="167">
        <f>SUM(R87:R113)</f>
        <v>0</v>
      </c>
      <c r="S86" s="166"/>
      <c r="T86" s="168">
        <f>SUM(T87:T113)</f>
        <v>0</v>
      </c>
      <c r="AR86" s="169" t="s">
        <v>144</v>
      </c>
      <c r="AT86" s="170" t="s">
        <v>72</v>
      </c>
      <c r="AU86" s="170" t="s">
        <v>81</v>
      </c>
      <c r="AY86" s="169" t="s">
        <v>145</v>
      </c>
      <c r="BK86" s="171">
        <f>SUM(BK87:BK113)</f>
        <v>0</v>
      </c>
    </row>
    <row r="87" spans="1:65" s="2" customFormat="1" ht="16.5" customHeight="1">
      <c r="A87" s="35"/>
      <c r="B87" s="36"/>
      <c r="C87" s="174" t="s">
        <v>81</v>
      </c>
      <c r="D87" s="174" t="s">
        <v>148</v>
      </c>
      <c r="E87" s="175" t="s">
        <v>166</v>
      </c>
      <c r="F87" s="176" t="s">
        <v>167</v>
      </c>
      <c r="G87" s="177" t="s">
        <v>150</v>
      </c>
      <c r="H87" s="178">
        <v>1</v>
      </c>
      <c r="I87" s="179"/>
      <c r="J87" s="180">
        <f>ROUND(I87*H87,2)</f>
        <v>0</v>
      </c>
      <c r="K87" s="176" t="s">
        <v>151</v>
      </c>
      <c r="L87" s="40"/>
      <c r="M87" s="181" t="s">
        <v>19</v>
      </c>
      <c r="N87" s="182" t="s">
        <v>44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152</v>
      </c>
      <c r="AT87" s="185" t="s">
        <v>148</v>
      </c>
      <c r="AU87" s="185" t="s">
        <v>83</v>
      </c>
      <c r="AY87" s="18" t="s">
        <v>145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81</v>
      </c>
      <c r="BK87" s="186">
        <f>ROUND(I87*H87,2)</f>
        <v>0</v>
      </c>
      <c r="BL87" s="18" t="s">
        <v>152</v>
      </c>
      <c r="BM87" s="185" t="s">
        <v>168</v>
      </c>
    </row>
    <row r="88" spans="1:47" s="2" customFormat="1" ht="11.25">
      <c r="A88" s="35"/>
      <c r="B88" s="36"/>
      <c r="C88" s="37"/>
      <c r="D88" s="187" t="s">
        <v>154</v>
      </c>
      <c r="E88" s="37"/>
      <c r="F88" s="188" t="s">
        <v>167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154</v>
      </c>
      <c r="AU88" s="18" t="s">
        <v>83</v>
      </c>
    </row>
    <row r="89" spans="1:47" s="2" customFormat="1" ht="11.25">
      <c r="A89" s="35"/>
      <c r="B89" s="36"/>
      <c r="C89" s="37"/>
      <c r="D89" s="192" t="s">
        <v>155</v>
      </c>
      <c r="E89" s="37"/>
      <c r="F89" s="193" t="s">
        <v>169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155</v>
      </c>
      <c r="AU89" s="18" t="s">
        <v>83</v>
      </c>
    </row>
    <row r="90" spans="2:51" s="13" customFormat="1" ht="11.25">
      <c r="B90" s="194"/>
      <c r="C90" s="195"/>
      <c r="D90" s="187" t="s">
        <v>157</v>
      </c>
      <c r="E90" s="196" t="s">
        <v>19</v>
      </c>
      <c r="F90" s="197" t="s">
        <v>81</v>
      </c>
      <c r="G90" s="195"/>
      <c r="H90" s="198">
        <v>1</v>
      </c>
      <c r="I90" s="199"/>
      <c r="J90" s="195"/>
      <c r="K90" s="195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157</v>
      </c>
      <c r="AU90" s="204" t="s">
        <v>83</v>
      </c>
      <c r="AV90" s="13" t="s">
        <v>83</v>
      </c>
      <c r="AW90" s="13" t="s">
        <v>35</v>
      </c>
      <c r="AX90" s="13" t="s">
        <v>73</v>
      </c>
      <c r="AY90" s="204" t="s">
        <v>145</v>
      </c>
    </row>
    <row r="91" spans="2:51" s="14" customFormat="1" ht="11.25">
      <c r="B91" s="205"/>
      <c r="C91" s="206"/>
      <c r="D91" s="187" t="s">
        <v>157</v>
      </c>
      <c r="E91" s="207" t="s">
        <v>19</v>
      </c>
      <c r="F91" s="208" t="s">
        <v>158</v>
      </c>
      <c r="G91" s="206"/>
      <c r="H91" s="209">
        <v>1</v>
      </c>
      <c r="I91" s="210"/>
      <c r="J91" s="206"/>
      <c r="K91" s="206"/>
      <c r="L91" s="211"/>
      <c r="M91" s="216"/>
      <c r="N91" s="217"/>
      <c r="O91" s="217"/>
      <c r="P91" s="217"/>
      <c r="Q91" s="217"/>
      <c r="R91" s="217"/>
      <c r="S91" s="217"/>
      <c r="T91" s="218"/>
      <c r="AT91" s="215" t="s">
        <v>157</v>
      </c>
      <c r="AU91" s="215" t="s">
        <v>83</v>
      </c>
      <c r="AV91" s="14" t="s">
        <v>159</v>
      </c>
      <c r="AW91" s="14" t="s">
        <v>35</v>
      </c>
      <c r="AX91" s="14" t="s">
        <v>81</v>
      </c>
      <c r="AY91" s="215" t="s">
        <v>145</v>
      </c>
    </row>
    <row r="92" spans="1:65" s="2" customFormat="1" ht="16.5" customHeight="1">
      <c r="A92" s="35"/>
      <c r="B92" s="36"/>
      <c r="C92" s="174" t="s">
        <v>83</v>
      </c>
      <c r="D92" s="174" t="s">
        <v>148</v>
      </c>
      <c r="E92" s="175" t="s">
        <v>170</v>
      </c>
      <c r="F92" s="176" t="s">
        <v>171</v>
      </c>
      <c r="G92" s="177" t="s">
        <v>150</v>
      </c>
      <c r="H92" s="178">
        <v>1</v>
      </c>
      <c r="I92" s="179"/>
      <c r="J92" s="180">
        <f>ROUND(I92*H92,2)</f>
        <v>0</v>
      </c>
      <c r="K92" s="176" t="s">
        <v>151</v>
      </c>
      <c r="L92" s="40"/>
      <c r="M92" s="181" t="s">
        <v>19</v>
      </c>
      <c r="N92" s="182" t="s">
        <v>44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152</v>
      </c>
      <c r="AT92" s="185" t="s">
        <v>148</v>
      </c>
      <c r="AU92" s="185" t="s">
        <v>83</v>
      </c>
      <c r="AY92" s="18" t="s">
        <v>145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81</v>
      </c>
      <c r="BK92" s="186">
        <f>ROUND(I92*H92,2)</f>
        <v>0</v>
      </c>
      <c r="BL92" s="18" t="s">
        <v>152</v>
      </c>
      <c r="BM92" s="185" t="s">
        <v>172</v>
      </c>
    </row>
    <row r="93" spans="1:47" s="2" customFormat="1" ht="11.25">
      <c r="A93" s="35"/>
      <c r="B93" s="36"/>
      <c r="C93" s="37"/>
      <c r="D93" s="187" t="s">
        <v>154</v>
      </c>
      <c r="E93" s="37"/>
      <c r="F93" s="188" t="s">
        <v>171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154</v>
      </c>
      <c r="AU93" s="18" t="s">
        <v>83</v>
      </c>
    </row>
    <row r="94" spans="1:47" s="2" customFormat="1" ht="11.25">
      <c r="A94" s="35"/>
      <c r="B94" s="36"/>
      <c r="C94" s="37"/>
      <c r="D94" s="192" t="s">
        <v>155</v>
      </c>
      <c r="E94" s="37"/>
      <c r="F94" s="193" t="s">
        <v>173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155</v>
      </c>
      <c r="AU94" s="18" t="s">
        <v>83</v>
      </c>
    </row>
    <row r="95" spans="2:51" s="13" customFormat="1" ht="11.25">
      <c r="B95" s="194"/>
      <c r="C95" s="195"/>
      <c r="D95" s="187" t="s">
        <v>157</v>
      </c>
      <c r="E95" s="196" t="s">
        <v>19</v>
      </c>
      <c r="F95" s="197" t="s">
        <v>81</v>
      </c>
      <c r="G95" s="195"/>
      <c r="H95" s="198">
        <v>1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157</v>
      </c>
      <c r="AU95" s="204" t="s">
        <v>83</v>
      </c>
      <c r="AV95" s="13" t="s">
        <v>83</v>
      </c>
      <c r="AW95" s="13" t="s">
        <v>35</v>
      </c>
      <c r="AX95" s="13" t="s">
        <v>73</v>
      </c>
      <c r="AY95" s="204" t="s">
        <v>145</v>
      </c>
    </row>
    <row r="96" spans="2:51" s="14" customFormat="1" ht="11.25">
      <c r="B96" s="205"/>
      <c r="C96" s="206"/>
      <c r="D96" s="187" t="s">
        <v>157</v>
      </c>
      <c r="E96" s="207" t="s">
        <v>19</v>
      </c>
      <c r="F96" s="208" t="s">
        <v>158</v>
      </c>
      <c r="G96" s="206"/>
      <c r="H96" s="209">
        <v>1</v>
      </c>
      <c r="I96" s="210"/>
      <c r="J96" s="206"/>
      <c r="K96" s="206"/>
      <c r="L96" s="211"/>
      <c r="M96" s="216"/>
      <c r="N96" s="217"/>
      <c r="O96" s="217"/>
      <c r="P96" s="217"/>
      <c r="Q96" s="217"/>
      <c r="R96" s="217"/>
      <c r="S96" s="217"/>
      <c r="T96" s="218"/>
      <c r="AT96" s="215" t="s">
        <v>157</v>
      </c>
      <c r="AU96" s="215" t="s">
        <v>83</v>
      </c>
      <c r="AV96" s="14" t="s">
        <v>159</v>
      </c>
      <c r="AW96" s="14" t="s">
        <v>35</v>
      </c>
      <c r="AX96" s="14" t="s">
        <v>81</v>
      </c>
      <c r="AY96" s="215" t="s">
        <v>145</v>
      </c>
    </row>
    <row r="97" spans="1:65" s="2" customFormat="1" ht="16.5" customHeight="1">
      <c r="A97" s="35"/>
      <c r="B97" s="36"/>
      <c r="C97" s="174" t="s">
        <v>174</v>
      </c>
      <c r="D97" s="174" t="s">
        <v>148</v>
      </c>
      <c r="E97" s="175" t="s">
        <v>175</v>
      </c>
      <c r="F97" s="176" t="s">
        <v>176</v>
      </c>
      <c r="G97" s="177" t="s">
        <v>150</v>
      </c>
      <c r="H97" s="178">
        <v>1</v>
      </c>
      <c r="I97" s="179"/>
      <c r="J97" s="180">
        <f>ROUND(I97*H97,2)</f>
        <v>0</v>
      </c>
      <c r="K97" s="176" t="s">
        <v>151</v>
      </c>
      <c r="L97" s="40"/>
      <c r="M97" s="181" t="s">
        <v>19</v>
      </c>
      <c r="N97" s="182" t="s">
        <v>44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152</v>
      </c>
      <c r="AT97" s="185" t="s">
        <v>148</v>
      </c>
      <c r="AU97" s="185" t="s">
        <v>83</v>
      </c>
      <c r="AY97" s="18" t="s">
        <v>145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81</v>
      </c>
      <c r="BK97" s="186">
        <f>ROUND(I97*H97,2)</f>
        <v>0</v>
      </c>
      <c r="BL97" s="18" t="s">
        <v>152</v>
      </c>
      <c r="BM97" s="185" t="s">
        <v>177</v>
      </c>
    </row>
    <row r="98" spans="1:47" s="2" customFormat="1" ht="11.25">
      <c r="A98" s="35"/>
      <c r="B98" s="36"/>
      <c r="C98" s="37"/>
      <c r="D98" s="187" t="s">
        <v>154</v>
      </c>
      <c r="E98" s="37"/>
      <c r="F98" s="188" t="s">
        <v>176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154</v>
      </c>
      <c r="AU98" s="18" t="s">
        <v>83</v>
      </c>
    </row>
    <row r="99" spans="1:47" s="2" customFormat="1" ht="11.25">
      <c r="A99" s="35"/>
      <c r="B99" s="36"/>
      <c r="C99" s="37"/>
      <c r="D99" s="192" t="s">
        <v>155</v>
      </c>
      <c r="E99" s="37"/>
      <c r="F99" s="193" t="s">
        <v>178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155</v>
      </c>
      <c r="AU99" s="18" t="s">
        <v>83</v>
      </c>
    </row>
    <row r="100" spans="2:51" s="13" customFormat="1" ht="11.25">
      <c r="B100" s="194"/>
      <c r="C100" s="195"/>
      <c r="D100" s="187" t="s">
        <v>157</v>
      </c>
      <c r="E100" s="196" t="s">
        <v>19</v>
      </c>
      <c r="F100" s="197" t="s">
        <v>81</v>
      </c>
      <c r="G100" s="195"/>
      <c r="H100" s="198">
        <v>1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157</v>
      </c>
      <c r="AU100" s="204" t="s">
        <v>83</v>
      </c>
      <c r="AV100" s="13" t="s">
        <v>83</v>
      </c>
      <c r="AW100" s="13" t="s">
        <v>35</v>
      </c>
      <c r="AX100" s="13" t="s">
        <v>73</v>
      </c>
      <c r="AY100" s="204" t="s">
        <v>145</v>
      </c>
    </row>
    <row r="101" spans="2:51" s="14" customFormat="1" ht="11.25">
      <c r="B101" s="205"/>
      <c r="C101" s="206"/>
      <c r="D101" s="187" t="s">
        <v>157</v>
      </c>
      <c r="E101" s="207" t="s">
        <v>19</v>
      </c>
      <c r="F101" s="208" t="s">
        <v>158</v>
      </c>
      <c r="G101" s="206"/>
      <c r="H101" s="209">
        <v>1</v>
      </c>
      <c r="I101" s="210"/>
      <c r="J101" s="206"/>
      <c r="K101" s="206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5" t="s">
        <v>157</v>
      </c>
      <c r="AU101" s="215" t="s">
        <v>83</v>
      </c>
      <c r="AV101" s="14" t="s">
        <v>159</v>
      </c>
      <c r="AW101" s="14" t="s">
        <v>35</v>
      </c>
      <c r="AX101" s="14" t="s">
        <v>81</v>
      </c>
      <c r="AY101" s="215" t="s">
        <v>145</v>
      </c>
    </row>
    <row r="102" spans="1:65" s="2" customFormat="1" ht="16.5" customHeight="1">
      <c r="A102" s="35"/>
      <c r="B102" s="36"/>
      <c r="C102" s="174" t="s">
        <v>159</v>
      </c>
      <c r="D102" s="174" t="s">
        <v>148</v>
      </c>
      <c r="E102" s="175" t="s">
        <v>179</v>
      </c>
      <c r="F102" s="176" t="s">
        <v>180</v>
      </c>
      <c r="G102" s="177" t="s">
        <v>150</v>
      </c>
      <c r="H102" s="178">
        <v>1</v>
      </c>
      <c r="I102" s="179"/>
      <c r="J102" s="180">
        <f>ROUND(I102*H102,2)</f>
        <v>0</v>
      </c>
      <c r="K102" s="176" t="s">
        <v>151</v>
      </c>
      <c r="L102" s="40"/>
      <c r="M102" s="181" t="s">
        <v>19</v>
      </c>
      <c r="N102" s="182" t="s">
        <v>44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152</v>
      </c>
      <c r="AT102" s="185" t="s">
        <v>148</v>
      </c>
      <c r="AU102" s="185" t="s">
        <v>83</v>
      </c>
      <c r="AY102" s="18" t="s">
        <v>145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81</v>
      </c>
      <c r="BK102" s="186">
        <f>ROUND(I102*H102,2)</f>
        <v>0</v>
      </c>
      <c r="BL102" s="18" t="s">
        <v>152</v>
      </c>
      <c r="BM102" s="185" t="s">
        <v>181</v>
      </c>
    </row>
    <row r="103" spans="1:47" s="2" customFormat="1" ht="11.25">
      <c r="A103" s="35"/>
      <c r="B103" s="36"/>
      <c r="C103" s="37"/>
      <c r="D103" s="187" t="s">
        <v>154</v>
      </c>
      <c r="E103" s="37"/>
      <c r="F103" s="188" t="s">
        <v>180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154</v>
      </c>
      <c r="AU103" s="18" t="s">
        <v>83</v>
      </c>
    </row>
    <row r="104" spans="1:47" s="2" customFormat="1" ht="11.25">
      <c r="A104" s="35"/>
      <c r="B104" s="36"/>
      <c r="C104" s="37"/>
      <c r="D104" s="192" t="s">
        <v>155</v>
      </c>
      <c r="E104" s="37"/>
      <c r="F104" s="193" t="s">
        <v>182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155</v>
      </c>
      <c r="AU104" s="18" t="s">
        <v>83</v>
      </c>
    </row>
    <row r="105" spans="1:47" s="2" customFormat="1" ht="97.5">
      <c r="A105" s="35"/>
      <c r="B105" s="36"/>
      <c r="C105" s="37"/>
      <c r="D105" s="187" t="s">
        <v>183</v>
      </c>
      <c r="E105" s="37"/>
      <c r="F105" s="219" t="s">
        <v>184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183</v>
      </c>
      <c r="AU105" s="18" t="s">
        <v>83</v>
      </c>
    </row>
    <row r="106" spans="2:51" s="13" customFormat="1" ht="11.25">
      <c r="B106" s="194"/>
      <c r="C106" s="195"/>
      <c r="D106" s="187" t="s">
        <v>157</v>
      </c>
      <c r="E106" s="196" t="s">
        <v>19</v>
      </c>
      <c r="F106" s="197" t="s">
        <v>81</v>
      </c>
      <c r="G106" s="195"/>
      <c r="H106" s="198">
        <v>1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157</v>
      </c>
      <c r="AU106" s="204" t="s">
        <v>83</v>
      </c>
      <c r="AV106" s="13" t="s">
        <v>83</v>
      </c>
      <c r="AW106" s="13" t="s">
        <v>35</v>
      </c>
      <c r="AX106" s="13" t="s">
        <v>73</v>
      </c>
      <c r="AY106" s="204" t="s">
        <v>145</v>
      </c>
    </row>
    <row r="107" spans="2:51" s="14" customFormat="1" ht="11.25">
      <c r="B107" s="205"/>
      <c r="C107" s="206"/>
      <c r="D107" s="187" t="s">
        <v>157</v>
      </c>
      <c r="E107" s="207" t="s">
        <v>19</v>
      </c>
      <c r="F107" s="208" t="s">
        <v>158</v>
      </c>
      <c r="G107" s="206"/>
      <c r="H107" s="209">
        <v>1</v>
      </c>
      <c r="I107" s="210"/>
      <c r="J107" s="206"/>
      <c r="K107" s="206"/>
      <c r="L107" s="211"/>
      <c r="M107" s="216"/>
      <c r="N107" s="217"/>
      <c r="O107" s="217"/>
      <c r="P107" s="217"/>
      <c r="Q107" s="217"/>
      <c r="R107" s="217"/>
      <c r="S107" s="217"/>
      <c r="T107" s="218"/>
      <c r="AT107" s="215" t="s">
        <v>157</v>
      </c>
      <c r="AU107" s="215" t="s">
        <v>83</v>
      </c>
      <c r="AV107" s="14" t="s">
        <v>159</v>
      </c>
      <c r="AW107" s="14" t="s">
        <v>35</v>
      </c>
      <c r="AX107" s="14" t="s">
        <v>81</v>
      </c>
      <c r="AY107" s="215" t="s">
        <v>145</v>
      </c>
    </row>
    <row r="108" spans="1:65" s="2" customFormat="1" ht="16.5" customHeight="1">
      <c r="A108" s="35"/>
      <c r="B108" s="36"/>
      <c r="C108" s="174" t="s">
        <v>144</v>
      </c>
      <c r="D108" s="174" t="s">
        <v>148</v>
      </c>
      <c r="E108" s="175" t="s">
        <v>185</v>
      </c>
      <c r="F108" s="176" t="s">
        <v>186</v>
      </c>
      <c r="G108" s="177" t="s">
        <v>150</v>
      </c>
      <c r="H108" s="178">
        <v>1</v>
      </c>
      <c r="I108" s="179"/>
      <c r="J108" s="180">
        <f>ROUND(I108*H108,2)</f>
        <v>0</v>
      </c>
      <c r="K108" s="176" t="s">
        <v>151</v>
      </c>
      <c r="L108" s="40"/>
      <c r="M108" s="181" t="s">
        <v>19</v>
      </c>
      <c r="N108" s="182" t="s">
        <v>44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152</v>
      </c>
      <c r="AT108" s="185" t="s">
        <v>148</v>
      </c>
      <c r="AU108" s="185" t="s">
        <v>83</v>
      </c>
      <c r="AY108" s="18" t="s">
        <v>145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81</v>
      </c>
      <c r="BK108" s="186">
        <f>ROUND(I108*H108,2)</f>
        <v>0</v>
      </c>
      <c r="BL108" s="18" t="s">
        <v>152</v>
      </c>
      <c r="BM108" s="185" t="s">
        <v>187</v>
      </c>
    </row>
    <row r="109" spans="1:47" s="2" customFormat="1" ht="11.25">
      <c r="A109" s="35"/>
      <c r="B109" s="36"/>
      <c r="C109" s="37"/>
      <c r="D109" s="187" t="s">
        <v>154</v>
      </c>
      <c r="E109" s="37"/>
      <c r="F109" s="188" t="s">
        <v>186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154</v>
      </c>
      <c r="AU109" s="18" t="s">
        <v>83</v>
      </c>
    </row>
    <row r="110" spans="1:47" s="2" customFormat="1" ht="11.25">
      <c r="A110" s="35"/>
      <c r="B110" s="36"/>
      <c r="C110" s="37"/>
      <c r="D110" s="192" t="s">
        <v>155</v>
      </c>
      <c r="E110" s="37"/>
      <c r="F110" s="193" t="s">
        <v>188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155</v>
      </c>
      <c r="AU110" s="18" t="s">
        <v>83</v>
      </c>
    </row>
    <row r="111" spans="1:47" s="2" customFormat="1" ht="87.75">
      <c r="A111" s="35"/>
      <c r="B111" s="36"/>
      <c r="C111" s="37"/>
      <c r="D111" s="187" t="s">
        <v>183</v>
      </c>
      <c r="E111" s="37"/>
      <c r="F111" s="219" t="s">
        <v>189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183</v>
      </c>
      <c r="AU111" s="18" t="s">
        <v>83</v>
      </c>
    </row>
    <row r="112" spans="2:51" s="13" customFormat="1" ht="11.25">
      <c r="B112" s="194"/>
      <c r="C112" s="195"/>
      <c r="D112" s="187" t="s">
        <v>157</v>
      </c>
      <c r="E112" s="196" t="s">
        <v>19</v>
      </c>
      <c r="F112" s="197" t="s">
        <v>81</v>
      </c>
      <c r="G112" s="195"/>
      <c r="H112" s="198">
        <v>1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157</v>
      </c>
      <c r="AU112" s="204" t="s">
        <v>83</v>
      </c>
      <c r="AV112" s="13" t="s">
        <v>83</v>
      </c>
      <c r="AW112" s="13" t="s">
        <v>35</v>
      </c>
      <c r="AX112" s="13" t="s">
        <v>73</v>
      </c>
      <c r="AY112" s="204" t="s">
        <v>145</v>
      </c>
    </row>
    <row r="113" spans="2:51" s="14" customFormat="1" ht="11.25">
      <c r="B113" s="205"/>
      <c r="C113" s="206"/>
      <c r="D113" s="187" t="s">
        <v>157</v>
      </c>
      <c r="E113" s="207" t="s">
        <v>19</v>
      </c>
      <c r="F113" s="208" t="s">
        <v>158</v>
      </c>
      <c r="G113" s="206"/>
      <c r="H113" s="209">
        <v>1</v>
      </c>
      <c r="I113" s="210"/>
      <c r="J113" s="206"/>
      <c r="K113" s="206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5" t="s">
        <v>157</v>
      </c>
      <c r="AU113" s="215" t="s">
        <v>83</v>
      </c>
      <c r="AV113" s="14" t="s">
        <v>159</v>
      </c>
      <c r="AW113" s="14" t="s">
        <v>35</v>
      </c>
      <c r="AX113" s="14" t="s">
        <v>81</v>
      </c>
      <c r="AY113" s="215" t="s">
        <v>145</v>
      </c>
    </row>
    <row r="114" spans="2:63" s="12" customFormat="1" ht="22.9" customHeight="1">
      <c r="B114" s="158"/>
      <c r="C114" s="159"/>
      <c r="D114" s="160" t="s">
        <v>72</v>
      </c>
      <c r="E114" s="172" t="s">
        <v>146</v>
      </c>
      <c r="F114" s="172" t="s">
        <v>147</v>
      </c>
      <c r="G114" s="159"/>
      <c r="H114" s="159"/>
      <c r="I114" s="162"/>
      <c r="J114" s="173">
        <f>BK114</f>
        <v>0</v>
      </c>
      <c r="K114" s="159"/>
      <c r="L114" s="164"/>
      <c r="M114" s="165"/>
      <c r="N114" s="166"/>
      <c r="O114" s="166"/>
      <c r="P114" s="167">
        <f>SUM(P115:P119)</f>
        <v>0</v>
      </c>
      <c r="Q114" s="166"/>
      <c r="R114" s="167">
        <f>SUM(R115:R119)</f>
        <v>0</v>
      </c>
      <c r="S114" s="166"/>
      <c r="T114" s="168">
        <f>SUM(T115:T119)</f>
        <v>0</v>
      </c>
      <c r="AR114" s="169" t="s">
        <v>144</v>
      </c>
      <c r="AT114" s="170" t="s">
        <v>72</v>
      </c>
      <c r="AU114" s="170" t="s">
        <v>81</v>
      </c>
      <c r="AY114" s="169" t="s">
        <v>145</v>
      </c>
      <c r="BK114" s="171">
        <f>SUM(BK115:BK119)</f>
        <v>0</v>
      </c>
    </row>
    <row r="115" spans="1:65" s="2" customFormat="1" ht="16.5" customHeight="1">
      <c r="A115" s="35"/>
      <c r="B115" s="36"/>
      <c r="C115" s="174" t="s">
        <v>190</v>
      </c>
      <c r="D115" s="174" t="s">
        <v>148</v>
      </c>
      <c r="E115" s="175" t="s">
        <v>191</v>
      </c>
      <c r="F115" s="176" t="s">
        <v>192</v>
      </c>
      <c r="G115" s="177" t="s">
        <v>193</v>
      </c>
      <c r="H115" s="178">
        <v>1</v>
      </c>
      <c r="I115" s="179"/>
      <c r="J115" s="180">
        <f>ROUND(I115*H115,2)</f>
        <v>0</v>
      </c>
      <c r="K115" s="176" t="s">
        <v>151</v>
      </c>
      <c r="L115" s="40"/>
      <c r="M115" s="181" t="s">
        <v>19</v>
      </c>
      <c r="N115" s="182" t="s">
        <v>44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152</v>
      </c>
      <c r="AT115" s="185" t="s">
        <v>148</v>
      </c>
      <c r="AU115" s="185" t="s">
        <v>83</v>
      </c>
      <c r="AY115" s="18" t="s">
        <v>145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81</v>
      </c>
      <c r="BK115" s="186">
        <f>ROUND(I115*H115,2)</f>
        <v>0</v>
      </c>
      <c r="BL115" s="18" t="s">
        <v>152</v>
      </c>
      <c r="BM115" s="185" t="s">
        <v>194</v>
      </c>
    </row>
    <row r="116" spans="1:47" s="2" customFormat="1" ht="11.25">
      <c r="A116" s="35"/>
      <c r="B116" s="36"/>
      <c r="C116" s="37"/>
      <c r="D116" s="187" t="s">
        <v>154</v>
      </c>
      <c r="E116" s="37"/>
      <c r="F116" s="188" t="s">
        <v>192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154</v>
      </c>
      <c r="AU116" s="18" t="s">
        <v>83</v>
      </c>
    </row>
    <row r="117" spans="1:47" s="2" customFormat="1" ht="11.25">
      <c r="A117" s="35"/>
      <c r="B117" s="36"/>
      <c r="C117" s="37"/>
      <c r="D117" s="192" t="s">
        <v>155</v>
      </c>
      <c r="E117" s="37"/>
      <c r="F117" s="193" t="s">
        <v>195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155</v>
      </c>
      <c r="AU117" s="18" t="s">
        <v>83</v>
      </c>
    </row>
    <row r="118" spans="2:51" s="13" customFormat="1" ht="11.25">
      <c r="B118" s="194"/>
      <c r="C118" s="195"/>
      <c r="D118" s="187" t="s">
        <v>157</v>
      </c>
      <c r="E118" s="196" t="s">
        <v>19</v>
      </c>
      <c r="F118" s="197" t="s">
        <v>81</v>
      </c>
      <c r="G118" s="195"/>
      <c r="H118" s="198">
        <v>1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157</v>
      </c>
      <c r="AU118" s="204" t="s">
        <v>83</v>
      </c>
      <c r="AV118" s="13" t="s">
        <v>83</v>
      </c>
      <c r="AW118" s="13" t="s">
        <v>35</v>
      </c>
      <c r="AX118" s="13" t="s">
        <v>73</v>
      </c>
      <c r="AY118" s="204" t="s">
        <v>145</v>
      </c>
    </row>
    <row r="119" spans="2:51" s="14" customFormat="1" ht="11.25">
      <c r="B119" s="205"/>
      <c r="C119" s="206"/>
      <c r="D119" s="187" t="s">
        <v>157</v>
      </c>
      <c r="E119" s="207" t="s">
        <v>19</v>
      </c>
      <c r="F119" s="208" t="s">
        <v>158</v>
      </c>
      <c r="G119" s="206"/>
      <c r="H119" s="209">
        <v>1</v>
      </c>
      <c r="I119" s="210"/>
      <c r="J119" s="206"/>
      <c r="K119" s="206"/>
      <c r="L119" s="211"/>
      <c r="M119" s="216"/>
      <c r="N119" s="217"/>
      <c r="O119" s="217"/>
      <c r="P119" s="217"/>
      <c r="Q119" s="217"/>
      <c r="R119" s="217"/>
      <c r="S119" s="217"/>
      <c r="T119" s="218"/>
      <c r="AT119" s="215" t="s">
        <v>157</v>
      </c>
      <c r="AU119" s="215" t="s">
        <v>83</v>
      </c>
      <c r="AV119" s="14" t="s">
        <v>159</v>
      </c>
      <c r="AW119" s="14" t="s">
        <v>35</v>
      </c>
      <c r="AX119" s="14" t="s">
        <v>81</v>
      </c>
      <c r="AY119" s="215" t="s">
        <v>145</v>
      </c>
    </row>
    <row r="120" spans="2:63" s="12" customFormat="1" ht="22.9" customHeight="1">
      <c r="B120" s="158"/>
      <c r="C120" s="159"/>
      <c r="D120" s="160" t="s">
        <v>72</v>
      </c>
      <c r="E120" s="172" t="s">
        <v>196</v>
      </c>
      <c r="F120" s="172" t="s">
        <v>197</v>
      </c>
      <c r="G120" s="159"/>
      <c r="H120" s="159"/>
      <c r="I120" s="162"/>
      <c r="J120" s="173">
        <f>BK120</f>
        <v>0</v>
      </c>
      <c r="K120" s="159"/>
      <c r="L120" s="164"/>
      <c r="M120" s="165"/>
      <c r="N120" s="166"/>
      <c r="O120" s="166"/>
      <c r="P120" s="167">
        <f>SUM(P121:P126)</f>
        <v>0</v>
      </c>
      <c r="Q120" s="166"/>
      <c r="R120" s="167">
        <f>SUM(R121:R126)</f>
        <v>0</v>
      </c>
      <c r="S120" s="166"/>
      <c r="T120" s="168">
        <f>SUM(T121:T126)</f>
        <v>0</v>
      </c>
      <c r="AR120" s="169" t="s">
        <v>144</v>
      </c>
      <c r="AT120" s="170" t="s">
        <v>72</v>
      </c>
      <c r="AU120" s="170" t="s">
        <v>81</v>
      </c>
      <c r="AY120" s="169" t="s">
        <v>145</v>
      </c>
      <c r="BK120" s="171">
        <f>SUM(BK121:BK126)</f>
        <v>0</v>
      </c>
    </row>
    <row r="121" spans="1:65" s="2" customFormat="1" ht="16.5" customHeight="1">
      <c r="A121" s="35"/>
      <c r="B121" s="36"/>
      <c r="C121" s="174" t="s">
        <v>198</v>
      </c>
      <c r="D121" s="174" t="s">
        <v>148</v>
      </c>
      <c r="E121" s="175" t="s">
        <v>199</v>
      </c>
      <c r="F121" s="176" t="s">
        <v>200</v>
      </c>
      <c r="G121" s="177" t="s">
        <v>150</v>
      </c>
      <c r="H121" s="178">
        <v>1</v>
      </c>
      <c r="I121" s="179"/>
      <c r="J121" s="180">
        <f>ROUND(I121*H121,2)</f>
        <v>0</v>
      </c>
      <c r="K121" s="176" t="s">
        <v>151</v>
      </c>
      <c r="L121" s="40"/>
      <c r="M121" s="181" t="s">
        <v>19</v>
      </c>
      <c r="N121" s="182" t="s">
        <v>44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152</v>
      </c>
      <c r="AT121" s="185" t="s">
        <v>148</v>
      </c>
      <c r="AU121" s="185" t="s">
        <v>83</v>
      </c>
      <c r="AY121" s="18" t="s">
        <v>145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81</v>
      </c>
      <c r="BK121" s="186">
        <f>ROUND(I121*H121,2)</f>
        <v>0</v>
      </c>
      <c r="BL121" s="18" t="s">
        <v>152</v>
      </c>
      <c r="BM121" s="185" t="s">
        <v>201</v>
      </c>
    </row>
    <row r="122" spans="1:47" s="2" customFormat="1" ht="11.25">
      <c r="A122" s="35"/>
      <c r="B122" s="36"/>
      <c r="C122" s="37"/>
      <c r="D122" s="187" t="s">
        <v>154</v>
      </c>
      <c r="E122" s="37"/>
      <c r="F122" s="188" t="s">
        <v>200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154</v>
      </c>
      <c r="AU122" s="18" t="s">
        <v>83</v>
      </c>
    </row>
    <row r="123" spans="1:47" s="2" customFormat="1" ht="11.25">
      <c r="A123" s="35"/>
      <c r="B123" s="36"/>
      <c r="C123" s="37"/>
      <c r="D123" s="192" t="s">
        <v>155</v>
      </c>
      <c r="E123" s="37"/>
      <c r="F123" s="193" t="s">
        <v>202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155</v>
      </c>
      <c r="AU123" s="18" t="s">
        <v>83</v>
      </c>
    </row>
    <row r="124" spans="2:51" s="15" customFormat="1" ht="33.75">
      <c r="B124" s="220"/>
      <c r="C124" s="221"/>
      <c r="D124" s="187" t="s">
        <v>157</v>
      </c>
      <c r="E124" s="222" t="s">
        <v>19</v>
      </c>
      <c r="F124" s="223" t="s">
        <v>203</v>
      </c>
      <c r="G124" s="221"/>
      <c r="H124" s="222" t="s">
        <v>19</v>
      </c>
      <c r="I124" s="224"/>
      <c r="J124" s="221"/>
      <c r="K124" s="221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157</v>
      </c>
      <c r="AU124" s="229" t="s">
        <v>83</v>
      </c>
      <c r="AV124" s="15" t="s">
        <v>81</v>
      </c>
      <c r="AW124" s="15" t="s">
        <v>35</v>
      </c>
      <c r="AX124" s="15" t="s">
        <v>73</v>
      </c>
      <c r="AY124" s="229" t="s">
        <v>145</v>
      </c>
    </row>
    <row r="125" spans="2:51" s="13" customFormat="1" ht="11.25">
      <c r="B125" s="194"/>
      <c r="C125" s="195"/>
      <c r="D125" s="187" t="s">
        <v>157</v>
      </c>
      <c r="E125" s="196" t="s">
        <v>19</v>
      </c>
      <c r="F125" s="197" t="s">
        <v>81</v>
      </c>
      <c r="G125" s="195"/>
      <c r="H125" s="198">
        <v>1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157</v>
      </c>
      <c r="AU125" s="204" t="s">
        <v>83</v>
      </c>
      <c r="AV125" s="13" t="s">
        <v>83</v>
      </c>
      <c r="AW125" s="13" t="s">
        <v>35</v>
      </c>
      <c r="AX125" s="13" t="s">
        <v>73</v>
      </c>
      <c r="AY125" s="204" t="s">
        <v>145</v>
      </c>
    </row>
    <row r="126" spans="2:51" s="14" customFormat="1" ht="11.25">
      <c r="B126" s="205"/>
      <c r="C126" s="206"/>
      <c r="D126" s="187" t="s">
        <v>157</v>
      </c>
      <c r="E126" s="207" t="s">
        <v>19</v>
      </c>
      <c r="F126" s="208" t="s">
        <v>158</v>
      </c>
      <c r="G126" s="206"/>
      <c r="H126" s="209">
        <v>1</v>
      </c>
      <c r="I126" s="210"/>
      <c r="J126" s="206"/>
      <c r="K126" s="206"/>
      <c r="L126" s="211"/>
      <c r="M126" s="216"/>
      <c r="N126" s="217"/>
      <c r="O126" s="217"/>
      <c r="P126" s="217"/>
      <c r="Q126" s="217"/>
      <c r="R126" s="217"/>
      <c r="S126" s="217"/>
      <c r="T126" s="218"/>
      <c r="AT126" s="215" t="s">
        <v>157</v>
      </c>
      <c r="AU126" s="215" t="s">
        <v>83</v>
      </c>
      <c r="AV126" s="14" t="s">
        <v>159</v>
      </c>
      <c r="AW126" s="14" t="s">
        <v>35</v>
      </c>
      <c r="AX126" s="14" t="s">
        <v>81</v>
      </c>
      <c r="AY126" s="215" t="s">
        <v>145</v>
      </c>
    </row>
    <row r="127" spans="2:63" s="12" customFormat="1" ht="22.9" customHeight="1">
      <c r="B127" s="158"/>
      <c r="C127" s="159"/>
      <c r="D127" s="160" t="s">
        <v>72</v>
      </c>
      <c r="E127" s="172" t="s">
        <v>204</v>
      </c>
      <c r="F127" s="172" t="s">
        <v>205</v>
      </c>
      <c r="G127" s="159"/>
      <c r="H127" s="159"/>
      <c r="I127" s="162"/>
      <c r="J127" s="173">
        <f>BK127</f>
        <v>0</v>
      </c>
      <c r="K127" s="159"/>
      <c r="L127" s="164"/>
      <c r="M127" s="165"/>
      <c r="N127" s="166"/>
      <c r="O127" s="166"/>
      <c r="P127" s="167">
        <f>SUM(P128:P136)</f>
        <v>0</v>
      </c>
      <c r="Q127" s="166"/>
      <c r="R127" s="167">
        <f>SUM(R128:R136)</f>
        <v>0</v>
      </c>
      <c r="S127" s="166"/>
      <c r="T127" s="168">
        <f>SUM(T128:T136)</f>
        <v>0</v>
      </c>
      <c r="AR127" s="169" t="s">
        <v>144</v>
      </c>
      <c r="AT127" s="170" t="s">
        <v>72</v>
      </c>
      <c r="AU127" s="170" t="s">
        <v>81</v>
      </c>
      <c r="AY127" s="169" t="s">
        <v>145</v>
      </c>
      <c r="BK127" s="171">
        <f>SUM(BK128:BK136)</f>
        <v>0</v>
      </c>
    </row>
    <row r="128" spans="1:65" s="2" customFormat="1" ht="24.2" customHeight="1">
      <c r="A128" s="35"/>
      <c r="B128" s="36"/>
      <c r="C128" s="174" t="s">
        <v>206</v>
      </c>
      <c r="D128" s="174" t="s">
        <v>148</v>
      </c>
      <c r="E128" s="175" t="s">
        <v>207</v>
      </c>
      <c r="F128" s="176" t="s">
        <v>208</v>
      </c>
      <c r="G128" s="177" t="s">
        <v>150</v>
      </c>
      <c r="H128" s="178">
        <v>1</v>
      </c>
      <c r="I128" s="179"/>
      <c r="J128" s="180">
        <f>ROUND(I128*H128,2)</f>
        <v>0</v>
      </c>
      <c r="K128" s="176" t="s">
        <v>151</v>
      </c>
      <c r="L128" s="40"/>
      <c r="M128" s="181" t="s">
        <v>19</v>
      </c>
      <c r="N128" s="182" t="s">
        <v>44</v>
      </c>
      <c r="O128" s="65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152</v>
      </c>
      <c r="AT128" s="185" t="s">
        <v>148</v>
      </c>
      <c r="AU128" s="185" t="s">
        <v>83</v>
      </c>
      <c r="AY128" s="18" t="s">
        <v>145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81</v>
      </c>
      <c r="BK128" s="186">
        <f>ROUND(I128*H128,2)</f>
        <v>0</v>
      </c>
      <c r="BL128" s="18" t="s">
        <v>152</v>
      </c>
      <c r="BM128" s="185" t="s">
        <v>209</v>
      </c>
    </row>
    <row r="129" spans="1:47" s="2" customFormat="1" ht="11.25">
      <c r="A129" s="35"/>
      <c r="B129" s="36"/>
      <c r="C129" s="37"/>
      <c r="D129" s="187" t="s">
        <v>154</v>
      </c>
      <c r="E129" s="37"/>
      <c r="F129" s="188" t="s">
        <v>208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154</v>
      </c>
      <c r="AU129" s="18" t="s">
        <v>83</v>
      </c>
    </row>
    <row r="130" spans="1:47" s="2" customFormat="1" ht="11.25">
      <c r="A130" s="35"/>
      <c r="B130" s="36"/>
      <c r="C130" s="37"/>
      <c r="D130" s="192" t="s">
        <v>155</v>
      </c>
      <c r="E130" s="37"/>
      <c r="F130" s="193" t="s">
        <v>210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155</v>
      </c>
      <c r="AU130" s="18" t="s">
        <v>83</v>
      </c>
    </row>
    <row r="131" spans="2:51" s="15" customFormat="1" ht="22.5">
      <c r="B131" s="220"/>
      <c r="C131" s="221"/>
      <c r="D131" s="187" t="s">
        <v>157</v>
      </c>
      <c r="E131" s="222" t="s">
        <v>19</v>
      </c>
      <c r="F131" s="223" t="s">
        <v>211</v>
      </c>
      <c r="G131" s="221"/>
      <c r="H131" s="222" t="s">
        <v>19</v>
      </c>
      <c r="I131" s="224"/>
      <c r="J131" s="221"/>
      <c r="K131" s="221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157</v>
      </c>
      <c r="AU131" s="229" t="s">
        <v>83</v>
      </c>
      <c r="AV131" s="15" t="s">
        <v>81</v>
      </c>
      <c r="AW131" s="15" t="s">
        <v>35</v>
      </c>
      <c r="AX131" s="15" t="s">
        <v>73</v>
      </c>
      <c r="AY131" s="229" t="s">
        <v>145</v>
      </c>
    </row>
    <row r="132" spans="2:51" s="15" customFormat="1" ht="33.75">
      <c r="B132" s="220"/>
      <c r="C132" s="221"/>
      <c r="D132" s="187" t="s">
        <v>157</v>
      </c>
      <c r="E132" s="222" t="s">
        <v>19</v>
      </c>
      <c r="F132" s="223" t="s">
        <v>212</v>
      </c>
      <c r="G132" s="221"/>
      <c r="H132" s="222" t="s">
        <v>19</v>
      </c>
      <c r="I132" s="224"/>
      <c r="J132" s="221"/>
      <c r="K132" s="221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157</v>
      </c>
      <c r="AU132" s="229" t="s">
        <v>83</v>
      </c>
      <c r="AV132" s="15" t="s">
        <v>81</v>
      </c>
      <c r="AW132" s="15" t="s">
        <v>35</v>
      </c>
      <c r="AX132" s="15" t="s">
        <v>73</v>
      </c>
      <c r="AY132" s="229" t="s">
        <v>145</v>
      </c>
    </row>
    <row r="133" spans="2:51" s="15" customFormat="1" ht="33.75">
      <c r="B133" s="220"/>
      <c r="C133" s="221"/>
      <c r="D133" s="187" t="s">
        <v>157</v>
      </c>
      <c r="E133" s="222" t="s">
        <v>19</v>
      </c>
      <c r="F133" s="223" t="s">
        <v>213</v>
      </c>
      <c r="G133" s="221"/>
      <c r="H133" s="222" t="s">
        <v>19</v>
      </c>
      <c r="I133" s="224"/>
      <c r="J133" s="221"/>
      <c r="K133" s="221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157</v>
      </c>
      <c r="AU133" s="229" t="s">
        <v>83</v>
      </c>
      <c r="AV133" s="15" t="s">
        <v>81</v>
      </c>
      <c r="AW133" s="15" t="s">
        <v>35</v>
      </c>
      <c r="AX133" s="15" t="s">
        <v>73</v>
      </c>
      <c r="AY133" s="229" t="s">
        <v>145</v>
      </c>
    </row>
    <row r="134" spans="2:51" s="15" customFormat="1" ht="33.75">
      <c r="B134" s="220"/>
      <c r="C134" s="221"/>
      <c r="D134" s="187" t="s">
        <v>157</v>
      </c>
      <c r="E134" s="222" t="s">
        <v>19</v>
      </c>
      <c r="F134" s="223" t="s">
        <v>214</v>
      </c>
      <c r="G134" s="221"/>
      <c r="H134" s="222" t="s">
        <v>19</v>
      </c>
      <c r="I134" s="224"/>
      <c r="J134" s="221"/>
      <c r="K134" s="221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157</v>
      </c>
      <c r="AU134" s="229" t="s">
        <v>83</v>
      </c>
      <c r="AV134" s="15" t="s">
        <v>81</v>
      </c>
      <c r="AW134" s="15" t="s">
        <v>35</v>
      </c>
      <c r="AX134" s="15" t="s">
        <v>73</v>
      </c>
      <c r="AY134" s="229" t="s">
        <v>145</v>
      </c>
    </row>
    <row r="135" spans="2:51" s="13" customFormat="1" ht="11.25">
      <c r="B135" s="194"/>
      <c r="C135" s="195"/>
      <c r="D135" s="187" t="s">
        <v>157</v>
      </c>
      <c r="E135" s="196" t="s">
        <v>19</v>
      </c>
      <c r="F135" s="197" t="s">
        <v>81</v>
      </c>
      <c r="G135" s="195"/>
      <c r="H135" s="198">
        <v>1</v>
      </c>
      <c r="I135" s="199"/>
      <c r="J135" s="195"/>
      <c r="K135" s="195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157</v>
      </c>
      <c r="AU135" s="204" t="s">
        <v>83</v>
      </c>
      <c r="AV135" s="13" t="s">
        <v>83</v>
      </c>
      <c r="AW135" s="13" t="s">
        <v>35</v>
      </c>
      <c r="AX135" s="13" t="s">
        <v>73</v>
      </c>
      <c r="AY135" s="204" t="s">
        <v>145</v>
      </c>
    </row>
    <row r="136" spans="2:51" s="14" customFormat="1" ht="11.25">
      <c r="B136" s="205"/>
      <c r="C136" s="206"/>
      <c r="D136" s="187" t="s">
        <v>157</v>
      </c>
      <c r="E136" s="207" t="s">
        <v>19</v>
      </c>
      <c r="F136" s="208" t="s">
        <v>158</v>
      </c>
      <c r="G136" s="206"/>
      <c r="H136" s="209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157</v>
      </c>
      <c r="AU136" s="215" t="s">
        <v>83</v>
      </c>
      <c r="AV136" s="14" t="s">
        <v>159</v>
      </c>
      <c r="AW136" s="14" t="s">
        <v>35</v>
      </c>
      <c r="AX136" s="14" t="s">
        <v>81</v>
      </c>
      <c r="AY136" s="215" t="s">
        <v>145</v>
      </c>
    </row>
    <row r="137" spans="1:31" s="2" customFormat="1" ht="6.95" customHeight="1">
      <c r="A137" s="35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0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algorithmName="SHA-512" hashValue="Fy2LLcVMbEgzm1l9LlR71bC33xyY4awilKkhwx75K8SjP47JOs/3h6PhVJyAAiC2vcouaK8OH3YrobHeMhi3sA==" saltValue="0M+fY/15H7E/SN/bUGLePTyQ9LCK9lNfQCQUTQhBWqR+bUgJchxVqb9qiC08+A5E7mK2R4amNS8SFaR2lMIIyg==" spinCount="100000" sheet="1" objects="1" scenarios="1" formatColumns="0" formatRows="0" autoFilter="0"/>
  <autoFilter ref="C83:K13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012103000"/>
    <hyperlink ref="F94" r:id="rId2" display="https://podminky.urs.cz/item/CS_URS_2021_01/012203000"/>
    <hyperlink ref="F99" r:id="rId3" display="https://podminky.urs.cz/item/CS_URS_2021_01/012303000"/>
    <hyperlink ref="F104" r:id="rId4" display="https://podminky.urs.cz/item/CS_URS_2021_01/013244000"/>
    <hyperlink ref="F110" r:id="rId5" display="https://podminky.urs.cz/item/CS_URS_2021_01/013254000"/>
    <hyperlink ref="F117" r:id="rId6" display="https://podminky.urs.cz/item/CS_URS_2021_01/034503000"/>
    <hyperlink ref="F123" r:id="rId7" display="https://podminky.urs.cz/item/CS_URS_2021_01/0491030009"/>
    <hyperlink ref="F130" r:id="rId8" display="https://podminky.urs.cz/item/CS_URS_2021_01/07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215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ROUND((SUM(BE88:BE215)),2)</f>
        <v>0</v>
      </c>
      <c r="G33" s="35"/>
      <c r="H33" s="35"/>
      <c r="I33" s="119">
        <v>0.21</v>
      </c>
      <c r="J33" s="118">
        <f>ROUND(((SUM(BE88:BE215))*I33),2)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ROUND((SUM(BF88:BF215)),2)</f>
        <v>0</v>
      </c>
      <c r="G34" s="35"/>
      <c r="H34" s="35"/>
      <c r="I34" s="119">
        <v>0.15</v>
      </c>
      <c r="J34" s="118">
        <f>ROUND(((SUM(BF88:BF215))*I34),2)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ROUND((SUM(BG88:BG215)),2)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ROUND((SUM(BH88:BH215)),2)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ROUND((SUM(BI88:BI215)),2)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020.VZ - Příprava území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218</v>
      </c>
      <c r="E62" s="144"/>
      <c r="F62" s="144"/>
      <c r="G62" s="144"/>
      <c r="H62" s="144"/>
      <c r="I62" s="144"/>
      <c r="J62" s="145">
        <f>J153</f>
        <v>0</v>
      </c>
      <c r="K62" s="142"/>
      <c r="L62" s="146"/>
    </row>
    <row r="63" spans="2:12" s="10" customFormat="1" ht="19.9" customHeight="1">
      <c r="B63" s="141"/>
      <c r="C63" s="142"/>
      <c r="D63" s="143" t="s">
        <v>219</v>
      </c>
      <c r="E63" s="144"/>
      <c r="F63" s="144"/>
      <c r="G63" s="144"/>
      <c r="H63" s="144"/>
      <c r="I63" s="144"/>
      <c r="J63" s="145">
        <f>J163</f>
        <v>0</v>
      </c>
      <c r="K63" s="142"/>
      <c r="L63" s="146"/>
    </row>
    <row r="64" spans="2:12" s="10" customFormat="1" ht="19.9" customHeight="1">
      <c r="B64" s="141"/>
      <c r="C64" s="142"/>
      <c r="D64" s="143" t="s">
        <v>220</v>
      </c>
      <c r="E64" s="144"/>
      <c r="F64" s="144"/>
      <c r="G64" s="144"/>
      <c r="H64" s="144"/>
      <c r="I64" s="144"/>
      <c r="J64" s="145">
        <f>J169</f>
        <v>0</v>
      </c>
      <c r="K64" s="142"/>
      <c r="L64" s="146"/>
    </row>
    <row r="65" spans="2:12" s="10" customFormat="1" ht="19.9" customHeight="1">
      <c r="B65" s="141"/>
      <c r="C65" s="142"/>
      <c r="D65" s="143" t="s">
        <v>221</v>
      </c>
      <c r="E65" s="144"/>
      <c r="F65" s="144"/>
      <c r="G65" s="144"/>
      <c r="H65" s="144"/>
      <c r="I65" s="144"/>
      <c r="J65" s="145">
        <f>J196</f>
        <v>0</v>
      </c>
      <c r="K65" s="142"/>
      <c r="L65" s="146"/>
    </row>
    <row r="66" spans="2:12" s="9" customFormat="1" ht="24.95" customHeight="1">
      <c r="B66" s="135"/>
      <c r="C66" s="136"/>
      <c r="D66" s="137" t="s">
        <v>222</v>
      </c>
      <c r="E66" s="138"/>
      <c r="F66" s="138"/>
      <c r="G66" s="138"/>
      <c r="H66" s="138"/>
      <c r="I66" s="138"/>
      <c r="J66" s="139">
        <f>J200</f>
        <v>0</v>
      </c>
      <c r="K66" s="136"/>
      <c r="L66" s="140"/>
    </row>
    <row r="67" spans="2:12" s="10" customFormat="1" ht="19.9" customHeight="1">
      <c r="B67" s="141"/>
      <c r="C67" s="142"/>
      <c r="D67" s="143" t="s">
        <v>223</v>
      </c>
      <c r="E67" s="144"/>
      <c r="F67" s="144"/>
      <c r="G67" s="144"/>
      <c r="H67" s="144"/>
      <c r="I67" s="144"/>
      <c r="J67" s="145">
        <f>J201</f>
        <v>0</v>
      </c>
      <c r="K67" s="142"/>
      <c r="L67" s="146"/>
    </row>
    <row r="68" spans="2:12" s="10" customFormat="1" ht="19.9" customHeight="1">
      <c r="B68" s="141"/>
      <c r="C68" s="142"/>
      <c r="D68" s="143" t="s">
        <v>224</v>
      </c>
      <c r="E68" s="144"/>
      <c r="F68" s="144"/>
      <c r="G68" s="144"/>
      <c r="H68" s="144"/>
      <c r="I68" s="144"/>
      <c r="J68" s="145">
        <f>J209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130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72" t="str">
        <f>E7</f>
        <v>NEPOMUK_PŘEŠTICE</v>
      </c>
      <c r="F78" s="373"/>
      <c r="G78" s="373"/>
      <c r="H78" s="373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122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29" t="str">
        <f>E9</f>
        <v>SO 020.VZ - Příprava území</v>
      </c>
      <c r="F80" s="374"/>
      <c r="G80" s="374"/>
      <c r="H80" s="374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 xml:space="preserve"> </v>
      </c>
      <c r="G82" s="37"/>
      <c r="H82" s="37"/>
      <c r="I82" s="30" t="s">
        <v>23</v>
      </c>
      <c r="J82" s="60" t="str">
        <f>IF(J12="","",J12)</f>
        <v>22. 2. 2021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E15</f>
        <v>SPRÁVA A ÚDRŽBA SILNIC PLZEŇSKÉHO KRAJE</v>
      </c>
      <c r="G84" s="37"/>
      <c r="H84" s="37"/>
      <c r="I84" s="30" t="s">
        <v>32</v>
      </c>
      <c r="J84" s="33" t="str">
        <f>E21</f>
        <v>AFRY CZ s.r.o.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30</v>
      </c>
      <c r="D85" s="37"/>
      <c r="E85" s="37"/>
      <c r="F85" s="28" t="str">
        <f>IF(E18="","",E18)</f>
        <v>Vyplň údaj</v>
      </c>
      <c r="G85" s="37"/>
      <c r="H85" s="37"/>
      <c r="I85" s="30" t="s">
        <v>36</v>
      </c>
      <c r="J85" s="33" t="str">
        <f>E24</f>
        <v xml:space="preserve"> 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131</v>
      </c>
      <c r="D87" s="150" t="s">
        <v>58</v>
      </c>
      <c r="E87" s="150" t="s">
        <v>54</v>
      </c>
      <c r="F87" s="150" t="s">
        <v>55</v>
      </c>
      <c r="G87" s="150" t="s">
        <v>132</v>
      </c>
      <c r="H87" s="150" t="s">
        <v>133</v>
      </c>
      <c r="I87" s="150" t="s">
        <v>134</v>
      </c>
      <c r="J87" s="150" t="s">
        <v>126</v>
      </c>
      <c r="K87" s="151" t="s">
        <v>135</v>
      </c>
      <c r="L87" s="152"/>
      <c r="M87" s="69" t="s">
        <v>19</v>
      </c>
      <c r="N87" s="70" t="s">
        <v>43</v>
      </c>
      <c r="O87" s="70" t="s">
        <v>136</v>
      </c>
      <c r="P87" s="70" t="s">
        <v>137</v>
      </c>
      <c r="Q87" s="70" t="s">
        <v>138</v>
      </c>
      <c r="R87" s="70" t="s">
        <v>139</v>
      </c>
      <c r="S87" s="70" t="s">
        <v>140</v>
      </c>
      <c r="T87" s="71" t="s">
        <v>141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142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P89+P200</f>
        <v>0</v>
      </c>
      <c r="Q88" s="73"/>
      <c r="R88" s="155">
        <f>R89+R200</f>
        <v>2.7080326</v>
      </c>
      <c r="S88" s="73"/>
      <c r="T88" s="156">
        <f>T89+T200</f>
        <v>5967.04445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72</v>
      </c>
      <c r="AU88" s="18" t="s">
        <v>127</v>
      </c>
      <c r="BK88" s="157">
        <f>BK89+BK200</f>
        <v>0</v>
      </c>
    </row>
    <row r="89" spans="2:63" s="12" customFormat="1" ht="25.9" customHeight="1">
      <c r="B89" s="158"/>
      <c r="C89" s="159"/>
      <c r="D89" s="160" t="s">
        <v>72</v>
      </c>
      <c r="E89" s="161" t="s">
        <v>225</v>
      </c>
      <c r="F89" s="161" t="s">
        <v>226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P90+P153+P163+P169+P196</f>
        <v>0</v>
      </c>
      <c r="Q89" s="166"/>
      <c r="R89" s="167">
        <f>R90+R153+R163+R169+R196</f>
        <v>1.9279326</v>
      </c>
      <c r="S89" s="166"/>
      <c r="T89" s="168">
        <f>T90+T153+T163+T169+T196</f>
        <v>5923.8444500000005</v>
      </c>
      <c r="AR89" s="169" t="s">
        <v>81</v>
      </c>
      <c r="AT89" s="170" t="s">
        <v>72</v>
      </c>
      <c r="AU89" s="170" t="s">
        <v>73</v>
      </c>
      <c r="AY89" s="169" t="s">
        <v>145</v>
      </c>
      <c r="BK89" s="171">
        <f>BK90+BK153+BK163+BK169+BK196</f>
        <v>0</v>
      </c>
    </row>
    <row r="90" spans="2:63" s="12" customFormat="1" ht="22.9" customHeight="1">
      <c r="B90" s="158"/>
      <c r="C90" s="159"/>
      <c r="D90" s="160" t="s">
        <v>72</v>
      </c>
      <c r="E90" s="172" t="s">
        <v>81</v>
      </c>
      <c r="F90" s="172" t="s">
        <v>227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SUM(P91:P152)</f>
        <v>0</v>
      </c>
      <c r="Q90" s="166"/>
      <c r="R90" s="167">
        <f>SUM(R91:R152)</f>
        <v>0.8637426</v>
      </c>
      <c r="S90" s="166"/>
      <c r="T90" s="168">
        <f>SUM(T91:T152)</f>
        <v>5923.480450000001</v>
      </c>
      <c r="AR90" s="169" t="s">
        <v>81</v>
      </c>
      <c r="AT90" s="170" t="s">
        <v>72</v>
      </c>
      <c r="AU90" s="170" t="s">
        <v>81</v>
      </c>
      <c r="AY90" s="169" t="s">
        <v>145</v>
      </c>
      <c r="BK90" s="171">
        <f>SUM(BK91:BK152)</f>
        <v>0</v>
      </c>
    </row>
    <row r="91" spans="1:65" s="2" customFormat="1" ht="24.2" customHeight="1">
      <c r="A91" s="35"/>
      <c r="B91" s="36"/>
      <c r="C91" s="174" t="s">
        <v>81</v>
      </c>
      <c r="D91" s="174" t="s">
        <v>148</v>
      </c>
      <c r="E91" s="175" t="s">
        <v>228</v>
      </c>
      <c r="F91" s="176" t="s">
        <v>229</v>
      </c>
      <c r="G91" s="177" t="s">
        <v>230</v>
      </c>
      <c r="H91" s="178">
        <v>8965.59</v>
      </c>
      <c r="I91" s="179"/>
      <c r="J91" s="180">
        <f>ROUND(I91*H91,2)</f>
        <v>0</v>
      </c>
      <c r="K91" s="176" t="s">
        <v>151</v>
      </c>
      <c r="L91" s="40"/>
      <c r="M91" s="181" t="s">
        <v>19</v>
      </c>
      <c r="N91" s="182" t="s">
        <v>44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159</v>
      </c>
      <c r="AT91" s="185" t="s">
        <v>148</v>
      </c>
      <c r="AU91" s="185" t="s">
        <v>83</v>
      </c>
      <c r="AY91" s="18" t="s">
        <v>145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81</v>
      </c>
      <c r="BK91" s="186">
        <f>ROUND(I91*H91,2)</f>
        <v>0</v>
      </c>
      <c r="BL91" s="18" t="s">
        <v>159</v>
      </c>
      <c r="BM91" s="185" t="s">
        <v>231</v>
      </c>
    </row>
    <row r="92" spans="1:47" s="2" customFormat="1" ht="11.25">
      <c r="A92" s="35"/>
      <c r="B92" s="36"/>
      <c r="C92" s="37"/>
      <c r="D92" s="187" t="s">
        <v>154</v>
      </c>
      <c r="E92" s="37"/>
      <c r="F92" s="188" t="s">
        <v>232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154</v>
      </c>
      <c r="AU92" s="18" t="s">
        <v>83</v>
      </c>
    </row>
    <row r="93" spans="1:47" s="2" customFormat="1" ht="11.25">
      <c r="A93" s="35"/>
      <c r="B93" s="36"/>
      <c r="C93" s="37"/>
      <c r="D93" s="192" t="s">
        <v>155</v>
      </c>
      <c r="E93" s="37"/>
      <c r="F93" s="193" t="s">
        <v>233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155</v>
      </c>
      <c r="AU93" s="18" t="s">
        <v>83</v>
      </c>
    </row>
    <row r="94" spans="2:51" s="15" customFormat="1" ht="11.25">
      <c r="B94" s="220"/>
      <c r="C94" s="221"/>
      <c r="D94" s="187" t="s">
        <v>157</v>
      </c>
      <c r="E94" s="222" t="s">
        <v>19</v>
      </c>
      <c r="F94" s="223" t="s">
        <v>234</v>
      </c>
      <c r="G94" s="221"/>
      <c r="H94" s="222" t="s">
        <v>19</v>
      </c>
      <c r="I94" s="224"/>
      <c r="J94" s="221"/>
      <c r="K94" s="221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157</v>
      </c>
      <c r="AU94" s="229" t="s">
        <v>83</v>
      </c>
      <c r="AV94" s="15" t="s">
        <v>81</v>
      </c>
      <c r="AW94" s="15" t="s">
        <v>35</v>
      </c>
      <c r="AX94" s="15" t="s">
        <v>73</v>
      </c>
      <c r="AY94" s="229" t="s">
        <v>145</v>
      </c>
    </row>
    <row r="95" spans="2:51" s="13" customFormat="1" ht="11.25">
      <c r="B95" s="194"/>
      <c r="C95" s="195"/>
      <c r="D95" s="187" t="s">
        <v>157</v>
      </c>
      <c r="E95" s="196" t="s">
        <v>19</v>
      </c>
      <c r="F95" s="197" t="s">
        <v>235</v>
      </c>
      <c r="G95" s="195"/>
      <c r="H95" s="198">
        <v>8965.59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157</v>
      </c>
      <c r="AU95" s="204" t="s">
        <v>83</v>
      </c>
      <c r="AV95" s="13" t="s">
        <v>83</v>
      </c>
      <c r="AW95" s="13" t="s">
        <v>35</v>
      </c>
      <c r="AX95" s="13" t="s">
        <v>73</v>
      </c>
      <c r="AY95" s="204" t="s">
        <v>145</v>
      </c>
    </row>
    <row r="96" spans="2:51" s="14" customFormat="1" ht="11.25">
      <c r="B96" s="205"/>
      <c r="C96" s="206"/>
      <c r="D96" s="187" t="s">
        <v>157</v>
      </c>
      <c r="E96" s="207" t="s">
        <v>19</v>
      </c>
      <c r="F96" s="208" t="s">
        <v>158</v>
      </c>
      <c r="G96" s="206"/>
      <c r="H96" s="209">
        <v>8965.59</v>
      </c>
      <c r="I96" s="210"/>
      <c r="J96" s="206"/>
      <c r="K96" s="206"/>
      <c r="L96" s="211"/>
      <c r="M96" s="216"/>
      <c r="N96" s="217"/>
      <c r="O96" s="217"/>
      <c r="P96" s="217"/>
      <c r="Q96" s="217"/>
      <c r="R96" s="217"/>
      <c r="S96" s="217"/>
      <c r="T96" s="218"/>
      <c r="AT96" s="215" t="s">
        <v>157</v>
      </c>
      <c r="AU96" s="215" t="s">
        <v>83</v>
      </c>
      <c r="AV96" s="14" t="s">
        <v>159</v>
      </c>
      <c r="AW96" s="14" t="s">
        <v>35</v>
      </c>
      <c r="AX96" s="14" t="s">
        <v>81</v>
      </c>
      <c r="AY96" s="215" t="s">
        <v>145</v>
      </c>
    </row>
    <row r="97" spans="1:65" s="2" customFormat="1" ht="24.2" customHeight="1">
      <c r="A97" s="35"/>
      <c r="B97" s="36"/>
      <c r="C97" s="174" t="s">
        <v>83</v>
      </c>
      <c r="D97" s="174" t="s">
        <v>148</v>
      </c>
      <c r="E97" s="175" t="s">
        <v>236</v>
      </c>
      <c r="F97" s="176" t="s">
        <v>237</v>
      </c>
      <c r="G97" s="177" t="s">
        <v>230</v>
      </c>
      <c r="H97" s="178">
        <v>6543.055</v>
      </c>
      <c r="I97" s="179"/>
      <c r="J97" s="180">
        <f>ROUND(I97*H97,2)</f>
        <v>0</v>
      </c>
      <c r="K97" s="176" t="s">
        <v>151</v>
      </c>
      <c r="L97" s="40"/>
      <c r="M97" s="181" t="s">
        <v>19</v>
      </c>
      <c r="N97" s="182" t="s">
        <v>44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0.58</v>
      </c>
      <c r="T97" s="184">
        <f>S97*H97</f>
        <v>3794.9719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159</v>
      </c>
      <c r="AT97" s="185" t="s">
        <v>148</v>
      </c>
      <c r="AU97" s="185" t="s">
        <v>83</v>
      </c>
      <c r="AY97" s="18" t="s">
        <v>145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81</v>
      </c>
      <c r="BK97" s="186">
        <f>ROUND(I97*H97,2)</f>
        <v>0</v>
      </c>
      <c r="BL97" s="18" t="s">
        <v>159</v>
      </c>
      <c r="BM97" s="185" t="s">
        <v>238</v>
      </c>
    </row>
    <row r="98" spans="1:47" s="2" customFormat="1" ht="39">
      <c r="A98" s="35"/>
      <c r="B98" s="36"/>
      <c r="C98" s="37"/>
      <c r="D98" s="187" t="s">
        <v>154</v>
      </c>
      <c r="E98" s="37"/>
      <c r="F98" s="188" t="s">
        <v>239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154</v>
      </c>
      <c r="AU98" s="18" t="s">
        <v>83</v>
      </c>
    </row>
    <row r="99" spans="1:47" s="2" customFormat="1" ht="11.25">
      <c r="A99" s="35"/>
      <c r="B99" s="36"/>
      <c r="C99" s="37"/>
      <c r="D99" s="192" t="s">
        <v>155</v>
      </c>
      <c r="E99" s="37"/>
      <c r="F99" s="193" t="s">
        <v>240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155</v>
      </c>
      <c r="AU99" s="18" t="s">
        <v>83</v>
      </c>
    </row>
    <row r="100" spans="2:51" s="15" customFormat="1" ht="11.25">
      <c r="B100" s="220"/>
      <c r="C100" s="221"/>
      <c r="D100" s="187" t="s">
        <v>157</v>
      </c>
      <c r="E100" s="222" t="s">
        <v>19</v>
      </c>
      <c r="F100" s="223" t="s">
        <v>241</v>
      </c>
      <c r="G100" s="221"/>
      <c r="H100" s="222" t="s">
        <v>19</v>
      </c>
      <c r="I100" s="224"/>
      <c r="J100" s="221"/>
      <c r="K100" s="221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157</v>
      </c>
      <c r="AU100" s="229" t="s">
        <v>83</v>
      </c>
      <c r="AV100" s="15" t="s">
        <v>81</v>
      </c>
      <c r="AW100" s="15" t="s">
        <v>35</v>
      </c>
      <c r="AX100" s="15" t="s">
        <v>73</v>
      </c>
      <c r="AY100" s="229" t="s">
        <v>145</v>
      </c>
    </row>
    <row r="101" spans="2:51" s="13" customFormat="1" ht="11.25">
      <c r="B101" s="194"/>
      <c r="C101" s="195"/>
      <c r="D101" s="187" t="s">
        <v>157</v>
      </c>
      <c r="E101" s="196" t="s">
        <v>19</v>
      </c>
      <c r="F101" s="197" t="s">
        <v>242</v>
      </c>
      <c r="G101" s="195"/>
      <c r="H101" s="198">
        <v>6543.055</v>
      </c>
      <c r="I101" s="199"/>
      <c r="J101" s="195"/>
      <c r="K101" s="195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157</v>
      </c>
      <c r="AU101" s="204" t="s">
        <v>83</v>
      </c>
      <c r="AV101" s="13" t="s">
        <v>83</v>
      </c>
      <c r="AW101" s="13" t="s">
        <v>35</v>
      </c>
      <c r="AX101" s="13" t="s">
        <v>73</v>
      </c>
      <c r="AY101" s="204" t="s">
        <v>145</v>
      </c>
    </row>
    <row r="102" spans="2:51" s="14" customFormat="1" ht="11.25">
      <c r="B102" s="205"/>
      <c r="C102" s="206"/>
      <c r="D102" s="187" t="s">
        <v>157</v>
      </c>
      <c r="E102" s="207" t="s">
        <v>19</v>
      </c>
      <c r="F102" s="208" t="s">
        <v>158</v>
      </c>
      <c r="G102" s="206"/>
      <c r="H102" s="209">
        <v>6543.055</v>
      </c>
      <c r="I102" s="210"/>
      <c r="J102" s="206"/>
      <c r="K102" s="206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5" t="s">
        <v>157</v>
      </c>
      <c r="AU102" s="215" t="s">
        <v>83</v>
      </c>
      <c r="AV102" s="14" t="s">
        <v>159</v>
      </c>
      <c r="AW102" s="14" t="s">
        <v>35</v>
      </c>
      <c r="AX102" s="14" t="s">
        <v>81</v>
      </c>
      <c r="AY102" s="215" t="s">
        <v>145</v>
      </c>
    </row>
    <row r="103" spans="1:65" s="2" customFormat="1" ht="24.2" customHeight="1">
      <c r="A103" s="35"/>
      <c r="B103" s="36"/>
      <c r="C103" s="174" t="s">
        <v>174</v>
      </c>
      <c r="D103" s="174" t="s">
        <v>148</v>
      </c>
      <c r="E103" s="175" t="s">
        <v>243</v>
      </c>
      <c r="F103" s="176" t="s">
        <v>244</v>
      </c>
      <c r="G103" s="177" t="s">
        <v>230</v>
      </c>
      <c r="H103" s="178">
        <v>6169.59</v>
      </c>
      <c r="I103" s="179"/>
      <c r="J103" s="180">
        <f>ROUND(I103*H103,2)</f>
        <v>0</v>
      </c>
      <c r="K103" s="176" t="s">
        <v>151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5E-05</v>
      </c>
      <c r="R103" s="183">
        <f>Q103*H103</f>
        <v>0.3084795</v>
      </c>
      <c r="S103" s="183">
        <v>0.115</v>
      </c>
      <c r="T103" s="184">
        <f>S103*H103</f>
        <v>709.5028500000001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159</v>
      </c>
      <c r="AT103" s="185" t="s">
        <v>148</v>
      </c>
      <c r="AU103" s="185" t="s">
        <v>83</v>
      </c>
      <c r="AY103" s="18" t="s">
        <v>145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159</v>
      </c>
      <c r="BM103" s="185" t="s">
        <v>245</v>
      </c>
    </row>
    <row r="104" spans="1:47" s="2" customFormat="1" ht="29.25">
      <c r="A104" s="35"/>
      <c r="B104" s="36"/>
      <c r="C104" s="37"/>
      <c r="D104" s="187" t="s">
        <v>154</v>
      </c>
      <c r="E104" s="37"/>
      <c r="F104" s="188" t="s">
        <v>246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154</v>
      </c>
      <c r="AU104" s="18" t="s">
        <v>83</v>
      </c>
    </row>
    <row r="105" spans="1:47" s="2" customFormat="1" ht="11.25">
      <c r="A105" s="35"/>
      <c r="B105" s="36"/>
      <c r="C105" s="37"/>
      <c r="D105" s="192" t="s">
        <v>155</v>
      </c>
      <c r="E105" s="37"/>
      <c r="F105" s="193" t="s">
        <v>247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155</v>
      </c>
      <c r="AU105" s="18" t="s">
        <v>83</v>
      </c>
    </row>
    <row r="106" spans="2:51" s="15" customFormat="1" ht="11.25">
      <c r="B106" s="220"/>
      <c r="C106" s="221"/>
      <c r="D106" s="187" t="s">
        <v>157</v>
      </c>
      <c r="E106" s="222" t="s">
        <v>19</v>
      </c>
      <c r="F106" s="223" t="s">
        <v>248</v>
      </c>
      <c r="G106" s="221"/>
      <c r="H106" s="222" t="s">
        <v>19</v>
      </c>
      <c r="I106" s="224"/>
      <c r="J106" s="221"/>
      <c r="K106" s="221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157</v>
      </c>
      <c r="AU106" s="229" t="s">
        <v>83</v>
      </c>
      <c r="AV106" s="15" t="s">
        <v>81</v>
      </c>
      <c r="AW106" s="15" t="s">
        <v>35</v>
      </c>
      <c r="AX106" s="15" t="s">
        <v>73</v>
      </c>
      <c r="AY106" s="229" t="s">
        <v>145</v>
      </c>
    </row>
    <row r="107" spans="2:51" s="13" customFormat="1" ht="11.25">
      <c r="B107" s="194"/>
      <c r="C107" s="195"/>
      <c r="D107" s="187" t="s">
        <v>157</v>
      </c>
      <c r="E107" s="196" t="s">
        <v>19</v>
      </c>
      <c r="F107" s="197" t="s">
        <v>249</v>
      </c>
      <c r="G107" s="195"/>
      <c r="H107" s="198">
        <v>6231.48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157</v>
      </c>
      <c r="AU107" s="204" t="s">
        <v>83</v>
      </c>
      <c r="AV107" s="13" t="s">
        <v>83</v>
      </c>
      <c r="AW107" s="13" t="s">
        <v>35</v>
      </c>
      <c r="AX107" s="13" t="s">
        <v>73</v>
      </c>
      <c r="AY107" s="204" t="s">
        <v>145</v>
      </c>
    </row>
    <row r="108" spans="2:51" s="13" customFormat="1" ht="11.25">
      <c r="B108" s="194"/>
      <c r="C108" s="195"/>
      <c r="D108" s="187" t="s">
        <v>157</v>
      </c>
      <c r="E108" s="196" t="s">
        <v>19</v>
      </c>
      <c r="F108" s="197" t="s">
        <v>250</v>
      </c>
      <c r="G108" s="195"/>
      <c r="H108" s="198">
        <v>-61.89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157</v>
      </c>
      <c r="AU108" s="204" t="s">
        <v>83</v>
      </c>
      <c r="AV108" s="13" t="s">
        <v>83</v>
      </c>
      <c r="AW108" s="13" t="s">
        <v>35</v>
      </c>
      <c r="AX108" s="13" t="s">
        <v>73</v>
      </c>
      <c r="AY108" s="204" t="s">
        <v>145</v>
      </c>
    </row>
    <row r="109" spans="2:51" s="14" customFormat="1" ht="11.25">
      <c r="B109" s="205"/>
      <c r="C109" s="206"/>
      <c r="D109" s="187" t="s">
        <v>157</v>
      </c>
      <c r="E109" s="207" t="s">
        <v>19</v>
      </c>
      <c r="F109" s="208" t="s">
        <v>158</v>
      </c>
      <c r="G109" s="206"/>
      <c r="H109" s="209">
        <v>6169.589999999999</v>
      </c>
      <c r="I109" s="210"/>
      <c r="J109" s="206"/>
      <c r="K109" s="206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5" t="s">
        <v>157</v>
      </c>
      <c r="AU109" s="215" t="s">
        <v>83</v>
      </c>
      <c r="AV109" s="14" t="s">
        <v>159</v>
      </c>
      <c r="AW109" s="14" t="s">
        <v>35</v>
      </c>
      <c r="AX109" s="14" t="s">
        <v>81</v>
      </c>
      <c r="AY109" s="215" t="s">
        <v>145</v>
      </c>
    </row>
    <row r="110" spans="1:65" s="2" customFormat="1" ht="24.2" customHeight="1">
      <c r="A110" s="35"/>
      <c r="B110" s="36"/>
      <c r="C110" s="174" t="s">
        <v>159</v>
      </c>
      <c r="D110" s="174" t="s">
        <v>148</v>
      </c>
      <c r="E110" s="175" t="s">
        <v>251</v>
      </c>
      <c r="F110" s="176" t="s">
        <v>252</v>
      </c>
      <c r="G110" s="177" t="s">
        <v>230</v>
      </c>
      <c r="H110" s="178">
        <v>6169.59</v>
      </c>
      <c r="I110" s="179"/>
      <c r="J110" s="180">
        <f>ROUND(I110*H110,2)</f>
        <v>0</v>
      </c>
      <c r="K110" s="176" t="s">
        <v>151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9E-05</v>
      </c>
      <c r="R110" s="183">
        <f>Q110*H110</f>
        <v>0.5552631</v>
      </c>
      <c r="S110" s="183">
        <v>0.23</v>
      </c>
      <c r="T110" s="184">
        <f>S110*H110</f>
        <v>1419.0057000000002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159</v>
      </c>
      <c r="AT110" s="185" t="s">
        <v>148</v>
      </c>
      <c r="AU110" s="185" t="s">
        <v>83</v>
      </c>
      <c r="AY110" s="18" t="s">
        <v>145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159</v>
      </c>
      <c r="BM110" s="185" t="s">
        <v>253</v>
      </c>
    </row>
    <row r="111" spans="1:47" s="2" customFormat="1" ht="29.25">
      <c r="A111" s="35"/>
      <c r="B111" s="36"/>
      <c r="C111" s="37"/>
      <c r="D111" s="187" t="s">
        <v>154</v>
      </c>
      <c r="E111" s="37"/>
      <c r="F111" s="188" t="s">
        <v>254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47" s="2" customFormat="1" ht="11.25">
      <c r="A112" s="35"/>
      <c r="B112" s="36"/>
      <c r="C112" s="37"/>
      <c r="D112" s="192" t="s">
        <v>155</v>
      </c>
      <c r="E112" s="37"/>
      <c r="F112" s="193" t="s">
        <v>255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83</v>
      </c>
    </row>
    <row r="113" spans="2:51" s="15" customFormat="1" ht="11.25">
      <c r="B113" s="220"/>
      <c r="C113" s="221"/>
      <c r="D113" s="187" t="s">
        <v>157</v>
      </c>
      <c r="E113" s="222" t="s">
        <v>19</v>
      </c>
      <c r="F113" s="223" t="s">
        <v>248</v>
      </c>
      <c r="G113" s="221"/>
      <c r="H113" s="222" t="s">
        <v>19</v>
      </c>
      <c r="I113" s="224"/>
      <c r="J113" s="221"/>
      <c r="K113" s="221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157</v>
      </c>
      <c r="AU113" s="229" t="s">
        <v>83</v>
      </c>
      <c r="AV113" s="15" t="s">
        <v>81</v>
      </c>
      <c r="AW113" s="15" t="s">
        <v>35</v>
      </c>
      <c r="AX113" s="15" t="s">
        <v>73</v>
      </c>
      <c r="AY113" s="229" t="s">
        <v>145</v>
      </c>
    </row>
    <row r="114" spans="2:51" s="13" customFormat="1" ht="11.25">
      <c r="B114" s="194"/>
      <c r="C114" s="195"/>
      <c r="D114" s="187" t="s">
        <v>157</v>
      </c>
      <c r="E114" s="196" t="s">
        <v>19</v>
      </c>
      <c r="F114" s="197" t="s">
        <v>249</v>
      </c>
      <c r="G114" s="195"/>
      <c r="H114" s="198">
        <v>6231.48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157</v>
      </c>
      <c r="AU114" s="204" t="s">
        <v>83</v>
      </c>
      <c r="AV114" s="13" t="s">
        <v>83</v>
      </c>
      <c r="AW114" s="13" t="s">
        <v>35</v>
      </c>
      <c r="AX114" s="13" t="s">
        <v>73</v>
      </c>
      <c r="AY114" s="204" t="s">
        <v>145</v>
      </c>
    </row>
    <row r="115" spans="2:51" s="13" customFormat="1" ht="11.25">
      <c r="B115" s="194"/>
      <c r="C115" s="195"/>
      <c r="D115" s="187" t="s">
        <v>157</v>
      </c>
      <c r="E115" s="196" t="s">
        <v>19</v>
      </c>
      <c r="F115" s="197" t="s">
        <v>250</v>
      </c>
      <c r="G115" s="195"/>
      <c r="H115" s="198">
        <v>-61.89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157</v>
      </c>
      <c r="AU115" s="204" t="s">
        <v>83</v>
      </c>
      <c r="AV115" s="13" t="s">
        <v>83</v>
      </c>
      <c r="AW115" s="13" t="s">
        <v>35</v>
      </c>
      <c r="AX115" s="13" t="s">
        <v>73</v>
      </c>
      <c r="AY115" s="204" t="s">
        <v>145</v>
      </c>
    </row>
    <row r="116" spans="2:51" s="14" customFormat="1" ht="11.25">
      <c r="B116" s="205"/>
      <c r="C116" s="206"/>
      <c r="D116" s="187" t="s">
        <v>157</v>
      </c>
      <c r="E116" s="207" t="s">
        <v>19</v>
      </c>
      <c r="F116" s="208" t="s">
        <v>158</v>
      </c>
      <c r="G116" s="206"/>
      <c r="H116" s="209">
        <v>6169.589999999999</v>
      </c>
      <c r="I116" s="210"/>
      <c r="J116" s="206"/>
      <c r="K116" s="206"/>
      <c r="L116" s="211"/>
      <c r="M116" s="216"/>
      <c r="N116" s="217"/>
      <c r="O116" s="217"/>
      <c r="P116" s="217"/>
      <c r="Q116" s="217"/>
      <c r="R116" s="217"/>
      <c r="S116" s="217"/>
      <c r="T116" s="218"/>
      <c r="AT116" s="215" t="s">
        <v>157</v>
      </c>
      <c r="AU116" s="215" t="s">
        <v>83</v>
      </c>
      <c r="AV116" s="14" t="s">
        <v>159</v>
      </c>
      <c r="AW116" s="14" t="s">
        <v>35</v>
      </c>
      <c r="AX116" s="14" t="s">
        <v>81</v>
      </c>
      <c r="AY116" s="215" t="s">
        <v>145</v>
      </c>
    </row>
    <row r="117" spans="1:65" s="2" customFormat="1" ht="24.2" customHeight="1">
      <c r="A117" s="35"/>
      <c r="B117" s="36"/>
      <c r="C117" s="174" t="s">
        <v>144</v>
      </c>
      <c r="D117" s="174" t="s">
        <v>148</v>
      </c>
      <c r="E117" s="175" t="s">
        <v>256</v>
      </c>
      <c r="F117" s="176" t="s">
        <v>257</v>
      </c>
      <c r="G117" s="177" t="s">
        <v>230</v>
      </c>
      <c r="H117" s="178">
        <v>3041.08</v>
      </c>
      <c r="I117" s="179"/>
      <c r="J117" s="180">
        <f>ROUND(I117*H117,2)</f>
        <v>0</v>
      </c>
      <c r="K117" s="176" t="s">
        <v>151</v>
      </c>
      <c r="L117" s="40"/>
      <c r="M117" s="181" t="s">
        <v>19</v>
      </c>
      <c r="N117" s="182" t="s">
        <v>44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159</v>
      </c>
      <c r="AT117" s="185" t="s">
        <v>148</v>
      </c>
      <c r="AU117" s="185" t="s">
        <v>83</v>
      </c>
      <c r="AY117" s="18" t="s">
        <v>145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81</v>
      </c>
      <c r="BK117" s="186">
        <f>ROUND(I117*H117,2)</f>
        <v>0</v>
      </c>
      <c r="BL117" s="18" t="s">
        <v>159</v>
      </c>
      <c r="BM117" s="185" t="s">
        <v>258</v>
      </c>
    </row>
    <row r="118" spans="1:47" s="2" customFormat="1" ht="19.5">
      <c r="A118" s="35"/>
      <c r="B118" s="36"/>
      <c r="C118" s="37"/>
      <c r="D118" s="187" t="s">
        <v>154</v>
      </c>
      <c r="E118" s="37"/>
      <c r="F118" s="188" t="s">
        <v>259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154</v>
      </c>
      <c r="AU118" s="18" t="s">
        <v>83</v>
      </c>
    </row>
    <row r="119" spans="1:47" s="2" customFormat="1" ht="11.25">
      <c r="A119" s="35"/>
      <c r="B119" s="36"/>
      <c r="C119" s="37"/>
      <c r="D119" s="192" t="s">
        <v>155</v>
      </c>
      <c r="E119" s="37"/>
      <c r="F119" s="193" t="s">
        <v>260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155</v>
      </c>
      <c r="AU119" s="18" t="s">
        <v>83</v>
      </c>
    </row>
    <row r="120" spans="2:51" s="15" customFormat="1" ht="11.25">
      <c r="B120" s="220"/>
      <c r="C120" s="221"/>
      <c r="D120" s="187" t="s">
        <v>157</v>
      </c>
      <c r="E120" s="222" t="s">
        <v>19</v>
      </c>
      <c r="F120" s="223" t="s">
        <v>248</v>
      </c>
      <c r="G120" s="221"/>
      <c r="H120" s="222" t="s">
        <v>19</v>
      </c>
      <c r="I120" s="224"/>
      <c r="J120" s="221"/>
      <c r="K120" s="221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157</v>
      </c>
      <c r="AU120" s="229" t="s">
        <v>83</v>
      </c>
      <c r="AV120" s="15" t="s">
        <v>81</v>
      </c>
      <c r="AW120" s="15" t="s">
        <v>35</v>
      </c>
      <c r="AX120" s="15" t="s">
        <v>73</v>
      </c>
      <c r="AY120" s="229" t="s">
        <v>145</v>
      </c>
    </row>
    <row r="121" spans="2:51" s="13" customFormat="1" ht="11.25">
      <c r="B121" s="194"/>
      <c r="C121" s="195"/>
      <c r="D121" s="187" t="s">
        <v>157</v>
      </c>
      <c r="E121" s="196" t="s">
        <v>19</v>
      </c>
      <c r="F121" s="197" t="s">
        <v>261</v>
      </c>
      <c r="G121" s="195"/>
      <c r="H121" s="198">
        <v>3041.08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157</v>
      </c>
      <c r="AU121" s="204" t="s">
        <v>83</v>
      </c>
      <c r="AV121" s="13" t="s">
        <v>83</v>
      </c>
      <c r="AW121" s="13" t="s">
        <v>35</v>
      </c>
      <c r="AX121" s="13" t="s">
        <v>73</v>
      </c>
      <c r="AY121" s="204" t="s">
        <v>145</v>
      </c>
    </row>
    <row r="122" spans="2:51" s="14" customFormat="1" ht="11.25">
      <c r="B122" s="205"/>
      <c r="C122" s="206"/>
      <c r="D122" s="187" t="s">
        <v>157</v>
      </c>
      <c r="E122" s="207" t="s">
        <v>19</v>
      </c>
      <c r="F122" s="208" t="s">
        <v>158</v>
      </c>
      <c r="G122" s="206"/>
      <c r="H122" s="209">
        <v>3041.08</v>
      </c>
      <c r="I122" s="210"/>
      <c r="J122" s="206"/>
      <c r="K122" s="206"/>
      <c r="L122" s="211"/>
      <c r="M122" s="216"/>
      <c r="N122" s="217"/>
      <c r="O122" s="217"/>
      <c r="P122" s="217"/>
      <c r="Q122" s="217"/>
      <c r="R122" s="217"/>
      <c r="S122" s="217"/>
      <c r="T122" s="218"/>
      <c r="AT122" s="215" t="s">
        <v>157</v>
      </c>
      <c r="AU122" s="215" t="s">
        <v>83</v>
      </c>
      <c r="AV122" s="14" t="s">
        <v>159</v>
      </c>
      <c r="AW122" s="14" t="s">
        <v>35</v>
      </c>
      <c r="AX122" s="14" t="s">
        <v>81</v>
      </c>
      <c r="AY122" s="215" t="s">
        <v>145</v>
      </c>
    </row>
    <row r="123" spans="1:65" s="2" customFormat="1" ht="33" customHeight="1">
      <c r="A123" s="35"/>
      <c r="B123" s="36"/>
      <c r="C123" s="174" t="s">
        <v>190</v>
      </c>
      <c r="D123" s="174" t="s">
        <v>148</v>
      </c>
      <c r="E123" s="175" t="s">
        <v>262</v>
      </c>
      <c r="F123" s="176" t="s">
        <v>263</v>
      </c>
      <c r="G123" s="177" t="s">
        <v>264</v>
      </c>
      <c r="H123" s="178">
        <v>608.216</v>
      </c>
      <c r="I123" s="179"/>
      <c r="J123" s="180">
        <f>ROUND(I123*H123,2)</f>
        <v>0</v>
      </c>
      <c r="K123" s="176" t="s">
        <v>151</v>
      </c>
      <c r="L123" s="40"/>
      <c r="M123" s="181" t="s">
        <v>19</v>
      </c>
      <c r="N123" s="182" t="s">
        <v>44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159</v>
      </c>
      <c r="AT123" s="185" t="s">
        <v>148</v>
      </c>
      <c r="AU123" s="185" t="s">
        <v>83</v>
      </c>
      <c r="AY123" s="18" t="s">
        <v>145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81</v>
      </c>
      <c r="BK123" s="186">
        <f>ROUND(I123*H123,2)</f>
        <v>0</v>
      </c>
      <c r="BL123" s="18" t="s">
        <v>159</v>
      </c>
      <c r="BM123" s="185" t="s">
        <v>265</v>
      </c>
    </row>
    <row r="124" spans="1:47" s="2" customFormat="1" ht="39">
      <c r="A124" s="35"/>
      <c r="B124" s="36"/>
      <c r="C124" s="37"/>
      <c r="D124" s="187" t="s">
        <v>154</v>
      </c>
      <c r="E124" s="37"/>
      <c r="F124" s="188" t="s">
        <v>266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154</v>
      </c>
      <c r="AU124" s="18" t="s">
        <v>83</v>
      </c>
    </row>
    <row r="125" spans="1:47" s="2" customFormat="1" ht="11.25">
      <c r="A125" s="35"/>
      <c r="B125" s="36"/>
      <c r="C125" s="37"/>
      <c r="D125" s="192" t="s">
        <v>155</v>
      </c>
      <c r="E125" s="37"/>
      <c r="F125" s="193" t="s">
        <v>267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155</v>
      </c>
      <c r="AU125" s="18" t="s">
        <v>83</v>
      </c>
    </row>
    <row r="126" spans="2:51" s="15" customFormat="1" ht="11.25">
      <c r="B126" s="220"/>
      <c r="C126" s="221"/>
      <c r="D126" s="187" t="s">
        <v>157</v>
      </c>
      <c r="E126" s="222" t="s">
        <v>19</v>
      </c>
      <c r="F126" s="223" t="s">
        <v>268</v>
      </c>
      <c r="G126" s="221"/>
      <c r="H126" s="222" t="s">
        <v>19</v>
      </c>
      <c r="I126" s="224"/>
      <c r="J126" s="221"/>
      <c r="K126" s="221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157</v>
      </c>
      <c r="AU126" s="229" t="s">
        <v>83</v>
      </c>
      <c r="AV126" s="15" t="s">
        <v>81</v>
      </c>
      <c r="AW126" s="15" t="s">
        <v>35</v>
      </c>
      <c r="AX126" s="15" t="s">
        <v>73</v>
      </c>
      <c r="AY126" s="229" t="s">
        <v>145</v>
      </c>
    </row>
    <row r="127" spans="2:51" s="13" customFormat="1" ht="11.25">
      <c r="B127" s="194"/>
      <c r="C127" s="195"/>
      <c r="D127" s="187" t="s">
        <v>157</v>
      </c>
      <c r="E127" s="196" t="s">
        <v>19</v>
      </c>
      <c r="F127" s="197" t="s">
        <v>269</v>
      </c>
      <c r="G127" s="195"/>
      <c r="H127" s="198">
        <v>608.216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157</v>
      </c>
      <c r="AU127" s="204" t="s">
        <v>83</v>
      </c>
      <c r="AV127" s="13" t="s">
        <v>83</v>
      </c>
      <c r="AW127" s="13" t="s">
        <v>35</v>
      </c>
      <c r="AX127" s="13" t="s">
        <v>73</v>
      </c>
      <c r="AY127" s="204" t="s">
        <v>145</v>
      </c>
    </row>
    <row r="128" spans="2:51" s="14" customFormat="1" ht="11.25">
      <c r="B128" s="205"/>
      <c r="C128" s="206"/>
      <c r="D128" s="187" t="s">
        <v>157</v>
      </c>
      <c r="E128" s="207" t="s">
        <v>19</v>
      </c>
      <c r="F128" s="208" t="s">
        <v>158</v>
      </c>
      <c r="G128" s="206"/>
      <c r="H128" s="209">
        <v>608.216</v>
      </c>
      <c r="I128" s="210"/>
      <c r="J128" s="206"/>
      <c r="K128" s="206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5" t="s">
        <v>157</v>
      </c>
      <c r="AU128" s="215" t="s">
        <v>83</v>
      </c>
      <c r="AV128" s="14" t="s">
        <v>159</v>
      </c>
      <c r="AW128" s="14" t="s">
        <v>35</v>
      </c>
      <c r="AX128" s="14" t="s">
        <v>81</v>
      </c>
      <c r="AY128" s="215" t="s">
        <v>145</v>
      </c>
    </row>
    <row r="129" spans="1:65" s="2" customFormat="1" ht="24.2" customHeight="1">
      <c r="A129" s="35"/>
      <c r="B129" s="36"/>
      <c r="C129" s="174" t="s">
        <v>198</v>
      </c>
      <c r="D129" s="174" t="s">
        <v>148</v>
      </c>
      <c r="E129" s="175" t="s">
        <v>270</v>
      </c>
      <c r="F129" s="176" t="s">
        <v>271</v>
      </c>
      <c r="G129" s="177" t="s">
        <v>230</v>
      </c>
      <c r="H129" s="178">
        <v>8965.59</v>
      </c>
      <c r="I129" s="179"/>
      <c r="J129" s="180">
        <f>ROUND(I129*H129,2)</f>
        <v>0</v>
      </c>
      <c r="K129" s="176" t="s">
        <v>151</v>
      </c>
      <c r="L129" s="40"/>
      <c r="M129" s="181" t="s">
        <v>19</v>
      </c>
      <c r="N129" s="182" t="s">
        <v>44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159</v>
      </c>
      <c r="AT129" s="185" t="s">
        <v>148</v>
      </c>
      <c r="AU129" s="185" t="s">
        <v>83</v>
      </c>
      <c r="AY129" s="18" t="s">
        <v>145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81</v>
      </c>
      <c r="BK129" s="186">
        <f>ROUND(I129*H129,2)</f>
        <v>0</v>
      </c>
      <c r="BL129" s="18" t="s">
        <v>159</v>
      </c>
      <c r="BM129" s="185" t="s">
        <v>272</v>
      </c>
    </row>
    <row r="130" spans="1:47" s="2" customFormat="1" ht="19.5">
      <c r="A130" s="35"/>
      <c r="B130" s="36"/>
      <c r="C130" s="37"/>
      <c r="D130" s="187" t="s">
        <v>154</v>
      </c>
      <c r="E130" s="37"/>
      <c r="F130" s="188" t="s">
        <v>273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154</v>
      </c>
      <c r="AU130" s="18" t="s">
        <v>83</v>
      </c>
    </row>
    <row r="131" spans="1:47" s="2" customFormat="1" ht="11.25">
      <c r="A131" s="35"/>
      <c r="B131" s="36"/>
      <c r="C131" s="37"/>
      <c r="D131" s="192" t="s">
        <v>155</v>
      </c>
      <c r="E131" s="37"/>
      <c r="F131" s="193" t="s">
        <v>274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155</v>
      </c>
      <c r="AU131" s="18" t="s">
        <v>83</v>
      </c>
    </row>
    <row r="132" spans="2:51" s="13" customFormat="1" ht="11.25">
      <c r="B132" s="194"/>
      <c r="C132" s="195"/>
      <c r="D132" s="187" t="s">
        <v>157</v>
      </c>
      <c r="E132" s="196" t="s">
        <v>19</v>
      </c>
      <c r="F132" s="197" t="s">
        <v>235</v>
      </c>
      <c r="G132" s="195"/>
      <c r="H132" s="198">
        <v>8965.59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157</v>
      </c>
      <c r="AU132" s="204" t="s">
        <v>83</v>
      </c>
      <c r="AV132" s="13" t="s">
        <v>83</v>
      </c>
      <c r="AW132" s="13" t="s">
        <v>35</v>
      </c>
      <c r="AX132" s="13" t="s">
        <v>73</v>
      </c>
      <c r="AY132" s="204" t="s">
        <v>145</v>
      </c>
    </row>
    <row r="133" spans="2:51" s="14" customFormat="1" ht="11.25">
      <c r="B133" s="205"/>
      <c r="C133" s="206"/>
      <c r="D133" s="187" t="s">
        <v>157</v>
      </c>
      <c r="E133" s="207" t="s">
        <v>19</v>
      </c>
      <c r="F133" s="208" t="s">
        <v>158</v>
      </c>
      <c r="G133" s="206"/>
      <c r="H133" s="209">
        <v>8965.59</v>
      </c>
      <c r="I133" s="210"/>
      <c r="J133" s="206"/>
      <c r="K133" s="206"/>
      <c r="L133" s="211"/>
      <c r="M133" s="216"/>
      <c r="N133" s="217"/>
      <c r="O133" s="217"/>
      <c r="P133" s="217"/>
      <c r="Q133" s="217"/>
      <c r="R133" s="217"/>
      <c r="S133" s="217"/>
      <c r="T133" s="218"/>
      <c r="AT133" s="215" t="s">
        <v>157</v>
      </c>
      <c r="AU133" s="215" t="s">
        <v>83</v>
      </c>
      <c r="AV133" s="14" t="s">
        <v>159</v>
      </c>
      <c r="AW133" s="14" t="s">
        <v>35</v>
      </c>
      <c r="AX133" s="14" t="s">
        <v>81</v>
      </c>
      <c r="AY133" s="215" t="s">
        <v>145</v>
      </c>
    </row>
    <row r="134" spans="1:65" s="2" customFormat="1" ht="24.2" customHeight="1">
      <c r="A134" s="35"/>
      <c r="B134" s="36"/>
      <c r="C134" s="174" t="s">
        <v>206</v>
      </c>
      <c r="D134" s="174" t="s">
        <v>148</v>
      </c>
      <c r="E134" s="175" t="s">
        <v>275</v>
      </c>
      <c r="F134" s="176" t="s">
        <v>276</v>
      </c>
      <c r="G134" s="177" t="s">
        <v>230</v>
      </c>
      <c r="H134" s="178">
        <v>80690.31</v>
      </c>
      <c r="I134" s="179"/>
      <c r="J134" s="180">
        <f>ROUND(I134*H134,2)</f>
        <v>0</v>
      </c>
      <c r="K134" s="176" t="s">
        <v>151</v>
      </c>
      <c r="L134" s="40"/>
      <c r="M134" s="181" t="s">
        <v>19</v>
      </c>
      <c r="N134" s="182" t="s">
        <v>44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159</v>
      </c>
      <c r="AT134" s="185" t="s">
        <v>148</v>
      </c>
      <c r="AU134" s="185" t="s">
        <v>83</v>
      </c>
      <c r="AY134" s="18" t="s">
        <v>145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81</v>
      </c>
      <c r="BK134" s="186">
        <f>ROUND(I134*H134,2)</f>
        <v>0</v>
      </c>
      <c r="BL134" s="18" t="s">
        <v>159</v>
      </c>
      <c r="BM134" s="185" t="s">
        <v>277</v>
      </c>
    </row>
    <row r="135" spans="1:47" s="2" customFormat="1" ht="19.5">
      <c r="A135" s="35"/>
      <c r="B135" s="36"/>
      <c r="C135" s="37"/>
      <c r="D135" s="187" t="s">
        <v>154</v>
      </c>
      <c r="E135" s="37"/>
      <c r="F135" s="188" t="s">
        <v>278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154</v>
      </c>
      <c r="AU135" s="18" t="s">
        <v>83</v>
      </c>
    </row>
    <row r="136" spans="1:47" s="2" customFormat="1" ht="11.25">
      <c r="A136" s="35"/>
      <c r="B136" s="36"/>
      <c r="C136" s="37"/>
      <c r="D136" s="192" t="s">
        <v>155</v>
      </c>
      <c r="E136" s="37"/>
      <c r="F136" s="193" t="s">
        <v>279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155</v>
      </c>
      <c r="AU136" s="18" t="s">
        <v>83</v>
      </c>
    </row>
    <row r="137" spans="2:51" s="15" customFormat="1" ht="11.25">
      <c r="B137" s="220"/>
      <c r="C137" s="221"/>
      <c r="D137" s="187" t="s">
        <v>157</v>
      </c>
      <c r="E137" s="222" t="s">
        <v>19</v>
      </c>
      <c r="F137" s="223" t="s">
        <v>280</v>
      </c>
      <c r="G137" s="221"/>
      <c r="H137" s="222" t="s">
        <v>19</v>
      </c>
      <c r="I137" s="224"/>
      <c r="J137" s="221"/>
      <c r="K137" s="221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157</v>
      </c>
      <c r="AU137" s="229" t="s">
        <v>83</v>
      </c>
      <c r="AV137" s="15" t="s">
        <v>81</v>
      </c>
      <c r="AW137" s="15" t="s">
        <v>35</v>
      </c>
      <c r="AX137" s="15" t="s">
        <v>73</v>
      </c>
      <c r="AY137" s="229" t="s">
        <v>145</v>
      </c>
    </row>
    <row r="138" spans="2:51" s="13" customFormat="1" ht="11.25">
      <c r="B138" s="194"/>
      <c r="C138" s="195"/>
      <c r="D138" s="187" t="s">
        <v>157</v>
      </c>
      <c r="E138" s="196" t="s">
        <v>19</v>
      </c>
      <c r="F138" s="197" t="s">
        <v>281</v>
      </c>
      <c r="G138" s="195"/>
      <c r="H138" s="198">
        <v>80690.31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157</v>
      </c>
      <c r="AU138" s="204" t="s">
        <v>83</v>
      </c>
      <c r="AV138" s="13" t="s">
        <v>83</v>
      </c>
      <c r="AW138" s="13" t="s">
        <v>35</v>
      </c>
      <c r="AX138" s="13" t="s">
        <v>73</v>
      </c>
      <c r="AY138" s="204" t="s">
        <v>145</v>
      </c>
    </row>
    <row r="139" spans="2:51" s="14" customFormat="1" ht="11.25">
      <c r="B139" s="205"/>
      <c r="C139" s="206"/>
      <c r="D139" s="187" t="s">
        <v>157</v>
      </c>
      <c r="E139" s="207" t="s">
        <v>19</v>
      </c>
      <c r="F139" s="208" t="s">
        <v>158</v>
      </c>
      <c r="G139" s="206"/>
      <c r="H139" s="209">
        <v>80690.31</v>
      </c>
      <c r="I139" s="210"/>
      <c r="J139" s="206"/>
      <c r="K139" s="206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5" t="s">
        <v>157</v>
      </c>
      <c r="AU139" s="215" t="s">
        <v>83</v>
      </c>
      <c r="AV139" s="14" t="s">
        <v>159</v>
      </c>
      <c r="AW139" s="14" t="s">
        <v>35</v>
      </c>
      <c r="AX139" s="14" t="s">
        <v>81</v>
      </c>
      <c r="AY139" s="215" t="s">
        <v>145</v>
      </c>
    </row>
    <row r="140" spans="1:65" s="2" customFormat="1" ht="24.2" customHeight="1">
      <c r="A140" s="35"/>
      <c r="B140" s="36"/>
      <c r="C140" s="174" t="s">
        <v>282</v>
      </c>
      <c r="D140" s="174" t="s">
        <v>148</v>
      </c>
      <c r="E140" s="175" t="s">
        <v>283</v>
      </c>
      <c r="F140" s="176" t="s">
        <v>284</v>
      </c>
      <c r="G140" s="177" t="s">
        <v>285</v>
      </c>
      <c r="H140" s="178">
        <v>1344.839</v>
      </c>
      <c r="I140" s="179"/>
      <c r="J140" s="180">
        <f>ROUND(I140*H140,2)</f>
        <v>0</v>
      </c>
      <c r="K140" s="176" t="s">
        <v>151</v>
      </c>
      <c r="L140" s="40"/>
      <c r="M140" s="181" t="s">
        <v>19</v>
      </c>
      <c r="N140" s="182" t="s">
        <v>44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159</v>
      </c>
      <c r="AT140" s="185" t="s">
        <v>148</v>
      </c>
      <c r="AU140" s="185" t="s">
        <v>83</v>
      </c>
      <c r="AY140" s="18" t="s">
        <v>145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81</v>
      </c>
      <c r="BK140" s="186">
        <f>ROUND(I140*H140,2)</f>
        <v>0</v>
      </c>
      <c r="BL140" s="18" t="s">
        <v>159</v>
      </c>
      <c r="BM140" s="185" t="s">
        <v>286</v>
      </c>
    </row>
    <row r="141" spans="1:47" s="2" customFormat="1" ht="29.25">
      <c r="A141" s="35"/>
      <c r="B141" s="36"/>
      <c r="C141" s="37"/>
      <c r="D141" s="187" t="s">
        <v>154</v>
      </c>
      <c r="E141" s="37"/>
      <c r="F141" s="188" t="s">
        <v>287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1:47" s="2" customFormat="1" ht="11.25">
      <c r="A142" s="35"/>
      <c r="B142" s="36"/>
      <c r="C142" s="37"/>
      <c r="D142" s="192" t="s">
        <v>155</v>
      </c>
      <c r="E142" s="37"/>
      <c r="F142" s="193" t="s">
        <v>288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155</v>
      </c>
      <c r="AU142" s="18" t="s">
        <v>83</v>
      </c>
    </row>
    <row r="143" spans="2:51" s="15" customFormat="1" ht="22.5">
      <c r="B143" s="220"/>
      <c r="C143" s="221"/>
      <c r="D143" s="187" t="s">
        <v>157</v>
      </c>
      <c r="E143" s="222" t="s">
        <v>19</v>
      </c>
      <c r="F143" s="223" t="s">
        <v>289</v>
      </c>
      <c r="G143" s="221"/>
      <c r="H143" s="222" t="s">
        <v>19</v>
      </c>
      <c r="I143" s="224"/>
      <c r="J143" s="221"/>
      <c r="K143" s="221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83</v>
      </c>
      <c r="AV143" s="15" t="s">
        <v>81</v>
      </c>
      <c r="AW143" s="15" t="s">
        <v>35</v>
      </c>
      <c r="AX143" s="15" t="s">
        <v>73</v>
      </c>
      <c r="AY143" s="229" t="s">
        <v>145</v>
      </c>
    </row>
    <row r="144" spans="2:51" s="15" customFormat="1" ht="11.25">
      <c r="B144" s="220"/>
      <c r="C144" s="221"/>
      <c r="D144" s="187" t="s">
        <v>157</v>
      </c>
      <c r="E144" s="222" t="s">
        <v>19</v>
      </c>
      <c r="F144" s="223" t="s">
        <v>290</v>
      </c>
      <c r="G144" s="221"/>
      <c r="H144" s="222" t="s">
        <v>19</v>
      </c>
      <c r="I144" s="224"/>
      <c r="J144" s="221"/>
      <c r="K144" s="221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157</v>
      </c>
      <c r="AU144" s="229" t="s">
        <v>83</v>
      </c>
      <c r="AV144" s="15" t="s">
        <v>81</v>
      </c>
      <c r="AW144" s="15" t="s">
        <v>35</v>
      </c>
      <c r="AX144" s="15" t="s">
        <v>73</v>
      </c>
      <c r="AY144" s="229" t="s">
        <v>145</v>
      </c>
    </row>
    <row r="145" spans="2:51" s="13" customFormat="1" ht="11.25">
      <c r="B145" s="194"/>
      <c r="C145" s="195"/>
      <c r="D145" s="187" t="s">
        <v>157</v>
      </c>
      <c r="E145" s="196" t="s">
        <v>19</v>
      </c>
      <c r="F145" s="197" t="s">
        <v>291</v>
      </c>
      <c r="G145" s="195"/>
      <c r="H145" s="198">
        <v>1344.839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157</v>
      </c>
      <c r="AU145" s="204" t="s">
        <v>83</v>
      </c>
      <c r="AV145" s="13" t="s">
        <v>83</v>
      </c>
      <c r="AW145" s="13" t="s">
        <v>35</v>
      </c>
      <c r="AX145" s="13" t="s">
        <v>73</v>
      </c>
      <c r="AY145" s="204" t="s">
        <v>145</v>
      </c>
    </row>
    <row r="146" spans="2:51" s="14" customFormat="1" ht="11.25">
      <c r="B146" s="205"/>
      <c r="C146" s="206"/>
      <c r="D146" s="187" t="s">
        <v>157</v>
      </c>
      <c r="E146" s="207" t="s">
        <v>19</v>
      </c>
      <c r="F146" s="208" t="s">
        <v>158</v>
      </c>
      <c r="G146" s="206"/>
      <c r="H146" s="209">
        <v>1344.839</v>
      </c>
      <c r="I146" s="210"/>
      <c r="J146" s="206"/>
      <c r="K146" s="206"/>
      <c r="L146" s="211"/>
      <c r="M146" s="216"/>
      <c r="N146" s="217"/>
      <c r="O146" s="217"/>
      <c r="P146" s="217"/>
      <c r="Q146" s="217"/>
      <c r="R146" s="217"/>
      <c r="S146" s="217"/>
      <c r="T146" s="218"/>
      <c r="AT146" s="215" t="s">
        <v>157</v>
      </c>
      <c r="AU146" s="215" t="s">
        <v>83</v>
      </c>
      <c r="AV146" s="14" t="s">
        <v>159</v>
      </c>
      <c r="AW146" s="14" t="s">
        <v>35</v>
      </c>
      <c r="AX146" s="14" t="s">
        <v>81</v>
      </c>
      <c r="AY146" s="215" t="s">
        <v>145</v>
      </c>
    </row>
    <row r="147" spans="1:65" s="2" customFormat="1" ht="16.5" customHeight="1">
      <c r="A147" s="35"/>
      <c r="B147" s="36"/>
      <c r="C147" s="174" t="s">
        <v>292</v>
      </c>
      <c r="D147" s="174" t="s">
        <v>148</v>
      </c>
      <c r="E147" s="175" t="s">
        <v>293</v>
      </c>
      <c r="F147" s="176" t="s">
        <v>294</v>
      </c>
      <c r="G147" s="177" t="s">
        <v>264</v>
      </c>
      <c r="H147" s="178">
        <v>608.216</v>
      </c>
      <c r="I147" s="179"/>
      <c r="J147" s="180">
        <f>ROUND(I147*H147,2)</f>
        <v>0</v>
      </c>
      <c r="K147" s="176" t="s">
        <v>151</v>
      </c>
      <c r="L147" s="40"/>
      <c r="M147" s="181" t="s">
        <v>19</v>
      </c>
      <c r="N147" s="182" t="s">
        <v>44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159</v>
      </c>
      <c r="AT147" s="185" t="s">
        <v>148</v>
      </c>
      <c r="AU147" s="185" t="s">
        <v>83</v>
      </c>
      <c r="AY147" s="18" t="s">
        <v>145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81</v>
      </c>
      <c r="BK147" s="186">
        <f>ROUND(I147*H147,2)</f>
        <v>0</v>
      </c>
      <c r="BL147" s="18" t="s">
        <v>159</v>
      </c>
      <c r="BM147" s="185" t="s">
        <v>295</v>
      </c>
    </row>
    <row r="148" spans="1:47" s="2" customFormat="1" ht="19.5">
      <c r="A148" s="35"/>
      <c r="B148" s="36"/>
      <c r="C148" s="37"/>
      <c r="D148" s="187" t="s">
        <v>154</v>
      </c>
      <c r="E148" s="37"/>
      <c r="F148" s="188" t="s">
        <v>296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154</v>
      </c>
      <c r="AU148" s="18" t="s">
        <v>83</v>
      </c>
    </row>
    <row r="149" spans="1:47" s="2" customFormat="1" ht="11.25">
      <c r="A149" s="35"/>
      <c r="B149" s="36"/>
      <c r="C149" s="37"/>
      <c r="D149" s="192" t="s">
        <v>155</v>
      </c>
      <c r="E149" s="37"/>
      <c r="F149" s="193" t="s">
        <v>297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155</v>
      </c>
      <c r="AU149" s="18" t="s">
        <v>83</v>
      </c>
    </row>
    <row r="150" spans="2:51" s="15" customFormat="1" ht="11.25">
      <c r="B150" s="220"/>
      <c r="C150" s="221"/>
      <c r="D150" s="187" t="s">
        <v>157</v>
      </c>
      <c r="E150" s="222" t="s">
        <v>19</v>
      </c>
      <c r="F150" s="223" t="s">
        <v>248</v>
      </c>
      <c r="G150" s="221"/>
      <c r="H150" s="222" t="s">
        <v>19</v>
      </c>
      <c r="I150" s="224"/>
      <c r="J150" s="221"/>
      <c r="K150" s="221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83</v>
      </c>
      <c r="AV150" s="15" t="s">
        <v>81</v>
      </c>
      <c r="AW150" s="15" t="s">
        <v>35</v>
      </c>
      <c r="AX150" s="15" t="s">
        <v>73</v>
      </c>
      <c r="AY150" s="229" t="s">
        <v>145</v>
      </c>
    </row>
    <row r="151" spans="2:51" s="13" customFormat="1" ht="11.25">
      <c r="B151" s="194"/>
      <c r="C151" s="195"/>
      <c r="D151" s="187" t="s">
        <v>157</v>
      </c>
      <c r="E151" s="196" t="s">
        <v>19</v>
      </c>
      <c r="F151" s="197" t="s">
        <v>269</v>
      </c>
      <c r="G151" s="195"/>
      <c r="H151" s="198">
        <v>608.216</v>
      </c>
      <c r="I151" s="199"/>
      <c r="J151" s="195"/>
      <c r="K151" s="195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157</v>
      </c>
      <c r="AU151" s="204" t="s">
        <v>83</v>
      </c>
      <c r="AV151" s="13" t="s">
        <v>83</v>
      </c>
      <c r="AW151" s="13" t="s">
        <v>35</v>
      </c>
      <c r="AX151" s="13" t="s">
        <v>73</v>
      </c>
      <c r="AY151" s="204" t="s">
        <v>145</v>
      </c>
    </row>
    <row r="152" spans="2:51" s="14" customFormat="1" ht="11.25">
      <c r="B152" s="205"/>
      <c r="C152" s="206"/>
      <c r="D152" s="187" t="s">
        <v>157</v>
      </c>
      <c r="E152" s="207" t="s">
        <v>19</v>
      </c>
      <c r="F152" s="208" t="s">
        <v>158</v>
      </c>
      <c r="G152" s="206"/>
      <c r="H152" s="209">
        <v>608.216</v>
      </c>
      <c r="I152" s="210"/>
      <c r="J152" s="206"/>
      <c r="K152" s="206"/>
      <c r="L152" s="211"/>
      <c r="M152" s="216"/>
      <c r="N152" s="217"/>
      <c r="O152" s="217"/>
      <c r="P152" s="217"/>
      <c r="Q152" s="217"/>
      <c r="R152" s="217"/>
      <c r="S152" s="217"/>
      <c r="T152" s="218"/>
      <c r="AT152" s="215" t="s">
        <v>157</v>
      </c>
      <c r="AU152" s="215" t="s">
        <v>83</v>
      </c>
      <c r="AV152" s="14" t="s">
        <v>159</v>
      </c>
      <c r="AW152" s="14" t="s">
        <v>35</v>
      </c>
      <c r="AX152" s="14" t="s">
        <v>81</v>
      </c>
      <c r="AY152" s="215" t="s">
        <v>145</v>
      </c>
    </row>
    <row r="153" spans="2:63" s="12" customFormat="1" ht="22.9" customHeight="1">
      <c r="B153" s="158"/>
      <c r="C153" s="159"/>
      <c r="D153" s="160" t="s">
        <v>72</v>
      </c>
      <c r="E153" s="172" t="s">
        <v>206</v>
      </c>
      <c r="F153" s="172" t="s">
        <v>298</v>
      </c>
      <c r="G153" s="159"/>
      <c r="H153" s="159"/>
      <c r="I153" s="162"/>
      <c r="J153" s="173">
        <f>BK153</f>
        <v>0</v>
      </c>
      <c r="K153" s="159"/>
      <c r="L153" s="164"/>
      <c r="M153" s="165"/>
      <c r="N153" s="166"/>
      <c r="O153" s="166"/>
      <c r="P153" s="167">
        <f>SUM(P154:P162)</f>
        <v>0</v>
      </c>
      <c r="Q153" s="166"/>
      <c r="R153" s="167">
        <f>SUM(R154:R162)</f>
        <v>1.06419</v>
      </c>
      <c r="S153" s="166"/>
      <c r="T153" s="168">
        <f>SUM(T154:T162)</f>
        <v>0</v>
      </c>
      <c r="AR153" s="169" t="s">
        <v>81</v>
      </c>
      <c r="AT153" s="170" t="s">
        <v>72</v>
      </c>
      <c r="AU153" s="170" t="s">
        <v>81</v>
      </c>
      <c r="AY153" s="169" t="s">
        <v>145</v>
      </c>
      <c r="BK153" s="171">
        <f>SUM(BK154:BK162)</f>
        <v>0</v>
      </c>
    </row>
    <row r="154" spans="1:65" s="2" customFormat="1" ht="24.2" customHeight="1">
      <c r="A154" s="35"/>
      <c r="B154" s="36"/>
      <c r="C154" s="174" t="s">
        <v>299</v>
      </c>
      <c r="D154" s="174" t="s">
        <v>148</v>
      </c>
      <c r="E154" s="175" t="s">
        <v>300</v>
      </c>
      <c r="F154" s="176" t="s">
        <v>301</v>
      </c>
      <c r="G154" s="177" t="s">
        <v>302</v>
      </c>
      <c r="H154" s="178">
        <v>1</v>
      </c>
      <c r="I154" s="179"/>
      <c r="J154" s="180">
        <f>ROUND(I154*H154,2)</f>
        <v>0</v>
      </c>
      <c r="K154" s="176" t="s">
        <v>151</v>
      </c>
      <c r="L154" s="40"/>
      <c r="M154" s="181" t="s">
        <v>19</v>
      </c>
      <c r="N154" s="182" t="s">
        <v>44</v>
      </c>
      <c r="O154" s="65"/>
      <c r="P154" s="183">
        <f>O154*H154</f>
        <v>0</v>
      </c>
      <c r="Q154" s="183">
        <v>0.01019</v>
      </c>
      <c r="R154" s="183">
        <f>Q154*H154</f>
        <v>0.01019</v>
      </c>
      <c r="S154" s="183">
        <v>0</v>
      </c>
      <c r="T154" s="18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159</v>
      </c>
      <c r="AT154" s="185" t="s">
        <v>148</v>
      </c>
      <c r="AU154" s="185" t="s">
        <v>83</v>
      </c>
      <c r="AY154" s="18" t="s">
        <v>145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8" t="s">
        <v>81</v>
      </c>
      <c r="BK154" s="186">
        <f>ROUND(I154*H154,2)</f>
        <v>0</v>
      </c>
      <c r="BL154" s="18" t="s">
        <v>159</v>
      </c>
      <c r="BM154" s="185" t="s">
        <v>303</v>
      </c>
    </row>
    <row r="155" spans="1:47" s="2" customFormat="1" ht="19.5">
      <c r="A155" s="35"/>
      <c r="B155" s="36"/>
      <c r="C155" s="37"/>
      <c r="D155" s="187" t="s">
        <v>154</v>
      </c>
      <c r="E155" s="37"/>
      <c r="F155" s="188" t="s">
        <v>301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154</v>
      </c>
      <c r="AU155" s="18" t="s">
        <v>83</v>
      </c>
    </row>
    <row r="156" spans="1:47" s="2" customFormat="1" ht="11.25">
      <c r="A156" s="35"/>
      <c r="B156" s="36"/>
      <c r="C156" s="37"/>
      <c r="D156" s="192" t="s">
        <v>155</v>
      </c>
      <c r="E156" s="37"/>
      <c r="F156" s="193" t="s">
        <v>304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155</v>
      </c>
      <c r="AU156" s="18" t="s">
        <v>83</v>
      </c>
    </row>
    <row r="157" spans="2:51" s="15" customFormat="1" ht="11.25">
      <c r="B157" s="220"/>
      <c r="C157" s="221"/>
      <c r="D157" s="187" t="s">
        <v>157</v>
      </c>
      <c r="E157" s="222" t="s">
        <v>19</v>
      </c>
      <c r="F157" s="223" t="s">
        <v>305</v>
      </c>
      <c r="G157" s="221"/>
      <c r="H157" s="222" t="s">
        <v>19</v>
      </c>
      <c r="I157" s="224"/>
      <c r="J157" s="221"/>
      <c r="K157" s="221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157</v>
      </c>
      <c r="AU157" s="229" t="s">
        <v>83</v>
      </c>
      <c r="AV157" s="15" t="s">
        <v>81</v>
      </c>
      <c r="AW157" s="15" t="s">
        <v>35</v>
      </c>
      <c r="AX157" s="15" t="s">
        <v>73</v>
      </c>
      <c r="AY157" s="229" t="s">
        <v>145</v>
      </c>
    </row>
    <row r="158" spans="2:51" s="13" customFormat="1" ht="11.25">
      <c r="B158" s="194"/>
      <c r="C158" s="195"/>
      <c r="D158" s="187" t="s">
        <v>157</v>
      </c>
      <c r="E158" s="196" t="s">
        <v>19</v>
      </c>
      <c r="F158" s="197" t="s">
        <v>81</v>
      </c>
      <c r="G158" s="195"/>
      <c r="H158" s="198">
        <v>1</v>
      </c>
      <c r="I158" s="199"/>
      <c r="J158" s="195"/>
      <c r="K158" s="195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157</v>
      </c>
      <c r="AU158" s="204" t="s">
        <v>83</v>
      </c>
      <c r="AV158" s="13" t="s">
        <v>83</v>
      </c>
      <c r="AW158" s="13" t="s">
        <v>35</v>
      </c>
      <c r="AX158" s="13" t="s">
        <v>73</v>
      </c>
      <c r="AY158" s="204" t="s">
        <v>145</v>
      </c>
    </row>
    <row r="159" spans="2:51" s="14" customFormat="1" ht="11.25">
      <c r="B159" s="205"/>
      <c r="C159" s="206"/>
      <c r="D159" s="187" t="s">
        <v>157</v>
      </c>
      <c r="E159" s="207" t="s">
        <v>19</v>
      </c>
      <c r="F159" s="208" t="s">
        <v>158</v>
      </c>
      <c r="G159" s="206"/>
      <c r="H159" s="209">
        <v>1</v>
      </c>
      <c r="I159" s="210"/>
      <c r="J159" s="206"/>
      <c r="K159" s="206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5" t="s">
        <v>157</v>
      </c>
      <c r="AU159" s="215" t="s">
        <v>83</v>
      </c>
      <c r="AV159" s="14" t="s">
        <v>159</v>
      </c>
      <c r="AW159" s="14" t="s">
        <v>35</v>
      </c>
      <c r="AX159" s="14" t="s">
        <v>81</v>
      </c>
      <c r="AY159" s="215" t="s">
        <v>145</v>
      </c>
    </row>
    <row r="160" spans="1:65" s="2" customFormat="1" ht="16.5" customHeight="1">
      <c r="A160" s="35"/>
      <c r="B160" s="36"/>
      <c r="C160" s="230" t="s">
        <v>306</v>
      </c>
      <c r="D160" s="230" t="s">
        <v>307</v>
      </c>
      <c r="E160" s="231" t="s">
        <v>308</v>
      </c>
      <c r="F160" s="232" t="s">
        <v>309</v>
      </c>
      <c r="G160" s="233" t="s">
        <v>302</v>
      </c>
      <c r="H160" s="234">
        <v>1</v>
      </c>
      <c r="I160" s="235"/>
      <c r="J160" s="236">
        <f>ROUND(I160*H160,2)</f>
        <v>0</v>
      </c>
      <c r="K160" s="232" t="s">
        <v>151</v>
      </c>
      <c r="L160" s="237"/>
      <c r="M160" s="238" t="s">
        <v>19</v>
      </c>
      <c r="N160" s="239" t="s">
        <v>44</v>
      </c>
      <c r="O160" s="65"/>
      <c r="P160" s="183">
        <f>O160*H160</f>
        <v>0</v>
      </c>
      <c r="Q160" s="183">
        <v>1.054</v>
      </c>
      <c r="R160" s="183">
        <f>Q160*H160</f>
        <v>1.054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206</v>
      </c>
      <c r="AT160" s="185" t="s">
        <v>307</v>
      </c>
      <c r="AU160" s="185" t="s">
        <v>83</v>
      </c>
      <c r="AY160" s="18" t="s">
        <v>145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81</v>
      </c>
      <c r="BK160" s="186">
        <f>ROUND(I160*H160,2)</f>
        <v>0</v>
      </c>
      <c r="BL160" s="18" t="s">
        <v>159</v>
      </c>
      <c r="BM160" s="185" t="s">
        <v>310</v>
      </c>
    </row>
    <row r="161" spans="1:47" s="2" customFormat="1" ht="11.25">
      <c r="A161" s="35"/>
      <c r="B161" s="36"/>
      <c r="C161" s="37"/>
      <c r="D161" s="187" t="s">
        <v>154</v>
      </c>
      <c r="E161" s="37"/>
      <c r="F161" s="188" t="s">
        <v>309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154</v>
      </c>
      <c r="AU161" s="18" t="s">
        <v>83</v>
      </c>
    </row>
    <row r="162" spans="1:47" s="2" customFormat="1" ht="11.25">
      <c r="A162" s="35"/>
      <c r="B162" s="36"/>
      <c r="C162" s="37"/>
      <c r="D162" s="192" t="s">
        <v>155</v>
      </c>
      <c r="E162" s="37"/>
      <c r="F162" s="193" t="s">
        <v>311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155</v>
      </c>
      <c r="AU162" s="18" t="s">
        <v>83</v>
      </c>
    </row>
    <row r="163" spans="2:63" s="12" customFormat="1" ht="22.9" customHeight="1">
      <c r="B163" s="158"/>
      <c r="C163" s="159"/>
      <c r="D163" s="160" t="s">
        <v>72</v>
      </c>
      <c r="E163" s="172" t="s">
        <v>282</v>
      </c>
      <c r="F163" s="172" t="s">
        <v>312</v>
      </c>
      <c r="G163" s="159"/>
      <c r="H163" s="159"/>
      <c r="I163" s="162"/>
      <c r="J163" s="173">
        <f>BK163</f>
        <v>0</v>
      </c>
      <c r="K163" s="159"/>
      <c r="L163" s="164"/>
      <c r="M163" s="165"/>
      <c r="N163" s="166"/>
      <c r="O163" s="166"/>
      <c r="P163" s="167">
        <f>SUM(P164:P168)</f>
        <v>0</v>
      </c>
      <c r="Q163" s="166"/>
      <c r="R163" s="167">
        <f>SUM(R164:R168)</f>
        <v>0</v>
      </c>
      <c r="S163" s="166"/>
      <c r="T163" s="168">
        <f>SUM(T164:T168)</f>
        <v>0.364</v>
      </c>
      <c r="AR163" s="169" t="s">
        <v>81</v>
      </c>
      <c r="AT163" s="170" t="s">
        <v>72</v>
      </c>
      <c r="AU163" s="170" t="s">
        <v>81</v>
      </c>
      <c r="AY163" s="169" t="s">
        <v>145</v>
      </c>
      <c r="BK163" s="171">
        <f>SUM(BK164:BK168)</f>
        <v>0</v>
      </c>
    </row>
    <row r="164" spans="1:65" s="2" customFormat="1" ht="24.2" customHeight="1">
      <c r="A164" s="35"/>
      <c r="B164" s="36"/>
      <c r="C164" s="174" t="s">
        <v>313</v>
      </c>
      <c r="D164" s="174" t="s">
        <v>148</v>
      </c>
      <c r="E164" s="175" t="s">
        <v>314</v>
      </c>
      <c r="F164" s="176" t="s">
        <v>315</v>
      </c>
      <c r="G164" s="177" t="s">
        <v>302</v>
      </c>
      <c r="H164" s="178">
        <v>7</v>
      </c>
      <c r="I164" s="179"/>
      <c r="J164" s="180">
        <f>ROUND(I164*H164,2)</f>
        <v>0</v>
      </c>
      <c r="K164" s="176" t="s">
        <v>151</v>
      </c>
      <c r="L164" s="40"/>
      <c r="M164" s="181" t="s">
        <v>19</v>
      </c>
      <c r="N164" s="182" t="s">
        <v>44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0.052</v>
      </c>
      <c r="T164" s="184">
        <f>S164*H164</f>
        <v>0.364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159</v>
      </c>
      <c r="AT164" s="185" t="s">
        <v>148</v>
      </c>
      <c r="AU164" s="185" t="s">
        <v>83</v>
      </c>
      <c r="AY164" s="18" t="s">
        <v>145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81</v>
      </c>
      <c r="BK164" s="186">
        <f>ROUND(I164*H164,2)</f>
        <v>0</v>
      </c>
      <c r="BL164" s="18" t="s">
        <v>159</v>
      </c>
      <c r="BM164" s="185" t="s">
        <v>316</v>
      </c>
    </row>
    <row r="165" spans="1:47" s="2" customFormat="1" ht="39">
      <c r="A165" s="35"/>
      <c r="B165" s="36"/>
      <c r="C165" s="37"/>
      <c r="D165" s="187" t="s">
        <v>154</v>
      </c>
      <c r="E165" s="37"/>
      <c r="F165" s="188" t="s">
        <v>317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154</v>
      </c>
      <c r="AU165" s="18" t="s">
        <v>83</v>
      </c>
    </row>
    <row r="166" spans="1:47" s="2" customFormat="1" ht="11.25">
      <c r="A166" s="35"/>
      <c r="B166" s="36"/>
      <c r="C166" s="37"/>
      <c r="D166" s="192" t="s">
        <v>155</v>
      </c>
      <c r="E166" s="37"/>
      <c r="F166" s="193" t="s">
        <v>318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155</v>
      </c>
      <c r="AU166" s="18" t="s">
        <v>83</v>
      </c>
    </row>
    <row r="167" spans="2:51" s="13" customFormat="1" ht="11.25">
      <c r="B167" s="194"/>
      <c r="C167" s="195"/>
      <c r="D167" s="187" t="s">
        <v>157</v>
      </c>
      <c r="E167" s="196" t="s">
        <v>19</v>
      </c>
      <c r="F167" s="197" t="s">
        <v>198</v>
      </c>
      <c r="G167" s="195"/>
      <c r="H167" s="198">
        <v>7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157</v>
      </c>
      <c r="AU167" s="204" t="s">
        <v>83</v>
      </c>
      <c r="AV167" s="13" t="s">
        <v>83</v>
      </c>
      <c r="AW167" s="13" t="s">
        <v>35</v>
      </c>
      <c r="AX167" s="13" t="s">
        <v>73</v>
      </c>
      <c r="AY167" s="204" t="s">
        <v>145</v>
      </c>
    </row>
    <row r="168" spans="2:51" s="14" customFormat="1" ht="11.25">
      <c r="B168" s="205"/>
      <c r="C168" s="206"/>
      <c r="D168" s="187" t="s">
        <v>157</v>
      </c>
      <c r="E168" s="207" t="s">
        <v>19</v>
      </c>
      <c r="F168" s="208" t="s">
        <v>158</v>
      </c>
      <c r="G168" s="206"/>
      <c r="H168" s="209">
        <v>7</v>
      </c>
      <c r="I168" s="210"/>
      <c r="J168" s="206"/>
      <c r="K168" s="206"/>
      <c r="L168" s="211"/>
      <c r="M168" s="216"/>
      <c r="N168" s="217"/>
      <c r="O168" s="217"/>
      <c r="P168" s="217"/>
      <c r="Q168" s="217"/>
      <c r="R168" s="217"/>
      <c r="S168" s="217"/>
      <c r="T168" s="218"/>
      <c r="AT168" s="215" t="s">
        <v>157</v>
      </c>
      <c r="AU168" s="215" t="s">
        <v>83</v>
      </c>
      <c r="AV168" s="14" t="s">
        <v>159</v>
      </c>
      <c r="AW168" s="14" t="s">
        <v>35</v>
      </c>
      <c r="AX168" s="14" t="s">
        <v>81</v>
      </c>
      <c r="AY168" s="215" t="s">
        <v>145</v>
      </c>
    </row>
    <row r="169" spans="2:63" s="12" customFormat="1" ht="22.9" customHeight="1">
      <c r="B169" s="158"/>
      <c r="C169" s="159"/>
      <c r="D169" s="160" t="s">
        <v>72</v>
      </c>
      <c r="E169" s="172" t="s">
        <v>319</v>
      </c>
      <c r="F169" s="172" t="s">
        <v>320</v>
      </c>
      <c r="G169" s="159"/>
      <c r="H169" s="159"/>
      <c r="I169" s="162"/>
      <c r="J169" s="173">
        <f>BK169</f>
        <v>0</v>
      </c>
      <c r="K169" s="159"/>
      <c r="L169" s="164"/>
      <c r="M169" s="165"/>
      <c r="N169" s="166"/>
      <c r="O169" s="166"/>
      <c r="P169" s="167">
        <f>SUM(P170:P195)</f>
        <v>0</v>
      </c>
      <c r="Q169" s="166"/>
      <c r="R169" s="167">
        <f>SUM(R170:R195)</f>
        <v>0</v>
      </c>
      <c r="S169" s="166"/>
      <c r="T169" s="168">
        <f>SUM(T170:T195)</f>
        <v>0</v>
      </c>
      <c r="AR169" s="169" t="s">
        <v>81</v>
      </c>
      <c r="AT169" s="170" t="s">
        <v>72</v>
      </c>
      <c r="AU169" s="170" t="s">
        <v>81</v>
      </c>
      <c r="AY169" s="169" t="s">
        <v>145</v>
      </c>
      <c r="BK169" s="171">
        <f>SUM(BK170:BK195)</f>
        <v>0</v>
      </c>
    </row>
    <row r="170" spans="1:65" s="2" customFormat="1" ht="21.75" customHeight="1">
      <c r="A170" s="35"/>
      <c r="B170" s="36"/>
      <c r="C170" s="174" t="s">
        <v>321</v>
      </c>
      <c r="D170" s="174" t="s">
        <v>148</v>
      </c>
      <c r="E170" s="175" t="s">
        <v>322</v>
      </c>
      <c r="F170" s="176" t="s">
        <v>323</v>
      </c>
      <c r="G170" s="177" t="s">
        <v>285</v>
      </c>
      <c r="H170" s="178">
        <v>5923.844</v>
      </c>
      <c r="I170" s="179"/>
      <c r="J170" s="180">
        <f>ROUND(I170*H170,2)</f>
        <v>0</v>
      </c>
      <c r="K170" s="176" t="s">
        <v>151</v>
      </c>
      <c r="L170" s="40"/>
      <c r="M170" s="181" t="s">
        <v>19</v>
      </c>
      <c r="N170" s="182" t="s">
        <v>44</v>
      </c>
      <c r="O170" s="65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5" t="s">
        <v>159</v>
      </c>
      <c r="AT170" s="185" t="s">
        <v>148</v>
      </c>
      <c r="AU170" s="185" t="s">
        <v>83</v>
      </c>
      <c r="AY170" s="18" t="s">
        <v>145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8" t="s">
        <v>81</v>
      </c>
      <c r="BK170" s="186">
        <f>ROUND(I170*H170,2)</f>
        <v>0</v>
      </c>
      <c r="BL170" s="18" t="s">
        <v>159</v>
      </c>
      <c r="BM170" s="185" t="s">
        <v>324</v>
      </c>
    </row>
    <row r="171" spans="1:47" s="2" customFormat="1" ht="19.5">
      <c r="A171" s="35"/>
      <c r="B171" s="36"/>
      <c r="C171" s="37"/>
      <c r="D171" s="187" t="s">
        <v>154</v>
      </c>
      <c r="E171" s="37"/>
      <c r="F171" s="188" t="s">
        <v>325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154</v>
      </c>
      <c r="AU171" s="18" t="s">
        <v>83</v>
      </c>
    </row>
    <row r="172" spans="1:47" s="2" customFormat="1" ht="11.25">
      <c r="A172" s="35"/>
      <c r="B172" s="36"/>
      <c r="C172" s="37"/>
      <c r="D172" s="192" t="s">
        <v>155</v>
      </c>
      <c r="E172" s="37"/>
      <c r="F172" s="193" t="s">
        <v>326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155</v>
      </c>
      <c r="AU172" s="18" t="s">
        <v>83</v>
      </c>
    </row>
    <row r="173" spans="1:65" s="2" customFormat="1" ht="24.2" customHeight="1">
      <c r="A173" s="35"/>
      <c r="B173" s="36"/>
      <c r="C173" s="174" t="s">
        <v>8</v>
      </c>
      <c r="D173" s="174" t="s">
        <v>148</v>
      </c>
      <c r="E173" s="175" t="s">
        <v>327</v>
      </c>
      <c r="F173" s="176" t="s">
        <v>328</v>
      </c>
      <c r="G173" s="177" t="s">
        <v>285</v>
      </c>
      <c r="H173" s="178">
        <v>19787.586</v>
      </c>
      <c r="I173" s="179"/>
      <c r="J173" s="180">
        <f>ROUND(I173*H173,2)</f>
        <v>0</v>
      </c>
      <c r="K173" s="176" t="s">
        <v>151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159</v>
      </c>
      <c r="AT173" s="185" t="s">
        <v>148</v>
      </c>
      <c r="AU173" s="185" t="s">
        <v>83</v>
      </c>
      <c r="AY173" s="18" t="s">
        <v>145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159</v>
      </c>
      <c r="BM173" s="185" t="s">
        <v>329</v>
      </c>
    </row>
    <row r="174" spans="1:47" s="2" customFormat="1" ht="29.25">
      <c r="A174" s="35"/>
      <c r="B174" s="36"/>
      <c r="C174" s="37"/>
      <c r="D174" s="187" t="s">
        <v>154</v>
      </c>
      <c r="E174" s="37"/>
      <c r="F174" s="188" t="s">
        <v>330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154</v>
      </c>
      <c r="AU174" s="18" t="s">
        <v>83</v>
      </c>
    </row>
    <row r="175" spans="1:47" s="2" customFormat="1" ht="11.25">
      <c r="A175" s="35"/>
      <c r="B175" s="36"/>
      <c r="C175" s="37"/>
      <c r="D175" s="192" t="s">
        <v>155</v>
      </c>
      <c r="E175" s="37"/>
      <c r="F175" s="193" t="s">
        <v>331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155</v>
      </c>
      <c r="AU175" s="18" t="s">
        <v>83</v>
      </c>
    </row>
    <row r="176" spans="2:51" s="13" customFormat="1" ht="11.25">
      <c r="B176" s="194"/>
      <c r="C176" s="195"/>
      <c r="D176" s="187" t="s">
        <v>157</v>
      </c>
      <c r="E176" s="196" t="s">
        <v>19</v>
      </c>
      <c r="F176" s="197" t="s">
        <v>332</v>
      </c>
      <c r="G176" s="195"/>
      <c r="H176" s="198">
        <v>2149.86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157</v>
      </c>
      <c r="AU176" s="204" t="s">
        <v>83</v>
      </c>
      <c r="AV176" s="13" t="s">
        <v>83</v>
      </c>
      <c r="AW176" s="13" t="s">
        <v>35</v>
      </c>
      <c r="AX176" s="13" t="s">
        <v>73</v>
      </c>
      <c r="AY176" s="204" t="s">
        <v>145</v>
      </c>
    </row>
    <row r="177" spans="2:51" s="13" customFormat="1" ht="22.5">
      <c r="B177" s="194"/>
      <c r="C177" s="195"/>
      <c r="D177" s="187" t="s">
        <v>157</v>
      </c>
      <c r="E177" s="196" t="s">
        <v>19</v>
      </c>
      <c r="F177" s="197" t="s">
        <v>333</v>
      </c>
      <c r="G177" s="195"/>
      <c r="H177" s="198">
        <v>-495.42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157</v>
      </c>
      <c r="AU177" s="204" t="s">
        <v>83</v>
      </c>
      <c r="AV177" s="13" t="s">
        <v>83</v>
      </c>
      <c r="AW177" s="13" t="s">
        <v>35</v>
      </c>
      <c r="AX177" s="13" t="s">
        <v>73</v>
      </c>
      <c r="AY177" s="204" t="s">
        <v>145</v>
      </c>
    </row>
    <row r="178" spans="2:51" s="13" customFormat="1" ht="22.5">
      <c r="B178" s="194"/>
      <c r="C178" s="195"/>
      <c r="D178" s="187" t="s">
        <v>157</v>
      </c>
      <c r="E178" s="196" t="s">
        <v>19</v>
      </c>
      <c r="F178" s="197" t="s">
        <v>334</v>
      </c>
      <c r="G178" s="195"/>
      <c r="H178" s="198">
        <v>-217.58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157</v>
      </c>
      <c r="AU178" s="204" t="s">
        <v>83</v>
      </c>
      <c r="AV178" s="13" t="s">
        <v>83</v>
      </c>
      <c r="AW178" s="13" t="s">
        <v>35</v>
      </c>
      <c r="AX178" s="13" t="s">
        <v>73</v>
      </c>
      <c r="AY178" s="204" t="s">
        <v>145</v>
      </c>
    </row>
    <row r="179" spans="2:51" s="13" customFormat="1" ht="11.25">
      <c r="B179" s="194"/>
      <c r="C179" s="195"/>
      <c r="D179" s="187" t="s">
        <v>157</v>
      </c>
      <c r="E179" s="196" t="s">
        <v>19</v>
      </c>
      <c r="F179" s="197" t="s">
        <v>335</v>
      </c>
      <c r="G179" s="195"/>
      <c r="H179" s="198">
        <v>-23.461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157</v>
      </c>
      <c r="AU179" s="204" t="s">
        <v>83</v>
      </c>
      <c r="AV179" s="13" t="s">
        <v>83</v>
      </c>
      <c r="AW179" s="13" t="s">
        <v>35</v>
      </c>
      <c r="AX179" s="13" t="s">
        <v>73</v>
      </c>
      <c r="AY179" s="204" t="s">
        <v>145</v>
      </c>
    </row>
    <row r="180" spans="2:51" s="14" customFormat="1" ht="11.25">
      <c r="B180" s="205"/>
      <c r="C180" s="206"/>
      <c r="D180" s="187" t="s">
        <v>157</v>
      </c>
      <c r="E180" s="207" t="s">
        <v>19</v>
      </c>
      <c r="F180" s="208" t="s">
        <v>158</v>
      </c>
      <c r="G180" s="206"/>
      <c r="H180" s="209">
        <v>1413.3990000000001</v>
      </c>
      <c r="I180" s="210"/>
      <c r="J180" s="206"/>
      <c r="K180" s="206"/>
      <c r="L180" s="211"/>
      <c r="M180" s="216"/>
      <c r="N180" s="217"/>
      <c r="O180" s="217"/>
      <c r="P180" s="217"/>
      <c r="Q180" s="217"/>
      <c r="R180" s="217"/>
      <c r="S180" s="217"/>
      <c r="T180" s="218"/>
      <c r="AT180" s="215" t="s">
        <v>157</v>
      </c>
      <c r="AU180" s="215" t="s">
        <v>83</v>
      </c>
      <c r="AV180" s="14" t="s">
        <v>159</v>
      </c>
      <c r="AW180" s="14" t="s">
        <v>35</v>
      </c>
      <c r="AX180" s="14" t="s">
        <v>73</v>
      </c>
      <c r="AY180" s="215" t="s">
        <v>145</v>
      </c>
    </row>
    <row r="181" spans="2:51" s="13" customFormat="1" ht="11.25">
      <c r="B181" s="194"/>
      <c r="C181" s="195"/>
      <c r="D181" s="187" t="s">
        <v>157</v>
      </c>
      <c r="E181" s="196" t="s">
        <v>19</v>
      </c>
      <c r="F181" s="197" t="s">
        <v>336</v>
      </c>
      <c r="G181" s="195"/>
      <c r="H181" s="198">
        <v>19787.586</v>
      </c>
      <c r="I181" s="199"/>
      <c r="J181" s="195"/>
      <c r="K181" s="195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157</v>
      </c>
      <c r="AU181" s="204" t="s">
        <v>83</v>
      </c>
      <c r="AV181" s="13" t="s">
        <v>83</v>
      </c>
      <c r="AW181" s="13" t="s">
        <v>35</v>
      </c>
      <c r="AX181" s="13" t="s">
        <v>73</v>
      </c>
      <c r="AY181" s="204" t="s">
        <v>145</v>
      </c>
    </row>
    <row r="182" spans="2:51" s="14" customFormat="1" ht="11.25">
      <c r="B182" s="205"/>
      <c r="C182" s="206"/>
      <c r="D182" s="187" t="s">
        <v>157</v>
      </c>
      <c r="E182" s="207" t="s">
        <v>19</v>
      </c>
      <c r="F182" s="208" t="s">
        <v>158</v>
      </c>
      <c r="G182" s="206"/>
      <c r="H182" s="209">
        <v>19787.586</v>
      </c>
      <c r="I182" s="210"/>
      <c r="J182" s="206"/>
      <c r="K182" s="206"/>
      <c r="L182" s="211"/>
      <c r="M182" s="216"/>
      <c r="N182" s="217"/>
      <c r="O182" s="217"/>
      <c r="P182" s="217"/>
      <c r="Q182" s="217"/>
      <c r="R182" s="217"/>
      <c r="S182" s="217"/>
      <c r="T182" s="218"/>
      <c r="AT182" s="215" t="s">
        <v>157</v>
      </c>
      <c r="AU182" s="215" t="s">
        <v>83</v>
      </c>
      <c r="AV182" s="14" t="s">
        <v>159</v>
      </c>
      <c r="AW182" s="14" t="s">
        <v>35</v>
      </c>
      <c r="AX182" s="14" t="s">
        <v>81</v>
      </c>
      <c r="AY182" s="215" t="s">
        <v>145</v>
      </c>
    </row>
    <row r="183" spans="1:65" s="2" customFormat="1" ht="37.9" customHeight="1">
      <c r="A183" s="35"/>
      <c r="B183" s="36"/>
      <c r="C183" s="174" t="s">
        <v>337</v>
      </c>
      <c r="D183" s="174" t="s">
        <v>148</v>
      </c>
      <c r="E183" s="175" t="s">
        <v>338</v>
      </c>
      <c r="F183" s="176" t="s">
        <v>339</v>
      </c>
      <c r="G183" s="177" t="s">
        <v>285</v>
      </c>
      <c r="H183" s="178">
        <v>1.44</v>
      </c>
      <c r="I183" s="179"/>
      <c r="J183" s="180">
        <f>ROUND(I183*H183,2)</f>
        <v>0</v>
      </c>
      <c r="K183" s="176" t="s">
        <v>151</v>
      </c>
      <c r="L183" s="40"/>
      <c r="M183" s="181" t="s">
        <v>19</v>
      </c>
      <c r="N183" s="182" t="s">
        <v>44</v>
      </c>
      <c r="O183" s="65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5" t="s">
        <v>159</v>
      </c>
      <c r="AT183" s="185" t="s">
        <v>148</v>
      </c>
      <c r="AU183" s="185" t="s">
        <v>83</v>
      </c>
      <c r="AY183" s="18" t="s">
        <v>145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8" t="s">
        <v>81</v>
      </c>
      <c r="BK183" s="186">
        <f>ROUND(I183*H183,2)</f>
        <v>0</v>
      </c>
      <c r="BL183" s="18" t="s">
        <v>159</v>
      </c>
      <c r="BM183" s="185" t="s">
        <v>340</v>
      </c>
    </row>
    <row r="184" spans="1:47" s="2" customFormat="1" ht="29.25">
      <c r="A184" s="35"/>
      <c r="B184" s="36"/>
      <c r="C184" s="37"/>
      <c r="D184" s="187" t="s">
        <v>154</v>
      </c>
      <c r="E184" s="37"/>
      <c r="F184" s="188" t="s">
        <v>341</v>
      </c>
      <c r="G184" s="37"/>
      <c r="H184" s="37"/>
      <c r="I184" s="189"/>
      <c r="J184" s="37"/>
      <c r="K184" s="37"/>
      <c r="L184" s="40"/>
      <c r="M184" s="190"/>
      <c r="N184" s="191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154</v>
      </c>
      <c r="AU184" s="18" t="s">
        <v>83</v>
      </c>
    </row>
    <row r="185" spans="1:47" s="2" customFormat="1" ht="11.25">
      <c r="A185" s="35"/>
      <c r="B185" s="36"/>
      <c r="C185" s="37"/>
      <c r="D185" s="192" t="s">
        <v>155</v>
      </c>
      <c r="E185" s="37"/>
      <c r="F185" s="193" t="s">
        <v>342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155</v>
      </c>
      <c r="AU185" s="18" t="s">
        <v>83</v>
      </c>
    </row>
    <row r="186" spans="2:51" s="15" customFormat="1" ht="22.5">
      <c r="B186" s="220"/>
      <c r="C186" s="221"/>
      <c r="D186" s="187" t="s">
        <v>157</v>
      </c>
      <c r="E186" s="222" t="s">
        <v>19</v>
      </c>
      <c r="F186" s="223" t="s">
        <v>289</v>
      </c>
      <c r="G186" s="221"/>
      <c r="H186" s="222" t="s">
        <v>19</v>
      </c>
      <c r="I186" s="224"/>
      <c r="J186" s="221"/>
      <c r="K186" s="221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157</v>
      </c>
      <c r="AU186" s="229" t="s">
        <v>83</v>
      </c>
      <c r="AV186" s="15" t="s">
        <v>81</v>
      </c>
      <c r="AW186" s="15" t="s">
        <v>35</v>
      </c>
      <c r="AX186" s="15" t="s">
        <v>73</v>
      </c>
      <c r="AY186" s="229" t="s">
        <v>145</v>
      </c>
    </row>
    <row r="187" spans="2:51" s="15" customFormat="1" ht="11.25">
      <c r="B187" s="220"/>
      <c r="C187" s="221"/>
      <c r="D187" s="187" t="s">
        <v>157</v>
      </c>
      <c r="E187" s="222" t="s">
        <v>19</v>
      </c>
      <c r="F187" s="223" t="s">
        <v>343</v>
      </c>
      <c r="G187" s="221"/>
      <c r="H187" s="222" t="s">
        <v>19</v>
      </c>
      <c r="I187" s="224"/>
      <c r="J187" s="221"/>
      <c r="K187" s="221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83</v>
      </c>
      <c r="AV187" s="15" t="s">
        <v>81</v>
      </c>
      <c r="AW187" s="15" t="s">
        <v>35</v>
      </c>
      <c r="AX187" s="15" t="s">
        <v>73</v>
      </c>
      <c r="AY187" s="229" t="s">
        <v>145</v>
      </c>
    </row>
    <row r="188" spans="2:51" s="13" customFormat="1" ht="11.25">
      <c r="B188" s="194"/>
      <c r="C188" s="195"/>
      <c r="D188" s="187" t="s">
        <v>157</v>
      </c>
      <c r="E188" s="196" t="s">
        <v>19</v>
      </c>
      <c r="F188" s="197" t="s">
        <v>344</v>
      </c>
      <c r="G188" s="195"/>
      <c r="H188" s="198">
        <v>1.44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157</v>
      </c>
      <c r="AU188" s="204" t="s">
        <v>83</v>
      </c>
      <c r="AV188" s="13" t="s">
        <v>83</v>
      </c>
      <c r="AW188" s="13" t="s">
        <v>35</v>
      </c>
      <c r="AX188" s="13" t="s">
        <v>73</v>
      </c>
      <c r="AY188" s="204" t="s">
        <v>145</v>
      </c>
    </row>
    <row r="189" spans="2:51" s="14" customFormat="1" ht="11.25">
      <c r="B189" s="205"/>
      <c r="C189" s="206"/>
      <c r="D189" s="187" t="s">
        <v>157</v>
      </c>
      <c r="E189" s="207" t="s">
        <v>19</v>
      </c>
      <c r="F189" s="208" t="s">
        <v>158</v>
      </c>
      <c r="G189" s="206"/>
      <c r="H189" s="209">
        <v>1.44</v>
      </c>
      <c r="I189" s="210"/>
      <c r="J189" s="206"/>
      <c r="K189" s="206"/>
      <c r="L189" s="211"/>
      <c r="M189" s="216"/>
      <c r="N189" s="217"/>
      <c r="O189" s="217"/>
      <c r="P189" s="217"/>
      <c r="Q189" s="217"/>
      <c r="R189" s="217"/>
      <c r="S189" s="217"/>
      <c r="T189" s="218"/>
      <c r="AT189" s="215" t="s">
        <v>157</v>
      </c>
      <c r="AU189" s="215" t="s">
        <v>83</v>
      </c>
      <c r="AV189" s="14" t="s">
        <v>159</v>
      </c>
      <c r="AW189" s="14" t="s">
        <v>35</v>
      </c>
      <c r="AX189" s="14" t="s">
        <v>81</v>
      </c>
      <c r="AY189" s="215" t="s">
        <v>145</v>
      </c>
    </row>
    <row r="190" spans="1:65" s="2" customFormat="1" ht="44.25" customHeight="1">
      <c r="A190" s="35"/>
      <c r="B190" s="36"/>
      <c r="C190" s="174" t="s">
        <v>345</v>
      </c>
      <c r="D190" s="174" t="s">
        <v>148</v>
      </c>
      <c r="E190" s="175" t="s">
        <v>346</v>
      </c>
      <c r="F190" s="176" t="s">
        <v>347</v>
      </c>
      <c r="G190" s="177" t="s">
        <v>285</v>
      </c>
      <c r="H190" s="178">
        <v>43.2</v>
      </c>
      <c r="I190" s="179"/>
      <c r="J190" s="180">
        <f>ROUND(I190*H190,2)</f>
        <v>0</v>
      </c>
      <c r="K190" s="176" t="s">
        <v>151</v>
      </c>
      <c r="L190" s="40"/>
      <c r="M190" s="181" t="s">
        <v>19</v>
      </c>
      <c r="N190" s="182" t="s">
        <v>44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159</v>
      </c>
      <c r="AT190" s="185" t="s">
        <v>148</v>
      </c>
      <c r="AU190" s="185" t="s">
        <v>83</v>
      </c>
      <c r="AY190" s="18" t="s">
        <v>145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81</v>
      </c>
      <c r="BK190" s="186">
        <f>ROUND(I190*H190,2)</f>
        <v>0</v>
      </c>
      <c r="BL190" s="18" t="s">
        <v>159</v>
      </c>
      <c r="BM190" s="185" t="s">
        <v>348</v>
      </c>
    </row>
    <row r="191" spans="1:47" s="2" customFormat="1" ht="29.25">
      <c r="A191" s="35"/>
      <c r="B191" s="36"/>
      <c r="C191" s="37"/>
      <c r="D191" s="187" t="s">
        <v>154</v>
      </c>
      <c r="E191" s="37"/>
      <c r="F191" s="188" t="s">
        <v>347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154</v>
      </c>
      <c r="AU191" s="18" t="s">
        <v>83</v>
      </c>
    </row>
    <row r="192" spans="1:47" s="2" customFormat="1" ht="11.25">
      <c r="A192" s="35"/>
      <c r="B192" s="36"/>
      <c r="C192" s="37"/>
      <c r="D192" s="192" t="s">
        <v>155</v>
      </c>
      <c r="E192" s="37"/>
      <c r="F192" s="193" t="s">
        <v>349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155</v>
      </c>
      <c r="AU192" s="18" t="s">
        <v>83</v>
      </c>
    </row>
    <row r="193" spans="2:51" s="15" customFormat="1" ht="22.5">
      <c r="B193" s="220"/>
      <c r="C193" s="221"/>
      <c r="D193" s="187" t="s">
        <v>157</v>
      </c>
      <c r="E193" s="222" t="s">
        <v>19</v>
      </c>
      <c r="F193" s="223" t="s">
        <v>289</v>
      </c>
      <c r="G193" s="221"/>
      <c r="H193" s="222" t="s">
        <v>19</v>
      </c>
      <c r="I193" s="224"/>
      <c r="J193" s="221"/>
      <c r="K193" s="221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83</v>
      </c>
      <c r="AV193" s="15" t="s">
        <v>81</v>
      </c>
      <c r="AW193" s="15" t="s">
        <v>35</v>
      </c>
      <c r="AX193" s="15" t="s">
        <v>73</v>
      </c>
      <c r="AY193" s="229" t="s">
        <v>145</v>
      </c>
    </row>
    <row r="194" spans="2:51" s="13" customFormat="1" ht="11.25">
      <c r="B194" s="194"/>
      <c r="C194" s="195"/>
      <c r="D194" s="187" t="s">
        <v>157</v>
      </c>
      <c r="E194" s="196" t="s">
        <v>19</v>
      </c>
      <c r="F194" s="197" t="s">
        <v>350</v>
      </c>
      <c r="G194" s="195"/>
      <c r="H194" s="198">
        <v>43.2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157</v>
      </c>
      <c r="AU194" s="204" t="s">
        <v>83</v>
      </c>
      <c r="AV194" s="13" t="s">
        <v>83</v>
      </c>
      <c r="AW194" s="13" t="s">
        <v>35</v>
      </c>
      <c r="AX194" s="13" t="s">
        <v>73</v>
      </c>
      <c r="AY194" s="204" t="s">
        <v>145</v>
      </c>
    </row>
    <row r="195" spans="2:51" s="14" customFormat="1" ht="11.25">
      <c r="B195" s="205"/>
      <c r="C195" s="206"/>
      <c r="D195" s="187" t="s">
        <v>157</v>
      </c>
      <c r="E195" s="207" t="s">
        <v>19</v>
      </c>
      <c r="F195" s="208" t="s">
        <v>158</v>
      </c>
      <c r="G195" s="206"/>
      <c r="H195" s="209">
        <v>43.2</v>
      </c>
      <c r="I195" s="210"/>
      <c r="J195" s="206"/>
      <c r="K195" s="206"/>
      <c r="L195" s="211"/>
      <c r="M195" s="216"/>
      <c r="N195" s="217"/>
      <c r="O195" s="217"/>
      <c r="P195" s="217"/>
      <c r="Q195" s="217"/>
      <c r="R195" s="217"/>
      <c r="S195" s="217"/>
      <c r="T195" s="218"/>
      <c r="AT195" s="215" t="s">
        <v>157</v>
      </c>
      <c r="AU195" s="215" t="s">
        <v>83</v>
      </c>
      <c r="AV195" s="14" t="s">
        <v>159</v>
      </c>
      <c r="AW195" s="14" t="s">
        <v>35</v>
      </c>
      <c r="AX195" s="14" t="s">
        <v>81</v>
      </c>
      <c r="AY195" s="215" t="s">
        <v>145</v>
      </c>
    </row>
    <row r="196" spans="2:63" s="12" customFormat="1" ht="22.9" customHeight="1">
      <c r="B196" s="158"/>
      <c r="C196" s="159"/>
      <c r="D196" s="160" t="s">
        <v>72</v>
      </c>
      <c r="E196" s="172" t="s">
        <v>351</v>
      </c>
      <c r="F196" s="172" t="s">
        <v>352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SUM(P197:P199)</f>
        <v>0</v>
      </c>
      <c r="Q196" s="166"/>
      <c r="R196" s="167">
        <f>SUM(R197:R199)</f>
        <v>0</v>
      </c>
      <c r="S196" s="166"/>
      <c r="T196" s="168">
        <f>SUM(T197:T199)</f>
        <v>0</v>
      </c>
      <c r="AR196" s="169" t="s">
        <v>81</v>
      </c>
      <c r="AT196" s="170" t="s">
        <v>72</v>
      </c>
      <c r="AU196" s="170" t="s">
        <v>81</v>
      </c>
      <c r="AY196" s="169" t="s">
        <v>145</v>
      </c>
      <c r="BK196" s="171">
        <f>SUM(BK197:BK199)</f>
        <v>0</v>
      </c>
    </row>
    <row r="197" spans="1:65" s="2" customFormat="1" ht="33" customHeight="1">
      <c r="A197" s="35"/>
      <c r="B197" s="36"/>
      <c r="C197" s="174" t="s">
        <v>353</v>
      </c>
      <c r="D197" s="174" t="s">
        <v>148</v>
      </c>
      <c r="E197" s="175" t="s">
        <v>354</v>
      </c>
      <c r="F197" s="176" t="s">
        <v>355</v>
      </c>
      <c r="G197" s="177" t="s">
        <v>285</v>
      </c>
      <c r="H197" s="178">
        <v>1.928</v>
      </c>
      <c r="I197" s="179"/>
      <c r="J197" s="180">
        <f>ROUND(I197*H197,2)</f>
        <v>0</v>
      </c>
      <c r="K197" s="176" t="s">
        <v>151</v>
      </c>
      <c r="L197" s="40"/>
      <c r="M197" s="181" t="s">
        <v>19</v>
      </c>
      <c r="N197" s="182" t="s">
        <v>44</v>
      </c>
      <c r="O197" s="65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159</v>
      </c>
      <c r="AT197" s="185" t="s">
        <v>148</v>
      </c>
      <c r="AU197" s="185" t="s">
        <v>83</v>
      </c>
      <c r="AY197" s="18" t="s">
        <v>145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81</v>
      </c>
      <c r="BK197" s="186">
        <f>ROUND(I197*H197,2)</f>
        <v>0</v>
      </c>
      <c r="BL197" s="18" t="s">
        <v>159</v>
      </c>
      <c r="BM197" s="185" t="s">
        <v>356</v>
      </c>
    </row>
    <row r="198" spans="1:47" s="2" customFormat="1" ht="29.25">
      <c r="A198" s="35"/>
      <c r="B198" s="36"/>
      <c r="C198" s="37"/>
      <c r="D198" s="187" t="s">
        <v>154</v>
      </c>
      <c r="E198" s="37"/>
      <c r="F198" s="188" t="s">
        <v>357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154</v>
      </c>
      <c r="AU198" s="18" t="s">
        <v>83</v>
      </c>
    </row>
    <row r="199" spans="1:47" s="2" customFormat="1" ht="11.25">
      <c r="A199" s="35"/>
      <c r="B199" s="36"/>
      <c r="C199" s="37"/>
      <c r="D199" s="192" t="s">
        <v>155</v>
      </c>
      <c r="E199" s="37"/>
      <c r="F199" s="193" t="s">
        <v>358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155</v>
      </c>
      <c r="AU199" s="18" t="s">
        <v>83</v>
      </c>
    </row>
    <row r="200" spans="2:63" s="12" customFormat="1" ht="25.9" customHeight="1">
      <c r="B200" s="158"/>
      <c r="C200" s="159"/>
      <c r="D200" s="160" t="s">
        <v>72</v>
      </c>
      <c r="E200" s="161" t="s">
        <v>307</v>
      </c>
      <c r="F200" s="161" t="s">
        <v>359</v>
      </c>
      <c r="G200" s="159"/>
      <c r="H200" s="159"/>
      <c r="I200" s="162"/>
      <c r="J200" s="163">
        <f>BK200</f>
        <v>0</v>
      </c>
      <c r="K200" s="159"/>
      <c r="L200" s="164"/>
      <c r="M200" s="165"/>
      <c r="N200" s="166"/>
      <c r="O200" s="166"/>
      <c r="P200" s="167">
        <f>P201+P209</f>
        <v>0</v>
      </c>
      <c r="Q200" s="166"/>
      <c r="R200" s="167">
        <f>R201+R209</f>
        <v>0.7801</v>
      </c>
      <c r="S200" s="166"/>
      <c r="T200" s="168">
        <f>T201+T209</f>
        <v>43.2</v>
      </c>
      <c r="AR200" s="169" t="s">
        <v>174</v>
      </c>
      <c r="AT200" s="170" t="s">
        <v>72</v>
      </c>
      <c r="AU200" s="170" t="s">
        <v>73</v>
      </c>
      <c r="AY200" s="169" t="s">
        <v>145</v>
      </c>
      <c r="BK200" s="171">
        <f>BK201+BK209</f>
        <v>0</v>
      </c>
    </row>
    <row r="201" spans="2:63" s="12" customFormat="1" ht="22.9" customHeight="1">
      <c r="B201" s="158"/>
      <c r="C201" s="159"/>
      <c r="D201" s="160" t="s">
        <v>72</v>
      </c>
      <c r="E201" s="172" t="s">
        <v>360</v>
      </c>
      <c r="F201" s="172" t="s">
        <v>361</v>
      </c>
      <c r="G201" s="159"/>
      <c r="H201" s="159"/>
      <c r="I201" s="162"/>
      <c r="J201" s="173">
        <f>BK201</f>
        <v>0</v>
      </c>
      <c r="K201" s="159"/>
      <c r="L201" s="164"/>
      <c r="M201" s="165"/>
      <c r="N201" s="166"/>
      <c r="O201" s="166"/>
      <c r="P201" s="167">
        <f>SUM(P202:P208)</f>
        <v>0</v>
      </c>
      <c r="Q201" s="166"/>
      <c r="R201" s="167">
        <f>SUM(R202:R208)</f>
        <v>0.7801</v>
      </c>
      <c r="S201" s="166"/>
      <c r="T201" s="168">
        <f>SUM(T202:T208)</f>
        <v>0</v>
      </c>
      <c r="AR201" s="169" t="s">
        <v>174</v>
      </c>
      <c r="AT201" s="170" t="s">
        <v>72</v>
      </c>
      <c r="AU201" s="170" t="s">
        <v>81</v>
      </c>
      <c r="AY201" s="169" t="s">
        <v>145</v>
      </c>
      <c r="BK201" s="171">
        <f>SUM(BK202:BK208)</f>
        <v>0</v>
      </c>
    </row>
    <row r="202" spans="1:65" s="2" customFormat="1" ht="16.5" customHeight="1">
      <c r="A202" s="35"/>
      <c r="B202" s="36"/>
      <c r="C202" s="174" t="s">
        <v>362</v>
      </c>
      <c r="D202" s="174" t="s">
        <v>148</v>
      </c>
      <c r="E202" s="175" t="s">
        <v>363</v>
      </c>
      <c r="F202" s="176" t="s">
        <v>364</v>
      </c>
      <c r="G202" s="177" t="s">
        <v>302</v>
      </c>
      <c r="H202" s="178">
        <v>1</v>
      </c>
      <c r="I202" s="179"/>
      <c r="J202" s="180">
        <f>ROUND(I202*H202,2)</f>
        <v>0</v>
      </c>
      <c r="K202" s="176" t="s">
        <v>151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0.7801</v>
      </c>
      <c r="R202" s="183">
        <f>Q202*H202</f>
        <v>0.7801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365</v>
      </c>
      <c r="AT202" s="185" t="s">
        <v>148</v>
      </c>
      <c r="AU202" s="185" t="s">
        <v>83</v>
      </c>
      <c r="AY202" s="18" t="s">
        <v>145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365</v>
      </c>
      <c r="BM202" s="185" t="s">
        <v>366</v>
      </c>
    </row>
    <row r="203" spans="1:47" s="2" customFormat="1" ht="11.25">
      <c r="A203" s="35"/>
      <c r="B203" s="36"/>
      <c r="C203" s="37"/>
      <c r="D203" s="187" t="s">
        <v>154</v>
      </c>
      <c r="E203" s="37"/>
      <c r="F203" s="188" t="s">
        <v>364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154</v>
      </c>
      <c r="AU203" s="18" t="s">
        <v>83</v>
      </c>
    </row>
    <row r="204" spans="1:47" s="2" customFormat="1" ht="11.25">
      <c r="A204" s="35"/>
      <c r="B204" s="36"/>
      <c r="C204" s="37"/>
      <c r="D204" s="192" t="s">
        <v>155</v>
      </c>
      <c r="E204" s="37"/>
      <c r="F204" s="193" t="s">
        <v>367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155</v>
      </c>
      <c r="AU204" s="18" t="s">
        <v>83</v>
      </c>
    </row>
    <row r="205" spans="1:47" s="2" customFormat="1" ht="19.5">
      <c r="A205" s="35"/>
      <c r="B205" s="36"/>
      <c r="C205" s="37"/>
      <c r="D205" s="187" t="s">
        <v>183</v>
      </c>
      <c r="E205" s="37"/>
      <c r="F205" s="219" t="s">
        <v>368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183</v>
      </c>
      <c r="AU205" s="18" t="s">
        <v>83</v>
      </c>
    </row>
    <row r="206" spans="2:51" s="15" customFormat="1" ht="22.5">
      <c r="B206" s="220"/>
      <c r="C206" s="221"/>
      <c r="D206" s="187" t="s">
        <v>157</v>
      </c>
      <c r="E206" s="222" t="s">
        <v>19</v>
      </c>
      <c r="F206" s="223" t="s">
        <v>369</v>
      </c>
      <c r="G206" s="221"/>
      <c r="H206" s="222" t="s">
        <v>19</v>
      </c>
      <c r="I206" s="224"/>
      <c r="J206" s="221"/>
      <c r="K206" s="221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157</v>
      </c>
      <c r="AU206" s="229" t="s">
        <v>83</v>
      </c>
      <c r="AV206" s="15" t="s">
        <v>81</v>
      </c>
      <c r="AW206" s="15" t="s">
        <v>35</v>
      </c>
      <c r="AX206" s="15" t="s">
        <v>73</v>
      </c>
      <c r="AY206" s="229" t="s">
        <v>145</v>
      </c>
    </row>
    <row r="207" spans="2:51" s="13" customFormat="1" ht="11.25">
      <c r="B207" s="194"/>
      <c r="C207" s="195"/>
      <c r="D207" s="187" t="s">
        <v>157</v>
      </c>
      <c r="E207" s="196" t="s">
        <v>19</v>
      </c>
      <c r="F207" s="197" t="s">
        <v>81</v>
      </c>
      <c r="G207" s="195"/>
      <c r="H207" s="198">
        <v>1</v>
      </c>
      <c r="I207" s="199"/>
      <c r="J207" s="195"/>
      <c r="K207" s="195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157</v>
      </c>
      <c r="AU207" s="204" t="s">
        <v>83</v>
      </c>
      <c r="AV207" s="13" t="s">
        <v>83</v>
      </c>
      <c r="AW207" s="13" t="s">
        <v>35</v>
      </c>
      <c r="AX207" s="13" t="s">
        <v>73</v>
      </c>
      <c r="AY207" s="204" t="s">
        <v>145</v>
      </c>
    </row>
    <row r="208" spans="2:51" s="14" customFormat="1" ht="11.25">
      <c r="B208" s="205"/>
      <c r="C208" s="206"/>
      <c r="D208" s="187" t="s">
        <v>157</v>
      </c>
      <c r="E208" s="207" t="s">
        <v>19</v>
      </c>
      <c r="F208" s="208" t="s">
        <v>158</v>
      </c>
      <c r="G208" s="206"/>
      <c r="H208" s="209">
        <v>1</v>
      </c>
      <c r="I208" s="210"/>
      <c r="J208" s="206"/>
      <c r="K208" s="206"/>
      <c r="L208" s="211"/>
      <c r="M208" s="216"/>
      <c r="N208" s="217"/>
      <c r="O208" s="217"/>
      <c r="P208" s="217"/>
      <c r="Q208" s="217"/>
      <c r="R208" s="217"/>
      <c r="S208" s="217"/>
      <c r="T208" s="218"/>
      <c r="AT208" s="215" t="s">
        <v>157</v>
      </c>
      <c r="AU208" s="215" t="s">
        <v>83</v>
      </c>
      <c r="AV208" s="14" t="s">
        <v>159</v>
      </c>
      <c r="AW208" s="14" t="s">
        <v>35</v>
      </c>
      <c r="AX208" s="14" t="s">
        <v>81</v>
      </c>
      <c r="AY208" s="215" t="s">
        <v>145</v>
      </c>
    </row>
    <row r="209" spans="2:63" s="12" customFormat="1" ht="22.9" customHeight="1">
      <c r="B209" s="158"/>
      <c r="C209" s="159"/>
      <c r="D209" s="160" t="s">
        <v>72</v>
      </c>
      <c r="E209" s="172" t="s">
        <v>370</v>
      </c>
      <c r="F209" s="172" t="s">
        <v>371</v>
      </c>
      <c r="G209" s="159"/>
      <c r="H209" s="159"/>
      <c r="I209" s="162"/>
      <c r="J209" s="173">
        <f>BK209</f>
        <v>0</v>
      </c>
      <c r="K209" s="159"/>
      <c r="L209" s="164"/>
      <c r="M209" s="165"/>
      <c r="N209" s="166"/>
      <c r="O209" s="166"/>
      <c r="P209" s="167">
        <f>SUM(P210:P215)</f>
        <v>0</v>
      </c>
      <c r="Q209" s="166"/>
      <c r="R209" s="167">
        <f>SUM(R210:R215)</f>
        <v>0</v>
      </c>
      <c r="S209" s="166"/>
      <c r="T209" s="168">
        <f>SUM(T210:T215)</f>
        <v>43.2</v>
      </c>
      <c r="AR209" s="169" t="s">
        <v>174</v>
      </c>
      <c r="AT209" s="170" t="s">
        <v>72</v>
      </c>
      <c r="AU209" s="170" t="s">
        <v>81</v>
      </c>
      <c r="AY209" s="169" t="s">
        <v>145</v>
      </c>
      <c r="BK209" s="171">
        <f>SUM(BK210:BK215)</f>
        <v>0</v>
      </c>
    </row>
    <row r="210" spans="1:65" s="2" customFormat="1" ht="16.5" customHeight="1">
      <c r="A210" s="35"/>
      <c r="B210" s="36"/>
      <c r="C210" s="174" t="s">
        <v>372</v>
      </c>
      <c r="D210" s="174" t="s">
        <v>148</v>
      </c>
      <c r="E210" s="175" t="s">
        <v>373</v>
      </c>
      <c r="F210" s="176" t="s">
        <v>374</v>
      </c>
      <c r="G210" s="177" t="s">
        <v>264</v>
      </c>
      <c r="H210" s="178">
        <v>17.28</v>
      </c>
      <c r="I210" s="179"/>
      <c r="J210" s="180">
        <f>ROUND(I210*H210,2)</f>
        <v>0</v>
      </c>
      <c r="K210" s="176" t="s">
        <v>151</v>
      </c>
      <c r="L210" s="40"/>
      <c r="M210" s="181" t="s">
        <v>19</v>
      </c>
      <c r="N210" s="182" t="s">
        <v>44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2.5</v>
      </c>
      <c r="T210" s="184">
        <f>S210*H210</f>
        <v>43.2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365</v>
      </c>
      <c r="AT210" s="185" t="s">
        <v>148</v>
      </c>
      <c r="AU210" s="185" t="s">
        <v>83</v>
      </c>
      <c r="AY210" s="18" t="s">
        <v>145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365</v>
      </c>
      <c r="BM210" s="185" t="s">
        <v>375</v>
      </c>
    </row>
    <row r="211" spans="1:47" s="2" customFormat="1" ht="11.25">
      <c r="A211" s="35"/>
      <c r="B211" s="36"/>
      <c r="C211" s="37"/>
      <c r="D211" s="187" t="s">
        <v>154</v>
      </c>
      <c r="E211" s="37"/>
      <c r="F211" s="188" t="s">
        <v>374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154</v>
      </c>
      <c r="AU211" s="18" t="s">
        <v>83</v>
      </c>
    </row>
    <row r="212" spans="1:47" s="2" customFormat="1" ht="11.25">
      <c r="A212" s="35"/>
      <c r="B212" s="36"/>
      <c r="C212" s="37"/>
      <c r="D212" s="192" t="s">
        <v>155</v>
      </c>
      <c r="E212" s="37"/>
      <c r="F212" s="193" t="s">
        <v>376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155</v>
      </c>
      <c r="AU212" s="18" t="s">
        <v>83</v>
      </c>
    </row>
    <row r="213" spans="2:51" s="15" customFormat="1" ht="11.25">
      <c r="B213" s="220"/>
      <c r="C213" s="221"/>
      <c r="D213" s="187" t="s">
        <v>157</v>
      </c>
      <c r="E213" s="222" t="s">
        <v>19</v>
      </c>
      <c r="F213" s="223" t="s">
        <v>377</v>
      </c>
      <c r="G213" s="221"/>
      <c r="H213" s="222" t="s">
        <v>19</v>
      </c>
      <c r="I213" s="224"/>
      <c r="J213" s="221"/>
      <c r="K213" s="221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83</v>
      </c>
      <c r="AV213" s="15" t="s">
        <v>81</v>
      </c>
      <c r="AW213" s="15" t="s">
        <v>35</v>
      </c>
      <c r="AX213" s="15" t="s">
        <v>73</v>
      </c>
      <c r="AY213" s="229" t="s">
        <v>145</v>
      </c>
    </row>
    <row r="214" spans="2:51" s="13" customFormat="1" ht="11.25">
      <c r="B214" s="194"/>
      <c r="C214" s="195"/>
      <c r="D214" s="187" t="s">
        <v>157</v>
      </c>
      <c r="E214" s="196" t="s">
        <v>19</v>
      </c>
      <c r="F214" s="197" t="s">
        <v>378</v>
      </c>
      <c r="G214" s="195"/>
      <c r="H214" s="198">
        <v>17.28</v>
      </c>
      <c r="I214" s="199"/>
      <c r="J214" s="195"/>
      <c r="K214" s="195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157</v>
      </c>
      <c r="AU214" s="204" t="s">
        <v>83</v>
      </c>
      <c r="AV214" s="13" t="s">
        <v>83</v>
      </c>
      <c r="AW214" s="13" t="s">
        <v>35</v>
      </c>
      <c r="AX214" s="13" t="s">
        <v>73</v>
      </c>
      <c r="AY214" s="204" t="s">
        <v>145</v>
      </c>
    </row>
    <row r="215" spans="2:51" s="14" customFormat="1" ht="11.25">
      <c r="B215" s="205"/>
      <c r="C215" s="206"/>
      <c r="D215" s="187" t="s">
        <v>157</v>
      </c>
      <c r="E215" s="207" t="s">
        <v>19</v>
      </c>
      <c r="F215" s="208" t="s">
        <v>158</v>
      </c>
      <c r="G215" s="206"/>
      <c r="H215" s="209">
        <v>17.28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157</v>
      </c>
      <c r="AU215" s="215" t="s">
        <v>83</v>
      </c>
      <c r="AV215" s="14" t="s">
        <v>159</v>
      </c>
      <c r="AW215" s="14" t="s">
        <v>35</v>
      </c>
      <c r="AX215" s="14" t="s">
        <v>81</v>
      </c>
      <c r="AY215" s="215" t="s">
        <v>145</v>
      </c>
    </row>
    <row r="216" spans="1:31" s="2" customFormat="1" ht="6.95" customHeight="1">
      <c r="A216" s="35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0"/>
      <c r="M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</row>
  </sheetData>
  <sheetProtection algorithmName="SHA-512" hashValue="OcxFvdRRekNmja/W9FsXC2W1Vk1xT5WZ+6nfWvHPDzug3evI8M559NPvFQCp2blV9H9cze9+pC21vwvxsvKC9Q==" saltValue="O7zeIhMebzpk9WfKjOtJ50PNoGAymF0ldZaP0WSdaPJtPHLLtIYHiii00Tzb6FVkJVwfF06gfWI+pPAIGlMdPA==" spinCount="100000" sheet="1" objects="1" scenarios="1" formatColumns="0" formatRows="0" autoFilter="0"/>
  <autoFilter ref="C87:K21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11301111"/>
    <hyperlink ref="F99" r:id="rId2" display="https://podminky.urs.cz/item/CS_URS_2021_01/113107224"/>
    <hyperlink ref="F105" r:id="rId3" display="https://podminky.urs.cz/item/CS_URS_2021_01/113154323"/>
    <hyperlink ref="F112" r:id="rId4" display="https://podminky.urs.cz/item/CS_URS_2021_01/113154324"/>
    <hyperlink ref="F119" r:id="rId5" display="https://podminky.urs.cz/item/CS_URS_2021_01/121151123"/>
    <hyperlink ref="F125" r:id="rId6" display="https://podminky.urs.cz/item/CS_URS_2021_01/162351104"/>
    <hyperlink ref="F131" r:id="rId7" display="https://podminky.urs.cz/item/CS_URS_2021_01/162702111"/>
    <hyperlink ref="F136" r:id="rId8" display="https://podminky.urs.cz/item/CS_URS_2021_01/162702119"/>
    <hyperlink ref="F142" r:id="rId9" display="https://podminky.urs.cz/item/CS_URS_2021_01/171201221"/>
    <hyperlink ref="F149" r:id="rId10" display="https://podminky.urs.cz/item/CS_URS_2021_01/171251201"/>
    <hyperlink ref="F156" r:id="rId11" display="https://podminky.urs.cz/item/CS_URS_2021_01/894411311"/>
    <hyperlink ref="F162" r:id="rId12" display="https://podminky.urs.cz/item/CS_URS_2021_01/59224069"/>
    <hyperlink ref="F166" r:id="rId13" display="https://podminky.urs.cz/item/CS_URS_2021_01/966006131"/>
    <hyperlink ref="F172" r:id="rId14" display="https://podminky.urs.cz/item/CS_URS_2021_01/997221551"/>
    <hyperlink ref="F175" r:id="rId15" display="https://podminky.urs.cz/item/CS_URS_2021_01/997221559"/>
    <hyperlink ref="F185" r:id="rId16" display="https://podminky.urs.cz/item/CS_URS_2021_01/997221862"/>
    <hyperlink ref="F192" r:id="rId17" display="https://podminky.urs.cz/item/CS_URS_2021_01/997221873"/>
    <hyperlink ref="F199" r:id="rId18" display="https://podminky.urs.cz/item/CS_URS_2021_01/998225111"/>
    <hyperlink ref="F204" r:id="rId19" display="https://podminky.urs.cz/item/CS_URS_2021_01/22086020599"/>
    <hyperlink ref="F212" r:id="rId20" display="https://podminky.urs.cz/item/CS_URS_2021_01/46805114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379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ROUND((SUM(BE85:BE357)),2)</f>
        <v>0</v>
      </c>
      <c r="G33" s="35"/>
      <c r="H33" s="35"/>
      <c r="I33" s="119">
        <v>0.21</v>
      </c>
      <c r="J33" s="118">
        <f>ROUND(((SUM(BE85:BE357))*I33),2)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ROUND((SUM(BF85:BF357)),2)</f>
        <v>0</v>
      </c>
      <c r="G34" s="35"/>
      <c r="H34" s="35"/>
      <c r="I34" s="119">
        <v>0.15</v>
      </c>
      <c r="J34" s="118">
        <f>ROUND(((SUM(BF85:BF357))*I34),2)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ROUND((SUM(BG85:BG357)),2)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ROUND((SUM(BH85:BH357)),2)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ROUND((SUM(BI85:BI357)),2)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101.HZ - PŘELOŽKA SILNICE  II/230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380</v>
      </c>
      <c r="E62" s="144"/>
      <c r="F62" s="144"/>
      <c r="G62" s="144"/>
      <c r="H62" s="144"/>
      <c r="I62" s="144"/>
      <c r="J62" s="145">
        <f>J233</f>
        <v>0</v>
      </c>
      <c r="K62" s="142"/>
      <c r="L62" s="146"/>
    </row>
    <row r="63" spans="2:12" s="10" customFormat="1" ht="19.9" customHeight="1">
      <c r="B63" s="141"/>
      <c r="C63" s="142"/>
      <c r="D63" s="143" t="s">
        <v>381</v>
      </c>
      <c r="E63" s="144"/>
      <c r="F63" s="144"/>
      <c r="G63" s="144"/>
      <c r="H63" s="144"/>
      <c r="I63" s="144"/>
      <c r="J63" s="145">
        <f>J240</f>
        <v>0</v>
      </c>
      <c r="K63" s="142"/>
      <c r="L63" s="146"/>
    </row>
    <row r="64" spans="2:12" s="10" customFormat="1" ht="19.9" customHeight="1">
      <c r="B64" s="141"/>
      <c r="C64" s="142"/>
      <c r="D64" s="143" t="s">
        <v>219</v>
      </c>
      <c r="E64" s="144"/>
      <c r="F64" s="144"/>
      <c r="G64" s="144"/>
      <c r="H64" s="144"/>
      <c r="I64" s="144"/>
      <c r="J64" s="145">
        <f>J335</f>
        <v>0</v>
      </c>
      <c r="K64" s="142"/>
      <c r="L64" s="146"/>
    </row>
    <row r="65" spans="2:12" s="10" customFormat="1" ht="19.9" customHeight="1">
      <c r="B65" s="141"/>
      <c r="C65" s="142"/>
      <c r="D65" s="143" t="s">
        <v>221</v>
      </c>
      <c r="E65" s="144"/>
      <c r="F65" s="144"/>
      <c r="G65" s="144"/>
      <c r="H65" s="144"/>
      <c r="I65" s="144"/>
      <c r="J65" s="145">
        <f>J354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130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2" t="str">
        <f>E7</f>
        <v>NEPOMUK_PŘEŠTICE</v>
      </c>
      <c r="F75" s="373"/>
      <c r="G75" s="373"/>
      <c r="H75" s="373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122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9" t="str">
        <f>E9</f>
        <v>SO 101.HZ - PŘELOŽKA SILNICE  II/230</v>
      </c>
      <c r="F77" s="374"/>
      <c r="G77" s="374"/>
      <c r="H77" s="37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 xml:space="preserve"> </v>
      </c>
      <c r="G79" s="37"/>
      <c r="H79" s="37"/>
      <c r="I79" s="30" t="s">
        <v>23</v>
      </c>
      <c r="J79" s="60" t="str">
        <f>IF(J12="","",J12)</f>
        <v>22. 2. 2021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E15</f>
        <v>SPRÁVA A ÚDRŽBA SILNIC PLZEŇSKÉHO KRAJE</v>
      </c>
      <c r="G81" s="37"/>
      <c r="H81" s="37"/>
      <c r="I81" s="30" t="s">
        <v>32</v>
      </c>
      <c r="J81" s="33" t="str">
        <f>E21</f>
        <v>AFRY CZ s.r.o.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30" t="s">
        <v>36</v>
      </c>
      <c r="J82" s="33" t="str">
        <f>E24</f>
        <v xml:space="preserve"> 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131</v>
      </c>
      <c r="D84" s="150" t="s">
        <v>58</v>
      </c>
      <c r="E84" s="150" t="s">
        <v>54</v>
      </c>
      <c r="F84" s="150" t="s">
        <v>55</v>
      </c>
      <c r="G84" s="150" t="s">
        <v>132</v>
      </c>
      <c r="H84" s="150" t="s">
        <v>133</v>
      </c>
      <c r="I84" s="150" t="s">
        <v>134</v>
      </c>
      <c r="J84" s="150" t="s">
        <v>126</v>
      </c>
      <c r="K84" s="151" t="s">
        <v>135</v>
      </c>
      <c r="L84" s="152"/>
      <c r="M84" s="69" t="s">
        <v>19</v>
      </c>
      <c r="N84" s="70" t="s">
        <v>43</v>
      </c>
      <c r="O84" s="70" t="s">
        <v>136</v>
      </c>
      <c r="P84" s="70" t="s">
        <v>137</v>
      </c>
      <c r="Q84" s="70" t="s">
        <v>138</v>
      </c>
      <c r="R84" s="70" t="s">
        <v>139</v>
      </c>
      <c r="S84" s="70" t="s">
        <v>140</v>
      </c>
      <c r="T84" s="71" t="s">
        <v>141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5"/>
      <c r="B85" s="36"/>
      <c r="C85" s="76" t="s">
        <v>142</v>
      </c>
      <c r="D85" s="37"/>
      <c r="E85" s="37"/>
      <c r="F85" s="37"/>
      <c r="G85" s="37"/>
      <c r="H85" s="37"/>
      <c r="I85" s="37"/>
      <c r="J85" s="153">
        <f>BK85</f>
        <v>0</v>
      </c>
      <c r="K85" s="37"/>
      <c r="L85" s="40"/>
      <c r="M85" s="72"/>
      <c r="N85" s="154"/>
      <c r="O85" s="73"/>
      <c r="P85" s="155">
        <f>P86</f>
        <v>0</v>
      </c>
      <c r="Q85" s="73"/>
      <c r="R85" s="155">
        <f>R86</f>
        <v>738.2113571599999</v>
      </c>
      <c r="S85" s="73"/>
      <c r="T85" s="156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72</v>
      </c>
      <c r="AU85" s="18" t="s">
        <v>127</v>
      </c>
      <c r="BK85" s="157">
        <f>BK86</f>
        <v>0</v>
      </c>
    </row>
    <row r="86" spans="2:63" s="12" customFormat="1" ht="25.9" customHeight="1">
      <c r="B86" s="158"/>
      <c r="C86" s="159"/>
      <c r="D86" s="160" t="s">
        <v>72</v>
      </c>
      <c r="E86" s="161" t="s">
        <v>225</v>
      </c>
      <c r="F86" s="161" t="s">
        <v>226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P87+P233+P240+P335+P354</f>
        <v>0</v>
      </c>
      <c r="Q86" s="166"/>
      <c r="R86" s="167">
        <f>R87+R233+R240+R335+R354</f>
        <v>738.2113571599999</v>
      </c>
      <c r="S86" s="166"/>
      <c r="T86" s="168">
        <f>T87+T233+T240+T335+T354</f>
        <v>0</v>
      </c>
      <c r="AR86" s="169" t="s">
        <v>81</v>
      </c>
      <c r="AT86" s="170" t="s">
        <v>72</v>
      </c>
      <c r="AU86" s="170" t="s">
        <v>73</v>
      </c>
      <c r="AY86" s="169" t="s">
        <v>145</v>
      </c>
      <c r="BK86" s="171">
        <f>BK87+BK233+BK240+BK335+BK354</f>
        <v>0</v>
      </c>
    </row>
    <row r="87" spans="2:63" s="12" customFormat="1" ht="22.9" customHeight="1">
      <c r="B87" s="158"/>
      <c r="C87" s="159"/>
      <c r="D87" s="160" t="s">
        <v>72</v>
      </c>
      <c r="E87" s="172" t="s">
        <v>81</v>
      </c>
      <c r="F87" s="172" t="s">
        <v>227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SUM(P88:P232)</f>
        <v>0</v>
      </c>
      <c r="Q87" s="166"/>
      <c r="R87" s="167">
        <f>SUM(R88:R232)</f>
        <v>17.2711824</v>
      </c>
      <c r="S87" s="166"/>
      <c r="T87" s="168">
        <f>SUM(T88:T232)</f>
        <v>0</v>
      </c>
      <c r="AR87" s="169" t="s">
        <v>81</v>
      </c>
      <c r="AT87" s="170" t="s">
        <v>72</v>
      </c>
      <c r="AU87" s="170" t="s">
        <v>81</v>
      </c>
      <c r="AY87" s="169" t="s">
        <v>145</v>
      </c>
      <c r="BK87" s="171">
        <f>SUM(BK88:BK232)</f>
        <v>0</v>
      </c>
    </row>
    <row r="88" spans="1:65" s="2" customFormat="1" ht="24.2" customHeight="1">
      <c r="A88" s="35"/>
      <c r="B88" s="36"/>
      <c r="C88" s="174" t="s">
        <v>81</v>
      </c>
      <c r="D88" s="174" t="s">
        <v>148</v>
      </c>
      <c r="E88" s="175" t="s">
        <v>382</v>
      </c>
      <c r="F88" s="176" t="s">
        <v>383</v>
      </c>
      <c r="G88" s="177" t="s">
        <v>230</v>
      </c>
      <c r="H88" s="178">
        <v>40010.46</v>
      </c>
      <c r="I88" s="179"/>
      <c r="J88" s="180">
        <f>ROUND(I88*H88,2)</f>
        <v>0</v>
      </c>
      <c r="K88" s="176" t="s">
        <v>151</v>
      </c>
      <c r="L88" s="40"/>
      <c r="M88" s="181" t="s">
        <v>19</v>
      </c>
      <c r="N88" s="182" t="s">
        <v>44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159</v>
      </c>
      <c r="AT88" s="185" t="s">
        <v>148</v>
      </c>
      <c r="AU88" s="185" t="s">
        <v>83</v>
      </c>
      <c r="AY88" s="18" t="s">
        <v>145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81</v>
      </c>
      <c r="BK88" s="186">
        <f>ROUND(I88*H88,2)</f>
        <v>0</v>
      </c>
      <c r="BL88" s="18" t="s">
        <v>159</v>
      </c>
      <c r="BM88" s="185" t="s">
        <v>384</v>
      </c>
    </row>
    <row r="89" spans="1:47" s="2" customFormat="1" ht="19.5">
      <c r="A89" s="35"/>
      <c r="B89" s="36"/>
      <c r="C89" s="37"/>
      <c r="D89" s="187" t="s">
        <v>154</v>
      </c>
      <c r="E89" s="37"/>
      <c r="F89" s="188" t="s">
        <v>385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154</v>
      </c>
      <c r="AU89" s="18" t="s">
        <v>83</v>
      </c>
    </row>
    <row r="90" spans="1:47" s="2" customFormat="1" ht="11.25">
      <c r="A90" s="35"/>
      <c r="B90" s="36"/>
      <c r="C90" s="37"/>
      <c r="D90" s="192" t="s">
        <v>155</v>
      </c>
      <c r="E90" s="37"/>
      <c r="F90" s="193" t="s">
        <v>386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155</v>
      </c>
      <c r="AU90" s="18" t="s">
        <v>83</v>
      </c>
    </row>
    <row r="91" spans="2:51" s="15" customFormat="1" ht="11.25">
      <c r="B91" s="220"/>
      <c r="C91" s="221"/>
      <c r="D91" s="187" t="s">
        <v>157</v>
      </c>
      <c r="E91" s="222" t="s">
        <v>19</v>
      </c>
      <c r="F91" s="223" t="s">
        <v>387</v>
      </c>
      <c r="G91" s="221"/>
      <c r="H91" s="222" t="s">
        <v>19</v>
      </c>
      <c r="I91" s="224"/>
      <c r="J91" s="221"/>
      <c r="K91" s="221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157</v>
      </c>
      <c r="AU91" s="229" t="s">
        <v>83</v>
      </c>
      <c r="AV91" s="15" t="s">
        <v>81</v>
      </c>
      <c r="AW91" s="15" t="s">
        <v>35</v>
      </c>
      <c r="AX91" s="15" t="s">
        <v>73</v>
      </c>
      <c r="AY91" s="229" t="s">
        <v>145</v>
      </c>
    </row>
    <row r="92" spans="2:51" s="13" customFormat="1" ht="11.25">
      <c r="B92" s="194"/>
      <c r="C92" s="195"/>
      <c r="D92" s="187" t="s">
        <v>157</v>
      </c>
      <c r="E92" s="196" t="s">
        <v>19</v>
      </c>
      <c r="F92" s="197" t="s">
        <v>388</v>
      </c>
      <c r="G92" s="195"/>
      <c r="H92" s="198">
        <v>40010.46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157</v>
      </c>
      <c r="AU92" s="204" t="s">
        <v>83</v>
      </c>
      <c r="AV92" s="13" t="s">
        <v>83</v>
      </c>
      <c r="AW92" s="13" t="s">
        <v>35</v>
      </c>
      <c r="AX92" s="13" t="s">
        <v>73</v>
      </c>
      <c r="AY92" s="204" t="s">
        <v>145</v>
      </c>
    </row>
    <row r="93" spans="2:51" s="14" customFormat="1" ht="11.25">
      <c r="B93" s="205"/>
      <c r="C93" s="206"/>
      <c r="D93" s="187" t="s">
        <v>157</v>
      </c>
      <c r="E93" s="207" t="s">
        <v>19</v>
      </c>
      <c r="F93" s="208" t="s">
        <v>158</v>
      </c>
      <c r="G93" s="206"/>
      <c r="H93" s="209">
        <v>40010.46</v>
      </c>
      <c r="I93" s="210"/>
      <c r="J93" s="206"/>
      <c r="K93" s="206"/>
      <c r="L93" s="211"/>
      <c r="M93" s="216"/>
      <c r="N93" s="217"/>
      <c r="O93" s="217"/>
      <c r="P93" s="217"/>
      <c r="Q93" s="217"/>
      <c r="R93" s="217"/>
      <c r="S93" s="217"/>
      <c r="T93" s="218"/>
      <c r="AT93" s="215" t="s">
        <v>157</v>
      </c>
      <c r="AU93" s="215" t="s">
        <v>83</v>
      </c>
      <c r="AV93" s="14" t="s">
        <v>159</v>
      </c>
      <c r="AW93" s="14" t="s">
        <v>35</v>
      </c>
      <c r="AX93" s="14" t="s">
        <v>81</v>
      </c>
      <c r="AY93" s="215" t="s">
        <v>145</v>
      </c>
    </row>
    <row r="94" spans="1:65" s="2" customFormat="1" ht="33" customHeight="1">
      <c r="A94" s="35"/>
      <c r="B94" s="36"/>
      <c r="C94" s="174" t="s">
        <v>83</v>
      </c>
      <c r="D94" s="174" t="s">
        <v>148</v>
      </c>
      <c r="E94" s="175" t="s">
        <v>389</v>
      </c>
      <c r="F94" s="176" t="s">
        <v>390</v>
      </c>
      <c r="G94" s="177" t="s">
        <v>264</v>
      </c>
      <c r="H94" s="178">
        <v>3603.837</v>
      </c>
      <c r="I94" s="179"/>
      <c r="J94" s="180">
        <f>ROUND(I94*H94,2)</f>
        <v>0</v>
      </c>
      <c r="K94" s="176" t="s">
        <v>151</v>
      </c>
      <c r="L94" s="40"/>
      <c r="M94" s="181" t="s">
        <v>19</v>
      </c>
      <c r="N94" s="182" t="s">
        <v>44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148</v>
      </c>
      <c r="AU94" s="185" t="s">
        <v>83</v>
      </c>
      <c r="AY94" s="18" t="s">
        <v>145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81</v>
      </c>
      <c r="BK94" s="186">
        <f>ROUND(I94*H94,2)</f>
        <v>0</v>
      </c>
      <c r="BL94" s="18" t="s">
        <v>159</v>
      </c>
      <c r="BM94" s="185" t="s">
        <v>391</v>
      </c>
    </row>
    <row r="95" spans="1:47" s="2" customFormat="1" ht="29.25">
      <c r="A95" s="35"/>
      <c r="B95" s="36"/>
      <c r="C95" s="37"/>
      <c r="D95" s="187" t="s">
        <v>154</v>
      </c>
      <c r="E95" s="37"/>
      <c r="F95" s="188" t="s">
        <v>392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154</v>
      </c>
      <c r="AU95" s="18" t="s">
        <v>83</v>
      </c>
    </row>
    <row r="96" spans="1:47" s="2" customFormat="1" ht="11.25">
      <c r="A96" s="35"/>
      <c r="B96" s="36"/>
      <c r="C96" s="37"/>
      <c r="D96" s="192" t="s">
        <v>155</v>
      </c>
      <c r="E96" s="37"/>
      <c r="F96" s="193" t="s">
        <v>393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155</v>
      </c>
      <c r="AU96" s="18" t="s">
        <v>83</v>
      </c>
    </row>
    <row r="97" spans="2:51" s="15" customFormat="1" ht="11.25">
      <c r="B97" s="220"/>
      <c r="C97" s="221"/>
      <c r="D97" s="187" t="s">
        <v>157</v>
      </c>
      <c r="E97" s="222" t="s">
        <v>19</v>
      </c>
      <c r="F97" s="223" t="s">
        <v>394</v>
      </c>
      <c r="G97" s="221"/>
      <c r="H97" s="222" t="s">
        <v>19</v>
      </c>
      <c r="I97" s="224"/>
      <c r="J97" s="221"/>
      <c r="K97" s="221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157</v>
      </c>
      <c r="AU97" s="229" t="s">
        <v>83</v>
      </c>
      <c r="AV97" s="15" t="s">
        <v>81</v>
      </c>
      <c r="AW97" s="15" t="s">
        <v>35</v>
      </c>
      <c r="AX97" s="15" t="s">
        <v>73</v>
      </c>
      <c r="AY97" s="229" t="s">
        <v>145</v>
      </c>
    </row>
    <row r="98" spans="2:51" s="13" customFormat="1" ht="11.25">
      <c r="B98" s="194"/>
      <c r="C98" s="195"/>
      <c r="D98" s="187" t="s">
        <v>157</v>
      </c>
      <c r="E98" s="196" t="s">
        <v>19</v>
      </c>
      <c r="F98" s="197" t="s">
        <v>395</v>
      </c>
      <c r="G98" s="195"/>
      <c r="H98" s="198">
        <v>2009.897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157</v>
      </c>
      <c r="AU98" s="204" t="s">
        <v>83</v>
      </c>
      <c r="AV98" s="13" t="s">
        <v>83</v>
      </c>
      <c r="AW98" s="13" t="s">
        <v>35</v>
      </c>
      <c r="AX98" s="13" t="s">
        <v>73</v>
      </c>
      <c r="AY98" s="204" t="s">
        <v>145</v>
      </c>
    </row>
    <row r="99" spans="2:51" s="15" customFormat="1" ht="11.25">
      <c r="B99" s="220"/>
      <c r="C99" s="221"/>
      <c r="D99" s="187" t="s">
        <v>157</v>
      </c>
      <c r="E99" s="222" t="s">
        <v>19</v>
      </c>
      <c r="F99" s="223" t="s">
        <v>396</v>
      </c>
      <c r="G99" s="221"/>
      <c r="H99" s="222" t="s">
        <v>19</v>
      </c>
      <c r="I99" s="224"/>
      <c r="J99" s="221"/>
      <c r="K99" s="221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83</v>
      </c>
      <c r="AV99" s="15" t="s">
        <v>81</v>
      </c>
      <c r="AW99" s="15" t="s">
        <v>35</v>
      </c>
      <c r="AX99" s="15" t="s">
        <v>73</v>
      </c>
      <c r="AY99" s="229" t="s">
        <v>145</v>
      </c>
    </row>
    <row r="100" spans="2:51" s="13" customFormat="1" ht="11.25">
      <c r="B100" s="194"/>
      <c r="C100" s="195"/>
      <c r="D100" s="187" t="s">
        <v>157</v>
      </c>
      <c r="E100" s="196" t="s">
        <v>19</v>
      </c>
      <c r="F100" s="197" t="s">
        <v>397</v>
      </c>
      <c r="G100" s="195"/>
      <c r="H100" s="198">
        <v>1333.682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157</v>
      </c>
      <c r="AU100" s="204" t="s">
        <v>83</v>
      </c>
      <c r="AV100" s="13" t="s">
        <v>83</v>
      </c>
      <c r="AW100" s="13" t="s">
        <v>35</v>
      </c>
      <c r="AX100" s="13" t="s">
        <v>73</v>
      </c>
      <c r="AY100" s="204" t="s">
        <v>145</v>
      </c>
    </row>
    <row r="101" spans="2:51" s="15" customFormat="1" ht="11.25">
      <c r="B101" s="220"/>
      <c r="C101" s="221"/>
      <c r="D101" s="187" t="s">
        <v>157</v>
      </c>
      <c r="E101" s="222" t="s">
        <v>19</v>
      </c>
      <c r="F101" s="223" t="s">
        <v>398</v>
      </c>
      <c r="G101" s="221"/>
      <c r="H101" s="222" t="s">
        <v>19</v>
      </c>
      <c r="I101" s="224"/>
      <c r="J101" s="221"/>
      <c r="K101" s="221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157</v>
      </c>
      <c r="AU101" s="229" t="s">
        <v>83</v>
      </c>
      <c r="AV101" s="15" t="s">
        <v>81</v>
      </c>
      <c r="AW101" s="15" t="s">
        <v>35</v>
      </c>
      <c r="AX101" s="15" t="s">
        <v>73</v>
      </c>
      <c r="AY101" s="229" t="s">
        <v>145</v>
      </c>
    </row>
    <row r="102" spans="2:51" s="13" customFormat="1" ht="11.25">
      <c r="B102" s="194"/>
      <c r="C102" s="195"/>
      <c r="D102" s="187" t="s">
        <v>157</v>
      </c>
      <c r="E102" s="196" t="s">
        <v>19</v>
      </c>
      <c r="F102" s="197" t="s">
        <v>399</v>
      </c>
      <c r="G102" s="195"/>
      <c r="H102" s="198">
        <v>260.258</v>
      </c>
      <c r="I102" s="199"/>
      <c r="J102" s="195"/>
      <c r="K102" s="195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157</v>
      </c>
      <c r="AU102" s="204" t="s">
        <v>83</v>
      </c>
      <c r="AV102" s="13" t="s">
        <v>83</v>
      </c>
      <c r="AW102" s="13" t="s">
        <v>35</v>
      </c>
      <c r="AX102" s="13" t="s">
        <v>73</v>
      </c>
      <c r="AY102" s="204" t="s">
        <v>145</v>
      </c>
    </row>
    <row r="103" spans="2:51" s="14" customFormat="1" ht="11.25">
      <c r="B103" s="205"/>
      <c r="C103" s="206"/>
      <c r="D103" s="187" t="s">
        <v>157</v>
      </c>
      <c r="E103" s="207" t="s">
        <v>19</v>
      </c>
      <c r="F103" s="208" t="s">
        <v>158</v>
      </c>
      <c r="G103" s="206"/>
      <c r="H103" s="209">
        <v>3603.8369999999995</v>
      </c>
      <c r="I103" s="210"/>
      <c r="J103" s="206"/>
      <c r="K103" s="206"/>
      <c r="L103" s="211"/>
      <c r="M103" s="216"/>
      <c r="N103" s="217"/>
      <c r="O103" s="217"/>
      <c r="P103" s="217"/>
      <c r="Q103" s="217"/>
      <c r="R103" s="217"/>
      <c r="S103" s="217"/>
      <c r="T103" s="218"/>
      <c r="AT103" s="215" t="s">
        <v>157</v>
      </c>
      <c r="AU103" s="215" t="s">
        <v>83</v>
      </c>
      <c r="AV103" s="14" t="s">
        <v>159</v>
      </c>
      <c r="AW103" s="14" t="s">
        <v>35</v>
      </c>
      <c r="AX103" s="14" t="s">
        <v>81</v>
      </c>
      <c r="AY103" s="215" t="s">
        <v>145</v>
      </c>
    </row>
    <row r="104" spans="1:65" s="2" customFormat="1" ht="37.9" customHeight="1">
      <c r="A104" s="35"/>
      <c r="B104" s="36"/>
      <c r="C104" s="174" t="s">
        <v>174</v>
      </c>
      <c r="D104" s="174" t="s">
        <v>148</v>
      </c>
      <c r="E104" s="175" t="s">
        <v>400</v>
      </c>
      <c r="F104" s="176" t="s">
        <v>401</v>
      </c>
      <c r="G104" s="177" t="s">
        <v>264</v>
      </c>
      <c r="H104" s="178">
        <v>14526.032</v>
      </c>
      <c r="I104" s="179"/>
      <c r="J104" s="180">
        <f>ROUND(I104*H104,2)</f>
        <v>0</v>
      </c>
      <c r="K104" s="176" t="s">
        <v>151</v>
      </c>
      <c r="L104" s="40"/>
      <c r="M104" s="181" t="s">
        <v>19</v>
      </c>
      <c r="N104" s="182" t="s">
        <v>44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159</v>
      </c>
      <c r="AT104" s="185" t="s">
        <v>148</v>
      </c>
      <c r="AU104" s="185" t="s">
        <v>83</v>
      </c>
      <c r="AY104" s="18" t="s">
        <v>145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81</v>
      </c>
      <c r="BK104" s="186">
        <f>ROUND(I104*H104,2)</f>
        <v>0</v>
      </c>
      <c r="BL104" s="18" t="s">
        <v>159</v>
      </c>
      <c r="BM104" s="185" t="s">
        <v>402</v>
      </c>
    </row>
    <row r="105" spans="1:47" s="2" customFormat="1" ht="19.5">
      <c r="A105" s="35"/>
      <c r="B105" s="36"/>
      <c r="C105" s="37"/>
      <c r="D105" s="187" t="s">
        <v>154</v>
      </c>
      <c r="E105" s="37"/>
      <c r="F105" s="188" t="s">
        <v>403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154</v>
      </c>
      <c r="AU105" s="18" t="s">
        <v>83</v>
      </c>
    </row>
    <row r="106" spans="1:47" s="2" customFormat="1" ht="11.25">
      <c r="A106" s="35"/>
      <c r="B106" s="36"/>
      <c r="C106" s="37"/>
      <c r="D106" s="192" t="s">
        <v>155</v>
      </c>
      <c r="E106" s="37"/>
      <c r="F106" s="193" t="s">
        <v>404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155</v>
      </c>
      <c r="AU106" s="18" t="s">
        <v>83</v>
      </c>
    </row>
    <row r="107" spans="2:51" s="15" customFormat="1" ht="11.25">
      <c r="B107" s="220"/>
      <c r="C107" s="221"/>
      <c r="D107" s="187" t="s">
        <v>157</v>
      </c>
      <c r="E107" s="222" t="s">
        <v>19</v>
      </c>
      <c r="F107" s="223" t="s">
        <v>234</v>
      </c>
      <c r="G107" s="221"/>
      <c r="H107" s="222" t="s">
        <v>19</v>
      </c>
      <c r="I107" s="224"/>
      <c r="J107" s="221"/>
      <c r="K107" s="221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83</v>
      </c>
      <c r="AV107" s="15" t="s">
        <v>81</v>
      </c>
      <c r="AW107" s="15" t="s">
        <v>35</v>
      </c>
      <c r="AX107" s="15" t="s">
        <v>73</v>
      </c>
      <c r="AY107" s="229" t="s">
        <v>145</v>
      </c>
    </row>
    <row r="108" spans="2:51" s="13" customFormat="1" ht="11.25">
      <c r="B108" s="194"/>
      <c r="C108" s="195"/>
      <c r="D108" s="187" t="s">
        <v>157</v>
      </c>
      <c r="E108" s="196" t="s">
        <v>19</v>
      </c>
      <c r="F108" s="197" t="s">
        <v>405</v>
      </c>
      <c r="G108" s="195"/>
      <c r="H108" s="198">
        <v>14526.032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157</v>
      </c>
      <c r="AU108" s="204" t="s">
        <v>83</v>
      </c>
      <c r="AV108" s="13" t="s">
        <v>83</v>
      </c>
      <c r="AW108" s="13" t="s">
        <v>35</v>
      </c>
      <c r="AX108" s="13" t="s">
        <v>73</v>
      </c>
      <c r="AY108" s="204" t="s">
        <v>145</v>
      </c>
    </row>
    <row r="109" spans="2:51" s="14" customFormat="1" ht="11.25">
      <c r="B109" s="205"/>
      <c r="C109" s="206"/>
      <c r="D109" s="187" t="s">
        <v>157</v>
      </c>
      <c r="E109" s="207" t="s">
        <v>19</v>
      </c>
      <c r="F109" s="208" t="s">
        <v>158</v>
      </c>
      <c r="G109" s="206"/>
      <c r="H109" s="209">
        <v>14526.032</v>
      </c>
      <c r="I109" s="210"/>
      <c r="J109" s="206"/>
      <c r="K109" s="206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5" t="s">
        <v>157</v>
      </c>
      <c r="AU109" s="215" t="s">
        <v>83</v>
      </c>
      <c r="AV109" s="14" t="s">
        <v>159</v>
      </c>
      <c r="AW109" s="14" t="s">
        <v>35</v>
      </c>
      <c r="AX109" s="14" t="s">
        <v>81</v>
      </c>
      <c r="AY109" s="215" t="s">
        <v>145</v>
      </c>
    </row>
    <row r="110" spans="1:65" s="2" customFormat="1" ht="37.9" customHeight="1">
      <c r="A110" s="35"/>
      <c r="B110" s="36"/>
      <c r="C110" s="174" t="s">
        <v>159</v>
      </c>
      <c r="D110" s="174" t="s">
        <v>148</v>
      </c>
      <c r="E110" s="175" t="s">
        <v>406</v>
      </c>
      <c r="F110" s="176" t="s">
        <v>407</v>
      </c>
      <c r="G110" s="177" t="s">
        <v>264</v>
      </c>
      <c r="H110" s="178">
        <v>8643.37</v>
      </c>
      <c r="I110" s="179"/>
      <c r="J110" s="180">
        <f>ROUND(I110*H110,2)</f>
        <v>0</v>
      </c>
      <c r="K110" s="176" t="s">
        <v>151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159</v>
      </c>
      <c r="AT110" s="185" t="s">
        <v>148</v>
      </c>
      <c r="AU110" s="185" t="s">
        <v>83</v>
      </c>
      <c r="AY110" s="18" t="s">
        <v>145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159</v>
      </c>
      <c r="BM110" s="185" t="s">
        <v>408</v>
      </c>
    </row>
    <row r="111" spans="1:47" s="2" customFormat="1" ht="19.5">
      <c r="A111" s="35"/>
      <c r="B111" s="36"/>
      <c r="C111" s="37"/>
      <c r="D111" s="187" t="s">
        <v>154</v>
      </c>
      <c r="E111" s="37"/>
      <c r="F111" s="188" t="s">
        <v>409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47" s="2" customFormat="1" ht="11.25">
      <c r="A112" s="35"/>
      <c r="B112" s="36"/>
      <c r="C112" s="37"/>
      <c r="D112" s="192" t="s">
        <v>155</v>
      </c>
      <c r="E112" s="37"/>
      <c r="F112" s="193" t="s">
        <v>410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83</v>
      </c>
    </row>
    <row r="113" spans="2:51" s="15" customFormat="1" ht="11.25">
      <c r="B113" s="220"/>
      <c r="C113" s="221"/>
      <c r="D113" s="187" t="s">
        <v>157</v>
      </c>
      <c r="E113" s="222" t="s">
        <v>19</v>
      </c>
      <c r="F113" s="223" t="s">
        <v>234</v>
      </c>
      <c r="G113" s="221"/>
      <c r="H113" s="222" t="s">
        <v>19</v>
      </c>
      <c r="I113" s="224"/>
      <c r="J113" s="221"/>
      <c r="K113" s="221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157</v>
      </c>
      <c r="AU113" s="229" t="s">
        <v>83</v>
      </c>
      <c r="AV113" s="15" t="s">
        <v>81</v>
      </c>
      <c r="AW113" s="15" t="s">
        <v>35</v>
      </c>
      <c r="AX113" s="15" t="s">
        <v>73</v>
      </c>
      <c r="AY113" s="229" t="s">
        <v>145</v>
      </c>
    </row>
    <row r="114" spans="2:51" s="13" customFormat="1" ht="11.25">
      <c r="B114" s="194"/>
      <c r="C114" s="195"/>
      <c r="D114" s="187" t="s">
        <v>157</v>
      </c>
      <c r="E114" s="196" t="s">
        <v>19</v>
      </c>
      <c r="F114" s="197" t="s">
        <v>411</v>
      </c>
      <c r="G114" s="195"/>
      <c r="H114" s="198">
        <v>8643.37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157</v>
      </c>
      <c r="AU114" s="204" t="s">
        <v>83</v>
      </c>
      <c r="AV114" s="13" t="s">
        <v>83</v>
      </c>
      <c r="AW114" s="13" t="s">
        <v>35</v>
      </c>
      <c r="AX114" s="13" t="s">
        <v>73</v>
      </c>
      <c r="AY114" s="204" t="s">
        <v>145</v>
      </c>
    </row>
    <row r="115" spans="2:51" s="14" customFormat="1" ht="11.25">
      <c r="B115" s="205"/>
      <c r="C115" s="206"/>
      <c r="D115" s="187" t="s">
        <v>157</v>
      </c>
      <c r="E115" s="207" t="s">
        <v>19</v>
      </c>
      <c r="F115" s="208" t="s">
        <v>158</v>
      </c>
      <c r="G115" s="206"/>
      <c r="H115" s="209">
        <v>8643.37</v>
      </c>
      <c r="I115" s="210"/>
      <c r="J115" s="206"/>
      <c r="K115" s="206"/>
      <c r="L115" s="211"/>
      <c r="M115" s="216"/>
      <c r="N115" s="217"/>
      <c r="O115" s="217"/>
      <c r="P115" s="217"/>
      <c r="Q115" s="217"/>
      <c r="R115" s="217"/>
      <c r="S115" s="217"/>
      <c r="T115" s="218"/>
      <c r="AT115" s="215" t="s">
        <v>157</v>
      </c>
      <c r="AU115" s="215" t="s">
        <v>83</v>
      </c>
      <c r="AV115" s="14" t="s">
        <v>159</v>
      </c>
      <c r="AW115" s="14" t="s">
        <v>35</v>
      </c>
      <c r="AX115" s="14" t="s">
        <v>81</v>
      </c>
      <c r="AY115" s="215" t="s">
        <v>145</v>
      </c>
    </row>
    <row r="116" spans="1:65" s="2" customFormat="1" ht="33" customHeight="1">
      <c r="A116" s="35"/>
      <c r="B116" s="36"/>
      <c r="C116" s="174" t="s">
        <v>144</v>
      </c>
      <c r="D116" s="174" t="s">
        <v>148</v>
      </c>
      <c r="E116" s="175" t="s">
        <v>412</v>
      </c>
      <c r="F116" s="176" t="s">
        <v>413</v>
      </c>
      <c r="G116" s="177" t="s">
        <v>264</v>
      </c>
      <c r="H116" s="178">
        <v>960.374</v>
      </c>
      <c r="I116" s="179"/>
      <c r="J116" s="180">
        <f>ROUND(I116*H116,2)</f>
        <v>0</v>
      </c>
      <c r="K116" s="176" t="s">
        <v>151</v>
      </c>
      <c r="L116" s="40"/>
      <c r="M116" s="181" t="s">
        <v>19</v>
      </c>
      <c r="N116" s="182" t="s">
        <v>44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159</v>
      </c>
      <c r="AT116" s="185" t="s">
        <v>148</v>
      </c>
      <c r="AU116" s="185" t="s">
        <v>83</v>
      </c>
      <c r="AY116" s="18" t="s">
        <v>145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81</v>
      </c>
      <c r="BK116" s="186">
        <f>ROUND(I116*H116,2)</f>
        <v>0</v>
      </c>
      <c r="BL116" s="18" t="s">
        <v>159</v>
      </c>
      <c r="BM116" s="185" t="s">
        <v>414</v>
      </c>
    </row>
    <row r="117" spans="1:47" s="2" customFormat="1" ht="29.25">
      <c r="A117" s="35"/>
      <c r="B117" s="36"/>
      <c r="C117" s="37"/>
      <c r="D117" s="187" t="s">
        <v>154</v>
      </c>
      <c r="E117" s="37"/>
      <c r="F117" s="188" t="s">
        <v>415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154</v>
      </c>
      <c r="AU117" s="18" t="s">
        <v>83</v>
      </c>
    </row>
    <row r="118" spans="1:47" s="2" customFormat="1" ht="11.25">
      <c r="A118" s="35"/>
      <c r="B118" s="36"/>
      <c r="C118" s="37"/>
      <c r="D118" s="192" t="s">
        <v>155</v>
      </c>
      <c r="E118" s="37"/>
      <c r="F118" s="193" t="s">
        <v>416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155</v>
      </c>
      <c r="AU118" s="18" t="s">
        <v>83</v>
      </c>
    </row>
    <row r="119" spans="2:51" s="15" customFormat="1" ht="11.25">
      <c r="B119" s="220"/>
      <c r="C119" s="221"/>
      <c r="D119" s="187" t="s">
        <v>157</v>
      </c>
      <c r="E119" s="222" t="s">
        <v>19</v>
      </c>
      <c r="F119" s="223" t="s">
        <v>417</v>
      </c>
      <c r="G119" s="221"/>
      <c r="H119" s="222" t="s">
        <v>19</v>
      </c>
      <c r="I119" s="224"/>
      <c r="J119" s="221"/>
      <c r="K119" s="221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83</v>
      </c>
      <c r="AV119" s="15" t="s">
        <v>81</v>
      </c>
      <c r="AW119" s="15" t="s">
        <v>35</v>
      </c>
      <c r="AX119" s="15" t="s">
        <v>73</v>
      </c>
      <c r="AY119" s="229" t="s">
        <v>145</v>
      </c>
    </row>
    <row r="120" spans="2:51" s="13" customFormat="1" ht="11.25">
      <c r="B120" s="194"/>
      <c r="C120" s="195"/>
      <c r="D120" s="187" t="s">
        <v>157</v>
      </c>
      <c r="E120" s="196" t="s">
        <v>19</v>
      </c>
      <c r="F120" s="197" t="s">
        <v>418</v>
      </c>
      <c r="G120" s="195"/>
      <c r="H120" s="198">
        <v>960.374</v>
      </c>
      <c r="I120" s="199"/>
      <c r="J120" s="195"/>
      <c r="K120" s="195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157</v>
      </c>
      <c r="AU120" s="204" t="s">
        <v>83</v>
      </c>
      <c r="AV120" s="13" t="s">
        <v>83</v>
      </c>
      <c r="AW120" s="13" t="s">
        <v>35</v>
      </c>
      <c r="AX120" s="13" t="s">
        <v>73</v>
      </c>
      <c r="AY120" s="204" t="s">
        <v>145</v>
      </c>
    </row>
    <row r="121" spans="2:51" s="14" customFormat="1" ht="11.25">
      <c r="B121" s="205"/>
      <c r="C121" s="206"/>
      <c r="D121" s="187" t="s">
        <v>157</v>
      </c>
      <c r="E121" s="207" t="s">
        <v>19</v>
      </c>
      <c r="F121" s="208" t="s">
        <v>158</v>
      </c>
      <c r="G121" s="206"/>
      <c r="H121" s="209">
        <v>960.374</v>
      </c>
      <c r="I121" s="210"/>
      <c r="J121" s="206"/>
      <c r="K121" s="206"/>
      <c r="L121" s="211"/>
      <c r="M121" s="216"/>
      <c r="N121" s="217"/>
      <c r="O121" s="217"/>
      <c r="P121" s="217"/>
      <c r="Q121" s="217"/>
      <c r="R121" s="217"/>
      <c r="S121" s="217"/>
      <c r="T121" s="218"/>
      <c r="AT121" s="215" t="s">
        <v>157</v>
      </c>
      <c r="AU121" s="215" t="s">
        <v>83</v>
      </c>
      <c r="AV121" s="14" t="s">
        <v>159</v>
      </c>
      <c r="AW121" s="14" t="s">
        <v>35</v>
      </c>
      <c r="AX121" s="14" t="s">
        <v>81</v>
      </c>
      <c r="AY121" s="215" t="s">
        <v>145</v>
      </c>
    </row>
    <row r="122" spans="1:65" s="2" customFormat="1" ht="33" customHeight="1">
      <c r="A122" s="35"/>
      <c r="B122" s="36"/>
      <c r="C122" s="174" t="s">
        <v>190</v>
      </c>
      <c r="D122" s="174" t="s">
        <v>148</v>
      </c>
      <c r="E122" s="175" t="s">
        <v>419</v>
      </c>
      <c r="F122" s="176" t="s">
        <v>420</v>
      </c>
      <c r="G122" s="177" t="s">
        <v>264</v>
      </c>
      <c r="H122" s="178">
        <v>7300.858</v>
      </c>
      <c r="I122" s="179"/>
      <c r="J122" s="180">
        <f>ROUND(I122*H122,2)</f>
        <v>0</v>
      </c>
      <c r="K122" s="176" t="s">
        <v>151</v>
      </c>
      <c r="L122" s="40"/>
      <c r="M122" s="181" t="s">
        <v>19</v>
      </c>
      <c r="N122" s="182" t="s">
        <v>44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159</v>
      </c>
      <c r="AT122" s="185" t="s">
        <v>148</v>
      </c>
      <c r="AU122" s="185" t="s">
        <v>83</v>
      </c>
      <c r="AY122" s="18" t="s">
        <v>145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81</v>
      </c>
      <c r="BK122" s="186">
        <f>ROUND(I122*H122,2)</f>
        <v>0</v>
      </c>
      <c r="BL122" s="18" t="s">
        <v>159</v>
      </c>
      <c r="BM122" s="185" t="s">
        <v>421</v>
      </c>
    </row>
    <row r="123" spans="1:47" s="2" customFormat="1" ht="39">
      <c r="A123" s="35"/>
      <c r="B123" s="36"/>
      <c r="C123" s="37"/>
      <c r="D123" s="187" t="s">
        <v>154</v>
      </c>
      <c r="E123" s="37"/>
      <c r="F123" s="188" t="s">
        <v>422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154</v>
      </c>
      <c r="AU123" s="18" t="s">
        <v>83</v>
      </c>
    </row>
    <row r="124" spans="1:47" s="2" customFormat="1" ht="11.25">
      <c r="A124" s="35"/>
      <c r="B124" s="36"/>
      <c r="C124" s="37"/>
      <c r="D124" s="192" t="s">
        <v>155</v>
      </c>
      <c r="E124" s="37"/>
      <c r="F124" s="193" t="s">
        <v>423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155</v>
      </c>
      <c r="AU124" s="18" t="s">
        <v>83</v>
      </c>
    </row>
    <row r="125" spans="2:51" s="13" customFormat="1" ht="11.25">
      <c r="B125" s="194"/>
      <c r="C125" s="195"/>
      <c r="D125" s="187" t="s">
        <v>157</v>
      </c>
      <c r="E125" s="196" t="s">
        <v>19</v>
      </c>
      <c r="F125" s="197" t="s">
        <v>424</v>
      </c>
      <c r="G125" s="195"/>
      <c r="H125" s="198">
        <v>2009.897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157</v>
      </c>
      <c r="AU125" s="204" t="s">
        <v>83</v>
      </c>
      <c r="AV125" s="13" t="s">
        <v>83</v>
      </c>
      <c r="AW125" s="13" t="s">
        <v>35</v>
      </c>
      <c r="AX125" s="13" t="s">
        <v>73</v>
      </c>
      <c r="AY125" s="204" t="s">
        <v>145</v>
      </c>
    </row>
    <row r="126" spans="2:51" s="13" customFormat="1" ht="11.25">
      <c r="B126" s="194"/>
      <c r="C126" s="195"/>
      <c r="D126" s="187" t="s">
        <v>157</v>
      </c>
      <c r="E126" s="196" t="s">
        <v>19</v>
      </c>
      <c r="F126" s="197" t="s">
        <v>425</v>
      </c>
      <c r="G126" s="195"/>
      <c r="H126" s="198">
        <v>525.015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157</v>
      </c>
      <c r="AU126" s="204" t="s">
        <v>83</v>
      </c>
      <c r="AV126" s="13" t="s">
        <v>83</v>
      </c>
      <c r="AW126" s="13" t="s">
        <v>35</v>
      </c>
      <c r="AX126" s="13" t="s">
        <v>73</v>
      </c>
      <c r="AY126" s="204" t="s">
        <v>145</v>
      </c>
    </row>
    <row r="127" spans="2:51" s="13" customFormat="1" ht="11.25">
      <c r="B127" s="194"/>
      <c r="C127" s="195"/>
      <c r="D127" s="187" t="s">
        <v>157</v>
      </c>
      <c r="E127" s="196" t="s">
        <v>19</v>
      </c>
      <c r="F127" s="197" t="s">
        <v>426</v>
      </c>
      <c r="G127" s="195"/>
      <c r="H127" s="198">
        <v>1930.53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157</v>
      </c>
      <c r="AU127" s="204" t="s">
        <v>83</v>
      </c>
      <c r="AV127" s="13" t="s">
        <v>83</v>
      </c>
      <c r="AW127" s="13" t="s">
        <v>35</v>
      </c>
      <c r="AX127" s="13" t="s">
        <v>73</v>
      </c>
      <c r="AY127" s="204" t="s">
        <v>145</v>
      </c>
    </row>
    <row r="128" spans="2:51" s="13" customFormat="1" ht="11.25">
      <c r="B128" s="194"/>
      <c r="C128" s="195"/>
      <c r="D128" s="187" t="s">
        <v>157</v>
      </c>
      <c r="E128" s="196" t="s">
        <v>19</v>
      </c>
      <c r="F128" s="197" t="s">
        <v>427</v>
      </c>
      <c r="G128" s="195"/>
      <c r="H128" s="198">
        <v>2835.416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157</v>
      </c>
      <c r="AU128" s="204" t="s">
        <v>83</v>
      </c>
      <c r="AV128" s="13" t="s">
        <v>83</v>
      </c>
      <c r="AW128" s="13" t="s">
        <v>35</v>
      </c>
      <c r="AX128" s="13" t="s">
        <v>73</v>
      </c>
      <c r="AY128" s="204" t="s">
        <v>145</v>
      </c>
    </row>
    <row r="129" spans="2:51" s="14" customFormat="1" ht="11.25">
      <c r="B129" s="205"/>
      <c r="C129" s="206"/>
      <c r="D129" s="187" t="s">
        <v>157</v>
      </c>
      <c r="E129" s="207" t="s">
        <v>19</v>
      </c>
      <c r="F129" s="208" t="s">
        <v>158</v>
      </c>
      <c r="G129" s="206"/>
      <c r="H129" s="209">
        <v>7300.858</v>
      </c>
      <c r="I129" s="210"/>
      <c r="J129" s="206"/>
      <c r="K129" s="206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5" t="s">
        <v>157</v>
      </c>
      <c r="AU129" s="215" t="s">
        <v>83</v>
      </c>
      <c r="AV129" s="14" t="s">
        <v>159</v>
      </c>
      <c r="AW129" s="14" t="s">
        <v>35</v>
      </c>
      <c r="AX129" s="14" t="s">
        <v>81</v>
      </c>
      <c r="AY129" s="215" t="s">
        <v>145</v>
      </c>
    </row>
    <row r="130" spans="1:65" s="2" customFormat="1" ht="33" customHeight="1">
      <c r="A130" s="35"/>
      <c r="B130" s="36"/>
      <c r="C130" s="174" t="s">
        <v>198</v>
      </c>
      <c r="D130" s="174" t="s">
        <v>148</v>
      </c>
      <c r="E130" s="175" t="s">
        <v>428</v>
      </c>
      <c r="F130" s="176" t="s">
        <v>429</v>
      </c>
      <c r="G130" s="177" t="s">
        <v>264</v>
      </c>
      <c r="H130" s="178">
        <v>3603.837</v>
      </c>
      <c r="I130" s="179"/>
      <c r="J130" s="180">
        <f>ROUND(I130*H130,2)</f>
        <v>0</v>
      </c>
      <c r="K130" s="176" t="s">
        <v>151</v>
      </c>
      <c r="L130" s="40"/>
      <c r="M130" s="181" t="s">
        <v>19</v>
      </c>
      <c r="N130" s="182" t="s">
        <v>44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159</v>
      </c>
      <c r="AT130" s="185" t="s">
        <v>148</v>
      </c>
      <c r="AU130" s="185" t="s">
        <v>83</v>
      </c>
      <c r="AY130" s="18" t="s">
        <v>145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81</v>
      </c>
      <c r="BK130" s="186">
        <f>ROUND(I130*H130,2)</f>
        <v>0</v>
      </c>
      <c r="BL130" s="18" t="s">
        <v>159</v>
      </c>
      <c r="BM130" s="185" t="s">
        <v>430</v>
      </c>
    </row>
    <row r="131" spans="1:47" s="2" customFormat="1" ht="39">
      <c r="A131" s="35"/>
      <c r="B131" s="36"/>
      <c r="C131" s="37"/>
      <c r="D131" s="187" t="s">
        <v>154</v>
      </c>
      <c r="E131" s="37"/>
      <c r="F131" s="188" t="s">
        <v>431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154</v>
      </c>
      <c r="AU131" s="18" t="s">
        <v>83</v>
      </c>
    </row>
    <row r="132" spans="1:47" s="2" customFormat="1" ht="11.25">
      <c r="A132" s="35"/>
      <c r="B132" s="36"/>
      <c r="C132" s="37"/>
      <c r="D132" s="192" t="s">
        <v>155</v>
      </c>
      <c r="E132" s="37"/>
      <c r="F132" s="193" t="s">
        <v>432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155</v>
      </c>
      <c r="AU132" s="18" t="s">
        <v>83</v>
      </c>
    </row>
    <row r="133" spans="2:51" s="15" customFormat="1" ht="11.25">
      <c r="B133" s="220"/>
      <c r="C133" s="221"/>
      <c r="D133" s="187" t="s">
        <v>157</v>
      </c>
      <c r="E133" s="222" t="s">
        <v>19</v>
      </c>
      <c r="F133" s="223" t="s">
        <v>394</v>
      </c>
      <c r="G133" s="221"/>
      <c r="H133" s="222" t="s">
        <v>19</v>
      </c>
      <c r="I133" s="224"/>
      <c r="J133" s="221"/>
      <c r="K133" s="221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157</v>
      </c>
      <c r="AU133" s="229" t="s">
        <v>83</v>
      </c>
      <c r="AV133" s="15" t="s">
        <v>81</v>
      </c>
      <c r="AW133" s="15" t="s">
        <v>35</v>
      </c>
      <c r="AX133" s="15" t="s">
        <v>73</v>
      </c>
      <c r="AY133" s="229" t="s">
        <v>145</v>
      </c>
    </row>
    <row r="134" spans="2:51" s="13" customFormat="1" ht="11.25">
      <c r="B134" s="194"/>
      <c r="C134" s="195"/>
      <c r="D134" s="187" t="s">
        <v>157</v>
      </c>
      <c r="E134" s="196" t="s">
        <v>19</v>
      </c>
      <c r="F134" s="197" t="s">
        <v>395</v>
      </c>
      <c r="G134" s="195"/>
      <c r="H134" s="198">
        <v>2009.897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157</v>
      </c>
      <c r="AU134" s="204" t="s">
        <v>83</v>
      </c>
      <c r="AV134" s="13" t="s">
        <v>83</v>
      </c>
      <c r="AW134" s="13" t="s">
        <v>35</v>
      </c>
      <c r="AX134" s="13" t="s">
        <v>73</v>
      </c>
      <c r="AY134" s="204" t="s">
        <v>145</v>
      </c>
    </row>
    <row r="135" spans="2:51" s="15" customFormat="1" ht="11.25">
      <c r="B135" s="220"/>
      <c r="C135" s="221"/>
      <c r="D135" s="187" t="s">
        <v>157</v>
      </c>
      <c r="E135" s="222" t="s">
        <v>19</v>
      </c>
      <c r="F135" s="223" t="s">
        <v>396</v>
      </c>
      <c r="G135" s="221"/>
      <c r="H135" s="222" t="s">
        <v>19</v>
      </c>
      <c r="I135" s="224"/>
      <c r="J135" s="221"/>
      <c r="K135" s="221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157</v>
      </c>
      <c r="AU135" s="229" t="s">
        <v>83</v>
      </c>
      <c r="AV135" s="15" t="s">
        <v>81</v>
      </c>
      <c r="AW135" s="15" t="s">
        <v>35</v>
      </c>
      <c r="AX135" s="15" t="s">
        <v>73</v>
      </c>
      <c r="AY135" s="229" t="s">
        <v>145</v>
      </c>
    </row>
    <row r="136" spans="2:51" s="13" customFormat="1" ht="11.25">
      <c r="B136" s="194"/>
      <c r="C136" s="195"/>
      <c r="D136" s="187" t="s">
        <v>157</v>
      </c>
      <c r="E136" s="196" t="s">
        <v>19</v>
      </c>
      <c r="F136" s="197" t="s">
        <v>397</v>
      </c>
      <c r="G136" s="195"/>
      <c r="H136" s="198">
        <v>1333.682</v>
      </c>
      <c r="I136" s="199"/>
      <c r="J136" s="195"/>
      <c r="K136" s="195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157</v>
      </c>
      <c r="AU136" s="204" t="s">
        <v>83</v>
      </c>
      <c r="AV136" s="13" t="s">
        <v>83</v>
      </c>
      <c r="AW136" s="13" t="s">
        <v>35</v>
      </c>
      <c r="AX136" s="13" t="s">
        <v>73</v>
      </c>
      <c r="AY136" s="204" t="s">
        <v>145</v>
      </c>
    </row>
    <row r="137" spans="2:51" s="15" customFormat="1" ht="11.25">
      <c r="B137" s="220"/>
      <c r="C137" s="221"/>
      <c r="D137" s="187" t="s">
        <v>157</v>
      </c>
      <c r="E137" s="222" t="s">
        <v>19</v>
      </c>
      <c r="F137" s="223" t="s">
        <v>398</v>
      </c>
      <c r="G137" s="221"/>
      <c r="H137" s="222" t="s">
        <v>19</v>
      </c>
      <c r="I137" s="224"/>
      <c r="J137" s="221"/>
      <c r="K137" s="221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157</v>
      </c>
      <c r="AU137" s="229" t="s">
        <v>83</v>
      </c>
      <c r="AV137" s="15" t="s">
        <v>81</v>
      </c>
      <c r="AW137" s="15" t="s">
        <v>35</v>
      </c>
      <c r="AX137" s="15" t="s">
        <v>73</v>
      </c>
      <c r="AY137" s="229" t="s">
        <v>145</v>
      </c>
    </row>
    <row r="138" spans="2:51" s="13" customFormat="1" ht="11.25">
      <c r="B138" s="194"/>
      <c r="C138" s="195"/>
      <c r="D138" s="187" t="s">
        <v>157</v>
      </c>
      <c r="E138" s="196" t="s">
        <v>19</v>
      </c>
      <c r="F138" s="197" t="s">
        <v>399</v>
      </c>
      <c r="G138" s="195"/>
      <c r="H138" s="198">
        <v>260.258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157</v>
      </c>
      <c r="AU138" s="204" t="s">
        <v>83</v>
      </c>
      <c r="AV138" s="13" t="s">
        <v>83</v>
      </c>
      <c r="AW138" s="13" t="s">
        <v>35</v>
      </c>
      <c r="AX138" s="13" t="s">
        <v>73</v>
      </c>
      <c r="AY138" s="204" t="s">
        <v>145</v>
      </c>
    </row>
    <row r="139" spans="2:51" s="14" customFormat="1" ht="11.25">
      <c r="B139" s="205"/>
      <c r="C139" s="206"/>
      <c r="D139" s="187" t="s">
        <v>157</v>
      </c>
      <c r="E139" s="207" t="s">
        <v>19</v>
      </c>
      <c r="F139" s="208" t="s">
        <v>158</v>
      </c>
      <c r="G139" s="206"/>
      <c r="H139" s="209">
        <v>3603.8369999999995</v>
      </c>
      <c r="I139" s="210"/>
      <c r="J139" s="206"/>
      <c r="K139" s="206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5" t="s">
        <v>157</v>
      </c>
      <c r="AU139" s="215" t="s">
        <v>83</v>
      </c>
      <c r="AV139" s="14" t="s">
        <v>159</v>
      </c>
      <c r="AW139" s="14" t="s">
        <v>35</v>
      </c>
      <c r="AX139" s="14" t="s">
        <v>81</v>
      </c>
      <c r="AY139" s="215" t="s">
        <v>145</v>
      </c>
    </row>
    <row r="140" spans="1:65" s="2" customFormat="1" ht="33" customHeight="1">
      <c r="A140" s="35"/>
      <c r="B140" s="36"/>
      <c r="C140" s="174" t="s">
        <v>206</v>
      </c>
      <c r="D140" s="174" t="s">
        <v>148</v>
      </c>
      <c r="E140" s="175" t="s">
        <v>433</v>
      </c>
      <c r="F140" s="176" t="s">
        <v>434</v>
      </c>
      <c r="G140" s="177" t="s">
        <v>264</v>
      </c>
      <c r="H140" s="178">
        <v>7225.174</v>
      </c>
      <c r="I140" s="179"/>
      <c r="J140" s="180">
        <f>ROUND(I140*H140,2)</f>
        <v>0</v>
      </c>
      <c r="K140" s="176" t="s">
        <v>151</v>
      </c>
      <c r="L140" s="40"/>
      <c r="M140" s="181" t="s">
        <v>19</v>
      </c>
      <c r="N140" s="182" t="s">
        <v>44</v>
      </c>
      <c r="O140" s="65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159</v>
      </c>
      <c r="AT140" s="185" t="s">
        <v>148</v>
      </c>
      <c r="AU140" s="185" t="s">
        <v>83</v>
      </c>
      <c r="AY140" s="18" t="s">
        <v>145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81</v>
      </c>
      <c r="BK140" s="186">
        <f>ROUND(I140*H140,2)</f>
        <v>0</v>
      </c>
      <c r="BL140" s="18" t="s">
        <v>159</v>
      </c>
      <c r="BM140" s="185" t="s">
        <v>435</v>
      </c>
    </row>
    <row r="141" spans="1:47" s="2" customFormat="1" ht="39">
      <c r="A141" s="35"/>
      <c r="B141" s="36"/>
      <c r="C141" s="37"/>
      <c r="D141" s="187" t="s">
        <v>154</v>
      </c>
      <c r="E141" s="37"/>
      <c r="F141" s="188" t="s">
        <v>436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1:47" s="2" customFormat="1" ht="11.25">
      <c r="A142" s="35"/>
      <c r="B142" s="36"/>
      <c r="C142" s="37"/>
      <c r="D142" s="192" t="s">
        <v>155</v>
      </c>
      <c r="E142" s="37"/>
      <c r="F142" s="193" t="s">
        <v>437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155</v>
      </c>
      <c r="AU142" s="18" t="s">
        <v>83</v>
      </c>
    </row>
    <row r="143" spans="2:51" s="15" customFormat="1" ht="11.25">
      <c r="B143" s="220"/>
      <c r="C143" s="221"/>
      <c r="D143" s="187" t="s">
        <v>157</v>
      </c>
      <c r="E143" s="222" t="s">
        <v>19</v>
      </c>
      <c r="F143" s="223" t="s">
        <v>438</v>
      </c>
      <c r="G143" s="221"/>
      <c r="H143" s="222" t="s">
        <v>19</v>
      </c>
      <c r="I143" s="224"/>
      <c r="J143" s="221"/>
      <c r="K143" s="221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83</v>
      </c>
      <c r="AV143" s="15" t="s">
        <v>81</v>
      </c>
      <c r="AW143" s="15" t="s">
        <v>35</v>
      </c>
      <c r="AX143" s="15" t="s">
        <v>73</v>
      </c>
      <c r="AY143" s="229" t="s">
        <v>145</v>
      </c>
    </row>
    <row r="144" spans="2:51" s="13" customFormat="1" ht="11.25">
      <c r="B144" s="194"/>
      <c r="C144" s="195"/>
      <c r="D144" s="187" t="s">
        <v>157</v>
      </c>
      <c r="E144" s="196" t="s">
        <v>19</v>
      </c>
      <c r="F144" s="197" t="s">
        <v>405</v>
      </c>
      <c r="G144" s="195"/>
      <c r="H144" s="198">
        <v>14526.032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157</v>
      </c>
      <c r="AU144" s="204" t="s">
        <v>83</v>
      </c>
      <c r="AV144" s="13" t="s">
        <v>83</v>
      </c>
      <c r="AW144" s="13" t="s">
        <v>35</v>
      </c>
      <c r="AX144" s="13" t="s">
        <v>73</v>
      </c>
      <c r="AY144" s="204" t="s">
        <v>145</v>
      </c>
    </row>
    <row r="145" spans="2:51" s="13" customFormat="1" ht="11.25">
      <c r="B145" s="194"/>
      <c r="C145" s="195"/>
      <c r="D145" s="187" t="s">
        <v>157</v>
      </c>
      <c r="E145" s="196" t="s">
        <v>19</v>
      </c>
      <c r="F145" s="197" t="s">
        <v>439</v>
      </c>
      <c r="G145" s="195"/>
      <c r="H145" s="198">
        <v>-2009.897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157</v>
      </c>
      <c r="AU145" s="204" t="s">
        <v>83</v>
      </c>
      <c r="AV145" s="13" t="s">
        <v>83</v>
      </c>
      <c r="AW145" s="13" t="s">
        <v>35</v>
      </c>
      <c r="AX145" s="13" t="s">
        <v>73</v>
      </c>
      <c r="AY145" s="204" t="s">
        <v>145</v>
      </c>
    </row>
    <row r="146" spans="2:51" s="13" customFormat="1" ht="11.25">
      <c r="B146" s="194"/>
      <c r="C146" s="195"/>
      <c r="D146" s="187" t="s">
        <v>157</v>
      </c>
      <c r="E146" s="196" t="s">
        <v>19</v>
      </c>
      <c r="F146" s="197" t="s">
        <v>440</v>
      </c>
      <c r="G146" s="195"/>
      <c r="H146" s="198">
        <v>-525.015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157</v>
      </c>
      <c r="AU146" s="204" t="s">
        <v>83</v>
      </c>
      <c r="AV146" s="13" t="s">
        <v>83</v>
      </c>
      <c r="AW146" s="13" t="s">
        <v>35</v>
      </c>
      <c r="AX146" s="13" t="s">
        <v>73</v>
      </c>
      <c r="AY146" s="204" t="s">
        <v>145</v>
      </c>
    </row>
    <row r="147" spans="2:51" s="13" customFormat="1" ht="11.25">
      <c r="B147" s="194"/>
      <c r="C147" s="195"/>
      <c r="D147" s="187" t="s">
        <v>157</v>
      </c>
      <c r="E147" s="196" t="s">
        <v>19</v>
      </c>
      <c r="F147" s="197" t="s">
        <v>441</v>
      </c>
      <c r="G147" s="195"/>
      <c r="H147" s="198">
        <v>-1930.53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157</v>
      </c>
      <c r="AU147" s="204" t="s">
        <v>83</v>
      </c>
      <c r="AV147" s="13" t="s">
        <v>83</v>
      </c>
      <c r="AW147" s="13" t="s">
        <v>35</v>
      </c>
      <c r="AX147" s="13" t="s">
        <v>73</v>
      </c>
      <c r="AY147" s="204" t="s">
        <v>145</v>
      </c>
    </row>
    <row r="148" spans="2:51" s="13" customFormat="1" ht="11.25">
      <c r="B148" s="194"/>
      <c r="C148" s="195"/>
      <c r="D148" s="187" t="s">
        <v>157</v>
      </c>
      <c r="E148" s="196" t="s">
        <v>19</v>
      </c>
      <c r="F148" s="197" t="s">
        <v>442</v>
      </c>
      <c r="G148" s="195"/>
      <c r="H148" s="198">
        <v>-2835.416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157</v>
      </c>
      <c r="AU148" s="204" t="s">
        <v>83</v>
      </c>
      <c r="AV148" s="13" t="s">
        <v>83</v>
      </c>
      <c r="AW148" s="13" t="s">
        <v>35</v>
      </c>
      <c r="AX148" s="13" t="s">
        <v>73</v>
      </c>
      <c r="AY148" s="204" t="s">
        <v>145</v>
      </c>
    </row>
    <row r="149" spans="2:51" s="14" customFormat="1" ht="11.25">
      <c r="B149" s="205"/>
      <c r="C149" s="206"/>
      <c r="D149" s="187" t="s">
        <v>157</v>
      </c>
      <c r="E149" s="207" t="s">
        <v>19</v>
      </c>
      <c r="F149" s="208" t="s">
        <v>158</v>
      </c>
      <c r="G149" s="206"/>
      <c r="H149" s="209">
        <v>7225.173999999998</v>
      </c>
      <c r="I149" s="210"/>
      <c r="J149" s="206"/>
      <c r="K149" s="206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5" t="s">
        <v>157</v>
      </c>
      <c r="AU149" s="215" t="s">
        <v>83</v>
      </c>
      <c r="AV149" s="14" t="s">
        <v>159</v>
      </c>
      <c r="AW149" s="14" t="s">
        <v>35</v>
      </c>
      <c r="AX149" s="14" t="s">
        <v>81</v>
      </c>
      <c r="AY149" s="215" t="s">
        <v>145</v>
      </c>
    </row>
    <row r="150" spans="1:65" s="2" customFormat="1" ht="37.9" customHeight="1">
      <c r="A150" s="35"/>
      <c r="B150" s="36"/>
      <c r="C150" s="174" t="s">
        <v>282</v>
      </c>
      <c r="D150" s="174" t="s">
        <v>148</v>
      </c>
      <c r="E150" s="175" t="s">
        <v>443</v>
      </c>
      <c r="F150" s="176" t="s">
        <v>444</v>
      </c>
      <c r="G150" s="177" t="s">
        <v>264</v>
      </c>
      <c r="H150" s="178">
        <v>36125.87</v>
      </c>
      <c r="I150" s="179"/>
      <c r="J150" s="180">
        <f>ROUND(I150*H150,2)</f>
        <v>0</v>
      </c>
      <c r="K150" s="176" t="s">
        <v>151</v>
      </c>
      <c r="L150" s="40"/>
      <c r="M150" s="181" t="s">
        <v>19</v>
      </c>
      <c r="N150" s="182" t="s">
        <v>44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159</v>
      </c>
      <c r="AT150" s="185" t="s">
        <v>148</v>
      </c>
      <c r="AU150" s="185" t="s">
        <v>83</v>
      </c>
      <c r="AY150" s="18" t="s">
        <v>145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81</v>
      </c>
      <c r="BK150" s="186">
        <f>ROUND(I150*H150,2)</f>
        <v>0</v>
      </c>
      <c r="BL150" s="18" t="s">
        <v>159</v>
      </c>
      <c r="BM150" s="185" t="s">
        <v>445</v>
      </c>
    </row>
    <row r="151" spans="1:47" s="2" customFormat="1" ht="48.75">
      <c r="A151" s="35"/>
      <c r="B151" s="36"/>
      <c r="C151" s="37"/>
      <c r="D151" s="187" t="s">
        <v>154</v>
      </c>
      <c r="E151" s="37"/>
      <c r="F151" s="188" t="s">
        <v>446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154</v>
      </c>
      <c r="AU151" s="18" t="s">
        <v>83</v>
      </c>
    </row>
    <row r="152" spans="1:47" s="2" customFormat="1" ht="11.25">
      <c r="A152" s="35"/>
      <c r="B152" s="36"/>
      <c r="C152" s="37"/>
      <c r="D152" s="192" t="s">
        <v>155</v>
      </c>
      <c r="E152" s="37"/>
      <c r="F152" s="193" t="s">
        <v>447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155</v>
      </c>
      <c r="AU152" s="18" t="s">
        <v>83</v>
      </c>
    </row>
    <row r="153" spans="2:51" s="13" customFormat="1" ht="11.25">
      <c r="B153" s="194"/>
      <c r="C153" s="195"/>
      <c r="D153" s="187" t="s">
        <v>157</v>
      </c>
      <c r="E153" s="196" t="s">
        <v>19</v>
      </c>
      <c r="F153" s="197" t="s">
        <v>448</v>
      </c>
      <c r="G153" s="195"/>
      <c r="H153" s="198">
        <v>36125.87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157</v>
      </c>
      <c r="AU153" s="204" t="s">
        <v>83</v>
      </c>
      <c r="AV153" s="13" t="s">
        <v>83</v>
      </c>
      <c r="AW153" s="13" t="s">
        <v>35</v>
      </c>
      <c r="AX153" s="13" t="s">
        <v>73</v>
      </c>
      <c r="AY153" s="204" t="s">
        <v>145</v>
      </c>
    </row>
    <row r="154" spans="2:51" s="14" customFormat="1" ht="11.25">
      <c r="B154" s="205"/>
      <c r="C154" s="206"/>
      <c r="D154" s="187" t="s">
        <v>157</v>
      </c>
      <c r="E154" s="207" t="s">
        <v>19</v>
      </c>
      <c r="F154" s="208" t="s">
        <v>158</v>
      </c>
      <c r="G154" s="206"/>
      <c r="H154" s="209">
        <v>36125.87</v>
      </c>
      <c r="I154" s="210"/>
      <c r="J154" s="206"/>
      <c r="K154" s="206"/>
      <c r="L154" s="211"/>
      <c r="M154" s="216"/>
      <c r="N154" s="217"/>
      <c r="O154" s="217"/>
      <c r="P154" s="217"/>
      <c r="Q154" s="217"/>
      <c r="R154" s="217"/>
      <c r="S154" s="217"/>
      <c r="T154" s="218"/>
      <c r="AT154" s="215" t="s">
        <v>157</v>
      </c>
      <c r="AU154" s="215" t="s">
        <v>83</v>
      </c>
      <c r="AV154" s="14" t="s">
        <v>159</v>
      </c>
      <c r="AW154" s="14" t="s">
        <v>35</v>
      </c>
      <c r="AX154" s="14" t="s">
        <v>81</v>
      </c>
      <c r="AY154" s="215" t="s">
        <v>145</v>
      </c>
    </row>
    <row r="155" spans="1:65" s="2" customFormat="1" ht="33" customHeight="1">
      <c r="A155" s="35"/>
      <c r="B155" s="36"/>
      <c r="C155" s="174" t="s">
        <v>292</v>
      </c>
      <c r="D155" s="174" t="s">
        <v>148</v>
      </c>
      <c r="E155" s="175" t="s">
        <v>449</v>
      </c>
      <c r="F155" s="176" t="s">
        <v>450</v>
      </c>
      <c r="G155" s="177" t="s">
        <v>264</v>
      </c>
      <c r="H155" s="178">
        <v>9603.744</v>
      </c>
      <c r="I155" s="179"/>
      <c r="J155" s="180">
        <f>ROUND(I155*H155,2)</f>
        <v>0</v>
      </c>
      <c r="K155" s="176" t="s">
        <v>151</v>
      </c>
      <c r="L155" s="40"/>
      <c r="M155" s="181" t="s">
        <v>19</v>
      </c>
      <c r="N155" s="182" t="s">
        <v>44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159</v>
      </c>
      <c r="AT155" s="185" t="s">
        <v>148</v>
      </c>
      <c r="AU155" s="185" t="s">
        <v>83</v>
      </c>
      <c r="AY155" s="18" t="s">
        <v>145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81</v>
      </c>
      <c r="BK155" s="186">
        <f>ROUND(I155*H155,2)</f>
        <v>0</v>
      </c>
      <c r="BL155" s="18" t="s">
        <v>159</v>
      </c>
      <c r="BM155" s="185" t="s">
        <v>451</v>
      </c>
    </row>
    <row r="156" spans="1:47" s="2" customFormat="1" ht="39">
      <c r="A156" s="35"/>
      <c r="B156" s="36"/>
      <c r="C156" s="37"/>
      <c r="D156" s="187" t="s">
        <v>154</v>
      </c>
      <c r="E156" s="37"/>
      <c r="F156" s="188" t="s">
        <v>452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154</v>
      </c>
      <c r="AU156" s="18" t="s">
        <v>83</v>
      </c>
    </row>
    <row r="157" spans="1:47" s="2" customFormat="1" ht="11.25">
      <c r="A157" s="35"/>
      <c r="B157" s="36"/>
      <c r="C157" s="37"/>
      <c r="D157" s="192" t="s">
        <v>155</v>
      </c>
      <c r="E157" s="37"/>
      <c r="F157" s="193" t="s">
        <v>453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155</v>
      </c>
      <c r="AU157" s="18" t="s">
        <v>83</v>
      </c>
    </row>
    <row r="158" spans="2:51" s="15" customFormat="1" ht="11.25">
      <c r="B158" s="220"/>
      <c r="C158" s="221"/>
      <c r="D158" s="187" t="s">
        <v>157</v>
      </c>
      <c r="E158" s="222" t="s">
        <v>19</v>
      </c>
      <c r="F158" s="223" t="s">
        <v>454</v>
      </c>
      <c r="G158" s="221"/>
      <c r="H158" s="222" t="s">
        <v>19</v>
      </c>
      <c r="I158" s="224"/>
      <c r="J158" s="221"/>
      <c r="K158" s="221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157</v>
      </c>
      <c r="AU158" s="229" t="s">
        <v>83</v>
      </c>
      <c r="AV158" s="15" t="s">
        <v>81</v>
      </c>
      <c r="AW158" s="15" t="s">
        <v>35</v>
      </c>
      <c r="AX158" s="15" t="s">
        <v>73</v>
      </c>
      <c r="AY158" s="229" t="s">
        <v>145</v>
      </c>
    </row>
    <row r="159" spans="2:51" s="13" customFormat="1" ht="11.25">
      <c r="B159" s="194"/>
      <c r="C159" s="195"/>
      <c r="D159" s="187" t="s">
        <v>157</v>
      </c>
      <c r="E159" s="196" t="s">
        <v>19</v>
      </c>
      <c r="F159" s="197" t="s">
        <v>455</v>
      </c>
      <c r="G159" s="195"/>
      <c r="H159" s="198">
        <v>8643.37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157</v>
      </c>
      <c r="AU159" s="204" t="s">
        <v>83</v>
      </c>
      <c r="AV159" s="13" t="s">
        <v>83</v>
      </c>
      <c r="AW159" s="13" t="s">
        <v>35</v>
      </c>
      <c r="AX159" s="13" t="s">
        <v>73</v>
      </c>
      <c r="AY159" s="204" t="s">
        <v>145</v>
      </c>
    </row>
    <row r="160" spans="2:51" s="15" customFormat="1" ht="11.25">
      <c r="B160" s="220"/>
      <c r="C160" s="221"/>
      <c r="D160" s="187" t="s">
        <v>157</v>
      </c>
      <c r="E160" s="222" t="s">
        <v>19</v>
      </c>
      <c r="F160" s="223" t="s">
        <v>456</v>
      </c>
      <c r="G160" s="221"/>
      <c r="H160" s="222" t="s">
        <v>19</v>
      </c>
      <c r="I160" s="224"/>
      <c r="J160" s="221"/>
      <c r="K160" s="221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83</v>
      </c>
      <c r="AV160" s="15" t="s">
        <v>81</v>
      </c>
      <c r="AW160" s="15" t="s">
        <v>35</v>
      </c>
      <c r="AX160" s="15" t="s">
        <v>73</v>
      </c>
      <c r="AY160" s="229" t="s">
        <v>145</v>
      </c>
    </row>
    <row r="161" spans="2:51" s="13" customFormat="1" ht="11.25">
      <c r="B161" s="194"/>
      <c r="C161" s="195"/>
      <c r="D161" s="187" t="s">
        <v>157</v>
      </c>
      <c r="E161" s="196" t="s">
        <v>19</v>
      </c>
      <c r="F161" s="197" t="s">
        <v>457</v>
      </c>
      <c r="G161" s="195"/>
      <c r="H161" s="198">
        <v>960.374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157</v>
      </c>
      <c r="AU161" s="204" t="s">
        <v>83</v>
      </c>
      <c r="AV161" s="13" t="s">
        <v>83</v>
      </c>
      <c r="AW161" s="13" t="s">
        <v>35</v>
      </c>
      <c r="AX161" s="13" t="s">
        <v>73</v>
      </c>
      <c r="AY161" s="204" t="s">
        <v>145</v>
      </c>
    </row>
    <row r="162" spans="2:51" s="14" customFormat="1" ht="11.25">
      <c r="B162" s="205"/>
      <c r="C162" s="206"/>
      <c r="D162" s="187" t="s">
        <v>157</v>
      </c>
      <c r="E162" s="207" t="s">
        <v>19</v>
      </c>
      <c r="F162" s="208" t="s">
        <v>158</v>
      </c>
      <c r="G162" s="206"/>
      <c r="H162" s="209">
        <v>9603.744</v>
      </c>
      <c r="I162" s="210"/>
      <c r="J162" s="206"/>
      <c r="K162" s="206"/>
      <c r="L162" s="211"/>
      <c r="M162" s="216"/>
      <c r="N162" s="217"/>
      <c r="O162" s="217"/>
      <c r="P162" s="217"/>
      <c r="Q162" s="217"/>
      <c r="R162" s="217"/>
      <c r="S162" s="217"/>
      <c r="T162" s="218"/>
      <c r="AT162" s="215" t="s">
        <v>157</v>
      </c>
      <c r="AU162" s="215" t="s">
        <v>83</v>
      </c>
      <c r="AV162" s="14" t="s">
        <v>159</v>
      </c>
      <c r="AW162" s="14" t="s">
        <v>35</v>
      </c>
      <c r="AX162" s="14" t="s">
        <v>81</v>
      </c>
      <c r="AY162" s="215" t="s">
        <v>145</v>
      </c>
    </row>
    <row r="163" spans="1:65" s="2" customFormat="1" ht="37.9" customHeight="1">
      <c r="A163" s="35"/>
      <c r="B163" s="36"/>
      <c r="C163" s="174" t="s">
        <v>299</v>
      </c>
      <c r="D163" s="174" t="s">
        <v>148</v>
      </c>
      <c r="E163" s="175" t="s">
        <v>458</v>
      </c>
      <c r="F163" s="176" t="s">
        <v>459</v>
      </c>
      <c r="G163" s="177" t="s">
        <v>264</v>
      </c>
      <c r="H163" s="178">
        <v>48018.72</v>
      </c>
      <c r="I163" s="179"/>
      <c r="J163" s="180">
        <f>ROUND(I163*H163,2)</f>
        <v>0</v>
      </c>
      <c r="K163" s="176" t="s">
        <v>151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159</v>
      </c>
      <c r="AT163" s="185" t="s">
        <v>148</v>
      </c>
      <c r="AU163" s="185" t="s">
        <v>83</v>
      </c>
      <c r="AY163" s="18" t="s">
        <v>145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159</v>
      </c>
      <c r="BM163" s="185" t="s">
        <v>460</v>
      </c>
    </row>
    <row r="164" spans="1:47" s="2" customFormat="1" ht="48.75">
      <c r="A164" s="35"/>
      <c r="B164" s="36"/>
      <c r="C164" s="37"/>
      <c r="D164" s="187" t="s">
        <v>154</v>
      </c>
      <c r="E164" s="37"/>
      <c r="F164" s="188" t="s">
        <v>461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154</v>
      </c>
      <c r="AU164" s="18" t="s">
        <v>83</v>
      </c>
    </row>
    <row r="165" spans="1:47" s="2" customFormat="1" ht="11.25">
      <c r="A165" s="35"/>
      <c r="B165" s="36"/>
      <c r="C165" s="37"/>
      <c r="D165" s="192" t="s">
        <v>155</v>
      </c>
      <c r="E165" s="37"/>
      <c r="F165" s="193" t="s">
        <v>462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155</v>
      </c>
      <c r="AU165" s="18" t="s">
        <v>83</v>
      </c>
    </row>
    <row r="166" spans="2:51" s="13" customFormat="1" ht="11.25">
      <c r="B166" s="194"/>
      <c r="C166" s="195"/>
      <c r="D166" s="187" t="s">
        <v>157</v>
      </c>
      <c r="E166" s="196" t="s">
        <v>19</v>
      </c>
      <c r="F166" s="197" t="s">
        <v>463</v>
      </c>
      <c r="G166" s="195"/>
      <c r="H166" s="198">
        <v>48018.72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157</v>
      </c>
      <c r="AU166" s="204" t="s">
        <v>83</v>
      </c>
      <c r="AV166" s="13" t="s">
        <v>83</v>
      </c>
      <c r="AW166" s="13" t="s">
        <v>35</v>
      </c>
      <c r="AX166" s="13" t="s">
        <v>73</v>
      </c>
      <c r="AY166" s="204" t="s">
        <v>145</v>
      </c>
    </row>
    <row r="167" spans="2:51" s="14" customFormat="1" ht="11.25">
      <c r="B167" s="205"/>
      <c r="C167" s="206"/>
      <c r="D167" s="187" t="s">
        <v>157</v>
      </c>
      <c r="E167" s="207" t="s">
        <v>19</v>
      </c>
      <c r="F167" s="208" t="s">
        <v>158</v>
      </c>
      <c r="G167" s="206"/>
      <c r="H167" s="209">
        <v>48018.72</v>
      </c>
      <c r="I167" s="210"/>
      <c r="J167" s="206"/>
      <c r="K167" s="206"/>
      <c r="L167" s="211"/>
      <c r="M167" s="216"/>
      <c r="N167" s="217"/>
      <c r="O167" s="217"/>
      <c r="P167" s="217"/>
      <c r="Q167" s="217"/>
      <c r="R167" s="217"/>
      <c r="S167" s="217"/>
      <c r="T167" s="218"/>
      <c r="AT167" s="215" t="s">
        <v>157</v>
      </c>
      <c r="AU167" s="215" t="s">
        <v>83</v>
      </c>
      <c r="AV167" s="14" t="s">
        <v>159</v>
      </c>
      <c r="AW167" s="14" t="s">
        <v>35</v>
      </c>
      <c r="AX167" s="14" t="s">
        <v>81</v>
      </c>
      <c r="AY167" s="215" t="s">
        <v>145</v>
      </c>
    </row>
    <row r="168" spans="1:65" s="2" customFormat="1" ht="24.2" customHeight="1">
      <c r="A168" s="35"/>
      <c r="B168" s="36"/>
      <c r="C168" s="174" t="s">
        <v>306</v>
      </c>
      <c r="D168" s="174" t="s">
        <v>148</v>
      </c>
      <c r="E168" s="175" t="s">
        <v>464</v>
      </c>
      <c r="F168" s="176" t="s">
        <v>465</v>
      </c>
      <c r="G168" s="177" t="s">
        <v>264</v>
      </c>
      <c r="H168" s="178">
        <v>2009.897</v>
      </c>
      <c r="I168" s="179"/>
      <c r="J168" s="180">
        <f>ROUND(I168*H168,2)</f>
        <v>0</v>
      </c>
      <c r="K168" s="176" t="s">
        <v>151</v>
      </c>
      <c r="L168" s="40"/>
      <c r="M168" s="181" t="s">
        <v>19</v>
      </c>
      <c r="N168" s="182" t="s">
        <v>44</v>
      </c>
      <c r="O168" s="65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159</v>
      </c>
      <c r="AT168" s="185" t="s">
        <v>148</v>
      </c>
      <c r="AU168" s="185" t="s">
        <v>83</v>
      </c>
      <c r="AY168" s="18" t="s">
        <v>145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81</v>
      </c>
      <c r="BK168" s="186">
        <f>ROUND(I168*H168,2)</f>
        <v>0</v>
      </c>
      <c r="BL168" s="18" t="s">
        <v>159</v>
      </c>
      <c r="BM168" s="185" t="s">
        <v>466</v>
      </c>
    </row>
    <row r="169" spans="1:47" s="2" customFormat="1" ht="29.25">
      <c r="A169" s="35"/>
      <c r="B169" s="36"/>
      <c r="C169" s="37"/>
      <c r="D169" s="187" t="s">
        <v>154</v>
      </c>
      <c r="E169" s="37"/>
      <c r="F169" s="188" t="s">
        <v>467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154</v>
      </c>
      <c r="AU169" s="18" t="s">
        <v>83</v>
      </c>
    </row>
    <row r="170" spans="1:47" s="2" customFormat="1" ht="11.25">
      <c r="A170" s="35"/>
      <c r="B170" s="36"/>
      <c r="C170" s="37"/>
      <c r="D170" s="192" t="s">
        <v>155</v>
      </c>
      <c r="E170" s="37"/>
      <c r="F170" s="193" t="s">
        <v>468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155</v>
      </c>
      <c r="AU170" s="18" t="s">
        <v>83</v>
      </c>
    </row>
    <row r="171" spans="2:51" s="15" customFormat="1" ht="11.25">
      <c r="B171" s="220"/>
      <c r="C171" s="221"/>
      <c r="D171" s="187" t="s">
        <v>157</v>
      </c>
      <c r="E171" s="222" t="s">
        <v>19</v>
      </c>
      <c r="F171" s="223" t="s">
        <v>469</v>
      </c>
      <c r="G171" s="221"/>
      <c r="H171" s="222" t="s">
        <v>19</v>
      </c>
      <c r="I171" s="224"/>
      <c r="J171" s="221"/>
      <c r="K171" s="221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83</v>
      </c>
      <c r="AV171" s="15" t="s">
        <v>81</v>
      </c>
      <c r="AW171" s="15" t="s">
        <v>35</v>
      </c>
      <c r="AX171" s="15" t="s">
        <v>73</v>
      </c>
      <c r="AY171" s="229" t="s">
        <v>145</v>
      </c>
    </row>
    <row r="172" spans="2:51" s="13" customFormat="1" ht="11.25">
      <c r="B172" s="194"/>
      <c r="C172" s="195"/>
      <c r="D172" s="187" t="s">
        <v>157</v>
      </c>
      <c r="E172" s="196" t="s">
        <v>19</v>
      </c>
      <c r="F172" s="197" t="s">
        <v>395</v>
      </c>
      <c r="G172" s="195"/>
      <c r="H172" s="198">
        <v>2009.897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157</v>
      </c>
      <c r="AU172" s="204" t="s">
        <v>83</v>
      </c>
      <c r="AV172" s="13" t="s">
        <v>83</v>
      </c>
      <c r="AW172" s="13" t="s">
        <v>35</v>
      </c>
      <c r="AX172" s="13" t="s">
        <v>73</v>
      </c>
      <c r="AY172" s="204" t="s">
        <v>145</v>
      </c>
    </row>
    <row r="173" spans="2:51" s="14" customFormat="1" ht="11.25">
      <c r="B173" s="205"/>
      <c r="C173" s="206"/>
      <c r="D173" s="187" t="s">
        <v>157</v>
      </c>
      <c r="E173" s="207" t="s">
        <v>19</v>
      </c>
      <c r="F173" s="208" t="s">
        <v>158</v>
      </c>
      <c r="G173" s="206"/>
      <c r="H173" s="209">
        <v>2009.897</v>
      </c>
      <c r="I173" s="210"/>
      <c r="J173" s="206"/>
      <c r="K173" s="206"/>
      <c r="L173" s="211"/>
      <c r="M173" s="216"/>
      <c r="N173" s="217"/>
      <c r="O173" s="217"/>
      <c r="P173" s="217"/>
      <c r="Q173" s="217"/>
      <c r="R173" s="217"/>
      <c r="S173" s="217"/>
      <c r="T173" s="218"/>
      <c r="AT173" s="215" t="s">
        <v>157</v>
      </c>
      <c r="AU173" s="215" t="s">
        <v>83</v>
      </c>
      <c r="AV173" s="14" t="s">
        <v>159</v>
      </c>
      <c r="AW173" s="14" t="s">
        <v>35</v>
      </c>
      <c r="AX173" s="14" t="s">
        <v>81</v>
      </c>
      <c r="AY173" s="215" t="s">
        <v>145</v>
      </c>
    </row>
    <row r="174" spans="1:65" s="2" customFormat="1" ht="33" customHeight="1">
      <c r="A174" s="35"/>
      <c r="B174" s="36"/>
      <c r="C174" s="174" t="s">
        <v>313</v>
      </c>
      <c r="D174" s="174" t="s">
        <v>148</v>
      </c>
      <c r="E174" s="175" t="s">
        <v>470</v>
      </c>
      <c r="F174" s="176" t="s">
        <v>471</v>
      </c>
      <c r="G174" s="177" t="s">
        <v>285</v>
      </c>
      <c r="H174" s="178">
        <v>33657.836</v>
      </c>
      <c r="I174" s="179"/>
      <c r="J174" s="180">
        <f>ROUND(I174*H174,2)</f>
        <v>0</v>
      </c>
      <c r="K174" s="176" t="s">
        <v>151</v>
      </c>
      <c r="L174" s="40"/>
      <c r="M174" s="181" t="s">
        <v>19</v>
      </c>
      <c r="N174" s="182" t="s">
        <v>44</v>
      </c>
      <c r="O174" s="65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159</v>
      </c>
      <c r="AT174" s="185" t="s">
        <v>148</v>
      </c>
      <c r="AU174" s="185" t="s">
        <v>83</v>
      </c>
      <c r="AY174" s="18" t="s">
        <v>145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81</v>
      </c>
      <c r="BK174" s="186">
        <f>ROUND(I174*H174,2)</f>
        <v>0</v>
      </c>
      <c r="BL174" s="18" t="s">
        <v>159</v>
      </c>
      <c r="BM174" s="185" t="s">
        <v>472</v>
      </c>
    </row>
    <row r="175" spans="1:47" s="2" customFormat="1" ht="29.25">
      <c r="A175" s="35"/>
      <c r="B175" s="36"/>
      <c r="C175" s="37"/>
      <c r="D175" s="187" t="s">
        <v>154</v>
      </c>
      <c r="E175" s="37"/>
      <c r="F175" s="188" t="s">
        <v>347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154</v>
      </c>
      <c r="AU175" s="18" t="s">
        <v>83</v>
      </c>
    </row>
    <row r="176" spans="1:47" s="2" customFormat="1" ht="11.25">
      <c r="A176" s="35"/>
      <c r="B176" s="36"/>
      <c r="C176" s="37"/>
      <c r="D176" s="192" t="s">
        <v>155</v>
      </c>
      <c r="E176" s="37"/>
      <c r="F176" s="193" t="s">
        <v>473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155</v>
      </c>
      <c r="AU176" s="18" t="s">
        <v>83</v>
      </c>
    </row>
    <row r="177" spans="2:51" s="15" customFormat="1" ht="11.25">
      <c r="B177" s="220"/>
      <c r="C177" s="221"/>
      <c r="D177" s="187" t="s">
        <v>157</v>
      </c>
      <c r="E177" s="222" t="s">
        <v>19</v>
      </c>
      <c r="F177" s="223" t="s">
        <v>474</v>
      </c>
      <c r="G177" s="221"/>
      <c r="H177" s="222" t="s">
        <v>19</v>
      </c>
      <c r="I177" s="224"/>
      <c r="J177" s="221"/>
      <c r="K177" s="221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83</v>
      </c>
      <c r="AV177" s="15" t="s">
        <v>81</v>
      </c>
      <c r="AW177" s="15" t="s">
        <v>35</v>
      </c>
      <c r="AX177" s="15" t="s">
        <v>73</v>
      </c>
      <c r="AY177" s="229" t="s">
        <v>145</v>
      </c>
    </row>
    <row r="178" spans="2:51" s="15" customFormat="1" ht="22.5">
      <c r="B178" s="220"/>
      <c r="C178" s="221"/>
      <c r="D178" s="187" t="s">
        <v>157</v>
      </c>
      <c r="E178" s="222" t="s">
        <v>19</v>
      </c>
      <c r="F178" s="223" t="s">
        <v>289</v>
      </c>
      <c r="G178" s="221"/>
      <c r="H178" s="222" t="s">
        <v>19</v>
      </c>
      <c r="I178" s="224"/>
      <c r="J178" s="221"/>
      <c r="K178" s="221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157</v>
      </c>
      <c r="AU178" s="229" t="s">
        <v>83</v>
      </c>
      <c r="AV178" s="15" t="s">
        <v>81</v>
      </c>
      <c r="AW178" s="15" t="s">
        <v>35</v>
      </c>
      <c r="AX178" s="15" t="s">
        <v>73</v>
      </c>
      <c r="AY178" s="229" t="s">
        <v>145</v>
      </c>
    </row>
    <row r="179" spans="2:51" s="13" customFormat="1" ht="11.25">
      <c r="B179" s="194"/>
      <c r="C179" s="195"/>
      <c r="D179" s="187" t="s">
        <v>157</v>
      </c>
      <c r="E179" s="196" t="s">
        <v>19</v>
      </c>
      <c r="F179" s="197" t="s">
        <v>475</v>
      </c>
      <c r="G179" s="195"/>
      <c r="H179" s="198">
        <v>33657.836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157</v>
      </c>
      <c r="AU179" s="204" t="s">
        <v>83</v>
      </c>
      <c r="AV179" s="13" t="s">
        <v>83</v>
      </c>
      <c r="AW179" s="13" t="s">
        <v>35</v>
      </c>
      <c r="AX179" s="13" t="s">
        <v>73</v>
      </c>
      <c r="AY179" s="204" t="s">
        <v>145</v>
      </c>
    </row>
    <row r="180" spans="2:51" s="14" customFormat="1" ht="11.25">
      <c r="B180" s="205"/>
      <c r="C180" s="206"/>
      <c r="D180" s="187" t="s">
        <v>157</v>
      </c>
      <c r="E180" s="207" t="s">
        <v>19</v>
      </c>
      <c r="F180" s="208" t="s">
        <v>158</v>
      </c>
      <c r="G180" s="206"/>
      <c r="H180" s="209">
        <v>33657.836</v>
      </c>
      <c r="I180" s="210"/>
      <c r="J180" s="206"/>
      <c r="K180" s="206"/>
      <c r="L180" s="211"/>
      <c r="M180" s="216"/>
      <c r="N180" s="217"/>
      <c r="O180" s="217"/>
      <c r="P180" s="217"/>
      <c r="Q180" s="217"/>
      <c r="R180" s="217"/>
      <c r="S180" s="217"/>
      <c r="T180" s="218"/>
      <c r="AT180" s="215" t="s">
        <v>157</v>
      </c>
      <c r="AU180" s="215" t="s">
        <v>83</v>
      </c>
      <c r="AV180" s="14" t="s">
        <v>159</v>
      </c>
      <c r="AW180" s="14" t="s">
        <v>35</v>
      </c>
      <c r="AX180" s="14" t="s">
        <v>81</v>
      </c>
      <c r="AY180" s="215" t="s">
        <v>145</v>
      </c>
    </row>
    <row r="181" spans="1:65" s="2" customFormat="1" ht="16.5" customHeight="1">
      <c r="A181" s="35"/>
      <c r="B181" s="36"/>
      <c r="C181" s="174" t="s">
        <v>321</v>
      </c>
      <c r="D181" s="174" t="s">
        <v>148</v>
      </c>
      <c r="E181" s="175" t="s">
        <v>293</v>
      </c>
      <c r="F181" s="176" t="s">
        <v>294</v>
      </c>
      <c r="G181" s="177" t="s">
        <v>264</v>
      </c>
      <c r="H181" s="178">
        <v>24129.776</v>
      </c>
      <c r="I181" s="179"/>
      <c r="J181" s="180">
        <f>ROUND(I181*H181,2)</f>
        <v>0</v>
      </c>
      <c r="K181" s="176" t="s">
        <v>151</v>
      </c>
      <c r="L181" s="40"/>
      <c r="M181" s="181" t="s">
        <v>19</v>
      </c>
      <c r="N181" s="182" t="s">
        <v>44</v>
      </c>
      <c r="O181" s="65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159</v>
      </c>
      <c r="AT181" s="185" t="s">
        <v>148</v>
      </c>
      <c r="AU181" s="185" t="s">
        <v>83</v>
      </c>
      <c r="AY181" s="18" t="s">
        <v>145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81</v>
      </c>
      <c r="BK181" s="186">
        <f>ROUND(I181*H181,2)</f>
        <v>0</v>
      </c>
      <c r="BL181" s="18" t="s">
        <v>159</v>
      </c>
      <c r="BM181" s="185" t="s">
        <v>476</v>
      </c>
    </row>
    <row r="182" spans="1:47" s="2" customFormat="1" ht="19.5">
      <c r="A182" s="35"/>
      <c r="B182" s="36"/>
      <c r="C182" s="37"/>
      <c r="D182" s="187" t="s">
        <v>154</v>
      </c>
      <c r="E182" s="37"/>
      <c r="F182" s="188" t="s">
        <v>296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154</v>
      </c>
      <c r="AU182" s="18" t="s">
        <v>83</v>
      </c>
    </row>
    <row r="183" spans="1:47" s="2" customFormat="1" ht="11.25">
      <c r="A183" s="35"/>
      <c r="B183" s="36"/>
      <c r="C183" s="37"/>
      <c r="D183" s="192" t="s">
        <v>155</v>
      </c>
      <c r="E183" s="37"/>
      <c r="F183" s="193" t="s">
        <v>297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155</v>
      </c>
      <c r="AU183" s="18" t="s">
        <v>83</v>
      </c>
    </row>
    <row r="184" spans="2:51" s="13" customFormat="1" ht="11.25">
      <c r="B184" s="194"/>
      <c r="C184" s="195"/>
      <c r="D184" s="187" t="s">
        <v>157</v>
      </c>
      <c r="E184" s="196" t="s">
        <v>19</v>
      </c>
      <c r="F184" s="197" t="s">
        <v>405</v>
      </c>
      <c r="G184" s="195"/>
      <c r="H184" s="198">
        <v>14526.032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157</v>
      </c>
      <c r="AU184" s="204" t="s">
        <v>83</v>
      </c>
      <c r="AV184" s="13" t="s">
        <v>83</v>
      </c>
      <c r="AW184" s="13" t="s">
        <v>35</v>
      </c>
      <c r="AX184" s="13" t="s">
        <v>73</v>
      </c>
      <c r="AY184" s="204" t="s">
        <v>145</v>
      </c>
    </row>
    <row r="185" spans="2:51" s="13" customFormat="1" ht="11.25">
      <c r="B185" s="194"/>
      <c r="C185" s="195"/>
      <c r="D185" s="187" t="s">
        <v>157</v>
      </c>
      <c r="E185" s="196" t="s">
        <v>19</v>
      </c>
      <c r="F185" s="197" t="s">
        <v>455</v>
      </c>
      <c r="G185" s="195"/>
      <c r="H185" s="198">
        <v>8643.37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157</v>
      </c>
      <c r="AU185" s="204" t="s">
        <v>83</v>
      </c>
      <c r="AV185" s="13" t="s">
        <v>83</v>
      </c>
      <c r="AW185" s="13" t="s">
        <v>35</v>
      </c>
      <c r="AX185" s="13" t="s">
        <v>73</v>
      </c>
      <c r="AY185" s="204" t="s">
        <v>145</v>
      </c>
    </row>
    <row r="186" spans="2:51" s="13" customFormat="1" ht="11.25">
      <c r="B186" s="194"/>
      <c r="C186" s="195"/>
      <c r="D186" s="187" t="s">
        <v>157</v>
      </c>
      <c r="E186" s="196" t="s">
        <v>19</v>
      </c>
      <c r="F186" s="197" t="s">
        <v>457</v>
      </c>
      <c r="G186" s="195"/>
      <c r="H186" s="198">
        <v>960.374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157</v>
      </c>
      <c r="AU186" s="204" t="s">
        <v>83</v>
      </c>
      <c r="AV186" s="13" t="s">
        <v>83</v>
      </c>
      <c r="AW186" s="13" t="s">
        <v>35</v>
      </c>
      <c r="AX186" s="13" t="s">
        <v>73</v>
      </c>
      <c r="AY186" s="204" t="s">
        <v>145</v>
      </c>
    </row>
    <row r="187" spans="2:51" s="14" customFormat="1" ht="11.25">
      <c r="B187" s="205"/>
      <c r="C187" s="206"/>
      <c r="D187" s="187" t="s">
        <v>157</v>
      </c>
      <c r="E187" s="207" t="s">
        <v>19</v>
      </c>
      <c r="F187" s="208" t="s">
        <v>158</v>
      </c>
      <c r="G187" s="206"/>
      <c r="H187" s="209">
        <v>24129.776</v>
      </c>
      <c r="I187" s="210"/>
      <c r="J187" s="206"/>
      <c r="K187" s="206"/>
      <c r="L187" s="211"/>
      <c r="M187" s="216"/>
      <c r="N187" s="217"/>
      <c r="O187" s="217"/>
      <c r="P187" s="217"/>
      <c r="Q187" s="217"/>
      <c r="R187" s="217"/>
      <c r="S187" s="217"/>
      <c r="T187" s="218"/>
      <c r="AT187" s="215" t="s">
        <v>157</v>
      </c>
      <c r="AU187" s="215" t="s">
        <v>83</v>
      </c>
      <c r="AV187" s="14" t="s">
        <v>159</v>
      </c>
      <c r="AW187" s="14" t="s">
        <v>35</v>
      </c>
      <c r="AX187" s="14" t="s">
        <v>81</v>
      </c>
      <c r="AY187" s="215" t="s">
        <v>145</v>
      </c>
    </row>
    <row r="188" spans="1:65" s="2" customFormat="1" ht="55.5" customHeight="1">
      <c r="A188" s="35"/>
      <c r="B188" s="36"/>
      <c r="C188" s="174" t="s">
        <v>8</v>
      </c>
      <c r="D188" s="174" t="s">
        <v>148</v>
      </c>
      <c r="E188" s="175" t="s">
        <v>477</v>
      </c>
      <c r="F188" s="176" t="s">
        <v>478</v>
      </c>
      <c r="G188" s="177" t="s">
        <v>230</v>
      </c>
      <c r="H188" s="178">
        <v>6482.25</v>
      </c>
      <c r="I188" s="179"/>
      <c r="J188" s="180">
        <f>ROUND(I188*H188,2)</f>
        <v>0</v>
      </c>
      <c r="K188" s="176" t="s">
        <v>151</v>
      </c>
      <c r="L188" s="40"/>
      <c r="M188" s="181" t="s">
        <v>19</v>
      </c>
      <c r="N188" s="182" t="s">
        <v>44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159</v>
      </c>
      <c r="AT188" s="185" t="s">
        <v>148</v>
      </c>
      <c r="AU188" s="185" t="s">
        <v>83</v>
      </c>
      <c r="AY188" s="18" t="s">
        <v>145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81</v>
      </c>
      <c r="BK188" s="186">
        <f>ROUND(I188*H188,2)</f>
        <v>0</v>
      </c>
      <c r="BL188" s="18" t="s">
        <v>159</v>
      </c>
      <c r="BM188" s="185" t="s">
        <v>479</v>
      </c>
    </row>
    <row r="189" spans="1:47" s="2" customFormat="1" ht="39">
      <c r="A189" s="35"/>
      <c r="B189" s="36"/>
      <c r="C189" s="37"/>
      <c r="D189" s="187" t="s">
        <v>154</v>
      </c>
      <c r="E189" s="37"/>
      <c r="F189" s="188" t="s">
        <v>478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154</v>
      </c>
      <c r="AU189" s="18" t="s">
        <v>83</v>
      </c>
    </row>
    <row r="190" spans="1:47" s="2" customFormat="1" ht="11.25">
      <c r="A190" s="35"/>
      <c r="B190" s="36"/>
      <c r="C190" s="37"/>
      <c r="D190" s="192" t="s">
        <v>155</v>
      </c>
      <c r="E190" s="37"/>
      <c r="F190" s="193" t="s">
        <v>480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155</v>
      </c>
      <c r="AU190" s="18" t="s">
        <v>83</v>
      </c>
    </row>
    <row r="191" spans="2:51" s="15" customFormat="1" ht="22.5">
      <c r="B191" s="220"/>
      <c r="C191" s="221"/>
      <c r="D191" s="187" t="s">
        <v>157</v>
      </c>
      <c r="E191" s="222" t="s">
        <v>19</v>
      </c>
      <c r="F191" s="223" t="s">
        <v>481</v>
      </c>
      <c r="G191" s="221"/>
      <c r="H191" s="222" t="s">
        <v>19</v>
      </c>
      <c r="I191" s="224"/>
      <c r="J191" s="221"/>
      <c r="K191" s="221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157</v>
      </c>
      <c r="AU191" s="229" t="s">
        <v>83</v>
      </c>
      <c r="AV191" s="15" t="s">
        <v>81</v>
      </c>
      <c r="AW191" s="15" t="s">
        <v>35</v>
      </c>
      <c r="AX191" s="15" t="s">
        <v>73</v>
      </c>
      <c r="AY191" s="229" t="s">
        <v>145</v>
      </c>
    </row>
    <row r="192" spans="2:51" s="13" customFormat="1" ht="11.25">
      <c r="B192" s="194"/>
      <c r="C192" s="195"/>
      <c r="D192" s="187" t="s">
        <v>157</v>
      </c>
      <c r="E192" s="196" t="s">
        <v>19</v>
      </c>
      <c r="F192" s="197" t="s">
        <v>482</v>
      </c>
      <c r="G192" s="195"/>
      <c r="H192" s="198">
        <v>6482.25</v>
      </c>
      <c r="I192" s="199"/>
      <c r="J192" s="195"/>
      <c r="K192" s="195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157</v>
      </c>
      <c r="AU192" s="204" t="s">
        <v>83</v>
      </c>
      <c r="AV192" s="13" t="s">
        <v>83</v>
      </c>
      <c r="AW192" s="13" t="s">
        <v>35</v>
      </c>
      <c r="AX192" s="13" t="s">
        <v>73</v>
      </c>
      <c r="AY192" s="204" t="s">
        <v>145</v>
      </c>
    </row>
    <row r="193" spans="2:51" s="14" customFormat="1" ht="11.25">
      <c r="B193" s="205"/>
      <c r="C193" s="206"/>
      <c r="D193" s="187" t="s">
        <v>157</v>
      </c>
      <c r="E193" s="207" t="s">
        <v>19</v>
      </c>
      <c r="F193" s="208" t="s">
        <v>158</v>
      </c>
      <c r="G193" s="206"/>
      <c r="H193" s="209">
        <v>6482.25</v>
      </c>
      <c r="I193" s="210"/>
      <c r="J193" s="206"/>
      <c r="K193" s="206"/>
      <c r="L193" s="211"/>
      <c r="M193" s="216"/>
      <c r="N193" s="217"/>
      <c r="O193" s="217"/>
      <c r="P193" s="217"/>
      <c r="Q193" s="217"/>
      <c r="R193" s="217"/>
      <c r="S193" s="217"/>
      <c r="T193" s="218"/>
      <c r="AT193" s="215" t="s">
        <v>157</v>
      </c>
      <c r="AU193" s="215" t="s">
        <v>83</v>
      </c>
      <c r="AV193" s="14" t="s">
        <v>159</v>
      </c>
      <c r="AW193" s="14" t="s">
        <v>35</v>
      </c>
      <c r="AX193" s="14" t="s">
        <v>81</v>
      </c>
      <c r="AY193" s="215" t="s">
        <v>145</v>
      </c>
    </row>
    <row r="194" spans="1:65" s="2" customFormat="1" ht="24.2" customHeight="1">
      <c r="A194" s="35"/>
      <c r="B194" s="36"/>
      <c r="C194" s="174" t="s">
        <v>337</v>
      </c>
      <c r="D194" s="174" t="s">
        <v>148</v>
      </c>
      <c r="E194" s="175" t="s">
        <v>483</v>
      </c>
      <c r="F194" s="176" t="s">
        <v>484</v>
      </c>
      <c r="G194" s="177" t="s">
        <v>230</v>
      </c>
      <c r="H194" s="178">
        <v>7434.925</v>
      </c>
      <c r="I194" s="179"/>
      <c r="J194" s="180">
        <f>ROUND(I194*H194,2)</f>
        <v>0</v>
      </c>
      <c r="K194" s="176" t="s">
        <v>151</v>
      </c>
      <c r="L194" s="40"/>
      <c r="M194" s="181" t="s">
        <v>19</v>
      </c>
      <c r="N194" s="182" t="s">
        <v>44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159</v>
      </c>
      <c r="AT194" s="185" t="s">
        <v>148</v>
      </c>
      <c r="AU194" s="185" t="s">
        <v>83</v>
      </c>
      <c r="AY194" s="18" t="s">
        <v>145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81</v>
      </c>
      <c r="BK194" s="186">
        <f>ROUND(I194*H194,2)</f>
        <v>0</v>
      </c>
      <c r="BL194" s="18" t="s">
        <v>159</v>
      </c>
      <c r="BM194" s="185" t="s">
        <v>485</v>
      </c>
    </row>
    <row r="195" spans="1:47" s="2" customFormat="1" ht="19.5">
      <c r="A195" s="35"/>
      <c r="B195" s="36"/>
      <c r="C195" s="37"/>
      <c r="D195" s="187" t="s">
        <v>154</v>
      </c>
      <c r="E195" s="37"/>
      <c r="F195" s="188" t="s">
        <v>486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154</v>
      </c>
      <c r="AU195" s="18" t="s">
        <v>83</v>
      </c>
    </row>
    <row r="196" spans="1:47" s="2" customFormat="1" ht="11.25">
      <c r="A196" s="35"/>
      <c r="B196" s="36"/>
      <c r="C196" s="37"/>
      <c r="D196" s="192" t="s">
        <v>155</v>
      </c>
      <c r="E196" s="37"/>
      <c r="F196" s="193" t="s">
        <v>487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155</v>
      </c>
      <c r="AU196" s="18" t="s">
        <v>83</v>
      </c>
    </row>
    <row r="197" spans="2:51" s="13" customFormat="1" ht="11.25">
      <c r="B197" s="194"/>
      <c r="C197" s="195"/>
      <c r="D197" s="187" t="s">
        <v>157</v>
      </c>
      <c r="E197" s="196" t="s">
        <v>19</v>
      </c>
      <c r="F197" s="197" t="s">
        <v>488</v>
      </c>
      <c r="G197" s="195"/>
      <c r="H197" s="198">
        <v>7434.925</v>
      </c>
      <c r="I197" s="199"/>
      <c r="J197" s="195"/>
      <c r="K197" s="195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157</v>
      </c>
      <c r="AU197" s="204" t="s">
        <v>83</v>
      </c>
      <c r="AV197" s="13" t="s">
        <v>83</v>
      </c>
      <c r="AW197" s="13" t="s">
        <v>35</v>
      </c>
      <c r="AX197" s="13" t="s">
        <v>73</v>
      </c>
      <c r="AY197" s="204" t="s">
        <v>145</v>
      </c>
    </row>
    <row r="198" spans="2:51" s="14" customFormat="1" ht="11.25">
      <c r="B198" s="205"/>
      <c r="C198" s="206"/>
      <c r="D198" s="187" t="s">
        <v>157</v>
      </c>
      <c r="E198" s="207" t="s">
        <v>19</v>
      </c>
      <c r="F198" s="208" t="s">
        <v>158</v>
      </c>
      <c r="G198" s="206"/>
      <c r="H198" s="209">
        <v>7434.925</v>
      </c>
      <c r="I198" s="210"/>
      <c r="J198" s="206"/>
      <c r="K198" s="206"/>
      <c r="L198" s="211"/>
      <c r="M198" s="216"/>
      <c r="N198" s="217"/>
      <c r="O198" s="217"/>
      <c r="P198" s="217"/>
      <c r="Q198" s="217"/>
      <c r="R198" s="217"/>
      <c r="S198" s="217"/>
      <c r="T198" s="218"/>
      <c r="AT198" s="215" t="s">
        <v>157</v>
      </c>
      <c r="AU198" s="215" t="s">
        <v>83</v>
      </c>
      <c r="AV198" s="14" t="s">
        <v>159</v>
      </c>
      <c r="AW198" s="14" t="s">
        <v>35</v>
      </c>
      <c r="AX198" s="14" t="s">
        <v>81</v>
      </c>
      <c r="AY198" s="215" t="s">
        <v>145</v>
      </c>
    </row>
    <row r="199" spans="1:65" s="2" customFormat="1" ht="24.2" customHeight="1">
      <c r="A199" s="35"/>
      <c r="B199" s="36"/>
      <c r="C199" s="174" t="s">
        <v>345</v>
      </c>
      <c r="D199" s="174" t="s">
        <v>148</v>
      </c>
      <c r="E199" s="175" t="s">
        <v>489</v>
      </c>
      <c r="F199" s="176" t="s">
        <v>490</v>
      </c>
      <c r="G199" s="177" t="s">
        <v>230</v>
      </c>
      <c r="H199" s="178">
        <v>13336.82</v>
      </c>
      <c r="I199" s="179"/>
      <c r="J199" s="180">
        <f>ROUND(I199*H199,2)</f>
        <v>0</v>
      </c>
      <c r="K199" s="176" t="s">
        <v>151</v>
      </c>
      <c r="L199" s="40"/>
      <c r="M199" s="181" t="s">
        <v>19</v>
      </c>
      <c r="N199" s="182" t="s">
        <v>44</v>
      </c>
      <c r="O199" s="65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5" t="s">
        <v>159</v>
      </c>
      <c r="AT199" s="185" t="s">
        <v>148</v>
      </c>
      <c r="AU199" s="185" t="s">
        <v>83</v>
      </c>
      <c r="AY199" s="18" t="s">
        <v>145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8" t="s">
        <v>81</v>
      </c>
      <c r="BK199" s="186">
        <f>ROUND(I199*H199,2)</f>
        <v>0</v>
      </c>
      <c r="BL199" s="18" t="s">
        <v>159</v>
      </c>
      <c r="BM199" s="185" t="s">
        <v>491</v>
      </c>
    </row>
    <row r="200" spans="1:47" s="2" customFormat="1" ht="19.5">
      <c r="A200" s="35"/>
      <c r="B200" s="36"/>
      <c r="C200" s="37"/>
      <c r="D200" s="187" t="s">
        <v>154</v>
      </c>
      <c r="E200" s="37"/>
      <c r="F200" s="188" t="s">
        <v>492</v>
      </c>
      <c r="G200" s="37"/>
      <c r="H200" s="37"/>
      <c r="I200" s="189"/>
      <c r="J200" s="37"/>
      <c r="K200" s="37"/>
      <c r="L200" s="40"/>
      <c r="M200" s="190"/>
      <c r="N200" s="191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154</v>
      </c>
      <c r="AU200" s="18" t="s">
        <v>83</v>
      </c>
    </row>
    <row r="201" spans="1:47" s="2" customFormat="1" ht="11.25">
      <c r="A201" s="35"/>
      <c r="B201" s="36"/>
      <c r="C201" s="37"/>
      <c r="D201" s="192" t="s">
        <v>155</v>
      </c>
      <c r="E201" s="37"/>
      <c r="F201" s="193" t="s">
        <v>493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155</v>
      </c>
      <c r="AU201" s="18" t="s">
        <v>83</v>
      </c>
    </row>
    <row r="202" spans="2:51" s="15" customFormat="1" ht="11.25">
      <c r="B202" s="220"/>
      <c r="C202" s="221"/>
      <c r="D202" s="187" t="s">
        <v>157</v>
      </c>
      <c r="E202" s="222" t="s">
        <v>19</v>
      </c>
      <c r="F202" s="223" t="s">
        <v>494</v>
      </c>
      <c r="G202" s="221"/>
      <c r="H202" s="222" t="s">
        <v>19</v>
      </c>
      <c r="I202" s="224"/>
      <c r="J202" s="221"/>
      <c r="K202" s="221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157</v>
      </c>
      <c r="AU202" s="229" t="s">
        <v>83</v>
      </c>
      <c r="AV202" s="15" t="s">
        <v>81</v>
      </c>
      <c r="AW202" s="15" t="s">
        <v>35</v>
      </c>
      <c r="AX202" s="15" t="s">
        <v>73</v>
      </c>
      <c r="AY202" s="229" t="s">
        <v>145</v>
      </c>
    </row>
    <row r="203" spans="2:51" s="13" customFormat="1" ht="11.25">
      <c r="B203" s="194"/>
      <c r="C203" s="195"/>
      <c r="D203" s="187" t="s">
        <v>157</v>
      </c>
      <c r="E203" s="196" t="s">
        <v>19</v>
      </c>
      <c r="F203" s="197" t="s">
        <v>495</v>
      </c>
      <c r="G203" s="195"/>
      <c r="H203" s="198">
        <v>13336.82</v>
      </c>
      <c r="I203" s="199"/>
      <c r="J203" s="195"/>
      <c r="K203" s="195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157</v>
      </c>
      <c r="AU203" s="204" t="s">
        <v>83</v>
      </c>
      <c r="AV203" s="13" t="s">
        <v>83</v>
      </c>
      <c r="AW203" s="13" t="s">
        <v>35</v>
      </c>
      <c r="AX203" s="13" t="s">
        <v>73</v>
      </c>
      <c r="AY203" s="204" t="s">
        <v>145</v>
      </c>
    </row>
    <row r="204" spans="2:51" s="14" customFormat="1" ht="11.25">
      <c r="B204" s="205"/>
      <c r="C204" s="206"/>
      <c r="D204" s="187" t="s">
        <v>157</v>
      </c>
      <c r="E204" s="207" t="s">
        <v>19</v>
      </c>
      <c r="F204" s="208" t="s">
        <v>158</v>
      </c>
      <c r="G204" s="206"/>
      <c r="H204" s="209">
        <v>13336.82</v>
      </c>
      <c r="I204" s="210"/>
      <c r="J204" s="206"/>
      <c r="K204" s="206"/>
      <c r="L204" s="211"/>
      <c r="M204" s="216"/>
      <c r="N204" s="217"/>
      <c r="O204" s="217"/>
      <c r="P204" s="217"/>
      <c r="Q204" s="217"/>
      <c r="R204" s="217"/>
      <c r="S204" s="217"/>
      <c r="T204" s="218"/>
      <c r="AT204" s="215" t="s">
        <v>157</v>
      </c>
      <c r="AU204" s="215" t="s">
        <v>83</v>
      </c>
      <c r="AV204" s="14" t="s">
        <v>159</v>
      </c>
      <c r="AW204" s="14" t="s">
        <v>35</v>
      </c>
      <c r="AX204" s="14" t="s">
        <v>81</v>
      </c>
      <c r="AY204" s="215" t="s">
        <v>145</v>
      </c>
    </row>
    <row r="205" spans="1:65" s="2" customFormat="1" ht="16.5" customHeight="1">
      <c r="A205" s="35"/>
      <c r="B205" s="36"/>
      <c r="C205" s="174" t="s">
        <v>353</v>
      </c>
      <c r="D205" s="174" t="s">
        <v>148</v>
      </c>
      <c r="E205" s="175" t="s">
        <v>496</v>
      </c>
      <c r="F205" s="176" t="s">
        <v>497</v>
      </c>
      <c r="G205" s="177" t="s">
        <v>230</v>
      </c>
      <c r="H205" s="178">
        <v>13336.82</v>
      </c>
      <c r="I205" s="179"/>
      <c r="J205" s="180">
        <f>ROUND(I205*H205,2)</f>
        <v>0</v>
      </c>
      <c r="K205" s="176" t="s">
        <v>151</v>
      </c>
      <c r="L205" s="40"/>
      <c r="M205" s="181" t="s">
        <v>19</v>
      </c>
      <c r="N205" s="182" t="s">
        <v>44</v>
      </c>
      <c r="O205" s="65"/>
      <c r="P205" s="183">
        <f>O205*H205</f>
        <v>0</v>
      </c>
      <c r="Q205" s="183">
        <v>0.00127</v>
      </c>
      <c r="R205" s="183">
        <f>Q205*H205</f>
        <v>16.9377614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159</v>
      </c>
      <c r="AT205" s="185" t="s">
        <v>148</v>
      </c>
      <c r="AU205" s="185" t="s">
        <v>83</v>
      </c>
      <c r="AY205" s="18" t="s">
        <v>145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81</v>
      </c>
      <c r="BK205" s="186">
        <f>ROUND(I205*H205,2)</f>
        <v>0</v>
      </c>
      <c r="BL205" s="18" t="s">
        <v>159</v>
      </c>
      <c r="BM205" s="185" t="s">
        <v>498</v>
      </c>
    </row>
    <row r="206" spans="1:47" s="2" customFormat="1" ht="11.25">
      <c r="A206" s="35"/>
      <c r="B206" s="36"/>
      <c r="C206" s="37"/>
      <c r="D206" s="187" t="s">
        <v>154</v>
      </c>
      <c r="E206" s="37"/>
      <c r="F206" s="188" t="s">
        <v>497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154</v>
      </c>
      <c r="AU206" s="18" t="s">
        <v>83</v>
      </c>
    </row>
    <row r="207" spans="1:47" s="2" customFormat="1" ht="11.25">
      <c r="A207" s="35"/>
      <c r="B207" s="36"/>
      <c r="C207" s="37"/>
      <c r="D207" s="192" t="s">
        <v>155</v>
      </c>
      <c r="E207" s="37"/>
      <c r="F207" s="193" t="s">
        <v>499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155</v>
      </c>
      <c r="AU207" s="18" t="s">
        <v>83</v>
      </c>
    </row>
    <row r="208" spans="2:51" s="13" customFormat="1" ht="11.25">
      <c r="B208" s="194"/>
      <c r="C208" s="195"/>
      <c r="D208" s="187" t="s">
        <v>157</v>
      </c>
      <c r="E208" s="196" t="s">
        <v>19</v>
      </c>
      <c r="F208" s="197" t="s">
        <v>500</v>
      </c>
      <c r="G208" s="195"/>
      <c r="H208" s="198">
        <v>13336.82</v>
      </c>
      <c r="I208" s="199"/>
      <c r="J208" s="195"/>
      <c r="K208" s="195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157</v>
      </c>
      <c r="AU208" s="204" t="s">
        <v>83</v>
      </c>
      <c r="AV208" s="13" t="s">
        <v>83</v>
      </c>
      <c r="AW208" s="13" t="s">
        <v>35</v>
      </c>
      <c r="AX208" s="13" t="s">
        <v>73</v>
      </c>
      <c r="AY208" s="204" t="s">
        <v>145</v>
      </c>
    </row>
    <row r="209" spans="2:51" s="14" customFormat="1" ht="11.25">
      <c r="B209" s="205"/>
      <c r="C209" s="206"/>
      <c r="D209" s="187" t="s">
        <v>157</v>
      </c>
      <c r="E209" s="207" t="s">
        <v>19</v>
      </c>
      <c r="F209" s="208" t="s">
        <v>158</v>
      </c>
      <c r="G209" s="206"/>
      <c r="H209" s="209">
        <v>13336.82</v>
      </c>
      <c r="I209" s="210"/>
      <c r="J209" s="206"/>
      <c r="K209" s="206"/>
      <c r="L209" s="211"/>
      <c r="M209" s="216"/>
      <c r="N209" s="217"/>
      <c r="O209" s="217"/>
      <c r="P209" s="217"/>
      <c r="Q209" s="217"/>
      <c r="R209" s="217"/>
      <c r="S209" s="217"/>
      <c r="T209" s="218"/>
      <c r="AT209" s="215" t="s">
        <v>157</v>
      </c>
      <c r="AU209" s="215" t="s">
        <v>83</v>
      </c>
      <c r="AV209" s="14" t="s">
        <v>159</v>
      </c>
      <c r="AW209" s="14" t="s">
        <v>35</v>
      </c>
      <c r="AX209" s="14" t="s">
        <v>81</v>
      </c>
      <c r="AY209" s="215" t="s">
        <v>145</v>
      </c>
    </row>
    <row r="210" spans="1:65" s="2" customFormat="1" ht="16.5" customHeight="1">
      <c r="A210" s="35"/>
      <c r="B210" s="36"/>
      <c r="C210" s="230" t="s">
        <v>362</v>
      </c>
      <c r="D210" s="230" t="s">
        <v>307</v>
      </c>
      <c r="E210" s="231" t="s">
        <v>501</v>
      </c>
      <c r="F210" s="232" t="s">
        <v>502</v>
      </c>
      <c r="G210" s="233" t="s">
        <v>503</v>
      </c>
      <c r="H210" s="234">
        <v>333.421</v>
      </c>
      <c r="I210" s="235"/>
      <c r="J210" s="236">
        <f>ROUND(I210*H210,2)</f>
        <v>0</v>
      </c>
      <c r="K210" s="232" t="s">
        <v>151</v>
      </c>
      <c r="L210" s="237"/>
      <c r="M210" s="238" t="s">
        <v>19</v>
      </c>
      <c r="N210" s="239" t="s">
        <v>44</v>
      </c>
      <c r="O210" s="65"/>
      <c r="P210" s="183">
        <f>O210*H210</f>
        <v>0</v>
      </c>
      <c r="Q210" s="183">
        <v>0.001</v>
      </c>
      <c r="R210" s="183">
        <f>Q210*H210</f>
        <v>0.333421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206</v>
      </c>
      <c r="AT210" s="185" t="s">
        <v>307</v>
      </c>
      <c r="AU210" s="185" t="s">
        <v>83</v>
      </c>
      <c r="AY210" s="18" t="s">
        <v>145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81</v>
      </c>
      <c r="BK210" s="186">
        <f>ROUND(I210*H210,2)</f>
        <v>0</v>
      </c>
      <c r="BL210" s="18" t="s">
        <v>159</v>
      </c>
      <c r="BM210" s="185" t="s">
        <v>504</v>
      </c>
    </row>
    <row r="211" spans="1:47" s="2" customFormat="1" ht="11.25">
      <c r="A211" s="35"/>
      <c r="B211" s="36"/>
      <c r="C211" s="37"/>
      <c r="D211" s="187" t="s">
        <v>154</v>
      </c>
      <c r="E211" s="37"/>
      <c r="F211" s="188" t="s">
        <v>502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154</v>
      </c>
      <c r="AU211" s="18" t="s">
        <v>83</v>
      </c>
    </row>
    <row r="212" spans="1:47" s="2" customFormat="1" ht="11.25">
      <c r="A212" s="35"/>
      <c r="B212" s="36"/>
      <c r="C212" s="37"/>
      <c r="D212" s="192" t="s">
        <v>155</v>
      </c>
      <c r="E212" s="37"/>
      <c r="F212" s="193" t="s">
        <v>505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155</v>
      </c>
      <c r="AU212" s="18" t="s">
        <v>83</v>
      </c>
    </row>
    <row r="213" spans="2:51" s="13" customFormat="1" ht="11.25">
      <c r="B213" s="194"/>
      <c r="C213" s="195"/>
      <c r="D213" s="187" t="s">
        <v>157</v>
      </c>
      <c r="E213" s="195"/>
      <c r="F213" s="197" t="s">
        <v>506</v>
      </c>
      <c r="G213" s="195"/>
      <c r="H213" s="198">
        <v>333.421</v>
      </c>
      <c r="I213" s="199"/>
      <c r="J213" s="195"/>
      <c r="K213" s="195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157</v>
      </c>
      <c r="AU213" s="204" t="s">
        <v>83</v>
      </c>
      <c r="AV213" s="13" t="s">
        <v>83</v>
      </c>
      <c r="AW213" s="13" t="s">
        <v>4</v>
      </c>
      <c r="AX213" s="13" t="s">
        <v>81</v>
      </c>
      <c r="AY213" s="204" t="s">
        <v>145</v>
      </c>
    </row>
    <row r="214" spans="1:65" s="2" customFormat="1" ht="33" customHeight="1">
      <c r="A214" s="35"/>
      <c r="B214" s="36"/>
      <c r="C214" s="174" t="s">
        <v>372</v>
      </c>
      <c r="D214" s="174" t="s">
        <v>148</v>
      </c>
      <c r="E214" s="175" t="s">
        <v>507</v>
      </c>
      <c r="F214" s="176" t="s">
        <v>508</v>
      </c>
      <c r="G214" s="177" t="s">
        <v>230</v>
      </c>
      <c r="H214" s="178">
        <v>13336.82</v>
      </c>
      <c r="I214" s="179"/>
      <c r="J214" s="180">
        <f>ROUND(I214*H214,2)</f>
        <v>0</v>
      </c>
      <c r="K214" s="176" t="s">
        <v>151</v>
      </c>
      <c r="L214" s="40"/>
      <c r="M214" s="181" t="s">
        <v>19</v>
      </c>
      <c r="N214" s="182" t="s">
        <v>44</v>
      </c>
      <c r="O214" s="65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5" t="s">
        <v>159</v>
      </c>
      <c r="AT214" s="185" t="s">
        <v>148</v>
      </c>
      <c r="AU214" s="185" t="s">
        <v>83</v>
      </c>
      <c r="AY214" s="18" t="s">
        <v>145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8" t="s">
        <v>81</v>
      </c>
      <c r="BK214" s="186">
        <f>ROUND(I214*H214,2)</f>
        <v>0</v>
      </c>
      <c r="BL214" s="18" t="s">
        <v>159</v>
      </c>
      <c r="BM214" s="185" t="s">
        <v>509</v>
      </c>
    </row>
    <row r="215" spans="1:47" s="2" customFormat="1" ht="29.25">
      <c r="A215" s="35"/>
      <c r="B215" s="36"/>
      <c r="C215" s="37"/>
      <c r="D215" s="187" t="s">
        <v>154</v>
      </c>
      <c r="E215" s="37"/>
      <c r="F215" s="188" t="s">
        <v>510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154</v>
      </c>
      <c r="AU215" s="18" t="s">
        <v>83</v>
      </c>
    </row>
    <row r="216" spans="1:47" s="2" customFormat="1" ht="11.25">
      <c r="A216" s="35"/>
      <c r="B216" s="36"/>
      <c r="C216" s="37"/>
      <c r="D216" s="192" t="s">
        <v>155</v>
      </c>
      <c r="E216" s="37"/>
      <c r="F216" s="193" t="s">
        <v>511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155</v>
      </c>
      <c r="AU216" s="18" t="s">
        <v>83</v>
      </c>
    </row>
    <row r="217" spans="2:51" s="13" customFormat="1" ht="11.25">
      <c r="B217" s="194"/>
      <c r="C217" s="195"/>
      <c r="D217" s="187" t="s">
        <v>157</v>
      </c>
      <c r="E217" s="196" t="s">
        <v>19</v>
      </c>
      <c r="F217" s="197" t="s">
        <v>500</v>
      </c>
      <c r="G217" s="195"/>
      <c r="H217" s="198">
        <v>13336.82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157</v>
      </c>
      <c r="AU217" s="204" t="s">
        <v>83</v>
      </c>
      <c r="AV217" s="13" t="s">
        <v>83</v>
      </c>
      <c r="AW217" s="13" t="s">
        <v>35</v>
      </c>
      <c r="AX217" s="13" t="s">
        <v>73</v>
      </c>
      <c r="AY217" s="204" t="s">
        <v>145</v>
      </c>
    </row>
    <row r="218" spans="2:51" s="14" customFormat="1" ht="11.25">
      <c r="B218" s="205"/>
      <c r="C218" s="206"/>
      <c r="D218" s="187" t="s">
        <v>157</v>
      </c>
      <c r="E218" s="207" t="s">
        <v>19</v>
      </c>
      <c r="F218" s="208" t="s">
        <v>158</v>
      </c>
      <c r="G218" s="206"/>
      <c r="H218" s="209">
        <v>13336.82</v>
      </c>
      <c r="I218" s="210"/>
      <c r="J218" s="206"/>
      <c r="K218" s="206"/>
      <c r="L218" s="211"/>
      <c r="M218" s="216"/>
      <c r="N218" s="217"/>
      <c r="O218" s="217"/>
      <c r="P218" s="217"/>
      <c r="Q218" s="217"/>
      <c r="R218" s="217"/>
      <c r="S218" s="217"/>
      <c r="T218" s="218"/>
      <c r="AT218" s="215" t="s">
        <v>157</v>
      </c>
      <c r="AU218" s="215" t="s">
        <v>83</v>
      </c>
      <c r="AV218" s="14" t="s">
        <v>159</v>
      </c>
      <c r="AW218" s="14" t="s">
        <v>35</v>
      </c>
      <c r="AX218" s="14" t="s">
        <v>81</v>
      </c>
      <c r="AY218" s="215" t="s">
        <v>145</v>
      </c>
    </row>
    <row r="219" spans="1:65" s="2" customFormat="1" ht="16.5" customHeight="1">
      <c r="A219" s="35"/>
      <c r="B219" s="36"/>
      <c r="C219" s="174" t="s">
        <v>7</v>
      </c>
      <c r="D219" s="174" t="s">
        <v>148</v>
      </c>
      <c r="E219" s="175" t="s">
        <v>512</v>
      </c>
      <c r="F219" s="176" t="s">
        <v>513</v>
      </c>
      <c r="G219" s="177" t="s">
        <v>230</v>
      </c>
      <c r="H219" s="178">
        <v>13336.82</v>
      </c>
      <c r="I219" s="179"/>
      <c r="J219" s="180">
        <f>ROUND(I219*H219,2)</f>
        <v>0</v>
      </c>
      <c r="K219" s="176" t="s">
        <v>151</v>
      </c>
      <c r="L219" s="40"/>
      <c r="M219" s="181" t="s">
        <v>19</v>
      </c>
      <c r="N219" s="182" t="s">
        <v>44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159</v>
      </c>
      <c r="AT219" s="185" t="s">
        <v>148</v>
      </c>
      <c r="AU219" s="185" t="s">
        <v>83</v>
      </c>
      <c r="AY219" s="18" t="s">
        <v>145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81</v>
      </c>
      <c r="BK219" s="186">
        <f>ROUND(I219*H219,2)</f>
        <v>0</v>
      </c>
      <c r="BL219" s="18" t="s">
        <v>159</v>
      </c>
      <c r="BM219" s="185" t="s">
        <v>514</v>
      </c>
    </row>
    <row r="220" spans="1:47" s="2" customFormat="1" ht="11.25">
      <c r="A220" s="35"/>
      <c r="B220" s="36"/>
      <c r="C220" s="37"/>
      <c r="D220" s="187" t="s">
        <v>154</v>
      </c>
      <c r="E220" s="37"/>
      <c r="F220" s="188" t="s">
        <v>515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154</v>
      </c>
      <c r="AU220" s="18" t="s">
        <v>83</v>
      </c>
    </row>
    <row r="221" spans="1:47" s="2" customFormat="1" ht="11.25">
      <c r="A221" s="35"/>
      <c r="B221" s="36"/>
      <c r="C221" s="37"/>
      <c r="D221" s="192" t="s">
        <v>155</v>
      </c>
      <c r="E221" s="37"/>
      <c r="F221" s="193" t="s">
        <v>516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155</v>
      </c>
      <c r="AU221" s="18" t="s">
        <v>83</v>
      </c>
    </row>
    <row r="222" spans="2:51" s="13" customFormat="1" ht="11.25">
      <c r="B222" s="194"/>
      <c r="C222" s="195"/>
      <c r="D222" s="187" t="s">
        <v>157</v>
      </c>
      <c r="E222" s="196" t="s">
        <v>19</v>
      </c>
      <c r="F222" s="197" t="s">
        <v>500</v>
      </c>
      <c r="G222" s="195"/>
      <c r="H222" s="198">
        <v>13336.82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157</v>
      </c>
      <c r="AU222" s="204" t="s">
        <v>83</v>
      </c>
      <c r="AV222" s="13" t="s">
        <v>83</v>
      </c>
      <c r="AW222" s="13" t="s">
        <v>35</v>
      </c>
      <c r="AX222" s="13" t="s">
        <v>81</v>
      </c>
      <c r="AY222" s="204" t="s">
        <v>145</v>
      </c>
    </row>
    <row r="223" spans="1:65" s="2" customFormat="1" ht="21.75" customHeight="1">
      <c r="A223" s="35"/>
      <c r="B223" s="36"/>
      <c r="C223" s="174" t="s">
        <v>517</v>
      </c>
      <c r="D223" s="174" t="s">
        <v>148</v>
      </c>
      <c r="E223" s="175" t="s">
        <v>518</v>
      </c>
      <c r="F223" s="176" t="s">
        <v>519</v>
      </c>
      <c r="G223" s="177" t="s">
        <v>264</v>
      </c>
      <c r="H223" s="178">
        <v>200.052</v>
      </c>
      <c r="I223" s="179"/>
      <c r="J223" s="180">
        <f>ROUND(I223*H223,2)</f>
        <v>0</v>
      </c>
      <c r="K223" s="176" t="s">
        <v>151</v>
      </c>
      <c r="L223" s="40"/>
      <c r="M223" s="181" t="s">
        <v>19</v>
      </c>
      <c r="N223" s="182" t="s">
        <v>44</v>
      </c>
      <c r="O223" s="65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5" t="s">
        <v>159</v>
      </c>
      <c r="AT223" s="185" t="s">
        <v>148</v>
      </c>
      <c r="AU223" s="185" t="s">
        <v>83</v>
      </c>
      <c r="AY223" s="18" t="s">
        <v>145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8" t="s">
        <v>81</v>
      </c>
      <c r="BK223" s="186">
        <f>ROUND(I223*H223,2)</f>
        <v>0</v>
      </c>
      <c r="BL223" s="18" t="s">
        <v>159</v>
      </c>
      <c r="BM223" s="185" t="s">
        <v>520</v>
      </c>
    </row>
    <row r="224" spans="1:47" s="2" customFormat="1" ht="11.25">
      <c r="A224" s="35"/>
      <c r="B224" s="36"/>
      <c r="C224" s="37"/>
      <c r="D224" s="187" t="s">
        <v>154</v>
      </c>
      <c r="E224" s="37"/>
      <c r="F224" s="188" t="s">
        <v>521</v>
      </c>
      <c r="G224" s="37"/>
      <c r="H224" s="37"/>
      <c r="I224" s="189"/>
      <c r="J224" s="37"/>
      <c r="K224" s="37"/>
      <c r="L224" s="40"/>
      <c r="M224" s="190"/>
      <c r="N224" s="191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154</v>
      </c>
      <c r="AU224" s="18" t="s">
        <v>83</v>
      </c>
    </row>
    <row r="225" spans="1:47" s="2" customFormat="1" ht="11.25">
      <c r="A225" s="35"/>
      <c r="B225" s="36"/>
      <c r="C225" s="37"/>
      <c r="D225" s="192" t="s">
        <v>155</v>
      </c>
      <c r="E225" s="37"/>
      <c r="F225" s="193" t="s">
        <v>522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155</v>
      </c>
      <c r="AU225" s="18" t="s">
        <v>83</v>
      </c>
    </row>
    <row r="226" spans="2:51" s="13" customFormat="1" ht="11.25">
      <c r="B226" s="194"/>
      <c r="C226" s="195"/>
      <c r="D226" s="187" t="s">
        <v>157</v>
      </c>
      <c r="E226" s="196" t="s">
        <v>19</v>
      </c>
      <c r="F226" s="197" t="s">
        <v>523</v>
      </c>
      <c r="G226" s="195"/>
      <c r="H226" s="198">
        <v>200.052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157</v>
      </c>
      <c r="AU226" s="204" t="s">
        <v>83</v>
      </c>
      <c r="AV226" s="13" t="s">
        <v>83</v>
      </c>
      <c r="AW226" s="13" t="s">
        <v>35</v>
      </c>
      <c r="AX226" s="13" t="s">
        <v>73</v>
      </c>
      <c r="AY226" s="204" t="s">
        <v>145</v>
      </c>
    </row>
    <row r="227" spans="2:51" s="14" customFormat="1" ht="11.25">
      <c r="B227" s="205"/>
      <c r="C227" s="206"/>
      <c r="D227" s="187" t="s">
        <v>157</v>
      </c>
      <c r="E227" s="207" t="s">
        <v>19</v>
      </c>
      <c r="F227" s="208" t="s">
        <v>158</v>
      </c>
      <c r="G227" s="206"/>
      <c r="H227" s="209">
        <v>200.052</v>
      </c>
      <c r="I227" s="210"/>
      <c r="J227" s="206"/>
      <c r="K227" s="206"/>
      <c r="L227" s="211"/>
      <c r="M227" s="216"/>
      <c r="N227" s="217"/>
      <c r="O227" s="217"/>
      <c r="P227" s="217"/>
      <c r="Q227" s="217"/>
      <c r="R227" s="217"/>
      <c r="S227" s="217"/>
      <c r="T227" s="218"/>
      <c r="AT227" s="215" t="s">
        <v>157</v>
      </c>
      <c r="AU227" s="215" t="s">
        <v>83</v>
      </c>
      <c r="AV227" s="14" t="s">
        <v>159</v>
      </c>
      <c r="AW227" s="14" t="s">
        <v>35</v>
      </c>
      <c r="AX227" s="14" t="s">
        <v>81</v>
      </c>
      <c r="AY227" s="215" t="s">
        <v>145</v>
      </c>
    </row>
    <row r="228" spans="1:65" s="2" customFormat="1" ht="24.2" customHeight="1">
      <c r="A228" s="35"/>
      <c r="B228" s="36"/>
      <c r="C228" s="174" t="s">
        <v>524</v>
      </c>
      <c r="D228" s="174" t="s">
        <v>148</v>
      </c>
      <c r="E228" s="175" t="s">
        <v>525</v>
      </c>
      <c r="F228" s="176" t="s">
        <v>526</v>
      </c>
      <c r="G228" s="177" t="s">
        <v>264</v>
      </c>
      <c r="H228" s="178">
        <v>2000.52</v>
      </c>
      <c r="I228" s="179"/>
      <c r="J228" s="180">
        <f>ROUND(I228*H228,2)</f>
        <v>0</v>
      </c>
      <c r="K228" s="176" t="s">
        <v>151</v>
      </c>
      <c r="L228" s="40"/>
      <c r="M228" s="181" t="s">
        <v>19</v>
      </c>
      <c r="N228" s="182" t="s">
        <v>44</v>
      </c>
      <c r="O228" s="65"/>
      <c r="P228" s="183">
        <f>O228*H228</f>
        <v>0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5" t="s">
        <v>159</v>
      </c>
      <c r="AT228" s="185" t="s">
        <v>148</v>
      </c>
      <c r="AU228" s="185" t="s">
        <v>83</v>
      </c>
      <c r="AY228" s="18" t="s">
        <v>145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8" t="s">
        <v>81</v>
      </c>
      <c r="BK228" s="186">
        <f>ROUND(I228*H228,2)</f>
        <v>0</v>
      </c>
      <c r="BL228" s="18" t="s">
        <v>159</v>
      </c>
      <c r="BM228" s="185" t="s">
        <v>527</v>
      </c>
    </row>
    <row r="229" spans="1:47" s="2" customFormat="1" ht="19.5">
      <c r="A229" s="35"/>
      <c r="B229" s="36"/>
      <c r="C229" s="37"/>
      <c r="D229" s="187" t="s">
        <v>154</v>
      </c>
      <c r="E229" s="37"/>
      <c r="F229" s="188" t="s">
        <v>528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154</v>
      </c>
      <c r="AU229" s="18" t="s">
        <v>83</v>
      </c>
    </row>
    <row r="230" spans="1:47" s="2" customFormat="1" ht="11.25">
      <c r="A230" s="35"/>
      <c r="B230" s="36"/>
      <c r="C230" s="37"/>
      <c r="D230" s="192" t="s">
        <v>155</v>
      </c>
      <c r="E230" s="37"/>
      <c r="F230" s="193" t="s">
        <v>529</v>
      </c>
      <c r="G230" s="37"/>
      <c r="H230" s="37"/>
      <c r="I230" s="189"/>
      <c r="J230" s="37"/>
      <c r="K230" s="37"/>
      <c r="L230" s="40"/>
      <c r="M230" s="190"/>
      <c r="N230" s="191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155</v>
      </c>
      <c r="AU230" s="18" t="s">
        <v>83</v>
      </c>
    </row>
    <row r="231" spans="2:51" s="13" customFormat="1" ht="11.25">
      <c r="B231" s="194"/>
      <c r="C231" s="195"/>
      <c r="D231" s="187" t="s">
        <v>157</v>
      </c>
      <c r="E231" s="196" t="s">
        <v>19</v>
      </c>
      <c r="F231" s="197" t="s">
        <v>530</v>
      </c>
      <c r="G231" s="195"/>
      <c r="H231" s="198">
        <v>2000.52</v>
      </c>
      <c r="I231" s="199"/>
      <c r="J231" s="195"/>
      <c r="K231" s="195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157</v>
      </c>
      <c r="AU231" s="204" t="s">
        <v>83</v>
      </c>
      <c r="AV231" s="13" t="s">
        <v>83</v>
      </c>
      <c r="AW231" s="13" t="s">
        <v>35</v>
      </c>
      <c r="AX231" s="13" t="s">
        <v>73</v>
      </c>
      <c r="AY231" s="204" t="s">
        <v>145</v>
      </c>
    </row>
    <row r="232" spans="2:51" s="14" customFormat="1" ht="11.25">
      <c r="B232" s="205"/>
      <c r="C232" s="206"/>
      <c r="D232" s="187" t="s">
        <v>157</v>
      </c>
      <c r="E232" s="207" t="s">
        <v>19</v>
      </c>
      <c r="F232" s="208" t="s">
        <v>158</v>
      </c>
      <c r="G232" s="206"/>
      <c r="H232" s="209">
        <v>2000.52</v>
      </c>
      <c r="I232" s="210"/>
      <c r="J232" s="206"/>
      <c r="K232" s="206"/>
      <c r="L232" s="211"/>
      <c r="M232" s="216"/>
      <c r="N232" s="217"/>
      <c r="O232" s="217"/>
      <c r="P232" s="217"/>
      <c r="Q232" s="217"/>
      <c r="R232" s="217"/>
      <c r="S232" s="217"/>
      <c r="T232" s="218"/>
      <c r="AT232" s="215" t="s">
        <v>157</v>
      </c>
      <c r="AU232" s="215" t="s">
        <v>83</v>
      </c>
      <c r="AV232" s="14" t="s">
        <v>159</v>
      </c>
      <c r="AW232" s="14" t="s">
        <v>35</v>
      </c>
      <c r="AX232" s="14" t="s">
        <v>81</v>
      </c>
      <c r="AY232" s="215" t="s">
        <v>145</v>
      </c>
    </row>
    <row r="233" spans="2:63" s="12" customFormat="1" ht="22.9" customHeight="1">
      <c r="B233" s="158"/>
      <c r="C233" s="159"/>
      <c r="D233" s="160" t="s">
        <v>72</v>
      </c>
      <c r="E233" s="172" t="s">
        <v>159</v>
      </c>
      <c r="F233" s="172" t="s">
        <v>531</v>
      </c>
      <c r="G233" s="159"/>
      <c r="H233" s="159"/>
      <c r="I233" s="162"/>
      <c r="J233" s="173">
        <f>BK233</f>
        <v>0</v>
      </c>
      <c r="K233" s="159"/>
      <c r="L233" s="164"/>
      <c r="M233" s="165"/>
      <c r="N233" s="166"/>
      <c r="O233" s="166"/>
      <c r="P233" s="167">
        <f>SUM(P234:P239)</f>
        <v>0</v>
      </c>
      <c r="Q233" s="166"/>
      <c r="R233" s="167">
        <f>SUM(R234:R239)</f>
        <v>19.418759999999995</v>
      </c>
      <c r="S233" s="166"/>
      <c r="T233" s="168">
        <f>SUM(T234:T239)</f>
        <v>0</v>
      </c>
      <c r="AR233" s="169" t="s">
        <v>81</v>
      </c>
      <c r="AT233" s="170" t="s">
        <v>72</v>
      </c>
      <c r="AU233" s="170" t="s">
        <v>81</v>
      </c>
      <c r="AY233" s="169" t="s">
        <v>145</v>
      </c>
      <c r="BK233" s="171">
        <f>SUM(BK234:BK239)</f>
        <v>0</v>
      </c>
    </row>
    <row r="234" spans="1:65" s="2" customFormat="1" ht="21.75" customHeight="1">
      <c r="A234" s="35"/>
      <c r="B234" s="36"/>
      <c r="C234" s="174" t="s">
        <v>532</v>
      </c>
      <c r="D234" s="174" t="s">
        <v>148</v>
      </c>
      <c r="E234" s="175" t="s">
        <v>533</v>
      </c>
      <c r="F234" s="176" t="s">
        <v>534</v>
      </c>
      <c r="G234" s="177" t="s">
        <v>230</v>
      </c>
      <c r="H234" s="178">
        <v>64.6</v>
      </c>
      <c r="I234" s="179"/>
      <c r="J234" s="180">
        <f>ROUND(I234*H234,2)</f>
        <v>0</v>
      </c>
      <c r="K234" s="176" t="s">
        <v>151</v>
      </c>
      <c r="L234" s="40"/>
      <c r="M234" s="181" t="s">
        <v>19</v>
      </c>
      <c r="N234" s="182" t="s">
        <v>44</v>
      </c>
      <c r="O234" s="65"/>
      <c r="P234" s="183">
        <f>O234*H234</f>
        <v>0</v>
      </c>
      <c r="Q234" s="183">
        <v>0.3006</v>
      </c>
      <c r="R234" s="183">
        <f>Q234*H234</f>
        <v>19.418759999999995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159</v>
      </c>
      <c r="AT234" s="185" t="s">
        <v>148</v>
      </c>
      <c r="AU234" s="185" t="s">
        <v>83</v>
      </c>
      <c r="AY234" s="18" t="s">
        <v>145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81</v>
      </c>
      <c r="BK234" s="186">
        <f>ROUND(I234*H234,2)</f>
        <v>0</v>
      </c>
      <c r="BL234" s="18" t="s">
        <v>159</v>
      </c>
      <c r="BM234" s="185" t="s">
        <v>535</v>
      </c>
    </row>
    <row r="235" spans="1:47" s="2" customFormat="1" ht="11.25">
      <c r="A235" s="35"/>
      <c r="B235" s="36"/>
      <c r="C235" s="37"/>
      <c r="D235" s="187" t="s">
        <v>154</v>
      </c>
      <c r="E235" s="37"/>
      <c r="F235" s="188" t="s">
        <v>536</v>
      </c>
      <c r="G235" s="37"/>
      <c r="H235" s="37"/>
      <c r="I235" s="189"/>
      <c r="J235" s="37"/>
      <c r="K235" s="37"/>
      <c r="L235" s="40"/>
      <c r="M235" s="190"/>
      <c r="N235" s="191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154</v>
      </c>
      <c r="AU235" s="18" t="s">
        <v>83</v>
      </c>
    </row>
    <row r="236" spans="1:47" s="2" customFormat="1" ht="11.25">
      <c r="A236" s="35"/>
      <c r="B236" s="36"/>
      <c r="C236" s="37"/>
      <c r="D236" s="192" t="s">
        <v>155</v>
      </c>
      <c r="E236" s="37"/>
      <c r="F236" s="193" t="s">
        <v>537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155</v>
      </c>
      <c r="AU236" s="18" t="s">
        <v>83</v>
      </c>
    </row>
    <row r="237" spans="2:51" s="15" customFormat="1" ht="11.25">
      <c r="B237" s="220"/>
      <c r="C237" s="221"/>
      <c r="D237" s="187" t="s">
        <v>157</v>
      </c>
      <c r="E237" s="222" t="s">
        <v>19</v>
      </c>
      <c r="F237" s="223" t="s">
        <v>538</v>
      </c>
      <c r="G237" s="221"/>
      <c r="H237" s="222" t="s">
        <v>19</v>
      </c>
      <c r="I237" s="224"/>
      <c r="J237" s="221"/>
      <c r="K237" s="221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83</v>
      </c>
      <c r="AV237" s="15" t="s">
        <v>81</v>
      </c>
      <c r="AW237" s="15" t="s">
        <v>35</v>
      </c>
      <c r="AX237" s="15" t="s">
        <v>73</v>
      </c>
      <c r="AY237" s="229" t="s">
        <v>145</v>
      </c>
    </row>
    <row r="238" spans="2:51" s="13" customFormat="1" ht="11.25">
      <c r="B238" s="194"/>
      <c r="C238" s="195"/>
      <c r="D238" s="187" t="s">
        <v>157</v>
      </c>
      <c r="E238" s="196" t="s">
        <v>19</v>
      </c>
      <c r="F238" s="197" t="s">
        <v>539</v>
      </c>
      <c r="G238" s="195"/>
      <c r="H238" s="198">
        <v>64.6</v>
      </c>
      <c r="I238" s="199"/>
      <c r="J238" s="195"/>
      <c r="K238" s="195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157</v>
      </c>
      <c r="AU238" s="204" t="s">
        <v>83</v>
      </c>
      <c r="AV238" s="13" t="s">
        <v>83</v>
      </c>
      <c r="AW238" s="13" t="s">
        <v>35</v>
      </c>
      <c r="AX238" s="13" t="s">
        <v>73</v>
      </c>
      <c r="AY238" s="204" t="s">
        <v>145</v>
      </c>
    </row>
    <row r="239" spans="2:51" s="14" customFormat="1" ht="11.25">
      <c r="B239" s="205"/>
      <c r="C239" s="206"/>
      <c r="D239" s="187" t="s">
        <v>157</v>
      </c>
      <c r="E239" s="207" t="s">
        <v>19</v>
      </c>
      <c r="F239" s="208" t="s">
        <v>158</v>
      </c>
      <c r="G239" s="206"/>
      <c r="H239" s="209">
        <v>64.6</v>
      </c>
      <c r="I239" s="210"/>
      <c r="J239" s="206"/>
      <c r="K239" s="206"/>
      <c r="L239" s="211"/>
      <c r="M239" s="216"/>
      <c r="N239" s="217"/>
      <c r="O239" s="217"/>
      <c r="P239" s="217"/>
      <c r="Q239" s="217"/>
      <c r="R239" s="217"/>
      <c r="S239" s="217"/>
      <c r="T239" s="218"/>
      <c r="AT239" s="215" t="s">
        <v>157</v>
      </c>
      <c r="AU239" s="215" t="s">
        <v>83</v>
      </c>
      <c r="AV239" s="14" t="s">
        <v>159</v>
      </c>
      <c r="AW239" s="14" t="s">
        <v>35</v>
      </c>
      <c r="AX239" s="14" t="s">
        <v>81</v>
      </c>
      <c r="AY239" s="215" t="s">
        <v>145</v>
      </c>
    </row>
    <row r="240" spans="2:63" s="12" customFormat="1" ht="22.9" customHeight="1">
      <c r="B240" s="158"/>
      <c r="C240" s="159"/>
      <c r="D240" s="160" t="s">
        <v>72</v>
      </c>
      <c r="E240" s="172" t="s">
        <v>144</v>
      </c>
      <c r="F240" s="172" t="s">
        <v>540</v>
      </c>
      <c r="G240" s="159"/>
      <c r="H240" s="159"/>
      <c r="I240" s="162"/>
      <c r="J240" s="173">
        <f>BK240</f>
        <v>0</v>
      </c>
      <c r="K240" s="159"/>
      <c r="L240" s="164"/>
      <c r="M240" s="165"/>
      <c r="N240" s="166"/>
      <c r="O240" s="166"/>
      <c r="P240" s="167">
        <f>SUM(P241:P334)</f>
        <v>0</v>
      </c>
      <c r="Q240" s="166"/>
      <c r="R240" s="167">
        <f>SUM(R241:R334)</f>
        <v>640.4470719999999</v>
      </c>
      <c r="S240" s="166"/>
      <c r="T240" s="168">
        <f>SUM(T241:T334)</f>
        <v>0</v>
      </c>
      <c r="AR240" s="169" t="s">
        <v>81</v>
      </c>
      <c r="AT240" s="170" t="s">
        <v>72</v>
      </c>
      <c r="AU240" s="170" t="s">
        <v>81</v>
      </c>
      <c r="AY240" s="169" t="s">
        <v>145</v>
      </c>
      <c r="BK240" s="171">
        <f>SUM(BK241:BK334)</f>
        <v>0</v>
      </c>
    </row>
    <row r="241" spans="1:65" s="2" customFormat="1" ht="16.5" customHeight="1">
      <c r="A241" s="35"/>
      <c r="B241" s="36"/>
      <c r="C241" s="174" t="s">
        <v>541</v>
      </c>
      <c r="D241" s="174" t="s">
        <v>148</v>
      </c>
      <c r="E241" s="175" t="s">
        <v>542</v>
      </c>
      <c r="F241" s="176" t="s">
        <v>543</v>
      </c>
      <c r="G241" s="177" t="s">
        <v>264</v>
      </c>
      <c r="H241" s="178">
        <v>0.161</v>
      </c>
      <c r="I241" s="179"/>
      <c r="J241" s="180">
        <f>ROUND(I241*H241,2)</f>
        <v>0</v>
      </c>
      <c r="K241" s="176" t="s">
        <v>151</v>
      </c>
      <c r="L241" s="40"/>
      <c r="M241" s="181" t="s">
        <v>19</v>
      </c>
      <c r="N241" s="182" t="s">
        <v>44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159</v>
      </c>
      <c r="AT241" s="185" t="s">
        <v>148</v>
      </c>
      <c r="AU241" s="185" t="s">
        <v>83</v>
      </c>
      <c r="AY241" s="18" t="s">
        <v>145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81</v>
      </c>
      <c r="BK241" s="186">
        <f>ROUND(I241*H241,2)</f>
        <v>0</v>
      </c>
      <c r="BL241" s="18" t="s">
        <v>159</v>
      </c>
      <c r="BM241" s="185" t="s">
        <v>544</v>
      </c>
    </row>
    <row r="242" spans="1:47" s="2" customFormat="1" ht="11.25">
      <c r="A242" s="35"/>
      <c r="B242" s="36"/>
      <c r="C242" s="37"/>
      <c r="D242" s="187" t="s">
        <v>154</v>
      </c>
      <c r="E242" s="37"/>
      <c r="F242" s="188" t="s">
        <v>545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154</v>
      </c>
      <c r="AU242" s="18" t="s">
        <v>83</v>
      </c>
    </row>
    <row r="243" spans="1:47" s="2" customFormat="1" ht="11.25">
      <c r="A243" s="35"/>
      <c r="B243" s="36"/>
      <c r="C243" s="37"/>
      <c r="D243" s="192" t="s">
        <v>155</v>
      </c>
      <c r="E243" s="37"/>
      <c r="F243" s="193" t="s">
        <v>546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155</v>
      </c>
      <c r="AU243" s="18" t="s">
        <v>83</v>
      </c>
    </row>
    <row r="244" spans="1:47" s="2" customFormat="1" ht="39">
      <c r="A244" s="35"/>
      <c r="B244" s="36"/>
      <c r="C244" s="37"/>
      <c r="D244" s="187" t="s">
        <v>183</v>
      </c>
      <c r="E244" s="37"/>
      <c r="F244" s="219" t="s">
        <v>547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183</v>
      </c>
      <c r="AU244" s="18" t="s">
        <v>83</v>
      </c>
    </row>
    <row r="245" spans="2:51" s="15" customFormat="1" ht="11.25">
      <c r="B245" s="220"/>
      <c r="C245" s="221"/>
      <c r="D245" s="187" t="s">
        <v>157</v>
      </c>
      <c r="E245" s="222" t="s">
        <v>19</v>
      </c>
      <c r="F245" s="223" t="s">
        <v>548</v>
      </c>
      <c r="G245" s="221"/>
      <c r="H245" s="222" t="s">
        <v>19</v>
      </c>
      <c r="I245" s="224"/>
      <c r="J245" s="221"/>
      <c r="K245" s="221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157</v>
      </c>
      <c r="AU245" s="229" t="s">
        <v>83</v>
      </c>
      <c r="AV245" s="15" t="s">
        <v>81</v>
      </c>
      <c r="AW245" s="15" t="s">
        <v>35</v>
      </c>
      <c r="AX245" s="15" t="s">
        <v>73</v>
      </c>
      <c r="AY245" s="229" t="s">
        <v>145</v>
      </c>
    </row>
    <row r="246" spans="2:51" s="13" customFormat="1" ht="11.25">
      <c r="B246" s="194"/>
      <c r="C246" s="195"/>
      <c r="D246" s="187" t="s">
        <v>157</v>
      </c>
      <c r="E246" s="196" t="s">
        <v>19</v>
      </c>
      <c r="F246" s="197" t="s">
        <v>549</v>
      </c>
      <c r="G246" s="195"/>
      <c r="H246" s="198">
        <v>0.161</v>
      </c>
      <c r="I246" s="199"/>
      <c r="J246" s="195"/>
      <c r="K246" s="195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157</v>
      </c>
      <c r="AU246" s="204" t="s">
        <v>83</v>
      </c>
      <c r="AV246" s="13" t="s">
        <v>83</v>
      </c>
      <c r="AW246" s="13" t="s">
        <v>35</v>
      </c>
      <c r="AX246" s="13" t="s">
        <v>73</v>
      </c>
      <c r="AY246" s="204" t="s">
        <v>145</v>
      </c>
    </row>
    <row r="247" spans="2:51" s="14" customFormat="1" ht="11.25">
      <c r="B247" s="205"/>
      <c r="C247" s="206"/>
      <c r="D247" s="187" t="s">
        <v>157</v>
      </c>
      <c r="E247" s="207" t="s">
        <v>19</v>
      </c>
      <c r="F247" s="208" t="s">
        <v>158</v>
      </c>
      <c r="G247" s="206"/>
      <c r="H247" s="209">
        <v>0.161</v>
      </c>
      <c r="I247" s="210"/>
      <c r="J247" s="206"/>
      <c r="K247" s="206"/>
      <c r="L247" s="211"/>
      <c r="M247" s="216"/>
      <c r="N247" s="217"/>
      <c r="O247" s="217"/>
      <c r="P247" s="217"/>
      <c r="Q247" s="217"/>
      <c r="R247" s="217"/>
      <c r="S247" s="217"/>
      <c r="T247" s="218"/>
      <c r="AT247" s="215" t="s">
        <v>157</v>
      </c>
      <c r="AU247" s="215" t="s">
        <v>83</v>
      </c>
      <c r="AV247" s="14" t="s">
        <v>159</v>
      </c>
      <c r="AW247" s="14" t="s">
        <v>35</v>
      </c>
      <c r="AX247" s="14" t="s">
        <v>81</v>
      </c>
      <c r="AY247" s="215" t="s">
        <v>145</v>
      </c>
    </row>
    <row r="248" spans="1:65" s="2" customFormat="1" ht="37.9" customHeight="1">
      <c r="A248" s="35"/>
      <c r="B248" s="36"/>
      <c r="C248" s="174" t="s">
        <v>550</v>
      </c>
      <c r="D248" s="174" t="s">
        <v>148</v>
      </c>
      <c r="E248" s="175" t="s">
        <v>551</v>
      </c>
      <c r="F248" s="176" t="s">
        <v>552</v>
      </c>
      <c r="G248" s="177" t="s">
        <v>230</v>
      </c>
      <c r="H248" s="178">
        <v>7080.881</v>
      </c>
      <c r="I248" s="179"/>
      <c r="J248" s="180">
        <f>ROUND(I248*H248,2)</f>
        <v>0</v>
      </c>
      <c r="K248" s="176" t="s">
        <v>151</v>
      </c>
      <c r="L248" s="40"/>
      <c r="M248" s="181" t="s">
        <v>19</v>
      </c>
      <c r="N248" s="182" t="s">
        <v>44</v>
      </c>
      <c r="O248" s="65"/>
      <c r="P248" s="183">
        <f>O248*H248</f>
        <v>0</v>
      </c>
      <c r="Q248" s="183">
        <v>0</v>
      </c>
      <c r="R248" s="183">
        <f>Q248*H248</f>
        <v>0</v>
      </c>
      <c r="S248" s="183">
        <v>0</v>
      </c>
      <c r="T248" s="18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5" t="s">
        <v>159</v>
      </c>
      <c r="AT248" s="185" t="s">
        <v>148</v>
      </c>
      <c r="AU248" s="185" t="s">
        <v>83</v>
      </c>
      <c r="AY248" s="18" t="s">
        <v>145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8" t="s">
        <v>81</v>
      </c>
      <c r="BK248" s="186">
        <f>ROUND(I248*H248,2)</f>
        <v>0</v>
      </c>
      <c r="BL248" s="18" t="s">
        <v>159</v>
      </c>
      <c r="BM248" s="185" t="s">
        <v>553</v>
      </c>
    </row>
    <row r="249" spans="1:47" s="2" customFormat="1" ht="48.75">
      <c r="A249" s="35"/>
      <c r="B249" s="36"/>
      <c r="C249" s="37"/>
      <c r="D249" s="187" t="s">
        <v>154</v>
      </c>
      <c r="E249" s="37"/>
      <c r="F249" s="188" t="s">
        <v>554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154</v>
      </c>
      <c r="AU249" s="18" t="s">
        <v>83</v>
      </c>
    </row>
    <row r="250" spans="1:47" s="2" customFormat="1" ht="11.25">
      <c r="A250" s="35"/>
      <c r="B250" s="36"/>
      <c r="C250" s="37"/>
      <c r="D250" s="192" t="s">
        <v>155</v>
      </c>
      <c r="E250" s="37"/>
      <c r="F250" s="193" t="s">
        <v>555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155</v>
      </c>
      <c r="AU250" s="18" t="s">
        <v>83</v>
      </c>
    </row>
    <row r="251" spans="2:51" s="15" customFormat="1" ht="22.5">
      <c r="B251" s="220"/>
      <c r="C251" s="221"/>
      <c r="D251" s="187" t="s">
        <v>157</v>
      </c>
      <c r="E251" s="222" t="s">
        <v>19</v>
      </c>
      <c r="F251" s="223" t="s">
        <v>556</v>
      </c>
      <c r="G251" s="221"/>
      <c r="H251" s="222" t="s">
        <v>19</v>
      </c>
      <c r="I251" s="224"/>
      <c r="J251" s="221"/>
      <c r="K251" s="221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83</v>
      </c>
      <c r="AV251" s="15" t="s">
        <v>81</v>
      </c>
      <c r="AW251" s="15" t="s">
        <v>35</v>
      </c>
      <c r="AX251" s="15" t="s">
        <v>73</v>
      </c>
      <c r="AY251" s="229" t="s">
        <v>145</v>
      </c>
    </row>
    <row r="252" spans="2:51" s="13" customFormat="1" ht="11.25">
      <c r="B252" s="194"/>
      <c r="C252" s="195"/>
      <c r="D252" s="187" t="s">
        <v>157</v>
      </c>
      <c r="E252" s="196" t="s">
        <v>19</v>
      </c>
      <c r="F252" s="197" t="s">
        <v>557</v>
      </c>
      <c r="G252" s="195"/>
      <c r="H252" s="198">
        <v>7080.881</v>
      </c>
      <c r="I252" s="199"/>
      <c r="J252" s="195"/>
      <c r="K252" s="195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157</v>
      </c>
      <c r="AU252" s="204" t="s">
        <v>83</v>
      </c>
      <c r="AV252" s="13" t="s">
        <v>83</v>
      </c>
      <c r="AW252" s="13" t="s">
        <v>35</v>
      </c>
      <c r="AX252" s="13" t="s">
        <v>73</v>
      </c>
      <c r="AY252" s="204" t="s">
        <v>145</v>
      </c>
    </row>
    <row r="253" spans="2:51" s="14" customFormat="1" ht="11.25">
      <c r="B253" s="205"/>
      <c r="C253" s="206"/>
      <c r="D253" s="187" t="s">
        <v>157</v>
      </c>
      <c r="E253" s="207" t="s">
        <v>19</v>
      </c>
      <c r="F253" s="208" t="s">
        <v>158</v>
      </c>
      <c r="G253" s="206"/>
      <c r="H253" s="209">
        <v>7080.881</v>
      </c>
      <c r="I253" s="210"/>
      <c r="J253" s="206"/>
      <c r="K253" s="206"/>
      <c r="L253" s="211"/>
      <c r="M253" s="216"/>
      <c r="N253" s="217"/>
      <c r="O253" s="217"/>
      <c r="P253" s="217"/>
      <c r="Q253" s="217"/>
      <c r="R253" s="217"/>
      <c r="S253" s="217"/>
      <c r="T253" s="218"/>
      <c r="AT253" s="215" t="s">
        <v>157</v>
      </c>
      <c r="AU253" s="215" t="s">
        <v>83</v>
      </c>
      <c r="AV253" s="14" t="s">
        <v>159</v>
      </c>
      <c r="AW253" s="14" t="s">
        <v>35</v>
      </c>
      <c r="AX253" s="14" t="s">
        <v>81</v>
      </c>
      <c r="AY253" s="215" t="s">
        <v>145</v>
      </c>
    </row>
    <row r="254" spans="1:65" s="2" customFormat="1" ht="16.5" customHeight="1">
      <c r="A254" s="35"/>
      <c r="B254" s="36"/>
      <c r="C254" s="230" t="s">
        <v>558</v>
      </c>
      <c r="D254" s="230" t="s">
        <v>307</v>
      </c>
      <c r="E254" s="231" t="s">
        <v>559</v>
      </c>
      <c r="F254" s="232" t="s">
        <v>560</v>
      </c>
      <c r="G254" s="233" t="s">
        <v>285</v>
      </c>
      <c r="H254" s="234">
        <v>199.931</v>
      </c>
      <c r="I254" s="235"/>
      <c r="J254" s="236">
        <f>ROUND(I254*H254,2)</f>
        <v>0</v>
      </c>
      <c r="K254" s="232" t="s">
        <v>151</v>
      </c>
      <c r="L254" s="237"/>
      <c r="M254" s="238" t="s">
        <v>19</v>
      </c>
      <c r="N254" s="239" t="s">
        <v>44</v>
      </c>
      <c r="O254" s="65"/>
      <c r="P254" s="183">
        <f>O254*H254</f>
        <v>0</v>
      </c>
      <c r="Q254" s="183">
        <v>1</v>
      </c>
      <c r="R254" s="183">
        <f>Q254*H254</f>
        <v>199.931</v>
      </c>
      <c r="S254" s="183">
        <v>0</v>
      </c>
      <c r="T254" s="18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206</v>
      </c>
      <c r="AT254" s="185" t="s">
        <v>307</v>
      </c>
      <c r="AU254" s="185" t="s">
        <v>83</v>
      </c>
      <c r="AY254" s="18" t="s">
        <v>145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18" t="s">
        <v>81</v>
      </c>
      <c r="BK254" s="186">
        <f>ROUND(I254*H254,2)</f>
        <v>0</v>
      </c>
      <c r="BL254" s="18" t="s">
        <v>159</v>
      </c>
      <c r="BM254" s="185" t="s">
        <v>561</v>
      </c>
    </row>
    <row r="255" spans="1:47" s="2" customFormat="1" ht="11.25">
      <c r="A255" s="35"/>
      <c r="B255" s="36"/>
      <c r="C255" s="37"/>
      <c r="D255" s="187" t="s">
        <v>154</v>
      </c>
      <c r="E255" s="37"/>
      <c r="F255" s="188" t="s">
        <v>560</v>
      </c>
      <c r="G255" s="37"/>
      <c r="H255" s="37"/>
      <c r="I255" s="189"/>
      <c r="J255" s="37"/>
      <c r="K255" s="37"/>
      <c r="L255" s="40"/>
      <c r="M255" s="190"/>
      <c r="N255" s="191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154</v>
      </c>
      <c r="AU255" s="18" t="s">
        <v>83</v>
      </c>
    </row>
    <row r="256" spans="1:47" s="2" customFormat="1" ht="11.25">
      <c r="A256" s="35"/>
      <c r="B256" s="36"/>
      <c r="C256" s="37"/>
      <c r="D256" s="192" t="s">
        <v>155</v>
      </c>
      <c r="E256" s="37"/>
      <c r="F256" s="193" t="s">
        <v>562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155</v>
      </c>
      <c r="AU256" s="18" t="s">
        <v>83</v>
      </c>
    </row>
    <row r="257" spans="2:51" s="13" customFormat="1" ht="11.25">
      <c r="B257" s="194"/>
      <c r="C257" s="195"/>
      <c r="D257" s="187" t="s">
        <v>157</v>
      </c>
      <c r="E257" s="196" t="s">
        <v>19</v>
      </c>
      <c r="F257" s="197" t="s">
        <v>563</v>
      </c>
      <c r="G257" s="195"/>
      <c r="H257" s="198">
        <v>199.931</v>
      </c>
      <c r="I257" s="199"/>
      <c r="J257" s="195"/>
      <c r="K257" s="195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157</v>
      </c>
      <c r="AU257" s="204" t="s">
        <v>83</v>
      </c>
      <c r="AV257" s="13" t="s">
        <v>83</v>
      </c>
      <c r="AW257" s="13" t="s">
        <v>35</v>
      </c>
      <c r="AX257" s="13" t="s">
        <v>73</v>
      </c>
      <c r="AY257" s="204" t="s">
        <v>145</v>
      </c>
    </row>
    <row r="258" spans="2:51" s="14" customFormat="1" ht="11.25">
      <c r="B258" s="205"/>
      <c r="C258" s="206"/>
      <c r="D258" s="187" t="s">
        <v>157</v>
      </c>
      <c r="E258" s="207" t="s">
        <v>19</v>
      </c>
      <c r="F258" s="208" t="s">
        <v>158</v>
      </c>
      <c r="G258" s="206"/>
      <c r="H258" s="209">
        <v>199.931</v>
      </c>
      <c r="I258" s="210"/>
      <c r="J258" s="206"/>
      <c r="K258" s="206"/>
      <c r="L258" s="211"/>
      <c r="M258" s="216"/>
      <c r="N258" s="217"/>
      <c r="O258" s="217"/>
      <c r="P258" s="217"/>
      <c r="Q258" s="217"/>
      <c r="R258" s="217"/>
      <c r="S258" s="217"/>
      <c r="T258" s="218"/>
      <c r="AT258" s="215" t="s">
        <v>157</v>
      </c>
      <c r="AU258" s="215" t="s">
        <v>83</v>
      </c>
      <c r="AV258" s="14" t="s">
        <v>159</v>
      </c>
      <c r="AW258" s="14" t="s">
        <v>35</v>
      </c>
      <c r="AX258" s="14" t="s">
        <v>81</v>
      </c>
      <c r="AY258" s="215" t="s">
        <v>145</v>
      </c>
    </row>
    <row r="259" spans="1:65" s="2" customFormat="1" ht="16.5" customHeight="1">
      <c r="A259" s="35"/>
      <c r="B259" s="36"/>
      <c r="C259" s="174" t="s">
        <v>564</v>
      </c>
      <c r="D259" s="174" t="s">
        <v>148</v>
      </c>
      <c r="E259" s="175" t="s">
        <v>565</v>
      </c>
      <c r="F259" s="176" t="s">
        <v>566</v>
      </c>
      <c r="G259" s="177" t="s">
        <v>230</v>
      </c>
      <c r="H259" s="178">
        <v>7015.895</v>
      </c>
      <c r="I259" s="179"/>
      <c r="J259" s="180">
        <f>ROUND(I259*H259,2)</f>
        <v>0</v>
      </c>
      <c r="K259" s="176" t="s">
        <v>151</v>
      </c>
      <c r="L259" s="40"/>
      <c r="M259" s="181" t="s">
        <v>19</v>
      </c>
      <c r="N259" s="182" t="s">
        <v>44</v>
      </c>
      <c r="O259" s="65"/>
      <c r="P259" s="183">
        <f>O259*H259</f>
        <v>0</v>
      </c>
      <c r="Q259" s="183">
        <v>0</v>
      </c>
      <c r="R259" s="183">
        <f>Q259*H259</f>
        <v>0</v>
      </c>
      <c r="S259" s="183">
        <v>0</v>
      </c>
      <c r="T259" s="18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159</v>
      </c>
      <c r="AT259" s="185" t="s">
        <v>148</v>
      </c>
      <c r="AU259" s="185" t="s">
        <v>83</v>
      </c>
      <c r="AY259" s="18" t="s">
        <v>145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81</v>
      </c>
      <c r="BK259" s="186">
        <f>ROUND(I259*H259,2)</f>
        <v>0</v>
      </c>
      <c r="BL259" s="18" t="s">
        <v>159</v>
      </c>
      <c r="BM259" s="185" t="s">
        <v>567</v>
      </c>
    </row>
    <row r="260" spans="1:47" s="2" customFormat="1" ht="19.5">
      <c r="A260" s="35"/>
      <c r="B260" s="36"/>
      <c r="C260" s="37"/>
      <c r="D260" s="187" t="s">
        <v>154</v>
      </c>
      <c r="E260" s="37"/>
      <c r="F260" s="188" t="s">
        <v>568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154</v>
      </c>
      <c r="AU260" s="18" t="s">
        <v>83</v>
      </c>
    </row>
    <row r="261" spans="1:47" s="2" customFormat="1" ht="11.25">
      <c r="A261" s="35"/>
      <c r="B261" s="36"/>
      <c r="C261" s="37"/>
      <c r="D261" s="192" t="s">
        <v>155</v>
      </c>
      <c r="E261" s="37"/>
      <c r="F261" s="193" t="s">
        <v>569</v>
      </c>
      <c r="G261" s="37"/>
      <c r="H261" s="37"/>
      <c r="I261" s="189"/>
      <c r="J261" s="37"/>
      <c r="K261" s="37"/>
      <c r="L261" s="40"/>
      <c r="M261" s="190"/>
      <c r="N261" s="191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155</v>
      </c>
      <c r="AU261" s="18" t="s">
        <v>83</v>
      </c>
    </row>
    <row r="262" spans="2:51" s="15" customFormat="1" ht="11.25">
      <c r="B262" s="220"/>
      <c r="C262" s="221"/>
      <c r="D262" s="187" t="s">
        <v>157</v>
      </c>
      <c r="E262" s="222" t="s">
        <v>19</v>
      </c>
      <c r="F262" s="223" t="s">
        <v>570</v>
      </c>
      <c r="G262" s="221"/>
      <c r="H262" s="222" t="s">
        <v>19</v>
      </c>
      <c r="I262" s="224"/>
      <c r="J262" s="221"/>
      <c r="K262" s="221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157</v>
      </c>
      <c r="AU262" s="229" t="s">
        <v>83</v>
      </c>
      <c r="AV262" s="15" t="s">
        <v>81</v>
      </c>
      <c r="AW262" s="15" t="s">
        <v>35</v>
      </c>
      <c r="AX262" s="15" t="s">
        <v>73</v>
      </c>
      <c r="AY262" s="229" t="s">
        <v>145</v>
      </c>
    </row>
    <row r="263" spans="2:51" s="13" customFormat="1" ht="11.25">
      <c r="B263" s="194"/>
      <c r="C263" s="195"/>
      <c r="D263" s="187" t="s">
        <v>157</v>
      </c>
      <c r="E263" s="196" t="s">
        <v>19</v>
      </c>
      <c r="F263" s="197" t="s">
        <v>571</v>
      </c>
      <c r="G263" s="195"/>
      <c r="H263" s="198">
        <v>7080.88</v>
      </c>
      <c r="I263" s="199"/>
      <c r="J263" s="195"/>
      <c r="K263" s="195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157</v>
      </c>
      <c r="AU263" s="204" t="s">
        <v>83</v>
      </c>
      <c r="AV263" s="13" t="s">
        <v>83</v>
      </c>
      <c r="AW263" s="13" t="s">
        <v>35</v>
      </c>
      <c r="AX263" s="13" t="s">
        <v>73</v>
      </c>
      <c r="AY263" s="204" t="s">
        <v>145</v>
      </c>
    </row>
    <row r="264" spans="2:51" s="13" customFormat="1" ht="11.25">
      <c r="B264" s="194"/>
      <c r="C264" s="195"/>
      <c r="D264" s="187" t="s">
        <v>157</v>
      </c>
      <c r="E264" s="196" t="s">
        <v>19</v>
      </c>
      <c r="F264" s="197" t="s">
        <v>572</v>
      </c>
      <c r="G264" s="195"/>
      <c r="H264" s="198">
        <v>-64.985</v>
      </c>
      <c r="I264" s="199"/>
      <c r="J264" s="195"/>
      <c r="K264" s="195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157</v>
      </c>
      <c r="AU264" s="204" t="s">
        <v>83</v>
      </c>
      <c r="AV264" s="13" t="s">
        <v>83</v>
      </c>
      <c r="AW264" s="13" t="s">
        <v>35</v>
      </c>
      <c r="AX264" s="13" t="s">
        <v>73</v>
      </c>
      <c r="AY264" s="204" t="s">
        <v>145</v>
      </c>
    </row>
    <row r="265" spans="2:51" s="14" customFormat="1" ht="11.25">
      <c r="B265" s="205"/>
      <c r="C265" s="206"/>
      <c r="D265" s="187" t="s">
        <v>157</v>
      </c>
      <c r="E265" s="207" t="s">
        <v>19</v>
      </c>
      <c r="F265" s="208" t="s">
        <v>158</v>
      </c>
      <c r="G265" s="206"/>
      <c r="H265" s="209">
        <v>7015.895</v>
      </c>
      <c r="I265" s="210"/>
      <c r="J265" s="206"/>
      <c r="K265" s="206"/>
      <c r="L265" s="211"/>
      <c r="M265" s="216"/>
      <c r="N265" s="217"/>
      <c r="O265" s="217"/>
      <c r="P265" s="217"/>
      <c r="Q265" s="217"/>
      <c r="R265" s="217"/>
      <c r="S265" s="217"/>
      <c r="T265" s="218"/>
      <c r="AT265" s="215" t="s">
        <v>157</v>
      </c>
      <c r="AU265" s="215" t="s">
        <v>83</v>
      </c>
      <c r="AV265" s="14" t="s">
        <v>159</v>
      </c>
      <c r="AW265" s="14" t="s">
        <v>35</v>
      </c>
      <c r="AX265" s="14" t="s">
        <v>81</v>
      </c>
      <c r="AY265" s="215" t="s">
        <v>145</v>
      </c>
    </row>
    <row r="266" spans="1:65" s="2" customFormat="1" ht="16.5" customHeight="1">
      <c r="A266" s="35"/>
      <c r="B266" s="36"/>
      <c r="C266" s="174" t="s">
        <v>573</v>
      </c>
      <c r="D266" s="174" t="s">
        <v>148</v>
      </c>
      <c r="E266" s="175" t="s">
        <v>574</v>
      </c>
      <c r="F266" s="176" t="s">
        <v>566</v>
      </c>
      <c r="G266" s="177" t="s">
        <v>230</v>
      </c>
      <c r="H266" s="178">
        <v>9020.436</v>
      </c>
      <c r="I266" s="179"/>
      <c r="J266" s="180">
        <f>ROUND(I266*H266,2)</f>
        <v>0</v>
      </c>
      <c r="K266" s="176" t="s">
        <v>151</v>
      </c>
      <c r="L266" s="40"/>
      <c r="M266" s="181" t="s">
        <v>19</v>
      </c>
      <c r="N266" s="182" t="s">
        <v>44</v>
      </c>
      <c r="O266" s="65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159</v>
      </c>
      <c r="AT266" s="185" t="s">
        <v>148</v>
      </c>
      <c r="AU266" s="185" t="s">
        <v>83</v>
      </c>
      <c r="AY266" s="18" t="s">
        <v>145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81</v>
      </c>
      <c r="BK266" s="186">
        <f>ROUND(I266*H266,2)</f>
        <v>0</v>
      </c>
      <c r="BL266" s="18" t="s">
        <v>159</v>
      </c>
      <c r="BM266" s="185" t="s">
        <v>575</v>
      </c>
    </row>
    <row r="267" spans="1:47" s="2" customFormat="1" ht="19.5">
      <c r="A267" s="35"/>
      <c r="B267" s="36"/>
      <c r="C267" s="37"/>
      <c r="D267" s="187" t="s">
        <v>154</v>
      </c>
      <c r="E267" s="37"/>
      <c r="F267" s="188" t="s">
        <v>568</v>
      </c>
      <c r="G267" s="37"/>
      <c r="H267" s="37"/>
      <c r="I267" s="189"/>
      <c r="J267" s="37"/>
      <c r="K267" s="37"/>
      <c r="L267" s="40"/>
      <c r="M267" s="190"/>
      <c r="N267" s="191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154</v>
      </c>
      <c r="AU267" s="18" t="s">
        <v>83</v>
      </c>
    </row>
    <row r="268" spans="1:47" s="2" customFormat="1" ht="11.25">
      <c r="A268" s="35"/>
      <c r="B268" s="36"/>
      <c r="C268" s="37"/>
      <c r="D268" s="192" t="s">
        <v>155</v>
      </c>
      <c r="E268" s="37"/>
      <c r="F268" s="193" t="s">
        <v>576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155</v>
      </c>
      <c r="AU268" s="18" t="s">
        <v>83</v>
      </c>
    </row>
    <row r="269" spans="2:51" s="15" customFormat="1" ht="11.25">
      <c r="B269" s="220"/>
      <c r="C269" s="221"/>
      <c r="D269" s="187" t="s">
        <v>157</v>
      </c>
      <c r="E269" s="222" t="s">
        <v>19</v>
      </c>
      <c r="F269" s="223" t="s">
        <v>577</v>
      </c>
      <c r="G269" s="221"/>
      <c r="H269" s="222" t="s">
        <v>19</v>
      </c>
      <c r="I269" s="224"/>
      <c r="J269" s="221"/>
      <c r="K269" s="221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157</v>
      </c>
      <c r="AU269" s="229" t="s">
        <v>83</v>
      </c>
      <c r="AV269" s="15" t="s">
        <v>81</v>
      </c>
      <c r="AW269" s="15" t="s">
        <v>35</v>
      </c>
      <c r="AX269" s="15" t="s">
        <v>73</v>
      </c>
      <c r="AY269" s="229" t="s">
        <v>145</v>
      </c>
    </row>
    <row r="270" spans="2:51" s="13" customFormat="1" ht="11.25">
      <c r="B270" s="194"/>
      <c r="C270" s="195"/>
      <c r="D270" s="187" t="s">
        <v>157</v>
      </c>
      <c r="E270" s="196" t="s">
        <v>19</v>
      </c>
      <c r="F270" s="197" t="s">
        <v>578</v>
      </c>
      <c r="G270" s="195"/>
      <c r="H270" s="198">
        <v>9103.988</v>
      </c>
      <c r="I270" s="199"/>
      <c r="J270" s="195"/>
      <c r="K270" s="195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157</v>
      </c>
      <c r="AU270" s="204" t="s">
        <v>83</v>
      </c>
      <c r="AV270" s="13" t="s">
        <v>83</v>
      </c>
      <c r="AW270" s="13" t="s">
        <v>35</v>
      </c>
      <c r="AX270" s="13" t="s">
        <v>73</v>
      </c>
      <c r="AY270" s="204" t="s">
        <v>145</v>
      </c>
    </row>
    <row r="271" spans="2:51" s="13" customFormat="1" ht="11.25">
      <c r="B271" s="194"/>
      <c r="C271" s="195"/>
      <c r="D271" s="187" t="s">
        <v>157</v>
      </c>
      <c r="E271" s="196" t="s">
        <v>19</v>
      </c>
      <c r="F271" s="197" t="s">
        <v>579</v>
      </c>
      <c r="G271" s="195"/>
      <c r="H271" s="198">
        <v>-83.552</v>
      </c>
      <c r="I271" s="199"/>
      <c r="J271" s="195"/>
      <c r="K271" s="195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157</v>
      </c>
      <c r="AU271" s="204" t="s">
        <v>83</v>
      </c>
      <c r="AV271" s="13" t="s">
        <v>83</v>
      </c>
      <c r="AW271" s="13" t="s">
        <v>35</v>
      </c>
      <c r="AX271" s="13" t="s">
        <v>73</v>
      </c>
      <c r="AY271" s="204" t="s">
        <v>145</v>
      </c>
    </row>
    <row r="272" spans="2:51" s="14" customFormat="1" ht="11.25">
      <c r="B272" s="205"/>
      <c r="C272" s="206"/>
      <c r="D272" s="187" t="s">
        <v>157</v>
      </c>
      <c r="E272" s="207" t="s">
        <v>19</v>
      </c>
      <c r="F272" s="208" t="s">
        <v>158</v>
      </c>
      <c r="G272" s="206"/>
      <c r="H272" s="209">
        <v>9020.436</v>
      </c>
      <c r="I272" s="210"/>
      <c r="J272" s="206"/>
      <c r="K272" s="206"/>
      <c r="L272" s="211"/>
      <c r="M272" s="216"/>
      <c r="N272" s="217"/>
      <c r="O272" s="217"/>
      <c r="P272" s="217"/>
      <c r="Q272" s="217"/>
      <c r="R272" s="217"/>
      <c r="S272" s="217"/>
      <c r="T272" s="218"/>
      <c r="AT272" s="215" t="s">
        <v>157</v>
      </c>
      <c r="AU272" s="215" t="s">
        <v>83</v>
      </c>
      <c r="AV272" s="14" t="s">
        <v>159</v>
      </c>
      <c r="AW272" s="14" t="s">
        <v>35</v>
      </c>
      <c r="AX272" s="14" t="s">
        <v>81</v>
      </c>
      <c r="AY272" s="215" t="s">
        <v>145</v>
      </c>
    </row>
    <row r="273" spans="1:65" s="2" customFormat="1" ht="33" customHeight="1">
      <c r="A273" s="35"/>
      <c r="B273" s="36"/>
      <c r="C273" s="174" t="s">
        <v>580</v>
      </c>
      <c r="D273" s="174" t="s">
        <v>148</v>
      </c>
      <c r="E273" s="175" t="s">
        <v>581</v>
      </c>
      <c r="F273" s="176" t="s">
        <v>582</v>
      </c>
      <c r="G273" s="177" t="s">
        <v>230</v>
      </c>
      <c r="H273" s="178">
        <v>6678.71</v>
      </c>
      <c r="I273" s="179"/>
      <c r="J273" s="180">
        <f>ROUND(I273*H273,2)</f>
        <v>0</v>
      </c>
      <c r="K273" s="176" t="s">
        <v>151</v>
      </c>
      <c r="L273" s="40"/>
      <c r="M273" s="181" t="s">
        <v>19</v>
      </c>
      <c r="N273" s="182" t="s">
        <v>44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159</v>
      </c>
      <c r="AT273" s="185" t="s">
        <v>148</v>
      </c>
      <c r="AU273" s="185" t="s">
        <v>83</v>
      </c>
      <c r="AY273" s="18" t="s">
        <v>145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81</v>
      </c>
      <c r="BK273" s="186">
        <f>ROUND(I273*H273,2)</f>
        <v>0</v>
      </c>
      <c r="BL273" s="18" t="s">
        <v>159</v>
      </c>
      <c r="BM273" s="185" t="s">
        <v>583</v>
      </c>
    </row>
    <row r="274" spans="1:47" s="2" customFormat="1" ht="29.25">
      <c r="A274" s="35"/>
      <c r="B274" s="36"/>
      <c r="C274" s="37"/>
      <c r="D274" s="187" t="s">
        <v>154</v>
      </c>
      <c r="E274" s="37"/>
      <c r="F274" s="188" t="s">
        <v>584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154</v>
      </c>
      <c r="AU274" s="18" t="s">
        <v>83</v>
      </c>
    </row>
    <row r="275" spans="1:47" s="2" customFormat="1" ht="11.25">
      <c r="A275" s="35"/>
      <c r="B275" s="36"/>
      <c r="C275" s="37"/>
      <c r="D275" s="192" t="s">
        <v>155</v>
      </c>
      <c r="E275" s="37"/>
      <c r="F275" s="193" t="s">
        <v>585</v>
      </c>
      <c r="G275" s="37"/>
      <c r="H275" s="37"/>
      <c r="I275" s="189"/>
      <c r="J275" s="37"/>
      <c r="K275" s="37"/>
      <c r="L275" s="40"/>
      <c r="M275" s="190"/>
      <c r="N275" s="191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155</v>
      </c>
      <c r="AU275" s="18" t="s">
        <v>83</v>
      </c>
    </row>
    <row r="276" spans="2:51" s="15" customFormat="1" ht="11.25">
      <c r="B276" s="220"/>
      <c r="C276" s="221"/>
      <c r="D276" s="187" t="s">
        <v>157</v>
      </c>
      <c r="E276" s="222" t="s">
        <v>19</v>
      </c>
      <c r="F276" s="223" t="s">
        <v>586</v>
      </c>
      <c r="G276" s="221"/>
      <c r="H276" s="222" t="s">
        <v>19</v>
      </c>
      <c r="I276" s="224"/>
      <c r="J276" s="221"/>
      <c r="K276" s="221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157</v>
      </c>
      <c r="AU276" s="229" t="s">
        <v>83</v>
      </c>
      <c r="AV276" s="15" t="s">
        <v>81</v>
      </c>
      <c r="AW276" s="15" t="s">
        <v>35</v>
      </c>
      <c r="AX276" s="15" t="s">
        <v>73</v>
      </c>
      <c r="AY276" s="229" t="s">
        <v>145</v>
      </c>
    </row>
    <row r="277" spans="2:51" s="13" customFormat="1" ht="11.25">
      <c r="B277" s="194"/>
      <c r="C277" s="195"/>
      <c r="D277" s="187" t="s">
        <v>157</v>
      </c>
      <c r="E277" s="196" t="s">
        <v>19</v>
      </c>
      <c r="F277" s="197" t="s">
        <v>587</v>
      </c>
      <c r="G277" s="195"/>
      <c r="H277" s="198">
        <v>6743.695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157</v>
      </c>
      <c r="AU277" s="204" t="s">
        <v>83</v>
      </c>
      <c r="AV277" s="13" t="s">
        <v>83</v>
      </c>
      <c r="AW277" s="13" t="s">
        <v>35</v>
      </c>
      <c r="AX277" s="13" t="s">
        <v>73</v>
      </c>
      <c r="AY277" s="204" t="s">
        <v>145</v>
      </c>
    </row>
    <row r="278" spans="2:51" s="13" customFormat="1" ht="11.25">
      <c r="B278" s="194"/>
      <c r="C278" s="195"/>
      <c r="D278" s="187" t="s">
        <v>157</v>
      </c>
      <c r="E278" s="196" t="s">
        <v>19</v>
      </c>
      <c r="F278" s="197" t="s">
        <v>572</v>
      </c>
      <c r="G278" s="195"/>
      <c r="H278" s="198">
        <v>-64.985</v>
      </c>
      <c r="I278" s="199"/>
      <c r="J278" s="195"/>
      <c r="K278" s="195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157</v>
      </c>
      <c r="AU278" s="204" t="s">
        <v>83</v>
      </c>
      <c r="AV278" s="13" t="s">
        <v>83</v>
      </c>
      <c r="AW278" s="13" t="s">
        <v>35</v>
      </c>
      <c r="AX278" s="13" t="s">
        <v>73</v>
      </c>
      <c r="AY278" s="204" t="s">
        <v>145</v>
      </c>
    </row>
    <row r="279" spans="2:51" s="14" customFormat="1" ht="11.25">
      <c r="B279" s="205"/>
      <c r="C279" s="206"/>
      <c r="D279" s="187" t="s">
        <v>157</v>
      </c>
      <c r="E279" s="207" t="s">
        <v>19</v>
      </c>
      <c r="F279" s="208" t="s">
        <v>158</v>
      </c>
      <c r="G279" s="206"/>
      <c r="H279" s="209">
        <v>6678.71</v>
      </c>
      <c r="I279" s="210"/>
      <c r="J279" s="206"/>
      <c r="K279" s="206"/>
      <c r="L279" s="211"/>
      <c r="M279" s="216"/>
      <c r="N279" s="217"/>
      <c r="O279" s="217"/>
      <c r="P279" s="217"/>
      <c r="Q279" s="217"/>
      <c r="R279" s="217"/>
      <c r="S279" s="217"/>
      <c r="T279" s="218"/>
      <c r="AT279" s="215" t="s">
        <v>157</v>
      </c>
      <c r="AU279" s="215" t="s">
        <v>83</v>
      </c>
      <c r="AV279" s="14" t="s">
        <v>159</v>
      </c>
      <c r="AW279" s="14" t="s">
        <v>35</v>
      </c>
      <c r="AX279" s="14" t="s">
        <v>81</v>
      </c>
      <c r="AY279" s="215" t="s">
        <v>145</v>
      </c>
    </row>
    <row r="280" spans="1:65" s="2" customFormat="1" ht="16.5" customHeight="1">
      <c r="A280" s="35"/>
      <c r="B280" s="36"/>
      <c r="C280" s="174" t="s">
        <v>588</v>
      </c>
      <c r="D280" s="174" t="s">
        <v>148</v>
      </c>
      <c r="E280" s="175" t="s">
        <v>589</v>
      </c>
      <c r="F280" s="176" t="s">
        <v>590</v>
      </c>
      <c r="G280" s="177" t="s">
        <v>264</v>
      </c>
      <c r="H280" s="178">
        <v>260.258</v>
      </c>
      <c r="I280" s="179"/>
      <c r="J280" s="180">
        <f>ROUND(I280*H280,2)</f>
        <v>0</v>
      </c>
      <c r="K280" s="176" t="s">
        <v>151</v>
      </c>
      <c r="L280" s="40"/>
      <c r="M280" s="181" t="s">
        <v>19</v>
      </c>
      <c r="N280" s="182" t="s">
        <v>44</v>
      </c>
      <c r="O280" s="65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159</v>
      </c>
      <c r="AT280" s="185" t="s">
        <v>148</v>
      </c>
      <c r="AU280" s="185" t="s">
        <v>83</v>
      </c>
      <c r="AY280" s="18" t="s">
        <v>145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81</v>
      </c>
      <c r="BK280" s="186">
        <f>ROUND(I280*H280,2)</f>
        <v>0</v>
      </c>
      <c r="BL280" s="18" t="s">
        <v>159</v>
      </c>
      <c r="BM280" s="185" t="s">
        <v>591</v>
      </c>
    </row>
    <row r="281" spans="1:47" s="2" customFormat="1" ht="11.25">
      <c r="A281" s="35"/>
      <c r="B281" s="36"/>
      <c r="C281" s="37"/>
      <c r="D281" s="187" t="s">
        <v>154</v>
      </c>
      <c r="E281" s="37"/>
      <c r="F281" s="188" t="s">
        <v>592</v>
      </c>
      <c r="G281" s="37"/>
      <c r="H281" s="37"/>
      <c r="I281" s="189"/>
      <c r="J281" s="37"/>
      <c r="K281" s="37"/>
      <c r="L281" s="40"/>
      <c r="M281" s="190"/>
      <c r="N281" s="191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154</v>
      </c>
      <c r="AU281" s="18" t="s">
        <v>83</v>
      </c>
    </row>
    <row r="282" spans="1:47" s="2" customFormat="1" ht="11.25">
      <c r="A282" s="35"/>
      <c r="B282" s="36"/>
      <c r="C282" s="37"/>
      <c r="D282" s="192" t="s">
        <v>155</v>
      </c>
      <c r="E282" s="37"/>
      <c r="F282" s="193" t="s">
        <v>593</v>
      </c>
      <c r="G282" s="37"/>
      <c r="H282" s="37"/>
      <c r="I282" s="189"/>
      <c r="J282" s="37"/>
      <c r="K282" s="37"/>
      <c r="L282" s="40"/>
      <c r="M282" s="190"/>
      <c r="N282" s="191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155</v>
      </c>
      <c r="AU282" s="18" t="s">
        <v>83</v>
      </c>
    </row>
    <row r="283" spans="2:51" s="15" customFormat="1" ht="11.25">
      <c r="B283" s="220"/>
      <c r="C283" s="221"/>
      <c r="D283" s="187" t="s">
        <v>157</v>
      </c>
      <c r="E283" s="222" t="s">
        <v>19</v>
      </c>
      <c r="F283" s="223" t="s">
        <v>594</v>
      </c>
      <c r="G283" s="221"/>
      <c r="H283" s="222" t="s">
        <v>19</v>
      </c>
      <c r="I283" s="224"/>
      <c r="J283" s="221"/>
      <c r="K283" s="221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157</v>
      </c>
      <c r="AU283" s="229" t="s">
        <v>83</v>
      </c>
      <c r="AV283" s="15" t="s">
        <v>81</v>
      </c>
      <c r="AW283" s="15" t="s">
        <v>35</v>
      </c>
      <c r="AX283" s="15" t="s">
        <v>73</v>
      </c>
      <c r="AY283" s="229" t="s">
        <v>145</v>
      </c>
    </row>
    <row r="284" spans="2:51" s="13" customFormat="1" ht="11.25">
      <c r="B284" s="194"/>
      <c r="C284" s="195"/>
      <c r="D284" s="187" t="s">
        <v>157</v>
      </c>
      <c r="E284" s="196" t="s">
        <v>19</v>
      </c>
      <c r="F284" s="197" t="s">
        <v>595</v>
      </c>
      <c r="G284" s="195"/>
      <c r="H284" s="198">
        <v>180.264</v>
      </c>
      <c r="I284" s="199"/>
      <c r="J284" s="195"/>
      <c r="K284" s="195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157</v>
      </c>
      <c r="AU284" s="204" t="s">
        <v>83</v>
      </c>
      <c r="AV284" s="13" t="s">
        <v>83</v>
      </c>
      <c r="AW284" s="13" t="s">
        <v>35</v>
      </c>
      <c r="AX284" s="13" t="s">
        <v>73</v>
      </c>
      <c r="AY284" s="204" t="s">
        <v>145</v>
      </c>
    </row>
    <row r="285" spans="2:51" s="15" customFormat="1" ht="11.25">
      <c r="B285" s="220"/>
      <c r="C285" s="221"/>
      <c r="D285" s="187" t="s">
        <v>157</v>
      </c>
      <c r="E285" s="222" t="s">
        <v>19</v>
      </c>
      <c r="F285" s="223" t="s">
        <v>596</v>
      </c>
      <c r="G285" s="221"/>
      <c r="H285" s="222" t="s">
        <v>19</v>
      </c>
      <c r="I285" s="224"/>
      <c r="J285" s="221"/>
      <c r="K285" s="221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157</v>
      </c>
      <c r="AU285" s="229" t="s">
        <v>83</v>
      </c>
      <c r="AV285" s="15" t="s">
        <v>81</v>
      </c>
      <c r="AW285" s="15" t="s">
        <v>35</v>
      </c>
      <c r="AX285" s="15" t="s">
        <v>73</v>
      </c>
      <c r="AY285" s="229" t="s">
        <v>145</v>
      </c>
    </row>
    <row r="286" spans="2:51" s="13" customFormat="1" ht="11.25">
      <c r="B286" s="194"/>
      <c r="C286" s="195"/>
      <c r="D286" s="187" t="s">
        <v>157</v>
      </c>
      <c r="E286" s="196" t="s">
        <v>19</v>
      </c>
      <c r="F286" s="197" t="s">
        <v>597</v>
      </c>
      <c r="G286" s="195"/>
      <c r="H286" s="198">
        <v>79.994</v>
      </c>
      <c r="I286" s="199"/>
      <c r="J286" s="195"/>
      <c r="K286" s="195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157</v>
      </c>
      <c r="AU286" s="204" t="s">
        <v>83</v>
      </c>
      <c r="AV286" s="13" t="s">
        <v>83</v>
      </c>
      <c r="AW286" s="13" t="s">
        <v>35</v>
      </c>
      <c r="AX286" s="13" t="s">
        <v>73</v>
      </c>
      <c r="AY286" s="204" t="s">
        <v>145</v>
      </c>
    </row>
    <row r="287" spans="2:51" s="14" customFormat="1" ht="11.25">
      <c r="B287" s="205"/>
      <c r="C287" s="206"/>
      <c r="D287" s="187" t="s">
        <v>157</v>
      </c>
      <c r="E287" s="207" t="s">
        <v>19</v>
      </c>
      <c r="F287" s="208" t="s">
        <v>158</v>
      </c>
      <c r="G287" s="206"/>
      <c r="H287" s="209">
        <v>260.25800000000004</v>
      </c>
      <c r="I287" s="210"/>
      <c r="J287" s="206"/>
      <c r="K287" s="206"/>
      <c r="L287" s="211"/>
      <c r="M287" s="216"/>
      <c r="N287" s="217"/>
      <c r="O287" s="217"/>
      <c r="P287" s="217"/>
      <c r="Q287" s="217"/>
      <c r="R287" s="217"/>
      <c r="S287" s="217"/>
      <c r="T287" s="218"/>
      <c r="AT287" s="215" t="s">
        <v>157</v>
      </c>
      <c r="AU287" s="215" t="s">
        <v>83</v>
      </c>
      <c r="AV287" s="14" t="s">
        <v>159</v>
      </c>
      <c r="AW287" s="14" t="s">
        <v>35</v>
      </c>
      <c r="AX287" s="14" t="s">
        <v>81</v>
      </c>
      <c r="AY287" s="215" t="s">
        <v>145</v>
      </c>
    </row>
    <row r="288" spans="1:65" s="2" customFormat="1" ht="21.75" customHeight="1">
      <c r="A288" s="35"/>
      <c r="B288" s="36"/>
      <c r="C288" s="174" t="s">
        <v>598</v>
      </c>
      <c r="D288" s="174" t="s">
        <v>148</v>
      </c>
      <c r="E288" s="175" t="s">
        <v>599</v>
      </c>
      <c r="F288" s="176" t="s">
        <v>600</v>
      </c>
      <c r="G288" s="177" t="s">
        <v>230</v>
      </c>
      <c r="H288" s="178">
        <v>1207.002</v>
      </c>
      <c r="I288" s="179"/>
      <c r="J288" s="180">
        <f>ROUND(I288*H288,2)</f>
        <v>0</v>
      </c>
      <c r="K288" s="176" t="s">
        <v>151</v>
      </c>
      <c r="L288" s="40"/>
      <c r="M288" s="181" t="s">
        <v>19</v>
      </c>
      <c r="N288" s="182" t="s">
        <v>44</v>
      </c>
      <c r="O288" s="65"/>
      <c r="P288" s="183">
        <f>O288*H288</f>
        <v>0</v>
      </c>
      <c r="Q288" s="183">
        <v>0.324</v>
      </c>
      <c r="R288" s="183">
        <f>Q288*H288</f>
        <v>391.068648</v>
      </c>
      <c r="S288" s="183">
        <v>0</v>
      </c>
      <c r="T288" s="18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5" t="s">
        <v>159</v>
      </c>
      <c r="AT288" s="185" t="s">
        <v>148</v>
      </c>
      <c r="AU288" s="185" t="s">
        <v>83</v>
      </c>
      <c r="AY288" s="18" t="s">
        <v>145</v>
      </c>
      <c r="BE288" s="186">
        <f>IF(N288="základní",J288,0)</f>
        <v>0</v>
      </c>
      <c r="BF288" s="186">
        <f>IF(N288="snížená",J288,0)</f>
        <v>0</v>
      </c>
      <c r="BG288" s="186">
        <f>IF(N288="zákl. přenesená",J288,0)</f>
        <v>0</v>
      </c>
      <c r="BH288" s="186">
        <f>IF(N288="sníž. přenesená",J288,0)</f>
        <v>0</v>
      </c>
      <c r="BI288" s="186">
        <f>IF(N288="nulová",J288,0)</f>
        <v>0</v>
      </c>
      <c r="BJ288" s="18" t="s">
        <v>81</v>
      </c>
      <c r="BK288" s="186">
        <f>ROUND(I288*H288,2)</f>
        <v>0</v>
      </c>
      <c r="BL288" s="18" t="s">
        <v>159</v>
      </c>
      <c r="BM288" s="185" t="s">
        <v>601</v>
      </c>
    </row>
    <row r="289" spans="1:47" s="2" customFormat="1" ht="19.5">
      <c r="A289" s="35"/>
      <c r="B289" s="36"/>
      <c r="C289" s="37"/>
      <c r="D289" s="187" t="s">
        <v>154</v>
      </c>
      <c r="E289" s="37"/>
      <c r="F289" s="188" t="s">
        <v>602</v>
      </c>
      <c r="G289" s="37"/>
      <c r="H289" s="37"/>
      <c r="I289" s="189"/>
      <c r="J289" s="37"/>
      <c r="K289" s="37"/>
      <c r="L289" s="40"/>
      <c r="M289" s="190"/>
      <c r="N289" s="191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154</v>
      </c>
      <c r="AU289" s="18" t="s">
        <v>83</v>
      </c>
    </row>
    <row r="290" spans="1:47" s="2" customFormat="1" ht="11.25">
      <c r="A290" s="35"/>
      <c r="B290" s="36"/>
      <c r="C290" s="37"/>
      <c r="D290" s="192" t="s">
        <v>155</v>
      </c>
      <c r="E290" s="37"/>
      <c r="F290" s="193" t="s">
        <v>603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155</v>
      </c>
      <c r="AU290" s="18" t="s">
        <v>83</v>
      </c>
    </row>
    <row r="291" spans="2:51" s="15" customFormat="1" ht="11.25">
      <c r="B291" s="220"/>
      <c r="C291" s="221"/>
      <c r="D291" s="187" t="s">
        <v>157</v>
      </c>
      <c r="E291" s="222" t="s">
        <v>19</v>
      </c>
      <c r="F291" s="223" t="s">
        <v>604</v>
      </c>
      <c r="G291" s="221"/>
      <c r="H291" s="222" t="s">
        <v>19</v>
      </c>
      <c r="I291" s="224"/>
      <c r="J291" s="221"/>
      <c r="K291" s="221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157</v>
      </c>
      <c r="AU291" s="229" t="s">
        <v>83</v>
      </c>
      <c r="AV291" s="15" t="s">
        <v>81</v>
      </c>
      <c r="AW291" s="15" t="s">
        <v>35</v>
      </c>
      <c r="AX291" s="15" t="s">
        <v>73</v>
      </c>
      <c r="AY291" s="229" t="s">
        <v>145</v>
      </c>
    </row>
    <row r="292" spans="2:51" s="13" customFormat="1" ht="11.25">
      <c r="B292" s="194"/>
      <c r="C292" s="195"/>
      <c r="D292" s="187" t="s">
        <v>157</v>
      </c>
      <c r="E292" s="196" t="s">
        <v>19</v>
      </c>
      <c r="F292" s="197" t="s">
        <v>605</v>
      </c>
      <c r="G292" s="195"/>
      <c r="H292" s="198">
        <v>1222.122</v>
      </c>
      <c r="I292" s="199"/>
      <c r="J292" s="195"/>
      <c r="K292" s="195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157</v>
      </c>
      <c r="AU292" s="204" t="s">
        <v>83</v>
      </c>
      <c r="AV292" s="13" t="s">
        <v>83</v>
      </c>
      <c r="AW292" s="13" t="s">
        <v>35</v>
      </c>
      <c r="AX292" s="13" t="s">
        <v>73</v>
      </c>
      <c r="AY292" s="204" t="s">
        <v>145</v>
      </c>
    </row>
    <row r="293" spans="2:51" s="13" customFormat="1" ht="11.25">
      <c r="B293" s="194"/>
      <c r="C293" s="195"/>
      <c r="D293" s="187" t="s">
        <v>157</v>
      </c>
      <c r="E293" s="196" t="s">
        <v>19</v>
      </c>
      <c r="F293" s="197" t="s">
        <v>606</v>
      </c>
      <c r="G293" s="195"/>
      <c r="H293" s="198">
        <v>-15.12</v>
      </c>
      <c r="I293" s="199"/>
      <c r="J293" s="195"/>
      <c r="K293" s="195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157</v>
      </c>
      <c r="AU293" s="204" t="s">
        <v>83</v>
      </c>
      <c r="AV293" s="13" t="s">
        <v>83</v>
      </c>
      <c r="AW293" s="13" t="s">
        <v>35</v>
      </c>
      <c r="AX293" s="13" t="s">
        <v>73</v>
      </c>
      <c r="AY293" s="204" t="s">
        <v>145</v>
      </c>
    </row>
    <row r="294" spans="2:51" s="14" customFormat="1" ht="11.25">
      <c r="B294" s="205"/>
      <c r="C294" s="206"/>
      <c r="D294" s="187" t="s">
        <v>157</v>
      </c>
      <c r="E294" s="207" t="s">
        <v>19</v>
      </c>
      <c r="F294" s="208" t="s">
        <v>158</v>
      </c>
      <c r="G294" s="206"/>
      <c r="H294" s="209">
        <v>1207.0020000000002</v>
      </c>
      <c r="I294" s="210"/>
      <c r="J294" s="206"/>
      <c r="K294" s="206"/>
      <c r="L294" s="211"/>
      <c r="M294" s="216"/>
      <c r="N294" s="217"/>
      <c r="O294" s="217"/>
      <c r="P294" s="217"/>
      <c r="Q294" s="217"/>
      <c r="R294" s="217"/>
      <c r="S294" s="217"/>
      <c r="T294" s="218"/>
      <c r="AT294" s="215" t="s">
        <v>157</v>
      </c>
      <c r="AU294" s="215" t="s">
        <v>83</v>
      </c>
      <c r="AV294" s="14" t="s">
        <v>159</v>
      </c>
      <c r="AW294" s="14" t="s">
        <v>35</v>
      </c>
      <c r="AX294" s="14" t="s">
        <v>81</v>
      </c>
      <c r="AY294" s="215" t="s">
        <v>145</v>
      </c>
    </row>
    <row r="295" spans="1:65" s="2" customFormat="1" ht="24.2" customHeight="1">
      <c r="A295" s="35"/>
      <c r="B295" s="36"/>
      <c r="C295" s="174" t="s">
        <v>607</v>
      </c>
      <c r="D295" s="174" t="s">
        <v>148</v>
      </c>
      <c r="E295" s="175" t="s">
        <v>608</v>
      </c>
      <c r="F295" s="176" t="s">
        <v>609</v>
      </c>
      <c r="G295" s="177" t="s">
        <v>230</v>
      </c>
      <c r="H295" s="178">
        <v>7015.895</v>
      </c>
      <c r="I295" s="179"/>
      <c r="J295" s="180">
        <f>ROUND(I295*H295,2)</f>
        <v>0</v>
      </c>
      <c r="K295" s="176" t="s">
        <v>151</v>
      </c>
      <c r="L295" s="40"/>
      <c r="M295" s="181" t="s">
        <v>19</v>
      </c>
      <c r="N295" s="182" t="s">
        <v>44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159</v>
      </c>
      <c r="AT295" s="185" t="s">
        <v>148</v>
      </c>
      <c r="AU295" s="185" t="s">
        <v>83</v>
      </c>
      <c r="AY295" s="18" t="s">
        <v>145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81</v>
      </c>
      <c r="BK295" s="186">
        <f>ROUND(I295*H295,2)</f>
        <v>0</v>
      </c>
      <c r="BL295" s="18" t="s">
        <v>159</v>
      </c>
      <c r="BM295" s="185" t="s">
        <v>610</v>
      </c>
    </row>
    <row r="296" spans="1:47" s="2" customFormat="1" ht="11.25">
      <c r="A296" s="35"/>
      <c r="B296" s="36"/>
      <c r="C296" s="37"/>
      <c r="D296" s="187" t="s">
        <v>154</v>
      </c>
      <c r="E296" s="37"/>
      <c r="F296" s="188" t="s">
        <v>611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154</v>
      </c>
      <c r="AU296" s="18" t="s">
        <v>83</v>
      </c>
    </row>
    <row r="297" spans="1:47" s="2" customFormat="1" ht="11.25">
      <c r="A297" s="35"/>
      <c r="B297" s="36"/>
      <c r="C297" s="37"/>
      <c r="D297" s="192" t="s">
        <v>155</v>
      </c>
      <c r="E297" s="37"/>
      <c r="F297" s="193" t="s">
        <v>612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155</v>
      </c>
      <c r="AU297" s="18" t="s">
        <v>83</v>
      </c>
    </row>
    <row r="298" spans="2:51" s="15" customFormat="1" ht="11.25">
      <c r="B298" s="220"/>
      <c r="C298" s="221"/>
      <c r="D298" s="187" t="s">
        <v>157</v>
      </c>
      <c r="E298" s="222" t="s">
        <v>19</v>
      </c>
      <c r="F298" s="223" t="s">
        <v>613</v>
      </c>
      <c r="G298" s="221"/>
      <c r="H298" s="222" t="s">
        <v>19</v>
      </c>
      <c r="I298" s="224"/>
      <c r="J298" s="221"/>
      <c r="K298" s="221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157</v>
      </c>
      <c r="AU298" s="229" t="s">
        <v>83</v>
      </c>
      <c r="AV298" s="15" t="s">
        <v>81</v>
      </c>
      <c r="AW298" s="15" t="s">
        <v>35</v>
      </c>
      <c r="AX298" s="15" t="s">
        <v>73</v>
      </c>
      <c r="AY298" s="229" t="s">
        <v>145</v>
      </c>
    </row>
    <row r="299" spans="2:51" s="13" customFormat="1" ht="11.25">
      <c r="B299" s="194"/>
      <c r="C299" s="195"/>
      <c r="D299" s="187" t="s">
        <v>157</v>
      </c>
      <c r="E299" s="196" t="s">
        <v>19</v>
      </c>
      <c r="F299" s="197" t="s">
        <v>614</v>
      </c>
      <c r="G299" s="195"/>
      <c r="H299" s="198">
        <v>7080.88</v>
      </c>
      <c r="I299" s="199"/>
      <c r="J299" s="195"/>
      <c r="K299" s="195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157</v>
      </c>
      <c r="AU299" s="204" t="s">
        <v>83</v>
      </c>
      <c r="AV299" s="13" t="s">
        <v>83</v>
      </c>
      <c r="AW299" s="13" t="s">
        <v>35</v>
      </c>
      <c r="AX299" s="13" t="s">
        <v>73</v>
      </c>
      <c r="AY299" s="204" t="s">
        <v>145</v>
      </c>
    </row>
    <row r="300" spans="2:51" s="13" customFormat="1" ht="11.25">
      <c r="B300" s="194"/>
      <c r="C300" s="195"/>
      <c r="D300" s="187" t="s">
        <v>157</v>
      </c>
      <c r="E300" s="196" t="s">
        <v>19</v>
      </c>
      <c r="F300" s="197" t="s">
        <v>572</v>
      </c>
      <c r="G300" s="195"/>
      <c r="H300" s="198">
        <v>-64.985</v>
      </c>
      <c r="I300" s="199"/>
      <c r="J300" s="195"/>
      <c r="K300" s="195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157</v>
      </c>
      <c r="AU300" s="204" t="s">
        <v>83</v>
      </c>
      <c r="AV300" s="13" t="s">
        <v>83</v>
      </c>
      <c r="AW300" s="13" t="s">
        <v>35</v>
      </c>
      <c r="AX300" s="13" t="s">
        <v>73</v>
      </c>
      <c r="AY300" s="204" t="s">
        <v>145</v>
      </c>
    </row>
    <row r="301" spans="2:51" s="14" customFormat="1" ht="11.25">
      <c r="B301" s="205"/>
      <c r="C301" s="206"/>
      <c r="D301" s="187" t="s">
        <v>157</v>
      </c>
      <c r="E301" s="207" t="s">
        <v>19</v>
      </c>
      <c r="F301" s="208" t="s">
        <v>158</v>
      </c>
      <c r="G301" s="206"/>
      <c r="H301" s="209">
        <v>7015.895</v>
      </c>
      <c r="I301" s="210"/>
      <c r="J301" s="206"/>
      <c r="K301" s="206"/>
      <c r="L301" s="211"/>
      <c r="M301" s="216"/>
      <c r="N301" s="217"/>
      <c r="O301" s="217"/>
      <c r="P301" s="217"/>
      <c r="Q301" s="217"/>
      <c r="R301" s="217"/>
      <c r="S301" s="217"/>
      <c r="T301" s="218"/>
      <c r="AT301" s="215" t="s">
        <v>157</v>
      </c>
      <c r="AU301" s="215" t="s">
        <v>83</v>
      </c>
      <c r="AV301" s="14" t="s">
        <v>159</v>
      </c>
      <c r="AW301" s="14" t="s">
        <v>35</v>
      </c>
      <c r="AX301" s="14" t="s">
        <v>81</v>
      </c>
      <c r="AY301" s="215" t="s">
        <v>145</v>
      </c>
    </row>
    <row r="302" spans="1:65" s="2" customFormat="1" ht="24.2" customHeight="1">
      <c r="A302" s="35"/>
      <c r="B302" s="36"/>
      <c r="C302" s="174" t="s">
        <v>615</v>
      </c>
      <c r="D302" s="174" t="s">
        <v>148</v>
      </c>
      <c r="E302" s="175" t="s">
        <v>616</v>
      </c>
      <c r="F302" s="176" t="s">
        <v>617</v>
      </c>
      <c r="G302" s="177" t="s">
        <v>230</v>
      </c>
      <c r="H302" s="178">
        <v>13036.294</v>
      </c>
      <c r="I302" s="179"/>
      <c r="J302" s="180">
        <f>ROUND(I302*H302,2)</f>
        <v>0</v>
      </c>
      <c r="K302" s="176" t="s">
        <v>151</v>
      </c>
      <c r="L302" s="40"/>
      <c r="M302" s="181" t="s">
        <v>19</v>
      </c>
      <c r="N302" s="182" t="s">
        <v>44</v>
      </c>
      <c r="O302" s="65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159</v>
      </c>
      <c r="AT302" s="185" t="s">
        <v>148</v>
      </c>
      <c r="AU302" s="185" t="s">
        <v>83</v>
      </c>
      <c r="AY302" s="18" t="s">
        <v>145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8" t="s">
        <v>81</v>
      </c>
      <c r="BK302" s="186">
        <f>ROUND(I302*H302,2)</f>
        <v>0</v>
      </c>
      <c r="BL302" s="18" t="s">
        <v>159</v>
      </c>
      <c r="BM302" s="185" t="s">
        <v>618</v>
      </c>
    </row>
    <row r="303" spans="1:47" s="2" customFormat="1" ht="19.5">
      <c r="A303" s="35"/>
      <c r="B303" s="36"/>
      <c r="C303" s="37"/>
      <c r="D303" s="187" t="s">
        <v>154</v>
      </c>
      <c r="E303" s="37"/>
      <c r="F303" s="188" t="s">
        <v>619</v>
      </c>
      <c r="G303" s="37"/>
      <c r="H303" s="37"/>
      <c r="I303" s="189"/>
      <c r="J303" s="37"/>
      <c r="K303" s="37"/>
      <c r="L303" s="40"/>
      <c r="M303" s="190"/>
      <c r="N303" s="191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154</v>
      </c>
      <c r="AU303" s="18" t="s">
        <v>83</v>
      </c>
    </row>
    <row r="304" spans="1:47" s="2" customFormat="1" ht="11.25">
      <c r="A304" s="35"/>
      <c r="B304" s="36"/>
      <c r="C304" s="37"/>
      <c r="D304" s="192" t="s">
        <v>155</v>
      </c>
      <c r="E304" s="37"/>
      <c r="F304" s="193" t="s">
        <v>620</v>
      </c>
      <c r="G304" s="37"/>
      <c r="H304" s="37"/>
      <c r="I304" s="189"/>
      <c r="J304" s="37"/>
      <c r="K304" s="37"/>
      <c r="L304" s="40"/>
      <c r="M304" s="190"/>
      <c r="N304" s="191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155</v>
      </c>
      <c r="AU304" s="18" t="s">
        <v>83</v>
      </c>
    </row>
    <row r="305" spans="2:51" s="15" customFormat="1" ht="11.25">
      <c r="B305" s="220"/>
      <c r="C305" s="221"/>
      <c r="D305" s="187" t="s">
        <v>157</v>
      </c>
      <c r="E305" s="222" t="s">
        <v>19</v>
      </c>
      <c r="F305" s="223" t="s">
        <v>621</v>
      </c>
      <c r="G305" s="221"/>
      <c r="H305" s="222" t="s">
        <v>19</v>
      </c>
      <c r="I305" s="224"/>
      <c r="J305" s="221"/>
      <c r="K305" s="221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157</v>
      </c>
      <c r="AU305" s="229" t="s">
        <v>83</v>
      </c>
      <c r="AV305" s="15" t="s">
        <v>81</v>
      </c>
      <c r="AW305" s="15" t="s">
        <v>35</v>
      </c>
      <c r="AX305" s="15" t="s">
        <v>73</v>
      </c>
      <c r="AY305" s="229" t="s">
        <v>145</v>
      </c>
    </row>
    <row r="306" spans="2:51" s="13" customFormat="1" ht="11.25">
      <c r="B306" s="194"/>
      <c r="C306" s="195"/>
      <c r="D306" s="187" t="s">
        <v>157</v>
      </c>
      <c r="E306" s="196" t="s">
        <v>19</v>
      </c>
      <c r="F306" s="197" t="s">
        <v>622</v>
      </c>
      <c r="G306" s="195"/>
      <c r="H306" s="198">
        <v>6422.568</v>
      </c>
      <c r="I306" s="199"/>
      <c r="J306" s="195"/>
      <c r="K306" s="195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157</v>
      </c>
      <c r="AU306" s="204" t="s">
        <v>83</v>
      </c>
      <c r="AV306" s="13" t="s">
        <v>83</v>
      </c>
      <c r="AW306" s="13" t="s">
        <v>35</v>
      </c>
      <c r="AX306" s="13" t="s">
        <v>73</v>
      </c>
      <c r="AY306" s="204" t="s">
        <v>145</v>
      </c>
    </row>
    <row r="307" spans="2:51" s="13" customFormat="1" ht="11.25">
      <c r="B307" s="194"/>
      <c r="C307" s="195"/>
      <c r="D307" s="187" t="s">
        <v>157</v>
      </c>
      <c r="E307" s="196" t="s">
        <v>19</v>
      </c>
      <c r="F307" s="197" t="s">
        <v>623</v>
      </c>
      <c r="G307" s="195"/>
      <c r="H307" s="198">
        <v>6743.695</v>
      </c>
      <c r="I307" s="199"/>
      <c r="J307" s="195"/>
      <c r="K307" s="195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157</v>
      </c>
      <c r="AU307" s="204" t="s">
        <v>83</v>
      </c>
      <c r="AV307" s="13" t="s">
        <v>83</v>
      </c>
      <c r="AW307" s="13" t="s">
        <v>35</v>
      </c>
      <c r="AX307" s="13" t="s">
        <v>73</v>
      </c>
      <c r="AY307" s="204" t="s">
        <v>145</v>
      </c>
    </row>
    <row r="308" spans="2:51" s="13" customFormat="1" ht="11.25">
      <c r="B308" s="194"/>
      <c r="C308" s="195"/>
      <c r="D308" s="187" t="s">
        <v>157</v>
      </c>
      <c r="E308" s="196" t="s">
        <v>19</v>
      </c>
      <c r="F308" s="197" t="s">
        <v>624</v>
      </c>
      <c r="G308" s="195"/>
      <c r="H308" s="198">
        <v>-129.969</v>
      </c>
      <c r="I308" s="199"/>
      <c r="J308" s="195"/>
      <c r="K308" s="195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157</v>
      </c>
      <c r="AU308" s="204" t="s">
        <v>83</v>
      </c>
      <c r="AV308" s="13" t="s">
        <v>83</v>
      </c>
      <c r="AW308" s="13" t="s">
        <v>35</v>
      </c>
      <c r="AX308" s="13" t="s">
        <v>73</v>
      </c>
      <c r="AY308" s="204" t="s">
        <v>145</v>
      </c>
    </row>
    <row r="309" spans="2:51" s="14" customFormat="1" ht="11.25">
      <c r="B309" s="205"/>
      <c r="C309" s="206"/>
      <c r="D309" s="187" t="s">
        <v>157</v>
      </c>
      <c r="E309" s="207" t="s">
        <v>19</v>
      </c>
      <c r="F309" s="208" t="s">
        <v>158</v>
      </c>
      <c r="G309" s="206"/>
      <c r="H309" s="209">
        <v>13036.294</v>
      </c>
      <c r="I309" s="210"/>
      <c r="J309" s="206"/>
      <c r="K309" s="206"/>
      <c r="L309" s="211"/>
      <c r="M309" s="216"/>
      <c r="N309" s="217"/>
      <c r="O309" s="217"/>
      <c r="P309" s="217"/>
      <c r="Q309" s="217"/>
      <c r="R309" s="217"/>
      <c r="S309" s="217"/>
      <c r="T309" s="218"/>
      <c r="AT309" s="215" t="s">
        <v>157</v>
      </c>
      <c r="AU309" s="215" t="s">
        <v>83</v>
      </c>
      <c r="AV309" s="14" t="s">
        <v>159</v>
      </c>
      <c r="AW309" s="14" t="s">
        <v>35</v>
      </c>
      <c r="AX309" s="14" t="s">
        <v>81</v>
      </c>
      <c r="AY309" s="215" t="s">
        <v>145</v>
      </c>
    </row>
    <row r="310" spans="1:65" s="2" customFormat="1" ht="33" customHeight="1">
      <c r="A310" s="35"/>
      <c r="B310" s="36"/>
      <c r="C310" s="174" t="s">
        <v>625</v>
      </c>
      <c r="D310" s="174" t="s">
        <v>148</v>
      </c>
      <c r="E310" s="175" t="s">
        <v>626</v>
      </c>
      <c r="F310" s="176" t="s">
        <v>627</v>
      </c>
      <c r="G310" s="177" t="s">
        <v>230</v>
      </c>
      <c r="H310" s="178">
        <v>6054.841</v>
      </c>
      <c r="I310" s="179"/>
      <c r="J310" s="180">
        <f>ROUND(I310*H310,2)</f>
        <v>0</v>
      </c>
      <c r="K310" s="176" t="s">
        <v>151</v>
      </c>
      <c r="L310" s="40"/>
      <c r="M310" s="181" t="s">
        <v>19</v>
      </c>
      <c r="N310" s="182" t="s">
        <v>44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159</v>
      </c>
      <c r="AT310" s="185" t="s">
        <v>148</v>
      </c>
      <c r="AU310" s="185" t="s">
        <v>83</v>
      </c>
      <c r="AY310" s="18" t="s">
        <v>145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81</v>
      </c>
      <c r="BK310" s="186">
        <f>ROUND(I310*H310,2)</f>
        <v>0</v>
      </c>
      <c r="BL310" s="18" t="s">
        <v>159</v>
      </c>
      <c r="BM310" s="185" t="s">
        <v>628</v>
      </c>
    </row>
    <row r="311" spans="1:47" s="2" customFormat="1" ht="29.25">
      <c r="A311" s="35"/>
      <c r="B311" s="36"/>
      <c r="C311" s="37"/>
      <c r="D311" s="187" t="s">
        <v>154</v>
      </c>
      <c r="E311" s="37"/>
      <c r="F311" s="188" t="s">
        <v>629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154</v>
      </c>
      <c r="AU311" s="18" t="s">
        <v>83</v>
      </c>
    </row>
    <row r="312" spans="1:47" s="2" customFormat="1" ht="11.25">
      <c r="A312" s="35"/>
      <c r="B312" s="36"/>
      <c r="C312" s="37"/>
      <c r="D312" s="192" t="s">
        <v>155</v>
      </c>
      <c r="E312" s="37"/>
      <c r="F312" s="193" t="s">
        <v>630</v>
      </c>
      <c r="G312" s="37"/>
      <c r="H312" s="37"/>
      <c r="I312" s="189"/>
      <c r="J312" s="37"/>
      <c r="K312" s="37"/>
      <c r="L312" s="40"/>
      <c r="M312" s="190"/>
      <c r="N312" s="191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155</v>
      </c>
      <c r="AU312" s="18" t="s">
        <v>83</v>
      </c>
    </row>
    <row r="313" spans="2:51" s="15" customFormat="1" ht="11.25">
      <c r="B313" s="220"/>
      <c r="C313" s="221"/>
      <c r="D313" s="187" t="s">
        <v>157</v>
      </c>
      <c r="E313" s="222" t="s">
        <v>19</v>
      </c>
      <c r="F313" s="223" t="s">
        <v>631</v>
      </c>
      <c r="G313" s="221"/>
      <c r="H313" s="222" t="s">
        <v>19</v>
      </c>
      <c r="I313" s="224"/>
      <c r="J313" s="221"/>
      <c r="K313" s="221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83</v>
      </c>
      <c r="AV313" s="15" t="s">
        <v>81</v>
      </c>
      <c r="AW313" s="15" t="s">
        <v>35</v>
      </c>
      <c r="AX313" s="15" t="s">
        <v>73</v>
      </c>
      <c r="AY313" s="229" t="s">
        <v>145</v>
      </c>
    </row>
    <row r="314" spans="2:51" s="13" customFormat="1" ht="11.25">
      <c r="B314" s="194"/>
      <c r="C314" s="195"/>
      <c r="D314" s="187" t="s">
        <v>157</v>
      </c>
      <c r="E314" s="196" t="s">
        <v>19</v>
      </c>
      <c r="F314" s="197" t="s">
        <v>632</v>
      </c>
      <c r="G314" s="195"/>
      <c r="H314" s="198">
        <v>6116.731</v>
      </c>
      <c r="I314" s="199"/>
      <c r="J314" s="195"/>
      <c r="K314" s="195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157</v>
      </c>
      <c r="AU314" s="204" t="s">
        <v>83</v>
      </c>
      <c r="AV314" s="13" t="s">
        <v>83</v>
      </c>
      <c r="AW314" s="13" t="s">
        <v>35</v>
      </c>
      <c r="AX314" s="13" t="s">
        <v>73</v>
      </c>
      <c r="AY314" s="204" t="s">
        <v>145</v>
      </c>
    </row>
    <row r="315" spans="2:51" s="13" customFormat="1" ht="11.25">
      <c r="B315" s="194"/>
      <c r="C315" s="195"/>
      <c r="D315" s="187" t="s">
        <v>157</v>
      </c>
      <c r="E315" s="196" t="s">
        <v>19</v>
      </c>
      <c r="F315" s="197" t="s">
        <v>633</v>
      </c>
      <c r="G315" s="195"/>
      <c r="H315" s="198">
        <v>-61.89</v>
      </c>
      <c r="I315" s="199"/>
      <c r="J315" s="195"/>
      <c r="K315" s="195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157</v>
      </c>
      <c r="AU315" s="204" t="s">
        <v>83</v>
      </c>
      <c r="AV315" s="13" t="s">
        <v>83</v>
      </c>
      <c r="AW315" s="13" t="s">
        <v>35</v>
      </c>
      <c r="AX315" s="13" t="s">
        <v>73</v>
      </c>
      <c r="AY315" s="204" t="s">
        <v>145</v>
      </c>
    </row>
    <row r="316" spans="2:51" s="14" customFormat="1" ht="11.25">
      <c r="B316" s="205"/>
      <c r="C316" s="206"/>
      <c r="D316" s="187" t="s">
        <v>157</v>
      </c>
      <c r="E316" s="207" t="s">
        <v>19</v>
      </c>
      <c r="F316" s="208" t="s">
        <v>158</v>
      </c>
      <c r="G316" s="206"/>
      <c r="H316" s="209">
        <v>6054.840999999999</v>
      </c>
      <c r="I316" s="210"/>
      <c r="J316" s="206"/>
      <c r="K316" s="206"/>
      <c r="L316" s="211"/>
      <c r="M316" s="216"/>
      <c r="N316" s="217"/>
      <c r="O316" s="217"/>
      <c r="P316" s="217"/>
      <c r="Q316" s="217"/>
      <c r="R316" s="217"/>
      <c r="S316" s="217"/>
      <c r="T316" s="218"/>
      <c r="AT316" s="215" t="s">
        <v>157</v>
      </c>
      <c r="AU316" s="215" t="s">
        <v>83</v>
      </c>
      <c r="AV316" s="14" t="s">
        <v>159</v>
      </c>
      <c r="AW316" s="14" t="s">
        <v>35</v>
      </c>
      <c r="AX316" s="14" t="s">
        <v>81</v>
      </c>
      <c r="AY316" s="215" t="s">
        <v>145</v>
      </c>
    </row>
    <row r="317" spans="1:65" s="2" customFormat="1" ht="24.2" customHeight="1">
      <c r="A317" s="35"/>
      <c r="B317" s="36"/>
      <c r="C317" s="174" t="s">
        <v>634</v>
      </c>
      <c r="D317" s="174" t="s">
        <v>148</v>
      </c>
      <c r="E317" s="175" t="s">
        <v>635</v>
      </c>
      <c r="F317" s="176" t="s">
        <v>636</v>
      </c>
      <c r="G317" s="177" t="s">
        <v>230</v>
      </c>
      <c r="H317" s="178">
        <v>6360.677</v>
      </c>
      <c r="I317" s="179"/>
      <c r="J317" s="180">
        <f>ROUND(I317*H317,2)</f>
        <v>0</v>
      </c>
      <c r="K317" s="176" t="s">
        <v>151</v>
      </c>
      <c r="L317" s="40"/>
      <c r="M317" s="181" t="s">
        <v>19</v>
      </c>
      <c r="N317" s="182" t="s">
        <v>44</v>
      </c>
      <c r="O317" s="65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5" t="s">
        <v>159</v>
      </c>
      <c r="AT317" s="185" t="s">
        <v>148</v>
      </c>
      <c r="AU317" s="185" t="s">
        <v>83</v>
      </c>
      <c r="AY317" s="18" t="s">
        <v>145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18" t="s">
        <v>81</v>
      </c>
      <c r="BK317" s="186">
        <f>ROUND(I317*H317,2)</f>
        <v>0</v>
      </c>
      <c r="BL317" s="18" t="s">
        <v>159</v>
      </c>
      <c r="BM317" s="185" t="s">
        <v>637</v>
      </c>
    </row>
    <row r="318" spans="1:47" s="2" customFormat="1" ht="29.25">
      <c r="A318" s="35"/>
      <c r="B318" s="36"/>
      <c r="C318" s="37"/>
      <c r="D318" s="187" t="s">
        <v>154</v>
      </c>
      <c r="E318" s="37"/>
      <c r="F318" s="188" t="s">
        <v>638</v>
      </c>
      <c r="G318" s="37"/>
      <c r="H318" s="37"/>
      <c r="I318" s="189"/>
      <c r="J318" s="37"/>
      <c r="K318" s="37"/>
      <c r="L318" s="40"/>
      <c r="M318" s="190"/>
      <c r="N318" s="191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154</v>
      </c>
      <c r="AU318" s="18" t="s">
        <v>83</v>
      </c>
    </row>
    <row r="319" spans="1:47" s="2" customFormat="1" ht="11.25">
      <c r="A319" s="35"/>
      <c r="B319" s="36"/>
      <c r="C319" s="37"/>
      <c r="D319" s="192" t="s">
        <v>155</v>
      </c>
      <c r="E319" s="37"/>
      <c r="F319" s="193" t="s">
        <v>639</v>
      </c>
      <c r="G319" s="37"/>
      <c r="H319" s="37"/>
      <c r="I319" s="189"/>
      <c r="J319" s="37"/>
      <c r="K319" s="37"/>
      <c r="L319" s="40"/>
      <c r="M319" s="190"/>
      <c r="N319" s="191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155</v>
      </c>
      <c r="AU319" s="18" t="s">
        <v>83</v>
      </c>
    </row>
    <row r="320" spans="2:51" s="15" customFormat="1" ht="11.25">
      <c r="B320" s="220"/>
      <c r="C320" s="221"/>
      <c r="D320" s="187" t="s">
        <v>157</v>
      </c>
      <c r="E320" s="222" t="s">
        <v>19</v>
      </c>
      <c r="F320" s="223" t="s">
        <v>640</v>
      </c>
      <c r="G320" s="221"/>
      <c r="H320" s="222" t="s">
        <v>19</v>
      </c>
      <c r="I320" s="224"/>
      <c r="J320" s="221"/>
      <c r="K320" s="221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83</v>
      </c>
      <c r="AV320" s="15" t="s">
        <v>81</v>
      </c>
      <c r="AW320" s="15" t="s">
        <v>35</v>
      </c>
      <c r="AX320" s="15" t="s">
        <v>73</v>
      </c>
      <c r="AY320" s="229" t="s">
        <v>145</v>
      </c>
    </row>
    <row r="321" spans="2:51" s="13" customFormat="1" ht="11.25">
      <c r="B321" s="194"/>
      <c r="C321" s="195"/>
      <c r="D321" s="187" t="s">
        <v>157</v>
      </c>
      <c r="E321" s="196" t="s">
        <v>19</v>
      </c>
      <c r="F321" s="197" t="s">
        <v>641</v>
      </c>
      <c r="G321" s="195"/>
      <c r="H321" s="198">
        <v>6422.567</v>
      </c>
      <c r="I321" s="199"/>
      <c r="J321" s="195"/>
      <c r="K321" s="195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157</v>
      </c>
      <c r="AU321" s="204" t="s">
        <v>83</v>
      </c>
      <c r="AV321" s="13" t="s">
        <v>83</v>
      </c>
      <c r="AW321" s="13" t="s">
        <v>35</v>
      </c>
      <c r="AX321" s="13" t="s">
        <v>73</v>
      </c>
      <c r="AY321" s="204" t="s">
        <v>145</v>
      </c>
    </row>
    <row r="322" spans="2:51" s="13" customFormat="1" ht="11.25">
      <c r="B322" s="194"/>
      <c r="C322" s="195"/>
      <c r="D322" s="187" t="s">
        <v>157</v>
      </c>
      <c r="E322" s="196" t="s">
        <v>19</v>
      </c>
      <c r="F322" s="197" t="s">
        <v>633</v>
      </c>
      <c r="G322" s="195"/>
      <c r="H322" s="198">
        <v>-61.89</v>
      </c>
      <c r="I322" s="199"/>
      <c r="J322" s="195"/>
      <c r="K322" s="195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157</v>
      </c>
      <c r="AU322" s="204" t="s">
        <v>83</v>
      </c>
      <c r="AV322" s="13" t="s">
        <v>83</v>
      </c>
      <c r="AW322" s="13" t="s">
        <v>35</v>
      </c>
      <c r="AX322" s="13" t="s">
        <v>73</v>
      </c>
      <c r="AY322" s="204" t="s">
        <v>145</v>
      </c>
    </row>
    <row r="323" spans="2:51" s="14" customFormat="1" ht="11.25">
      <c r="B323" s="205"/>
      <c r="C323" s="206"/>
      <c r="D323" s="187" t="s">
        <v>157</v>
      </c>
      <c r="E323" s="207" t="s">
        <v>19</v>
      </c>
      <c r="F323" s="208" t="s">
        <v>158</v>
      </c>
      <c r="G323" s="206"/>
      <c r="H323" s="209">
        <v>6360.677</v>
      </c>
      <c r="I323" s="210"/>
      <c r="J323" s="206"/>
      <c r="K323" s="206"/>
      <c r="L323" s="211"/>
      <c r="M323" s="216"/>
      <c r="N323" s="217"/>
      <c r="O323" s="217"/>
      <c r="P323" s="217"/>
      <c r="Q323" s="217"/>
      <c r="R323" s="217"/>
      <c r="S323" s="217"/>
      <c r="T323" s="218"/>
      <c r="AT323" s="215" t="s">
        <v>157</v>
      </c>
      <c r="AU323" s="215" t="s">
        <v>83</v>
      </c>
      <c r="AV323" s="14" t="s">
        <v>159</v>
      </c>
      <c r="AW323" s="14" t="s">
        <v>35</v>
      </c>
      <c r="AX323" s="14" t="s">
        <v>81</v>
      </c>
      <c r="AY323" s="215" t="s">
        <v>145</v>
      </c>
    </row>
    <row r="324" spans="1:65" s="2" customFormat="1" ht="24.2" customHeight="1">
      <c r="A324" s="35"/>
      <c r="B324" s="36"/>
      <c r="C324" s="174" t="s">
        <v>642</v>
      </c>
      <c r="D324" s="174" t="s">
        <v>148</v>
      </c>
      <c r="E324" s="175" t="s">
        <v>643</v>
      </c>
      <c r="F324" s="176" t="s">
        <v>644</v>
      </c>
      <c r="G324" s="177" t="s">
        <v>230</v>
      </c>
      <c r="H324" s="178">
        <v>64.6</v>
      </c>
      <c r="I324" s="179"/>
      <c r="J324" s="180">
        <f>ROUND(I324*H324,2)</f>
        <v>0</v>
      </c>
      <c r="K324" s="176" t="s">
        <v>151</v>
      </c>
      <c r="L324" s="40"/>
      <c r="M324" s="181" t="s">
        <v>19</v>
      </c>
      <c r="N324" s="182" t="s">
        <v>44</v>
      </c>
      <c r="O324" s="65"/>
      <c r="P324" s="183">
        <f>O324*H324</f>
        <v>0</v>
      </c>
      <c r="Q324" s="183">
        <v>0.61404</v>
      </c>
      <c r="R324" s="183">
        <f>Q324*H324</f>
        <v>39.666984</v>
      </c>
      <c r="S324" s="183">
        <v>0</v>
      </c>
      <c r="T324" s="18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5" t="s">
        <v>159</v>
      </c>
      <c r="AT324" s="185" t="s">
        <v>148</v>
      </c>
      <c r="AU324" s="185" t="s">
        <v>83</v>
      </c>
      <c r="AY324" s="18" t="s">
        <v>145</v>
      </c>
      <c r="BE324" s="186">
        <f>IF(N324="základní",J324,0)</f>
        <v>0</v>
      </c>
      <c r="BF324" s="186">
        <f>IF(N324="snížená",J324,0)</f>
        <v>0</v>
      </c>
      <c r="BG324" s="186">
        <f>IF(N324="zákl. přenesená",J324,0)</f>
        <v>0</v>
      </c>
      <c r="BH324" s="186">
        <f>IF(N324="sníž. přenesená",J324,0)</f>
        <v>0</v>
      </c>
      <c r="BI324" s="186">
        <f>IF(N324="nulová",J324,0)</f>
        <v>0</v>
      </c>
      <c r="BJ324" s="18" t="s">
        <v>81</v>
      </c>
      <c r="BK324" s="186">
        <f>ROUND(I324*H324,2)</f>
        <v>0</v>
      </c>
      <c r="BL324" s="18" t="s">
        <v>159</v>
      </c>
      <c r="BM324" s="185" t="s">
        <v>645</v>
      </c>
    </row>
    <row r="325" spans="1:47" s="2" customFormat="1" ht="29.25">
      <c r="A325" s="35"/>
      <c r="B325" s="36"/>
      <c r="C325" s="37"/>
      <c r="D325" s="187" t="s">
        <v>154</v>
      </c>
      <c r="E325" s="37"/>
      <c r="F325" s="188" t="s">
        <v>646</v>
      </c>
      <c r="G325" s="37"/>
      <c r="H325" s="37"/>
      <c r="I325" s="189"/>
      <c r="J325" s="37"/>
      <c r="K325" s="37"/>
      <c r="L325" s="40"/>
      <c r="M325" s="190"/>
      <c r="N325" s="191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154</v>
      </c>
      <c r="AU325" s="18" t="s">
        <v>83</v>
      </c>
    </row>
    <row r="326" spans="1:47" s="2" customFormat="1" ht="11.25">
      <c r="A326" s="35"/>
      <c r="B326" s="36"/>
      <c r="C326" s="37"/>
      <c r="D326" s="192" t="s">
        <v>155</v>
      </c>
      <c r="E326" s="37"/>
      <c r="F326" s="193" t="s">
        <v>647</v>
      </c>
      <c r="G326" s="37"/>
      <c r="H326" s="37"/>
      <c r="I326" s="189"/>
      <c r="J326" s="37"/>
      <c r="K326" s="37"/>
      <c r="L326" s="40"/>
      <c r="M326" s="190"/>
      <c r="N326" s="191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155</v>
      </c>
      <c r="AU326" s="18" t="s">
        <v>83</v>
      </c>
    </row>
    <row r="327" spans="2:51" s="13" customFormat="1" ht="11.25">
      <c r="B327" s="194"/>
      <c r="C327" s="195"/>
      <c r="D327" s="187" t="s">
        <v>157</v>
      </c>
      <c r="E327" s="196" t="s">
        <v>19</v>
      </c>
      <c r="F327" s="197" t="s">
        <v>648</v>
      </c>
      <c r="G327" s="195"/>
      <c r="H327" s="198">
        <v>64.6</v>
      </c>
      <c r="I327" s="199"/>
      <c r="J327" s="195"/>
      <c r="K327" s="195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157</v>
      </c>
      <c r="AU327" s="204" t="s">
        <v>83</v>
      </c>
      <c r="AV327" s="13" t="s">
        <v>83</v>
      </c>
      <c r="AW327" s="13" t="s">
        <v>35</v>
      </c>
      <c r="AX327" s="13" t="s">
        <v>73</v>
      </c>
      <c r="AY327" s="204" t="s">
        <v>145</v>
      </c>
    </row>
    <row r="328" spans="2:51" s="14" customFormat="1" ht="11.25">
      <c r="B328" s="205"/>
      <c r="C328" s="206"/>
      <c r="D328" s="187" t="s">
        <v>157</v>
      </c>
      <c r="E328" s="207" t="s">
        <v>19</v>
      </c>
      <c r="F328" s="208" t="s">
        <v>158</v>
      </c>
      <c r="G328" s="206"/>
      <c r="H328" s="209">
        <v>64.6</v>
      </c>
      <c r="I328" s="210"/>
      <c r="J328" s="206"/>
      <c r="K328" s="206"/>
      <c r="L328" s="211"/>
      <c r="M328" s="216"/>
      <c r="N328" s="217"/>
      <c r="O328" s="217"/>
      <c r="P328" s="217"/>
      <c r="Q328" s="217"/>
      <c r="R328" s="217"/>
      <c r="S328" s="217"/>
      <c r="T328" s="218"/>
      <c r="AT328" s="215" t="s">
        <v>157</v>
      </c>
      <c r="AU328" s="215" t="s">
        <v>83</v>
      </c>
      <c r="AV328" s="14" t="s">
        <v>159</v>
      </c>
      <c r="AW328" s="14" t="s">
        <v>35</v>
      </c>
      <c r="AX328" s="14" t="s">
        <v>81</v>
      </c>
      <c r="AY328" s="215" t="s">
        <v>145</v>
      </c>
    </row>
    <row r="329" spans="1:65" s="2" customFormat="1" ht="24.2" customHeight="1">
      <c r="A329" s="35"/>
      <c r="B329" s="36"/>
      <c r="C329" s="174" t="s">
        <v>649</v>
      </c>
      <c r="D329" s="174" t="s">
        <v>148</v>
      </c>
      <c r="E329" s="175" t="s">
        <v>650</v>
      </c>
      <c r="F329" s="176" t="s">
        <v>651</v>
      </c>
      <c r="G329" s="177" t="s">
        <v>230</v>
      </c>
      <c r="H329" s="178">
        <v>64.6</v>
      </c>
      <c r="I329" s="179"/>
      <c r="J329" s="180">
        <f>ROUND(I329*H329,2)</f>
        <v>0</v>
      </c>
      <c r="K329" s="176" t="s">
        <v>151</v>
      </c>
      <c r="L329" s="40"/>
      <c r="M329" s="181" t="s">
        <v>19</v>
      </c>
      <c r="N329" s="182" t="s">
        <v>44</v>
      </c>
      <c r="O329" s="65"/>
      <c r="P329" s="183">
        <f>O329*H329</f>
        <v>0</v>
      </c>
      <c r="Q329" s="183">
        <v>0.1514</v>
      </c>
      <c r="R329" s="183">
        <f>Q329*H329</f>
        <v>9.780439999999999</v>
      </c>
      <c r="S329" s="183">
        <v>0</v>
      </c>
      <c r="T329" s="18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5" t="s">
        <v>159</v>
      </c>
      <c r="AT329" s="185" t="s">
        <v>148</v>
      </c>
      <c r="AU329" s="185" t="s">
        <v>83</v>
      </c>
      <c r="AY329" s="18" t="s">
        <v>145</v>
      </c>
      <c r="BE329" s="186">
        <f>IF(N329="základní",J329,0)</f>
        <v>0</v>
      </c>
      <c r="BF329" s="186">
        <f>IF(N329="snížená",J329,0)</f>
        <v>0</v>
      </c>
      <c r="BG329" s="186">
        <f>IF(N329="zákl. přenesená",J329,0)</f>
        <v>0</v>
      </c>
      <c r="BH329" s="186">
        <f>IF(N329="sníž. přenesená",J329,0)</f>
        <v>0</v>
      </c>
      <c r="BI329" s="186">
        <f>IF(N329="nulová",J329,0)</f>
        <v>0</v>
      </c>
      <c r="BJ329" s="18" t="s">
        <v>81</v>
      </c>
      <c r="BK329" s="186">
        <f>ROUND(I329*H329,2)</f>
        <v>0</v>
      </c>
      <c r="BL329" s="18" t="s">
        <v>159</v>
      </c>
      <c r="BM329" s="185" t="s">
        <v>652</v>
      </c>
    </row>
    <row r="330" spans="1:47" s="2" customFormat="1" ht="19.5">
      <c r="A330" s="35"/>
      <c r="B330" s="36"/>
      <c r="C330" s="37"/>
      <c r="D330" s="187" t="s">
        <v>154</v>
      </c>
      <c r="E330" s="37"/>
      <c r="F330" s="188" t="s">
        <v>653</v>
      </c>
      <c r="G330" s="37"/>
      <c r="H330" s="37"/>
      <c r="I330" s="189"/>
      <c r="J330" s="37"/>
      <c r="K330" s="37"/>
      <c r="L330" s="40"/>
      <c r="M330" s="190"/>
      <c r="N330" s="191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154</v>
      </c>
      <c r="AU330" s="18" t="s">
        <v>83</v>
      </c>
    </row>
    <row r="331" spans="1:47" s="2" customFormat="1" ht="11.25">
      <c r="A331" s="35"/>
      <c r="B331" s="36"/>
      <c r="C331" s="37"/>
      <c r="D331" s="192" t="s">
        <v>155</v>
      </c>
      <c r="E331" s="37"/>
      <c r="F331" s="193" t="s">
        <v>654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155</v>
      </c>
      <c r="AU331" s="18" t="s">
        <v>83</v>
      </c>
    </row>
    <row r="332" spans="2:51" s="15" customFormat="1" ht="11.25">
      <c r="B332" s="220"/>
      <c r="C332" s="221"/>
      <c r="D332" s="187" t="s">
        <v>157</v>
      </c>
      <c r="E332" s="222" t="s">
        <v>19</v>
      </c>
      <c r="F332" s="223" t="s">
        <v>655</v>
      </c>
      <c r="G332" s="221"/>
      <c r="H332" s="222" t="s">
        <v>19</v>
      </c>
      <c r="I332" s="224"/>
      <c r="J332" s="221"/>
      <c r="K332" s="221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157</v>
      </c>
      <c r="AU332" s="229" t="s">
        <v>83</v>
      </c>
      <c r="AV332" s="15" t="s">
        <v>81</v>
      </c>
      <c r="AW332" s="15" t="s">
        <v>35</v>
      </c>
      <c r="AX332" s="15" t="s">
        <v>73</v>
      </c>
      <c r="AY332" s="229" t="s">
        <v>145</v>
      </c>
    </row>
    <row r="333" spans="2:51" s="13" customFormat="1" ht="11.25">
      <c r="B333" s="194"/>
      <c r="C333" s="195"/>
      <c r="D333" s="187" t="s">
        <v>157</v>
      </c>
      <c r="E333" s="196" t="s">
        <v>19</v>
      </c>
      <c r="F333" s="197" t="s">
        <v>656</v>
      </c>
      <c r="G333" s="195"/>
      <c r="H333" s="198">
        <v>64.6</v>
      </c>
      <c r="I333" s="199"/>
      <c r="J333" s="195"/>
      <c r="K333" s="195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157</v>
      </c>
      <c r="AU333" s="204" t="s">
        <v>83</v>
      </c>
      <c r="AV333" s="13" t="s">
        <v>83</v>
      </c>
      <c r="AW333" s="13" t="s">
        <v>35</v>
      </c>
      <c r="AX333" s="13" t="s">
        <v>73</v>
      </c>
      <c r="AY333" s="204" t="s">
        <v>145</v>
      </c>
    </row>
    <row r="334" spans="2:51" s="14" customFormat="1" ht="11.25">
      <c r="B334" s="205"/>
      <c r="C334" s="206"/>
      <c r="D334" s="187" t="s">
        <v>157</v>
      </c>
      <c r="E334" s="207" t="s">
        <v>19</v>
      </c>
      <c r="F334" s="208" t="s">
        <v>158</v>
      </c>
      <c r="G334" s="206"/>
      <c r="H334" s="209">
        <v>64.6</v>
      </c>
      <c r="I334" s="210"/>
      <c r="J334" s="206"/>
      <c r="K334" s="206"/>
      <c r="L334" s="211"/>
      <c r="M334" s="216"/>
      <c r="N334" s="217"/>
      <c r="O334" s="217"/>
      <c r="P334" s="217"/>
      <c r="Q334" s="217"/>
      <c r="R334" s="217"/>
      <c r="S334" s="217"/>
      <c r="T334" s="218"/>
      <c r="AT334" s="215" t="s">
        <v>157</v>
      </c>
      <c r="AU334" s="215" t="s">
        <v>83</v>
      </c>
      <c r="AV334" s="14" t="s">
        <v>159</v>
      </c>
      <c r="AW334" s="14" t="s">
        <v>35</v>
      </c>
      <c r="AX334" s="14" t="s">
        <v>81</v>
      </c>
      <c r="AY334" s="215" t="s">
        <v>145</v>
      </c>
    </row>
    <row r="335" spans="2:63" s="12" customFormat="1" ht="22.9" customHeight="1">
      <c r="B335" s="158"/>
      <c r="C335" s="159"/>
      <c r="D335" s="160" t="s">
        <v>72</v>
      </c>
      <c r="E335" s="172" t="s">
        <v>282</v>
      </c>
      <c r="F335" s="172" t="s">
        <v>312</v>
      </c>
      <c r="G335" s="159"/>
      <c r="H335" s="159"/>
      <c r="I335" s="162"/>
      <c r="J335" s="173">
        <f>BK335</f>
        <v>0</v>
      </c>
      <c r="K335" s="159"/>
      <c r="L335" s="164"/>
      <c r="M335" s="165"/>
      <c r="N335" s="166"/>
      <c r="O335" s="166"/>
      <c r="P335" s="167">
        <f>SUM(P336:P353)</f>
        <v>0</v>
      </c>
      <c r="Q335" s="166"/>
      <c r="R335" s="167">
        <f>SUM(R336:R353)</f>
        <v>61.07434276</v>
      </c>
      <c r="S335" s="166"/>
      <c r="T335" s="168">
        <f>SUM(T336:T353)</f>
        <v>0</v>
      </c>
      <c r="AR335" s="169" t="s">
        <v>81</v>
      </c>
      <c r="AT335" s="170" t="s">
        <v>72</v>
      </c>
      <c r="AU335" s="170" t="s">
        <v>81</v>
      </c>
      <c r="AY335" s="169" t="s">
        <v>145</v>
      </c>
      <c r="BK335" s="171">
        <f>SUM(BK336:BK353)</f>
        <v>0</v>
      </c>
    </row>
    <row r="336" spans="1:65" s="2" customFormat="1" ht="24.2" customHeight="1">
      <c r="A336" s="35"/>
      <c r="B336" s="36"/>
      <c r="C336" s="174" t="s">
        <v>657</v>
      </c>
      <c r="D336" s="174" t="s">
        <v>148</v>
      </c>
      <c r="E336" s="175" t="s">
        <v>658</v>
      </c>
      <c r="F336" s="176" t="s">
        <v>659</v>
      </c>
      <c r="G336" s="177" t="s">
        <v>660</v>
      </c>
      <c r="H336" s="178">
        <v>15.85</v>
      </c>
      <c r="I336" s="179"/>
      <c r="J336" s="180">
        <f>ROUND(I336*H336,2)</f>
        <v>0</v>
      </c>
      <c r="K336" s="176" t="s">
        <v>151</v>
      </c>
      <c r="L336" s="40"/>
      <c r="M336" s="181" t="s">
        <v>19</v>
      </c>
      <c r="N336" s="182" t="s">
        <v>44</v>
      </c>
      <c r="O336" s="65"/>
      <c r="P336" s="183">
        <f>O336*H336</f>
        <v>0</v>
      </c>
      <c r="Q336" s="183">
        <v>0.88535</v>
      </c>
      <c r="R336" s="183">
        <f>Q336*H336</f>
        <v>14.0327975</v>
      </c>
      <c r="S336" s="183">
        <v>0</v>
      </c>
      <c r="T336" s="18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5" t="s">
        <v>159</v>
      </c>
      <c r="AT336" s="185" t="s">
        <v>148</v>
      </c>
      <c r="AU336" s="185" t="s">
        <v>83</v>
      </c>
      <c r="AY336" s="18" t="s">
        <v>145</v>
      </c>
      <c r="BE336" s="186">
        <f>IF(N336="základní",J336,0)</f>
        <v>0</v>
      </c>
      <c r="BF336" s="186">
        <f>IF(N336="snížená",J336,0)</f>
        <v>0</v>
      </c>
      <c r="BG336" s="186">
        <f>IF(N336="zákl. přenesená",J336,0)</f>
        <v>0</v>
      </c>
      <c r="BH336" s="186">
        <f>IF(N336="sníž. přenesená",J336,0)</f>
        <v>0</v>
      </c>
      <c r="BI336" s="186">
        <f>IF(N336="nulová",J336,0)</f>
        <v>0</v>
      </c>
      <c r="BJ336" s="18" t="s">
        <v>81</v>
      </c>
      <c r="BK336" s="186">
        <f>ROUND(I336*H336,2)</f>
        <v>0</v>
      </c>
      <c r="BL336" s="18" t="s">
        <v>159</v>
      </c>
      <c r="BM336" s="185" t="s">
        <v>661</v>
      </c>
    </row>
    <row r="337" spans="1:47" s="2" customFormat="1" ht="19.5">
      <c r="A337" s="35"/>
      <c r="B337" s="36"/>
      <c r="C337" s="37"/>
      <c r="D337" s="187" t="s">
        <v>154</v>
      </c>
      <c r="E337" s="37"/>
      <c r="F337" s="188" t="s">
        <v>662</v>
      </c>
      <c r="G337" s="37"/>
      <c r="H337" s="37"/>
      <c r="I337" s="189"/>
      <c r="J337" s="37"/>
      <c r="K337" s="37"/>
      <c r="L337" s="40"/>
      <c r="M337" s="190"/>
      <c r="N337" s="191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154</v>
      </c>
      <c r="AU337" s="18" t="s">
        <v>83</v>
      </c>
    </row>
    <row r="338" spans="1:47" s="2" customFormat="1" ht="11.25">
      <c r="A338" s="35"/>
      <c r="B338" s="36"/>
      <c r="C338" s="37"/>
      <c r="D338" s="192" t="s">
        <v>155</v>
      </c>
      <c r="E338" s="37"/>
      <c r="F338" s="193" t="s">
        <v>663</v>
      </c>
      <c r="G338" s="37"/>
      <c r="H338" s="37"/>
      <c r="I338" s="189"/>
      <c r="J338" s="37"/>
      <c r="K338" s="37"/>
      <c r="L338" s="40"/>
      <c r="M338" s="190"/>
      <c r="N338" s="191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155</v>
      </c>
      <c r="AU338" s="18" t="s">
        <v>83</v>
      </c>
    </row>
    <row r="339" spans="2:51" s="13" customFormat="1" ht="11.25">
      <c r="B339" s="194"/>
      <c r="C339" s="195"/>
      <c r="D339" s="187" t="s">
        <v>157</v>
      </c>
      <c r="E339" s="196" t="s">
        <v>19</v>
      </c>
      <c r="F339" s="197" t="s">
        <v>664</v>
      </c>
      <c r="G339" s="195"/>
      <c r="H339" s="198">
        <v>15.85</v>
      </c>
      <c r="I339" s="199"/>
      <c r="J339" s="195"/>
      <c r="K339" s="195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157</v>
      </c>
      <c r="AU339" s="204" t="s">
        <v>83</v>
      </c>
      <c r="AV339" s="13" t="s">
        <v>83</v>
      </c>
      <c r="AW339" s="13" t="s">
        <v>35</v>
      </c>
      <c r="AX339" s="13" t="s">
        <v>73</v>
      </c>
      <c r="AY339" s="204" t="s">
        <v>145</v>
      </c>
    </row>
    <row r="340" spans="2:51" s="14" customFormat="1" ht="11.25">
      <c r="B340" s="205"/>
      <c r="C340" s="206"/>
      <c r="D340" s="187" t="s">
        <v>157</v>
      </c>
      <c r="E340" s="207" t="s">
        <v>19</v>
      </c>
      <c r="F340" s="208" t="s">
        <v>158</v>
      </c>
      <c r="G340" s="206"/>
      <c r="H340" s="209">
        <v>15.85</v>
      </c>
      <c r="I340" s="210"/>
      <c r="J340" s="206"/>
      <c r="K340" s="206"/>
      <c r="L340" s="211"/>
      <c r="M340" s="216"/>
      <c r="N340" s="217"/>
      <c r="O340" s="217"/>
      <c r="P340" s="217"/>
      <c r="Q340" s="217"/>
      <c r="R340" s="217"/>
      <c r="S340" s="217"/>
      <c r="T340" s="218"/>
      <c r="AT340" s="215" t="s">
        <v>157</v>
      </c>
      <c r="AU340" s="215" t="s">
        <v>83</v>
      </c>
      <c r="AV340" s="14" t="s">
        <v>159</v>
      </c>
      <c r="AW340" s="14" t="s">
        <v>35</v>
      </c>
      <c r="AX340" s="14" t="s">
        <v>81</v>
      </c>
      <c r="AY340" s="215" t="s">
        <v>145</v>
      </c>
    </row>
    <row r="341" spans="1:65" s="2" customFormat="1" ht="16.5" customHeight="1">
      <c r="A341" s="35"/>
      <c r="B341" s="36"/>
      <c r="C341" s="230" t="s">
        <v>665</v>
      </c>
      <c r="D341" s="230" t="s">
        <v>307</v>
      </c>
      <c r="E341" s="231" t="s">
        <v>666</v>
      </c>
      <c r="F341" s="232" t="s">
        <v>667</v>
      </c>
      <c r="G341" s="233" t="s">
        <v>660</v>
      </c>
      <c r="H341" s="234">
        <v>15.85</v>
      </c>
      <c r="I341" s="235"/>
      <c r="J341" s="236">
        <f>ROUND(I341*H341,2)</f>
        <v>0</v>
      </c>
      <c r="K341" s="232" t="s">
        <v>151</v>
      </c>
      <c r="L341" s="237"/>
      <c r="M341" s="238" t="s">
        <v>19</v>
      </c>
      <c r="N341" s="239" t="s">
        <v>44</v>
      </c>
      <c r="O341" s="65"/>
      <c r="P341" s="183">
        <f>O341*H341</f>
        <v>0</v>
      </c>
      <c r="Q341" s="183">
        <v>0.6</v>
      </c>
      <c r="R341" s="183">
        <f>Q341*H341</f>
        <v>9.51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206</v>
      </c>
      <c r="AT341" s="185" t="s">
        <v>307</v>
      </c>
      <c r="AU341" s="185" t="s">
        <v>83</v>
      </c>
      <c r="AY341" s="18" t="s">
        <v>145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81</v>
      </c>
      <c r="BK341" s="186">
        <f>ROUND(I341*H341,2)</f>
        <v>0</v>
      </c>
      <c r="BL341" s="18" t="s">
        <v>159</v>
      </c>
      <c r="BM341" s="185" t="s">
        <v>668</v>
      </c>
    </row>
    <row r="342" spans="1:47" s="2" customFormat="1" ht="11.25">
      <c r="A342" s="35"/>
      <c r="B342" s="36"/>
      <c r="C342" s="37"/>
      <c r="D342" s="187" t="s">
        <v>154</v>
      </c>
      <c r="E342" s="37"/>
      <c r="F342" s="188" t="s">
        <v>667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154</v>
      </c>
      <c r="AU342" s="18" t="s">
        <v>83</v>
      </c>
    </row>
    <row r="343" spans="1:47" s="2" customFormat="1" ht="11.25">
      <c r="A343" s="35"/>
      <c r="B343" s="36"/>
      <c r="C343" s="37"/>
      <c r="D343" s="192" t="s">
        <v>155</v>
      </c>
      <c r="E343" s="37"/>
      <c r="F343" s="193" t="s">
        <v>669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155</v>
      </c>
      <c r="AU343" s="18" t="s">
        <v>83</v>
      </c>
    </row>
    <row r="344" spans="1:65" s="2" customFormat="1" ht="24.2" customHeight="1">
      <c r="A344" s="35"/>
      <c r="B344" s="36"/>
      <c r="C344" s="174" t="s">
        <v>670</v>
      </c>
      <c r="D344" s="174" t="s">
        <v>148</v>
      </c>
      <c r="E344" s="175" t="s">
        <v>671</v>
      </c>
      <c r="F344" s="176" t="s">
        <v>672</v>
      </c>
      <c r="G344" s="177" t="s">
        <v>264</v>
      </c>
      <c r="H344" s="178">
        <v>15.17</v>
      </c>
      <c r="I344" s="179"/>
      <c r="J344" s="180">
        <f>ROUND(I344*H344,2)</f>
        <v>0</v>
      </c>
      <c r="K344" s="176" t="s">
        <v>151</v>
      </c>
      <c r="L344" s="40"/>
      <c r="M344" s="181" t="s">
        <v>19</v>
      </c>
      <c r="N344" s="182" t="s">
        <v>44</v>
      </c>
      <c r="O344" s="65"/>
      <c r="P344" s="183">
        <f>O344*H344</f>
        <v>0</v>
      </c>
      <c r="Q344" s="183">
        <v>2.46367</v>
      </c>
      <c r="R344" s="183">
        <f>Q344*H344</f>
        <v>37.3738739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159</v>
      </c>
      <c r="AT344" s="185" t="s">
        <v>148</v>
      </c>
      <c r="AU344" s="185" t="s">
        <v>83</v>
      </c>
      <c r="AY344" s="18" t="s">
        <v>145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81</v>
      </c>
      <c r="BK344" s="186">
        <f>ROUND(I344*H344,2)</f>
        <v>0</v>
      </c>
      <c r="BL344" s="18" t="s">
        <v>159</v>
      </c>
      <c r="BM344" s="185" t="s">
        <v>673</v>
      </c>
    </row>
    <row r="345" spans="1:47" s="2" customFormat="1" ht="19.5">
      <c r="A345" s="35"/>
      <c r="B345" s="36"/>
      <c r="C345" s="37"/>
      <c r="D345" s="187" t="s">
        <v>154</v>
      </c>
      <c r="E345" s="37"/>
      <c r="F345" s="188" t="s">
        <v>674</v>
      </c>
      <c r="G345" s="37"/>
      <c r="H345" s="37"/>
      <c r="I345" s="189"/>
      <c r="J345" s="37"/>
      <c r="K345" s="37"/>
      <c r="L345" s="40"/>
      <c r="M345" s="190"/>
      <c r="N345" s="191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154</v>
      </c>
      <c r="AU345" s="18" t="s">
        <v>83</v>
      </c>
    </row>
    <row r="346" spans="1:47" s="2" customFormat="1" ht="11.25">
      <c r="A346" s="35"/>
      <c r="B346" s="36"/>
      <c r="C346" s="37"/>
      <c r="D346" s="192" t="s">
        <v>155</v>
      </c>
      <c r="E346" s="37"/>
      <c r="F346" s="193" t="s">
        <v>675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155</v>
      </c>
      <c r="AU346" s="18" t="s">
        <v>83</v>
      </c>
    </row>
    <row r="347" spans="2:51" s="13" customFormat="1" ht="11.25">
      <c r="B347" s="194"/>
      <c r="C347" s="195"/>
      <c r="D347" s="187" t="s">
        <v>157</v>
      </c>
      <c r="E347" s="196" t="s">
        <v>19</v>
      </c>
      <c r="F347" s="197" t="s">
        <v>676</v>
      </c>
      <c r="G347" s="195"/>
      <c r="H347" s="198">
        <v>15.17</v>
      </c>
      <c r="I347" s="199"/>
      <c r="J347" s="195"/>
      <c r="K347" s="195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157</v>
      </c>
      <c r="AU347" s="204" t="s">
        <v>83</v>
      </c>
      <c r="AV347" s="13" t="s">
        <v>83</v>
      </c>
      <c r="AW347" s="13" t="s">
        <v>35</v>
      </c>
      <c r="AX347" s="13" t="s">
        <v>73</v>
      </c>
      <c r="AY347" s="204" t="s">
        <v>145</v>
      </c>
    </row>
    <row r="348" spans="2:51" s="14" customFormat="1" ht="11.25">
      <c r="B348" s="205"/>
      <c r="C348" s="206"/>
      <c r="D348" s="187" t="s">
        <v>157</v>
      </c>
      <c r="E348" s="207" t="s">
        <v>19</v>
      </c>
      <c r="F348" s="208" t="s">
        <v>158</v>
      </c>
      <c r="G348" s="206"/>
      <c r="H348" s="209">
        <v>15.17</v>
      </c>
      <c r="I348" s="210"/>
      <c r="J348" s="206"/>
      <c r="K348" s="206"/>
      <c r="L348" s="211"/>
      <c r="M348" s="216"/>
      <c r="N348" s="217"/>
      <c r="O348" s="217"/>
      <c r="P348" s="217"/>
      <c r="Q348" s="217"/>
      <c r="R348" s="217"/>
      <c r="S348" s="217"/>
      <c r="T348" s="218"/>
      <c r="AT348" s="215" t="s">
        <v>157</v>
      </c>
      <c r="AU348" s="215" t="s">
        <v>83</v>
      </c>
      <c r="AV348" s="14" t="s">
        <v>159</v>
      </c>
      <c r="AW348" s="14" t="s">
        <v>35</v>
      </c>
      <c r="AX348" s="14" t="s">
        <v>81</v>
      </c>
      <c r="AY348" s="215" t="s">
        <v>145</v>
      </c>
    </row>
    <row r="349" spans="1:65" s="2" customFormat="1" ht="16.5" customHeight="1">
      <c r="A349" s="35"/>
      <c r="B349" s="36"/>
      <c r="C349" s="230" t="s">
        <v>677</v>
      </c>
      <c r="D349" s="230" t="s">
        <v>307</v>
      </c>
      <c r="E349" s="231" t="s">
        <v>678</v>
      </c>
      <c r="F349" s="232" t="s">
        <v>679</v>
      </c>
      <c r="G349" s="233" t="s">
        <v>230</v>
      </c>
      <c r="H349" s="234">
        <v>19.908</v>
      </c>
      <c r="I349" s="235"/>
      <c r="J349" s="236">
        <f>ROUND(I349*H349,2)</f>
        <v>0</v>
      </c>
      <c r="K349" s="232" t="s">
        <v>151</v>
      </c>
      <c r="L349" s="237"/>
      <c r="M349" s="238" t="s">
        <v>19</v>
      </c>
      <c r="N349" s="239" t="s">
        <v>44</v>
      </c>
      <c r="O349" s="65"/>
      <c r="P349" s="183">
        <f>O349*H349</f>
        <v>0</v>
      </c>
      <c r="Q349" s="183">
        <v>0.00792</v>
      </c>
      <c r="R349" s="183">
        <f>Q349*H349</f>
        <v>0.15767136</v>
      </c>
      <c r="S349" s="183">
        <v>0</v>
      </c>
      <c r="T349" s="18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5" t="s">
        <v>206</v>
      </c>
      <c r="AT349" s="185" t="s">
        <v>307</v>
      </c>
      <c r="AU349" s="185" t="s">
        <v>83</v>
      </c>
      <c r="AY349" s="18" t="s">
        <v>145</v>
      </c>
      <c r="BE349" s="186">
        <f>IF(N349="základní",J349,0)</f>
        <v>0</v>
      </c>
      <c r="BF349" s="186">
        <f>IF(N349="snížená",J349,0)</f>
        <v>0</v>
      </c>
      <c r="BG349" s="186">
        <f>IF(N349="zákl. přenesená",J349,0)</f>
        <v>0</v>
      </c>
      <c r="BH349" s="186">
        <f>IF(N349="sníž. přenesená",J349,0)</f>
        <v>0</v>
      </c>
      <c r="BI349" s="186">
        <f>IF(N349="nulová",J349,0)</f>
        <v>0</v>
      </c>
      <c r="BJ349" s="18" t="s">
        <v>81</v>
      </c>
      <c r="BK349" s="186">
        <f>ROUND(I349*H349,2)</f>
        <v>0</v>
      </c>
      <c r="BL349" s="18" t="s">
        <v>159</v>
      </c>
      <c r="BM349" s="185" t="s">
        <v>680</v>
      </c>
    </row>
    <row r="350" spans="1:47" s="2" customFormat="1" ht="11.25">
      <c r="A350" s="35"/>
      <c r="B350" s="36"/>
      <c r="C350" s="37"/>
      <c r="D350" s="187" t="s">
        <v>154</v>
      </c>
      <c r="E350" s="37"/>
      <c r="F350" s="188" t="s">
        <v>679</v>
      </c>
      <c r="G350" s="37"/>
      <c r="H350" s="37"/>
      <c r="I350" s="189"/>
      <c r="J350" s="37"/>
      <c r="K350" s="37"/>
      <c r="L350" s="40"/>
      <c r="M350" s="190"/>
      <c r="N350" s="191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154</v>
      </c>
      <c r="AU350" s="18" t="s">
        <v>83</v>
      </c>
    </row>
    <row r="351" spans="1:47" s="2" customFormat="1" ht="11.25">
      <c r="A351" s="35"/>
      <c r="B351" s="36"/>
      <c r="C351" s="37"/>
      <c r="D351" s="192" t="s">
        <v>155</v>
      </c>
      <c r="E351" s="37"/>
      <c r="F351" s="193" t="s">
        <v>681</v>
      </c>
      <c r="G351" s="37"/>
      <c r="H351" s="37"/>
      <c r="I351" s="189"/>
      <c r="J351" s="37"/>
      <c r="K351" s="37"/>
      <c r="L351" s="40"/>
      <c r="M351" s="190"/>
      <c r="N351" s="191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155</v>
      </c>
      <c r="AU351" s="18" t="s">
        <v>83</v>
      </c>
    </row>
    <row r="352" spans="2:51" s="13" customFormat="1" ht="11.25">
      <c r="B352" s="194"/>
      <c r="C352" s="195"/>
      <c r="D352" s="187" t="s">
        <v>157</v>
      </c>
      <c r="E352" s="196" t="s">
        <v>19</v>
      </c>
      <c r="F352" s="197" t="s">
        <v>682</v>
      </c>
      <c r="G352" s="195"/>
      <c r="H352" s="198">
        <v>19.908</v>
      </c>
      <c r="I352" s="199"/>
      <c r="J352" s="195"/>
      <c r="K352" s="195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157</v>
      </c>
      <c r="AU352" s="204" t="s">
        <v>83</v>
      </c>
      <c r="AV352" s="13" t="s">
        <v>83</v>
      </c>
      <c r="AW352" s="13" t="s">
        <v>35</v>
      </c>
      <c r="AX352" s="13" t="s">
        <v>73</v>
      </c>
      <c r="AY352" s="204" t="s">
        <v>145</v>
      </c>
    </row>
    <row r="353" spans="2:51" s="14" customFormat="1" ht="11.25">
      <c r="B353" s="205"/>
      <c r="C353" s="206"/>
      <c r="D353" s="187" t="s">
        <v>157</v>
      </c>
      <c r="E353" s="207" t="s">
        <v>19</v>
      </c>
      <c r="F353" s="208" t="s">
        <v>158</v>
      </c>
      <c r="G353" s="206"/>
      <c r="H353" s="209">
        <v>19.908</v>
      </c>
      <c r="I353" s="210"/>
      <c r="J353" s="206"/>
      <c r="K353" s="206"/>
      <c r="L353" s="211"/>
      <c r="M353" s="216"/>
      <c r="N353" s="217"/>
      <c r="O353" s="217"/>
      <c r="P353" s="217"/>
      <c r="Q353" s="217"/>
      <c r="R353" s="217"/>
      <c r="S353" s="217"/>
      <c r="T353" s="218"/>
      <c r="AT353" s="215" t="s">
        <v>157</v>
      </c>
      <c r="AU353" s="215" t="s">
        <v>83</v>
      </c>
      <c r="AV353" s="14" t="s">
        <v>159</v>
      </c>
      <c r="AW353" s="14" t="s">
        <v>35</v>
      </c>
      <c r="AX353" s="14" t="s">
        <v>81</v>
      </c>
      <c r="AY353" s="215" t="s">
        <v>145</v>
      </c>
    </row>
    <row r="354" spans="2:63" s="12" customFormat="1" ht="22.9" customHeight="1">
      <c r="B354" s="158"/>
      <c r="C354" s="159"/>
      <c r="D354" s="160" t="s">
        <v>72</v>
      </c>
      <c r="E354" s="172" t="s">
        <v>351</v>
      </c>
      <c r="F354" s="172" t="s">
        <v>352</v>
      </c>
      <c r="G354" s="159"/>
      <c r="H354" s="159"/>
      <c r="I354" s="162"/>
      <c r="J354" s="173">
        <f>BK354</f>
        <v>0</v>
      </c>
      <c r="K354" s="159"/>
      <c r="L354" s="164"/>
      <c r="M354" s="165"/>
      <c r="N354" s="166"/>
      <c r="O354" s="166"/>
      <c r="P354" s="167">
        <f>SUM(P355:P357)</f>
        <v>0</v>
      </c>
      <c r="Q354" s="166"/>
      <c r="R354" s="167">
        <f>SUM(R355:R357)</f>
        <v>0</v>
      </c>
      <c r="S354" s="166"/>
      <c r="T354" s="168">
        <f>SUM(T355:T357)</f>
        <v>0</v>
      </c>
      <c r="AR354" s="169" t="s">
        <v>81</v>
      </c>
      <c r="AT354" s="170" t="s">
        <v>72</v>
      </c>
      <c r="AU354" s="170" t="s">
        <v>81</v>
      </c>
      <c r="AY354" s="169" t="s">
        <v>145</v>
      </c>
      <c r="BK354" s="171">
        <f>SUM(BK355:BK357)</f>
        <v>0</v>
      </c>
    </row>
    <row r="355" spans="1:65" s="2" customFormat="1" ht="33" customHeight="1">
      <c r="A355" s="35"/>
      <c r="B355" s="36"/>
      <c r="C355" s="174" t="s">
        <v>683</v>
      </c>
      <c r="D355" s="174" t="s">
        <v>148</v>
      </c>
      <c r="E355" s="175" t="s">
        <v>354</v>
      </c>
      <c r="F355" s="176" t="s">
        <v>355</v>
      </c>
      <c r="G355" s="177" t="s">
        <v>285</v>
      </c>
      <c r="H355" s="178">
        <v>738.211</v>
      </c>
      <c r="I355" s="179"/>
      <c r="J355" s="180">
        <f>ROUND(I355*H355,2)</f>
        <v>0</v>
      </c>
      <c r="K355" s="176" t="s">
        <v>151</v>
      </c>
      <c r="L355" s="40"/>
      <c r="M355" s="181" t="s">
        <v>19</v>
      </c>
      <c r="N355" s="182" t="s">
        <v>44</v>
      </c>
      <c r="O355" s="65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159</v>
      </c>
      <c r="AT355" s="185" t="s">
        <v>148</v>
      </c>
      <c r="AU355" s="185" t="s">
        <v>83</v>
      </c>
      <c r="AY355" s="18" t="s">
        <v>145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8" t="s">
        <v>81</v>
      </c>
      <c r="BK355" s="186">
        <f>ROUND(I355*H355,2)</f>
        <v>0</v>
      </c>
      <c r="BL355" s="18" t="s">
        <v>159</v>
      </c>
      <c r="BM355" s="185" t="s">
        <v>684</v>
      </c>
    </row>
    <row r="356" spans="1:47" s="2" customFormat="1" ht="29.25">
      <c r="A356" s="35"/>
      <c r="B356" s="36"/>
      <c r="C356" s="37"/>
      <c r="D356" s="187" t="s">
        <v>154</v>
      </c>
      <c r="E356" s="37"/>
      <c r="F356" s="188" t="s">
        <v>357</v>
      </c>
      <c r="G356" s="37"/>
      <c r="H356" s="37"/>
      <c r="I356" s="189"/>
      <c r="J356" s="37"/>
      <c r="K356" s="37"/>
      <c r="L356" s="40"/>
      <c r="M356" s="190"/>
      <c r="N356" s="191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154</v>
      </c>
      <c r="AU356" s="18" t="s">
        <v>83</v>
      </c>
    </row>
    <row r="357" spans="1:47" s="2" customFormat="1" ht="11.25">
      <c r="A357" s="35"/>
      <c r="B357" s="36"/>
      <c r="C357" s="37"/>
      <c r="D357" s="192" t="s">
        <v>155</v>
      </c>
      <c r="E357" s="37"/>
      <c r="F357" s="193" t="s">
        <v>358</v>
      </c>
      <c r="G357" s="37"/>
      <c r="H357" s="37"/>
      <c r="I357" s="189"/>
      <c r="J357" s="37"/>
      <c r="K357" s="37"/>
      <c r="L357" s="40"/>
      <c r="M357" s="240"/>
      <c r="N357" s="241"/>
      <c r="O357" s="242"/>
      <c r="P357" s="242"/>
      <c r="Q357" s="242"/>
      <c r="R357" s="242"/>
      <c r="S357" s="242"/>
      <c r="T357" s="24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155</v>
      </c>
      <c r="AU357" s="18" t="s">
        <v>83</v>
      </c>
    </row>
    <row r="358" spans="1:31" s="2" customFormat="1" ht="6.95" customHeight="1">
      <c r="A358" s="35"/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0"/>
      <c r="M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</row>
  </sheetData>
  <sheetProtection algorithmName="SHA-512" hashValue="mRp9c2bog+nfFf/p/Gms7ciQchpvg7v2x0P6oM4rElDdkAWDJhgA+WKXbXBEZTyrJfoojP+cUmUWqoIHLrOVZg==" saltValue="QnPK8jfmO0XiHELLG7q83LnahFQG/GUVKM9Hnw7WDW5DmMvOMqaVBhYK68jZPdMF0VToayos+UsUKPomSJyrnQ==" spinCount="100000" sheet="1" objects="1" scenarios="1" formatColumns="0" formatRows="0" autoFilter="0"/>
  <autoFilter ref="C84:K3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11151332"/>
    <hyperlink ref="F96" r:id="rId2" display="https://podminky.urs.cz/item/CS_URS_2021_01/122251406"/>
    <hyperlink ref="F106" r:id="rId3" display="https://podminky.urs.cz/item/CS_URS_2021_01/122452207"/>
    <hyperlink ref="F112" r:id="rId4" display="https://podminky.urs.cz/item/CS_URS_2021_01/122552207"/>
    <hyperlink ref="F118" r:id="rId5" display="https://podminky.urs.cz/item/CS_URS_2021_01/138511101"/>
    <hyperlink ref="F124" r:id="rId6" display="https://podminky.urs.cz/item/CS_URS_2021_01/162351103"/>
    <hyperlink ref="F132" r:id="rId7" display="https://podminky.urs.cz/item/CS_URS_2021_01/162451105"/>
    <hyperlink ref="F142" r:id="rId8" display="https://podminky.urs.cz/item/CS_URS_2021_01/162751137"/>
    <hyperlink ref="F152" r:id="rId9" display="https://podminky.urs.cz/item/CS_URS_2021_01/162751139"/>
    <hyperlink ref="F157" r:id="rId10" display="https://podminky.urs.cz/item/CS_URS_2021_01/162751157"/>
    <hyperlink ref="F165" r:id="rId11" display="https://podminky.urs.cz/item/CS_URS_2021_01/162751159"/>
    <hyperlink ref="F170" r:id="rId12" display="https://podminky.urs.cz/item/CS_URS_2021_01/171152121"/>
    <hyperlink ref="F176" r:id="rId13" display="https://podminky.urs.cz/item/CS_URS_2021_01/171201231"/>
    <hyperlink ref="F183" r:id="rId14" display="https://podminky.urs.cz/item/CS_URS_2021_01/171251201"/>
    <hyperlink ref="F190" r:id="rId15" display="https://podminky.urs.cz/item/CS_URS_2021_01/181151253"/>
    <hyperlink ref="F196" r:id="rId16" display="https://podminky.urs.cz/item/CS_URS_2021_01/181152302"/>
    <hyperlink ref="F201" r:id="rId17" display="https://podminky.urs.cz/item/CS_URS_2021_01/182351133"/>
    <hyperlink ref="F207" r:id="rId18" display="https://podminky.urs.cz/item/CS_URS_2021_01/183405211"/>
    <hyperlink ref="F212" r:id="rId19" display="https://podminky.urs.cz/item/CS_URS_2021_01/00572474"/>
    <hyperlink ref="F216" r:id="rId20" display="https://podminky.urs.cz/item/CS_URS_2021_01/184802211"/>
    <hyperlink ref="F221" r:id="rId21" display="https://podminky.urs.cz/item/CS_URS_2021_01/185803112"/>
    <hyperlink ref="F225" r:id="rId22" display="https://podminky.urs.cz/item/CS_URS_2021_01/185851121"/>
    <hyperlink ref="F230" r:id="rId23" display="https://podminky.urs.cz/item/CS_URS_2021_01/185851129"/>
    <hyperlink ref="F236" r:id="rId24" display="https://podminky.urs.cz/item/CS_URS_2021_01/451571412"/>
    <hyperlink ref="F243" r:id="rId25" display="https://podminky.urs.cz/item/CS_URS_2021_01/51131101399"/>
    <hyperlink ref="F250" r:id="rId26" display="https://podminky.urs.cz/item/CS_URS_2021_01/561061131"/>
    <hyperlink ref="F256" r:id="rId27" display="https://podminky.urs.cz/item/CS_URS_2021_01/58530171"/>
    <hyperlink ref="F261" r:id="rId28" display="https://podminky.urs.cz/item/CS_URS_2021_01/564851111.1"/>
    <hyperlink ref="F268" r:id="rId29" display="https://podminky.urs.cz/item/CS_URS_2021_01/564851111.2"/>
    <hyperlink ref="F275" r:id="rId30" display="https://podminky.urs.cz/item/CS_URS_2021_01/565135121"/>
    <hyperlink ref="F282" r:id="rId31" display="https://podminky.urs.cz/item/CS_URS_2021_01/569903311"/>
    <hyperlink ref="F290" r:id="rId32" display="https://podminky.urs.cz/item/CS_URS_2021_01/569951133"/>
    <hyperlink ref="F297" r:id="rId33" display="https://podminky.urs.cz/item/CS_URS_2021_01/573191111"/>
    <hyperlink ref="F304" r:id="rId34" display="https://podminky.urs.cz/item/CS_URS_2021_01/573231106"/>
    <hyperlink ref="F312" r:id="rId35" display="https://podminky.urs.cz/item/CS_URS_2021_01/577134111"/>
    <hyperlink ref="F319" r:id="rId36" display="https://podminky.urs.cz/item/CS_URS_2021_01/577155112"/>
    <hyperlink ref="F326" r:id="rId37" display="https://podminky.urs.cz/item/CS_URS_2021_01/594511111"/>
    <hyperlink ref="F331" r:id="rId38" display="https://podminky.urs.cz/item/CS_URS_2021_01/599632111"/>
    <hyperlink ref="F338" r:id="rId39" display="https://podminky.urs.cz/item/CS_URS_2021_01/919521140"/>
    <hyperlink ref="F343" r:id="rId40" display="https://podminky.urs.cz/item/CS_URS_2021_01/59222001"/>
    <hyperlink ref="F346" r:id="rId41" display="https://podminky.urs.cz/item/CS_URS_2021_01/919535558"/>
    <hyperlink ref="F351" r:id="rId42" display="https://podminky.urs.cz/item/CS_URS_2021_01/31316008"/>
    <hyperlink ref="F357" r:id="rId43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93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685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ROUND((SUM(BE83:BE187)),2)</f>
        <v>0</v>
      </c>
      <c r="G33" s="35"/>
      <c r="H33" s="35"/>
      <c r="I33" s="119">
        <v>0.21</v>
      </c>
      <c r="J33" s="118">
        <f>ROUND(((SUM(BE83:BE187))*I33),2)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ROUND((SUM(BF83:BF187)),2)</f>
        <v>0</v>
      </c>
      <c r="G34" s="35"/>
      <c r="H34" s="35"/>
      <c r="I34" s="119">
        <v>0.15</v>
      </c>
      <c r="J34" s="118">
        <f>ROUND(((SUM(BF83:BF187))*I34),2)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ROUND((SUM(BG83:BG187)),2)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ROUND((SUM(BH83:BH187)),2)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ROUND((SUM(BI83:BI187)),2)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101.VZ - PŘELOŽKA SILNICE  II/230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380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10" customFormat="1" ht="19.9" customHeight="1">
      <c r="B62" s="141"/>
      <c r="C62" s="142"/>
      <c r="D62" s="143" t="s">
        <v>381</v>
      </c>
      <c r="E62" s="144"/>
      <c r="F62" s="144"/>
      <c r="G62" s="144"/>
      <c r="H62" s="144"/>
      <c r="I62" s="144"/>
      <c r="J62" s="145">
        <f>J91</f>
        <v>0</v>
      </c>
      <c r="K62" s="142"/>
      <c r="L62" s="146"/>
    </row>
    <row r="63" spans="2:12" s="10" customFormat="1" ht="19.9" customHeight="1">
      <c r="B63" s="141"/>
      <c r="C63" s="142"/>
      <c r="D63" s="143" t="s">
        <v>219</v>
      </c>
      <c r="E63" s="144"/>
      <c r="F63" s="144"/>
      <c r="G63" s="144"/>
      <c r="H63" s="144"/>
      <c r="I63" s="144"/>
      <c r="J63" s="145">
        <f>J152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130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72" t="str">
        <f>E7</f>
        <v>NEPOMUK_PŘEŠTICE</v>
      </c>
      <c r="F73" s="373"/>
      <c r="G73" s="373"/>
      <c r="H73" s="373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29" t="str">
        <f>E9</f>
        <v>SO 101.VZ - PŘELOŽKA SILNICE  II/230</v>
      </c>
      <c r="F75" s="374"/>
      <c r="G75" s="374"/>
      <c r="H75" s="374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 xml:space="preserve"> </v>
      </c>
      <c r="G77" s="37"/>
      <c r="H77" s="37"/>
      <c r="I77" s="30" t="s">
        <v>23</v>
      </c>
      <c r="J77" s="60" t="str">
        <f>IF(J12="","",J12)</f>
        <v>22. 2. 2021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E15</f>
        <v>SPRÁVA A ÚDRŽBA SILNIC PLZEŇSKÉHO KRAJE</v>
      </c>
      <c r="G79" s="37"/>
      <c r="H79" s="37"/>
      <c r="I79" s="30" t="s">
        <v>32</v>
      </c>
      <c r="J79" s="33" t="str">
        <f>E21</f>
        <v>AFRY CZ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30" t="s">
        <v>36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131</v>
      </c>
      <c r="D82" s="150" t="s">
        <v>58</v>
      </c>
      <c r="E82" s="150" t="s">
        <v>54</v>
      </c>
      <c r="F82" s="150" t="s">
        <v>55</v>
      </c>
      <c r="G82" s="150" t="s">
        <v>132</v>
      </c>
      <c r="H82" s="150" t="s">
        <v>133</v>
      </c>
      <c r="I82" s="150" t="s">
        <v>134</v>
      </c>
      <c r="J82" s="150" t="s">
        <v>126</v>
      </c>
      <c r="K82" s="151" t="s">
        <v>135</v>
      </c>
      <c r="L82" s="152"/>
      <c r="M82" s="69" t="s">
        <v>19</v>
      </c>
      <c r="N82" s="70" t="s">
        <v>43</v>
      </c>
      <c r="O82" s="70" t="s">
        <v>136</v>
      </c>
      <c r="P82" s="70" t="s">
        <v>137</v>
      </c>
      <c r="Q82" s="70" t="s">
        <v>138</v>
      </c>
      <c r="R82" s="70" t="s">
        <v>139</v>
      </c>
      <c r="S82" s="70" t="s">
        <v>140</v>
      </c>
      <c r="T82" s="71" t="s">
        <v>141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142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335.7035668</v>
      </c>
      <c r="S83" s="73"/>
      <c r="T83" s="156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127</v>
      </c>
      <c r="BK83" s="157">
        <f>BK84</f>
        <v>0</v>
      </c>
    </row>
    <row r="84" spans="2:63" s="12" customFormat="1" ht="25.9" customHeight="1">
      <c r="B84" s="158"/>
      <c r="C84" s="159"/>
      <c r="D84" s="160" t="s">
        <v>72</v>
      </c>
      <c r="E84" s="161" t="s">
        <v>225</v>
      </c>
      <c r="F84" s="161" t="s">
        <v>226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P85+P91+P152</f>
        <v>0</v>
      </c>
      <c r="Q84" s="166"/>
      <c r="R84" s="167">
        <f>R85+R91+R152</f>
        <v>335.7035668</v>
      </c>
      <c r="S84" s="166"/>
      <c r="T84" s="168">
        <f>T85+T91+T152</f>
        <v>0</v>
      </c>
      <c r="AR84" s="169" t="s">
        <v>81</v>
      </c>
      <c r="AT84" s="170" t="s">
        <v>72</v>
      </c>
      <c r="AU84" s="170" t="s">
        <v>73</v>
      </c>
      <c r="AY84" s="169" t="s">
        <v>145</v>
      </c>
      <c r="BK84" s="171">
        <f>BK85+BK91+BK152</f>
        <v>0</v>
      </c>
    </row>
    <row r="85" spans="2:63" s="12" customFormat="1" ht="22.9" customHeight="1">
      <c r="B85" s="158"/>
      <c r="C85" s="159"/>
      <c r="D85" s="160" t="s">
        <v>72</v>
      </c>
      <c r="E85" s="172" t="s">
        <v>159</v>
      </c>
      <c r="F85" s="172" t="s">
        <v>531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SUM(P86:P90)</f>
        <v>0</v>
      </c>
      <c r="Q85" s="166"/>
      <c r="R85" s="167">
        <f>SUM(R86:R90)</f>
        <v>46.44702</v>
      </c>
      <c r="S85" s="166"/>
      <c r="T85" s="168">
        <f>SUM(T86:T90)</f>
        <v>0</v>
      </c>
      <c r="AR85" s="169" t="s">
        <v>81</v>
      </c>
      <c r="AT85" s="170" t="s">
        <v>72</v>
      </c>
      <c r="AU85" s="170" t="s">
        <v>81</v>
      </c>
      <c r="AY85" s="169" t="s">
        <v>145</v>
      </c>
      <c r="BK85" s="171">
        <f>SUM(BK86:BK90)</f>
        <v>0</v>
      </c>
    </row>
    <row r="86" spans="1:65" s="2" customFormat="1" ht="16.5" customHeight="1">
      <c r="A86" s="35"/>
      <c r="B86" s="36"/>
      <c r="C86" s="174" t="s">
        <v>81</v>
      </c>
      <c r="D86" s="174" t="s">
        <v>148</v>
      </c>
      <c r="E86" s="175" t="s">
        <v>686</v>
      </c>
      <c r="F86" s="176" t="s">
        <v>687</v>
      </c>
      <c r="G86" s="177" t="s">
        <v>264</v>
      </c>
      <c r="H86" s="178">
        <v>19.114</v>
      </c>
      <c r="I86" s="179"/>
      <c r="J86" s="180">
        <f>ROUND(I86*H86,2)</f>
        <v>0</v>
      </c>
      <c r="K86" s="176" t="s">
        <v>151</v>
      </c>
      <c r="L86" s="40"/>
      <c r="M86" s="181" t="s">
        <v>19</v>
      </c>
      <c r="N86" s="182" t="s">
        <v>44</v>
      </c>
      <c r="O86" s="65"/>
      <c r="P86" s="183">
        <f>O86*H86</f>
        <v>0</v>
      </c>
      <c r="Q86" s="183">
        <v>2.43</v>
      </c>
      <c r="R86" s="183">
        <f>Q86*H86</f>
        <v>46.44702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148</v>
      </c>
      <c r="AU86" s="185" t="s">
        <v>83</v>
      </c>
      <c r="AY86" s="18" t="s">
        <v>145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81</v>
      </c>
      <c r="BK86" s="186">
        <f>ROUND(I86*H86,2)</f>
        <v>0</v>
      </c>
      <c r="BL86" s="18" t="s">
        <v>159</v>
      </c>
      <c r="BM86" s="185" t="s">
        <v>688</v>
      </c>
    </row>
    <row r="87" spans="1:47" s="2" customFormat="1" ht="11.25">
      <c r="A87" s="35"/>
      <c r="B87" s="36"/>
      <c r="C87" s="37"/>
      <c r="D87" s="187" t="s">
        <v>154</v>
      </c>
      <c r="E87" s="37"/>
      <c r="F87" s="188" t="s">
        <v>689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154</v>
      </c>
      <c r="AU87" s="18" t="s">
        <v>83</v>
      </c>
    </row>
    <row r="88" spans="1:47" s="2" customFormat="1" ht="11.25">
      <c r="A88" s="35"/>
      <c r="B88" s="36"/>
      <c r="C88" s="37"/>
      <c r="D88" s="192" t="s">
        <v>155</v>
      </c>
      <c r="E88" s="37"/>
      <c r="F88" s="193" t="s">
        <v>690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155</v>
      </c>
      <c r="AU88" s="18" t="s">
        <v>83</v>
      </c>
    </row>
    <row r="89" spans="2:51" s="13" customFormat="1" ht="11.25">
      <c r="B89" s="194"/>
      <c r="C89" s="195"/>
      <c r="D89" s="187" t="s">
        <v>157</v>
      </c>
      <c r="E89" s="196" t="s">
        <v>19</v>
      </c>
      <c r="F89" s="197" t="s">
        <v>691</v>
      </c>
      <c r="G89" s="195"/>
      <c r="H89" s="198">
        <v>19.114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157</v>
      </c>
      <c r="AU89" s="204" t="s">
        <v>83</v>
      </c>
      <c r="AV89" s="13" t="s">
        <v>83</v>
      </c>
      <c r="AW89" s="13" t="s">
        <v>35</v>
      </c>
      <c r="AX89" s="13" t="s">
        <v>73</v>
      </c>
      <c r="AY89" s="204" t="s">
        <v>145</v>
      </c>
    </row>
    <row r="90" spans="2:51" s="14" customFormat="1" ht="11.25">
      <c r="B90" s="205"/>
      <c r="C90" s="206"/>
      <c r="D90" s="187" t="s">
        <v>157</v>
      </c>
      <c r="E90" s="207" t="s">
        <v>19</v>
      </c>
      <c r="F90" s="208" t="s">
        <v>158</v>
      </c>
      <c r="G90" s="206"/>
      <c r="H90" s="209">
        <v>19.114</v>
      </c>
      <c r="I90" s="210"/>
      <c r="J90" s="206"/>
      <c r="K90" s="206"/>
      <c r="L90" s="211"/>
      <c r="M90" s="216"/>
      <c r="N90" s="217"/>
      <c r="O90" s="217"/>
      <c r="P90" s="217"/>
      <c r="Q90" s="217"/>
      <c r="R90" s="217"/>
      <c r="S90" s="217"/>
      <c r="T90" s="218"/>
      <c r="AT90" s="215" t="s">
        <v>157</v>
      </c>
      <c r="AU90" s="215" t="s">
        <v>83</v>
      </c>
      <c r="AV90" s="14" t="s">
        <v>159</v>
      </c>
      <c r="AW90" s="14" t="s">
        <v>35</v>
      </c>
      <c r="AX90" s="14" t="s">
        <v>81</v>
      </c>
      <c r="AY90" s="215" t="s">
        <v>145</v>
      </c>
    </row>
    <row r="91" spans="2:63" s="12" customFormat="1" ht="22.9" customHeight="1">
      <c r="B91" s="158"/>
      <c r="C91" s="159"/>
      <c r="D91" s="160" t="s">
        <v>72</v>
      </c>
      <c r="E91" s="172" t="s">
        <v>144</v>
      </c>
      <c r="F91" s="172" t="s">
        <v>540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SUM(P92:P151)</f>
        <v>0</v>
      </c>
      <c r="Q91" s="166"/>
      <c r="R91" s="167">
        <f>SUM(R92:R151)</f>
        <v>150.84943528</v>
      </c>
      <c r="S91" s="166"/>
      <c r="T91" s="168">
        <f>SUM(T92:T151)</f>
        <v>0</v>
      </c>
      <c r="AR91" s="169" t="s">
        <v>81</v>
      </c>
      <c r="AT91" s="170" t="s">
        <v>72</v>
      </c>
      <c r="AU91" s="170" t="s">
        <v>81</v>
      </c>
      <c r="AY91" s="169" t="s">
        <v>145</v>
      </c>
      <c r="BK91" s="171">
        <f>SUM(BK92:BK151)</f>
        <v>0</v>
      </c>
    </row>
    <row r="92" spans="1:65" s="2" customFormat="1" ht="16.5" customHeight="1">
      <c r="A92" s="35"/>
      <c r="B92" s="36"/>
      <c r="C92" s="174" t="s">
        <v>83</v>
      </c>
      <c r="D92" s="174" t="s">
        <v>148</v>
      </c>
      <c r="E92" s="175" t="s">
        <v>542</v>
      </c>
      <c r="F92" s="176" t="s">
        <v>543</v>
      </c>
      <c r="G92" s="177" t="s">
        <v>264</v>
      </c>
      <c r="H92" s="178">
        <v>0.23</v>
      </c>
      <c r="I92" s="179"/>
      <c r="J92" s="180">
        <f>ROUND(I92*H92,2)</f>
        <v>0</v>
      </c>
      <c r="K92" s="176" t="s">
        <v>151</v>
      </c>
      <c r="L92" s="40"/>
      <c r="M92" s="181" t="s">
        <v>19</v>
      </c>
      <c r="N92" s="182" t="s">
        <v>44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159</v>
      </c>
      <c r="AT92" s="185" t="s">
        <v>148</v>
      </c>
      <c r="AU92" s="185" t="s">
        <v>83</v>
      </c>
      <c r="AY92" s="18" t="s">
        <v>145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81</v>
      </c>
      <c r="BK92" s="186">
        <f>ROUND(I92*H92,2)</f>
        <v>0</v>
      </c>
      <c r="BL92" s="18" t="s">
        <v>159</v>
      </c>
      <c r="BM92" s="185" t="s">
        <v>692</v>
      </c>
    </row>
    <row r="93" spans="1:47" s="2" customFormat="1" ht="11.25">
      <c r="A93" s="35"/>
      <c r="B93" s="36"/>
      <c r="C93" s="37"/>
      <c r="D93" s="187" t="s">
        <v>154</v>
      </c>
      <c r="E93" s="37"/>
      <c r="F93" s="188" t="s">
        <v>545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154</v>
      </c>
      <c r="AU93" s="18" t="s">
        <v>83</v>
      </c>
    </row>
    <row r="94" spans="1:47" s="2" customFormat="1" ht="11.25">
      <c r="A94" s="35"/>
      <c r="B94" s="36"/>
      <c r="C94" s="37"/>
      <c r="D94" s="192" t="s">
        <v>155</v>
      </c>
      <c r="E94" s="37"/>
      <c r="F94" s="193" t="s">
        <v>546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155</v>
      </c>
      <c r="AU94" s="18" t="s">
        <v>83</v>
      </c>
    </row>
    <row r="95" spans="1:47" s="2" customFormat="1" ht="39">
      <c r="A95" s="35"/>
      <c r="B95" s="36"/>
      <c r="C95" s="37"/>
      <c r="D95" s="187" t="s">
        <v>183</v>
      </c>
      <c r="E95" s="37"/>
      <c r="F95" s="219" t="s">
        <v>547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183</v>
      </c>
      <c r="AU95" s="18" t="s">
        <v>83</v>
      </c>
    </row>
    <row r="96" spans="2:51" s="13" customFormat="1" ht="11.25">
      <c r="B96" s="194"/>
      <c r="C96" s="195"/>
      <c r="D96" s="187" t="s">
        <v>157</v>
      </c>
      <c r="E96" s="196" t="s">
        <v>19</v>
      </c>
      <c r="F96" s="197" t="s">
        <v>693</v>
      </c>
      <c r="G96" s="195"/>
      <c r="H96" s="198">
        <v>0.069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157</v>
      </c>
      <c r="AU96" s="204" t="s">
        <v>83</v>
      </c>
      <c r="AV96" s="13" t="s">
        <v>83</v>
      </c>
      <c r="AW96" s="13" t="s">
        <v>35</v>
      </c>
      <c r="AX96" s="13" t="s">
        <v>73</v>
      </c>
      <c r="AY96" s="204" t="s">
        <v>145</v>
      </c>
    </row>
    <row r="97" spans="2:51" s="13" customFormat="1" ht="11.25">
      <c r="B97" s="194"/>
      <c r="C97" s="195"/>
      <c r="D97" s="187" t="s">
        <v>157</v>
      </c>
      <c r="E97" s="196" t="s">
        <v>19</v>
      </c>
      <c r="F97" s="197" t="s">
        <v>694</v>
      </c>
      <c r="G97" s="195"/>
      <c r="H97" s="198">
        <v>0.161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157</v>
      </c>
      <c r="AU97" s="204" t="s">
        <v>83</v>
      </c>
      <c r="AV97" s="13" t="s">
        <v>83</v>
      </c>
      <c r="AW97" s="13" t="s">
        <v>35</v>
      </c>
      <c r="AX97" s="13" t="s">
        <v>73</v>
      </c>
      <c r="AY97" s="204" t="s">
        <v>145</v>
      </c>
    </row>
    <row r="98" spans="2:51" s="14" customFormat="1" ht="11.25">
      <c r="B98" s="205"/>
      <c r="C98" s="206"/>
      <c r="D98" s="187" t="s">
        <v>157</v>
      </c>
      <c r="E98" s="207" t="s">
        <v>19</v>
      </c>
      <c r="F98" s="208" t="s">
        <v>158</v>
      </c>
      <c r="G98" s="206"/>
      <c r="H98" s="209">
        <v>0.23</v>
      </c>
      <c r="I98" s="210"/>
      <c r="J98" s="206"/>
      <c r="K98" s="206"/>
      <c r="L98" s="211"/>
      <c r="M98" s="216"/>
      <c r="N98" s="217"/>
      <c r="O98" s="217"/>
      <c r="P98" s="217"/>
      <c r="Q98" s="217"/>
      <c r="R98" s="217"/>
      <c r="S98" s="217"/>
      <c r="T98" s="218"/>
      <c r="AT98" s="215" t="s">
        <v>157</v>
      </c>
      <c r="AU98" s="215" t="s">
        <v>83</v>
      </c>
      <c r="AV98" s="14" t="s">
        <v>159</v>
      </c>
      <c r="AW98" s="14" t="s">
        <v>35</v>
      </c>
      <c r="AX98" s="14" t="s">
        <v>81</v>
      </c>
      <c r="AY98" s="215" t="s">
        <v>145</v>
      </c>
    </row>
    <row r="99" spans="1:65" s="2" customFormat="1" ht="16.5" customHeight="1">
      <c r="A99" s="35"/>
      <c r="B99" s="36"/>
      <c r="C99" s="174" t="s">
        <v>174</v>
      </c>
      <c r="D99" s="174" t="s">
        <v>148</v>
      </c>
      <c r="E99" s="175" t="s">
        <v>565</v>
      </c>
      <c r="F99" s="176" t="s">
        <v>566</v>
      </c>
      <c r="G99" s="177" t="s">
        <v>230</v>
      </c>
      <c r="H99" s="178">
        <v>161.495</v>
      </c>
      <c r="I99" s="179"/>
      <c r="J99" s="180">
        <f>ROUND(I99*H99,2)</f>
        <v>0</v>
      </c>
      <c r="K99" s="176" t="s">
        <v>151</v>
      </c>
      <c r="L99" s="40"/>
      <c r="M99" s="181" t="s">
        <v>19</v>
      </c>
      <c r="N99" s="182" t="s">
        <v>44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159</v>
      </c>
      <c r="AT99" s="185" t="s">
        <v>148</v>
      </c>
      <c r="AU99" s="185" t="s">
        <v>83</v>
      </c>
      <c r="AY99" s="18" t="s">
        <v>145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81</v>
      </c>
      <c r="BK99" s="186">
        <f>ROUND(I99*H99,2)</f>
        <v>0</v>
      </c>
      <c r="BL99" s="18" t="s">
        <v>159</v>
      </c>
      <c r="BM99" s="185" t="s">
        <v>695</v>
      </c>
    </row>
    <row r="100" spans="1:47" s="2" customFormat="1" ht="19.5">
      <c r="A100" s="35"/>
      <c r="B100" s="36"/>
      <c r="C100" s="37"/>
      <c r="D100" s="187" t="s">
        <v>154</v>
      </c>
      <c r="E100" s="37"/>
      <c r="F100" s="188" t="s">
        <v>568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154</v>
      </c>
      <c r="AU100" s="18" t="s">
        <v>83</v>
      </c>
    </row>
    <row r="101" spans="1:47" s="2" customFormat="1" ht="11.25">
      <c r="A101" s="35"/>
      <c r="B101" s="36"/>
      <c r="C101" s="37"/>
      <c r="D101" s="192" t="s">
        <v>155</v>
      </c>
      <c r="E101" s="37"/>
      <c r="F101" s="193" t="s">
        <v>569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155</v>
      </c>
      <c r="AU101" s="18" t="s">
        <v>83</v>
      </c>
    </row>
    <row r="102" spans="2:51" s="15" customFormat="1" ht="11.25">
      <c r="B102" s="220"/>
      <c r="C102" s="221"/>
      <c r="D102" s="187" t="s">
        <v>157</v>
      </c>
      <c r="E102" s="222" t="s">
        <v>19</v>
      </c>
      <c r="F102" s="223" t="s">
        <v>696</v>
      </c>
      <c r="G102" s="221"/>
      <c r="H102" s="222" t="s">
        <v>19</v>
      </c>
      <c r="I102" s="224"/>
      <c r="J102" s="221"/>
      <c r="K102" s="221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157</v>
      </c>
      <c r="AU102" s="229" t="s">
        <v>83</v>
      </c>
      <c r="AV102" s="15" t="s">
        <v>81</v>
      </c>
      <c r="AW102" s="15" t="s">
        <v>35</v>
      </c>
      <c r="AX102" s="15" t="s">
        <v>73</v>
      </c>
      <c r="AY102" s="229" t="s">
        <v>145</v>
      </c>
    </row>
    <row r="103" spans="2:51" s="13" customFormat="1" ht="11.25">
      <c r="B103" s="194"/>
      <c r="C103" s="195"/>
      <c r="D103" s="187" t="s">
        <v>157</v>
      </c>
      <c r="E103" s="196" t="s">
        <v>19</v>
      </c>
      <c r="F103" s="197" t="s">
        <v>697</v>
      </c>
      <c r="G103" s="195"/>
      <c r="H103" s="198">
        <v>26.379</v>
      </c>
      <c r="I103" s="199"/>
      <c r="J103" s="195"/>
      <c r="K103" s="195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157</v>
      </c>
      <c r="AU103" s="204" t="s">
        <v>83</v>
      </c>
      <c r="AV103" s="13" t="s">
        <v>83</v>
      </c>
      <c r="AW103" s="13" t="s">
        <v>35</v>
      </c>
      <c r="AX103" s="13" t="s">
        <v>73</v>
      </c>
      <c r="AY103" s="204" t="s">
        <v>145</v>
      </c>
    </row>
    <row r="104" spans="2:51" s="13" customFormat="1" ht="11.25">
      <c r="B104" s="194"/>
      <c r="C104" s="195"/>
      <c r="D104" s="187" t="s">
        <v>157</v>
      </c>
      <c r="E104" s="196" t="s">
        <v>19</v>
      </c>
      <c r="F104" s="197" t="s">
        <v>698</v>
      </c>
      <c r="G104" s="195"/>
      <c r="H104" s="198">
        <v>135.116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157</v>
      </c>
      <c r="AU104" s="204" t="s">
        <v>83</v>
      </c>
      <c r="AV104" s="13" t="s">
        <v>83</v>
      </c>
      <c r="AW104" s="13" t="s">
        <v>35</v>
      </c>
      <c r="AX104" s="13" t="s">
        <v>73</v>
      </c>
      <c r="AY104" s="204" t="s">
        <v>145</v>
      </c>
    </row>
    <row r="105" spans="2:51" s="14" customFormat="1" ht="11.25">
      <c r="B105" s="205"/>
      <c r="C105" s="206"/>
      <c r="D105" s="187" t="s">
        <v>157</v>
      </c>
      <c r="E105" s="207" t="s">
        <v>19</v>
      </c>
      <c r="F105" s="208" t="s">
        <v>158</v>
      </c>
      <c r="G105" s="206"/>
      <c r="H105" s="209">
        <v>161.495</v>
      </c>
      <c r="I105" s="210"/>
      <c r="J105" s="206"/>
      <c r="K105" s="206"/>
      <c r="L105" s="211"/>
      <c r="M105" s="216"/>
      <c r="N105" s="217"/>
      <c r="O105" s="217"/>
      <c r="P105" s="217"/>
      <c r="Q105" s="217"/>
      <c r="R105" s="217"/>
      <c r="S105" s="217"/>
      <c r="T105" s="218"/>
      <c r="AT105" s="215" t="s">
        <v>157</v>
      </c>
      <c r="AU105" s="215" t="s">
        <v>83</v>
      </c>
      <c r="AV105" s="14" t="s">
        <v>159</v>
      </c>
      <c r="AW105" s="14" t="s">
        <v>35</v>
      </c>
      <c r="AX105" s="14" t="s">
        <v>81</v>
      </c>
      <c r="AY105" s="215" t="s">
        <v>145</v>
      </c>
    </row>
    <row r="106" spans="1:65" s="2" customFormat="1" ht="16.5" customHeight="1">
      <c r="A106" s="35"/>
      <c r="B106" s="36"/>
      <c r="C106" s="174" t="s">
        <v>159</v>
      </c>
      <c r="D106" s="174" t="s">
        <v>148</v>
      </c>
      <c r="E106" s="175" t="s">
        <v>574</v>
      </c>
      <c r="F106" s="176" t="s">
        <v>566</v>
      </c>
      <c r="G106" s="177" t="s">
        <v>230</v>
      </c>
      <c r="H106" s="178">
        <v>202.102</v>
      </c>
      <c r="I106" s="179"/>
      <c r="J106" s="180">
        <f>ROUND(I106*H106,2)</f>
        <v>0</v>
      </c>
      <c r="K106" s="176" t="s">
        <v>151</v>
      </c>
      <c r="L106" s="40"/>
      <c r="M106" s="181" t="s">
        <v>19</v>
      </c>
      <c r="N106" s="182" t="s">
        <v>44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159</v>
      </c>
      <c r="AT106" s="185" t="s">
        <v>148</v>
      </c>
      <c r="AU106" s="185" t="s">
        <v>83</v>
      </c>
      <c r="AY106" s="18" t="s">
        <v>145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81</v>
      </c>
      <c r="BK106" s="186">
        <f>ROUND(I106*H106,2)</f>
        <v>0</v>
      </c>
      <c r="BL106" s="18" t="s">
        <v>159</v>
      </c>
      <c r="BM106" s="185" t="s">
        <v>699</v>
      </c>
    </row>
    <row r="107" spans="1:47" s="2" customFormat="1" ht="19.5">
      <c r="A107" s="35"/>
      <c r="B107" s="36"/>
      <c r="C107" s="37"/>
      <c r="D107" s="187" t="s">
        <v>154</v>
      </c>
      <c r="E107" s="37"/>
      <c r="F107" s="188" t="s">
        <v>568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154</v>
      </c>
      <c r="AU107" s="18" t="s">
        <v>83</v>
      </c>
    </row>
    <row r="108" spans="1:47" s="2" customFormat="1" ht="11.25">
      <c r="A108" s="35"/>
      <c r="B108" s="36"/>
      <c r="C108" s="37"/>
      <c r="D108" s="192" t="s">
        <v>155</v>
      </c>
      <c r="E108" s="37"/>
      <c r="F108" s="193" t="s">
        <v>576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155</v>
      </c>
      <c r="AU108" s="18" t="s">
        <v>83</v>
      </c>
    </row>
    <row r="109" spans="2:51" s="15" customFormat="1" ht="11.25">
      <c r="B109" s="220"/>
      <c r="C109" s="221"/>
      <c r="D109" s="187" t="s">
        <v>157</v>
      </c>
      <c r="E109" s="222" t="s">
        <v>19</v>
      </c>
      <c r="F109" s="223" t="s">
        <v>700</v>
      </c>
      <c r="G109" s="221"/>
      <c r="H109" s="222" t="s">
        <v>19</v>
      </c>
      <c r="I109" s="224"/>
      <c r="J109" s="221"/>
      <c r="K109" s="221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157</v>
      </c>
      <c r="AU109" s="229" t="s">
        <v>83</v>
      </c>
      <c r="AV109" s="15" t="s">
        <v>81</v>
      </c>
      <c r="AW109" s="15" t="s">
        <v>35</v>
      </c>
      <c r="AX109" s="15" t="s">
        <v>73</v>
      </c>
      <c r="AY109" s="229" t="s">
        <v>145</v>
      </c>
    </row>
    <row r="110" spans="2:51" s="13" customFormat="1" ht="11.25">
      <c r="B110" s="194"/>
      <c r="C110" s="195"/>
      <c r="D110" s="187" t="s">
        <v>157</v>
      </c>
      <c r="E110" s="196" t="s">
        <v>19</v>
      </c>
      <c r="F110" s="197" t="s">
        <v>701</v>
      </c>
      <c r="G110" s="195"/>
      <c r="H110" s="198">
        <v>73.634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157</v>
      </c>
      <c r="AU110" s="204" t="s">
        <v>83</v>
      </c>
      <c r="AV110" s="13" t="s">
        <v>83</v>
      </c>
      <c r="AW110" s="13" t="s">
        <v>35</v>
      </c>
      <c r="AX110" s="13" t="s">
        <v>73</v>
      </c>
      <c r="AY110" s="204" t="s">
        <v>145</v>
      </c>
    </row>
    <row r="111" spans="2:51" s="13" customFormat="1" ht="11.25">
      <c r="B111" s="194"/>
      <c r="C111" s="195"/>
      <c r="D111" s="187" t="s">
        <v>157</v>
      </c>
      <c r="E111" s="196" t="s">
        <v>19</v>
      </c>
      <c r="F111" s="197" t="s">
        <v>702</v>
      </c>
      <c r="G111" s="195"/>
      <c r="H111" s="198">
        <v>93.74</v>
      </c>
      <c r="I111" s="199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157</v>
      </c>
      <c r="AU111" s="204" t="s">
        <v>83</v>
      </c>
      <c r="AV111" s="13" t="s">
        <v>83</v>
      </c>
      <c r="AW111" s="13" t="s">
        <v>35</v>
      </c>
      <c r="AX111" s="13" t="s">
        <v>73</v>
      </c>
      <c r="AY111" s="204" t="s">
        <v>145</v>
      </c>
    </row>
    <row r="112" spans="2:51" s="13" customFormat="1" ht="11.25">
      <c r="B112" s="194"/>
      <c r="C112" s="195"/>
      <c r="D112" s="187" t="s">
        <v>157</v>
      </c>
      <c r="E112" s="196" t="s">
        <v>19</v>
      </c>
      <c r="F112" s="197" t="s">
        <v>703</v>
      </c>
      <c r="G112" s="195"/>
      <c r="H112" s="198">
        <v>34.728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157</v>
      </c>
      <c r="AU112" s="204" t="s">
        <v>83</v>
      </c>
      <c r="AV112" s="13" t="s">
        <v>83</v>
      </c>
      <c r="AW112" s="13" t="s">
        <v>35</v>
      </c>
      <c r="AX112" s="13" t="s">
        <v>73</v>
      </c>
      <c r="AY112" s="204" t="s">
        <v>145</v>
      </c>
    </row>
    <row r="113" spans="2:51" s="14" customFormat="1" ht="11.25">
      <c r="B113" s="205"/>
      <c r="C113" s="206"/>
      <c r="D113" s="187" t="s">
        <v>157</v>
      </c>
      <c r="E113" s="207" t="s">
        <v>19</v>
      </c>
      <c r="F113" s="208" t="s">
        <v>158</v>
      </c>
      <c r="G113" s="206"/>
      <c r="H113" s="209">
        <v>202.102</v>
      </c>
      <c r="I113" s="210"/>
      <c r="J113" s="206"/>
      <c r="K113" s="206"/>
      <c r="L113" s="211"/>
      <c r="M113" s="216"/>
      <c r="N113" s="217"/>
      <c r="O113" s="217"/>
      <c r="P113" s="217"/>
      <c r="Q113" s="217"/>
      <c r="R113" s="217"/>
      <c r="S113" s="217"/>
      <c r="T113" s="218"/>
      <c r="AT113" s="215" t="s">
        <v>157</v>
      </c>
      <c r="AU113" s="215" t="s">
        <v>83</v>
      </c>
      <c r="AV113" s="14" t="s">
        <v>159</v>
      </c>
      <c r="AW113" s="14" t="s">
        <v>35</v>
      </c>
      <c r="AX113" s="14" t="s">
        <v>81</v>
      </c>
      <c r="AY113" s="215" t="s">
        <v>145</v>
      </c>
    </row>
    <row r="114" spans="1:65" s="2" customFormat="1" ht="16.5" customHeight="1">
      <c r="A114" s="35"/>
      <c r="B114" s="36"/>
      <c r="C114" s="174" t="s">
        <v>144</v>
      </c>
      <c r="D114" s="174" t="s">
        <v>148</v>
      </c>
      <c r="E114" s="175" t="s">
        <v>704</v>
      </c>
      <c r="F114" s="176" t="s">
        <v>705</v>
      </c>
      <c r="G114" s="177" t="s">
        <v>230</v>
      </c>
      <c r="H114" s="178">
        <v>121.292</v>
      </c>
      <c r="I114" s="179"/>
      <c r="J114" s="180">
        <f>ROUND(I114*H114,2)</f>
        <v>0</v>
      </c>
      <c r="K114" s="176" t="s">
        <v>151</v>
      </c>
      <c r="L114" s="40"/>
      <c r="M114" s="181" t="s">
        <v>19</v>
      </c>
      <c r="N114" s="182" t="s">
        <v>44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159</v>
      </c>
      <c r="AT114" s="185" t="s">
        <v>148</v>
      </c>
      <c r="AU114" s="185" t="s">
        <v>83</v>
      </c>
      <c r="AY114" s="18" t="s">
        <v>145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81</v>
      </c>
      <c r="BK114" s="186">
        <f>ROUND(I114*H114,2)</f>
        <v>0</v>
      </c>
      <c r="BL114" s="18" t="s">
        <v>159</v>
      </c>
      <c r="BM114" s="185" t="s">
        <v>706</v>
      </c>
    </row>
    <row r="115" spans="1:47" s="2" customFormat="1" ht="19.5">
      <c r="A115" s="35"/>
      <c r="B115" s="36"/>
      <c r="C115" s="37"/>
      <c r="D115" s="187" t="s">
        <v>154</v>
      </c>
      <c r="E115" s="37"/>
      <c r="F115" s="188" t="s">
        <v>707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154</v>
      </c>
      <c r="AU115" s="18" t="s">
        <v>83</v>
      </c>
    </row>
    <row r="116" spans="1:47" s="2" customFormat="1" ht="11.25">
      <c r="A116" s="35"/>
      <c r="B116" s="36"/>
      <c r="C116" s="37"/>
      <c r="D116" s="192" t="s">
        <v>155</v>
      </c>
      <c r="E116" s="37"/>
      <c r="F116" s="193" t="s">
        <v>708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155</v>
      </c>
      <c r="AU116" s="18" t="s">
        <v>83</v>
      </c>
    </row>
    <row r="117" spans="2:51" s="15" customFormat="1" ht="11.25">
      <c r="B117" s="220"/>
      <c r="C117" s="221"/>
      <c r="D117" s="187" t="s">
        <v>157</v>
      </c>
      <c r="E117" s="222" t="s">
        <v>19</v>
      </c>
      <c r="F117" s="223" t="s">
        <v>709</v>
      </c>
      <c r="G117" s="221"/>
      <c r="H117" s="222" t="s">
        <v>19</v>
      </c>
      <c r="I117" s="224"/>
      <c r="J117" s="221"/>
      <c r="K117" s="221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83</v>
      </c>
      <c r="AV117" s="15" t="s">
        <v>81</v>
      </c>
      <c r="AW117" s="15" t="s">
        <v>35</v>
      </c>
      <c r="AX117" s="15" t="s">
        <v>73</v>
      </c>
      <c r="AY117" s="229" t="s">
        <v>145</v>
      </c>
    </row>
    <row r="118" spans="2:51" s="13" customFormat="1" ht="11.25">
      <c r="B118" s="194"/>
      <c r="C118" s="195"/>
      <c r="D118" s="187" t="s">
        <v>157</v>
      </c>
      <c r="E118" s="196" t="s">
        <v>19</v>
      </c>
      <c r="F118" s="197" t="s">
        <v>710</v>
      </c>
      <c r="G118" s="195"/>
      <c r="H118" s="198">
        <v>54.208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157</v>
      </c>
      <c r="AU118" s="204" t="s">
        <v>83</v>
      </c>
      <c r="AV118" s="13" t="s">
        <v>83</v>
      </c>
      <c r="AW118" s="13" t="s">
        <v>35</v>
      </c>
      <c r="AX118" s="13" t="s">
        <v>73</v>
      </c>
      <c r="AY118" s="204" t="s">
        <v>145</v>
      </c>
    </row>
    <row r="119" spans="2:51" s="13" customFormat="1" ht="11.25">
      <c r="B119" s="194"/>
      <c r="C119" s="195"/>
      <c r="D119" s="187" t="s">
        <v>157</v>
      </c>
      <c r="E119" s="196" t="s">
        <v>19</v>
      </c>
      <c r="F119" s="197" t="s">
        <v>711</v>
      </c>
      <c r="G119" s="195"/>
      <c r="H119" s="198">
        <v>67.084</v>
      </c>
      <c r="I119" s="199"/>
      <c r="J119" s="195"/>
      <c r="K119" s="195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157</v>
      </c>
      <c r="AU119" s="204" t="s">
        <v>83</v>
      </c>
      <c r="AV119" s="13" t="s">
        <v>83</v>
      </c>
      <c r="AW119" s="13" t="s">
        <v>35</v>
      </c>
      <c r="AX119" s="13" t="s">
        <v>73</v>
      </c>
      <c r="AY119" s="204" t="s">
        <v>145</v>
      </c>
    </row>
    <row r="120" spans="2:51" s="14" customFormat="1" ht="11.25">
      <c r="B120" s="205"/>
      <c r="C120" s="206"/>
      <c r="D120" s="187" t="s">
        <v>157</v>
      </c>
      <c r="E120" s="207" t="s">
        <v>19</v>
      </c>
      <c r="F120" s="208" t="s">
        <v>158</v>
      </c>
      <c r="G120" s="206"/>
      <c r="H120" s="209">
        <v>121.292</v>
      </c>
      <c r="I120" s="210"/>
      <c r="J120" s="206"/>
      <c r="K120" s="206"/>
      <c r="L120" s="211"/>
      <c r="M120" s="216"/>
      <c r="N120" s="217"/>
      <c r="O120" s="217"/>
      <c r="P120" s="217"/>
      <c r="Q120" s="217"/>
      <c r="R120" s="217"/>
      <c r="S120" s="217"/>
      <c r="T120" s="218"/>
      <c r="AT120" s="215" t="s">
        <v>157</v>
      </c>
      <c r="AU120" s="215" t="s">
        <v>83</v>
      </c>
      <c r="AV120" s="14" t="s">
        <v>159</v>
      </c>
      <c r="AW120" s="14" t="s">
        <v>35</v>
      </c>
      <c r="AX120" s="14" t="s">
        <v>81</v>
      </c>
      <c r="AY120" s="215" t="s">
        <v>145</v>
      </c>
    </row>
    <row r="121" spans="1:65" s="2" customFormat="1" ht="24.2" customHeight="1">
      <c r="A121" s="35"/>
      <c r="B121" s="36"/>
      <c r="C121" s="174" t="s">
        <v>190</v>
      </c>
      <c r="D121" s="174" t="s">
        <v>148</v>
      </c>
      <c r="E121" s="175" t="s">
        <v>712</v>
      </c>
      <c r="F121" s="176" t="s">
        <v>713</v>
      </c>
      <c r="G121" s="177" t="s">
        <v>230</v>
      </c>
      <c r="H121" s="178">
        <v>71.186</v>
      </c>
      <c r="I121" s="179"/>
      <c r="J121" s="180">
        <f>ROUND(I121*H121,2)</f>
        <v>0</v>
      </c>
      <c r="K121" s="176" t="s">
        <v>151</v>
      </c>
      <c r="L121" s="40"/>
      <c r="M121" s="181" t="s">
        <v>19</v>
      </c>
      <c r="N121" s="182" t="s">
        <v>44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159</v>
      </c>
      <c r="AT121" s="185" t="s">
        <v>148</v>
      </c>
      <c r="AU121" s="185" t="s">
        <v>83</v>
      </c>
      <c r="AY121" s="18" t="s">
        <v>145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81</v>
      </c>
      <c r="BK121" s="186">
        <f>ROUND(I121*H121,2)</f>
        <v>0</v>
      </c>
      <c r="BL121" s="18" t="s">
        <v>159</v>
      </c>
      <c r="BM121" s="185" t="s">
        <v>714</v>
      </c>
    </row>
    <row r="122" spans="1:47" s="2" customFormat="1" ht="19.5">
      <c r="A122" s="35"/>
      <c r="B122" s="36"/>
      <c r="C122" s="37"/>
      <c r="D122" s="187" t="s">
        <v>154</v>
      </c>
      <c r="E122" s="37"/>
      <c r="F122" s="188" t="s">
        <v>715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154</v>
      </c>
      <c r="AU122" s="18" t="s">
        <v>83</v>
      </c>
    </row>
    <row r="123" spans="1:47" s="2" customFormat="1" ht="11.25">
      <c r="A123" s="35"/>
      <c r="B123" s="36"/>
      <c r="C123" s="37"/>
      <c r="D123" s="192" t="s">
        <v>155</v>
      </c>
      <c r="E123" s="37"/>
      <c r="F123" s="193" t="s">
        <v>716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155</v>
      </c>
      <c r="AU123" s="18" t="s">
        <v>83</v>
      </c>
    </row>
    <row r="124" spans="2:51" s="13" customFormat="1" ht="11.25">
      <c r="B124" s="194"/>
      <c r="C124" s="195"/>
      <c r="D124" s="187" t="s">
        <v>157</v>
      </c>
      <c r="E124" s="196" t="s">
        <v>19</v>
      </c>
      <c r="F124" s="197" t="s">
        <v>717</v>
      </c>
      <c r="G124" s="195"/>
      <c r="H124" s="198">
        <v>15.92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157</v>
      </c>
      <c r="AU124" s="204" t="s">
        <v>83</v>
      </c>
      <c r="AV124" s="13" t="s">
        <v>83</v>
      </c>
      <c r="AW124" s="13" t="s">
        <v>35</v>
      </c>
      <c r="AX124" s="13" t="s">
        <v>73</v>
      </c>
      <c r="AY124" s="204" t="s">
        <v>145</v>
      </c>
    </row>
    <row r="125" spans="2:51" s="13" customFormat="1" ht="11.25">
      <c r="B125" s="194"/>
      <c r="C125" s="195"/>
      <c r="D125" s="187" t="s">
        <v>157</v>
      </c>
      <c r="E125" s="196" t="s">
        <v>19</v>
      </c>
      <c r="F125" s="197" t="s">
        <v>718</v>
      </c>
      <c r="G125" s="195"/>
      <c r="H125" s="198">
        <v>22.192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157</v>
      </c>
      <c r="AU125" s="204" t="s">
        <v>83</v>
      </c>
      <c r="AV125" s="13" t="s">
        <v>83</v>
      </c>
      <c r="AW125" s="13" t="s">
        <v>35</v>
      </c>
      <c r="AX125" s="13" t="s">
        <v>73</v>
      </c>
      <c r="AY125" s="204" t="s">
        <v>145</v>
      </c>
    </row>
    <row r="126" spans="2:51" s="13" customFormat="1" ht="11.25">
      <c r="B126" s="194"/>
      <c r="C126" s="195"/>
      <c r="D126" s="187" t="s">
        <v>157</v>
      </c>
      <c r="E126" s="196" t="s">
        <v>19</v>
      </c>
      <c r="F126" s="197" t="s">
        <v>719</v>
      </c>
      <c r="G126" s="195"/>
      <c r="H126" s="198">
        <v>33.074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157</v>
      </c>
      <c r="AU126" s="204" t="s">
        <v>83</v>
      </c>
      <c r="AV126" s="13" t="s">
        <v>83</v>
      </c>
      <c r="AW126" s="13" t="s">
        <v>35</v>
      </c>
      <c r="AX126" s="13" t="s">
        <v>73</v>
      </c>
      <c r="AY126" s="204" t="s">
        <v>145</v>
      </c>
    </row>
    <row r="127" spans="2:51" s="14" customFormat="1" ht="11.25">
      <c r="B127" s="205"/>
      <c r="C127" s="206"/>
      <c r="D127" s="187" t="s">
        <v>157</v>
      </c>
      <c r="E127" s="207" t="s">
        <v>19</v>
      </c>
      <c r="F127" s="208" t="s">
        <v>158</v>
      </c>
      <c r="G127" s="206"/>
      <c r="H127" s="209">
        <v>71.186</v>
      </c>
      <c r="I127" s="210"/>
      <c r="J127" s="206"/>
      <c r="K127" s="206"/>
      <c r="L127" s="211"/>
      <c r="M127" s="216"/>
      <c r="N127" s="217"/>
      <c r="O127" s="217"/>
      <c r="P127" s="217"/>
      <c r="Q127" s="217"/>
      <c r="R127" s="217"/>
      <c r="S127" s="217"/>
      <c r="T127" s="218"/>
      <c r="AT127" s="215" t="s">
        <v>157</v>
      </c>
      <c r="AU127" s="215" t="s">
        <v>83</v>
      </c>
      <c r="AV127" s="14" t="s">
        <v>159</v>
      </c>
      <c r="AW127" s="14" t="s">
        <v>35</v>
      </c>
      <c r="AX127" s="14" t="s">
        <v>81</v>
      </c>
      <c r="AY127" s="215" t="s">
        <v>145</v>
      </c>
    </row>
    <row r="128" spans="1:65" s="2" customFormat="1" ht="24.2" customHeight="1">
      <c r="A128" s="35"/>
      <c r="B128" s="36"/>
      <c r="C128" s="174" t="s">
        <v>198</v>
      </c>
      <c r="D128" s="174" t="s">
        <v>148</v>
      </c>
      <c r="E128" s="175" t="s">
        <v>720</v>
      </c>
      <c r="F128" s="176" t="s">
        <v>721</v>
      </c>
      <c r="G128" s="177" t="s">
        <v>230</v>
      </c>
      <c r="H128" s="178">
        <v>64.568</v>
      </c>
      <c r="I128" s="179"/>
      <c r="J128" s="180">
        <f>ROUND(I128*H128,2)</f>
        <v>0</v>
      </c>
      <c r="K128" s="176" t="s">
        <v>151</v>
      </c>
      <c r="L128" s="40"/>
      <c r="M128" s="181" t="s">
        <v>19</v>
      </c>
      <c r="N128" s="182" t="s">
        <v>44</v>
      </c>
      <c r="O128" s="65"/>
      <c r="P128" s="183">
        <f>O128*H128</f>
        <v>0</v>
      </c>
      <c r="Q128" s="183">
        <v>0.19536</v>
      </c>
      <c r="R128" s="183">
        <f>Q128*H128</f>
        <v>12.61400448</v>
      </c>
      <c r="S128" s="183">
        <v>0</v>
      </c>
      <c r="T128" s="18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159</v>
      </c>
      <c r="AT128" s="185" t="s">
        <v>148</v>
      </c>
      <c r="AU128" s="185" t="s">
        <v>83</v>
      </c>
      <c r="AY128" s="18" t="s">
        <v>145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8" t="s">
        <v>81</v>
      </c>
      <c r="BK128" s="186">
        <f>ROUND(I128*H128,2)</f>
        <v>0</v>
      </c>
      <c r="BL128" s="18" t="s">
        <v>159</v>
      </c>
      <c r="BM128" s="185" t="s">
        <v>722</v>
      </c>
    </row>
    <row r="129" spans="1:47" s="2" customFormat="1" ht="29.25">
      <c r="A129" s="35"/>
      <c r="B129" s="36"/>
      <c r="C129" s="37"/>
      <c r="D129" s="187" t="s">
        <v>154</v>
      </c>
      <c r="E129" s="37"/>
      <c r="F129" s="188" t="s">
        <v>723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154</v>
      </c>
      <c r="AU129" s="18" t="s">
        <v>83</v>
      </c>
    </row>
    <row r="130" spans="1:47" s="2" customFormat="1" ht="11.25">
      <c r="A130" s="35"/>
      <c r="B130" s="36"/>
      <c r="C130" s="37"/>
      <c r="D130" s="192" t="s">
        <v>155</v>
      </c>
      <c r="E130" s="37"/>
      <c r="F130" s="193" t="s">
        <v>724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155</v>
      </c>
      <c r="AU130" s="18" t="s">
        <v>83</v>
      </c>
    </row>
    <row r="131" spans="2:51" s="15" customFormat="1" ht="22.5">
      <c r="B131" s="220"/>
      <c r="C131" s="221"/>
      <c r="D131" s="187" t="s">
        <v>157</v>
      </c>
      <c r="E131" s="222" t="s">
        <v>19</v>
      </c>
      <c r="F131" s="223" t="s">
        <v>725</v>
      </c>
      <c r="G131" s="221"/>
      <c r="H131" s="222" t="s">
        <v>19</v>
      </c>
      <c r="I131" s="224"/>
      <c r="J131" s="221"/>
      <c r="K131" s="221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157</v>
      </c>
      <c r="AU131" s="229" t="s">
        <v>83</v>
      </c>
      <c r="AV131" s="15" t="s">
        <v>81</v>
      </c>
      <c r="AW131" s="15" t="s">
        <v>35</v>
      </c>
      <c r="AX131" s="15" t="s">
        <v>73</v>
      </c>
      <c r="AY131" s="229" t="s">
        <v>145</v>
      </c>
    </row>
    <row r="132" spans="2:51" s="13" customFormat="1" ht="11.25">
      <c r="B132" s="194"/>
      <c r="C132" s="195"/>
      <c r="D132" s="187" t="s">
        <v>157</v>
      </c>
      <c r="E132" s="196" t="s">
        <v>19</v>
      </c>
      <c r="F132" s="197" t="s">
        <v>726</v>
      </c>
      <c r="G132" s="195"/>
      <c r="H132" s="198">
        <v>14.44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157</v>
      </c>
      <c r="AU132" s="204" t="s">
        <v>83</v>
      </c>
      <c r="AV132" s="13" t="s">
        <v>83</v>
      </c>
      <c r="AW132" s="13" t="s">
        <v>35</v>
      </c>
      <c r="AX132" s="13" t="s">
        <v>73</v>
      </c>
      <c r="AY132" s="204" t="s">
        <v>145</v>
      </c>
    </row>
    <row r="133" spans="2:51" s="13" customFormat="1" ht="11.25">
      <c r="B133" s="194"/>
      <c r="C133" s="195"/>
      <c r="D133" s="187" t="s">
        <v>157</v>
      </c>
      <c r="E133" s="196" t="s">
        <v>19</v>
      </c>
      <c r="F133" s="197" t="s">
        <v>727</v>
      </c>
      <c r="G133" s="195"/>
      <c r="H133" s="198">
        <v>20.129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157</v>
      </c>
      <c r="AU133" s="204" t="s">
        <v>83</v>
      </c>
      <c r="AV133" s="13" t="s">
        <v>83</v>
      </c>
      <c r="AW133" s="13" t="s">
        <v>35</v>
      </c>
      <c r="AX133" s="13" t="s">
        <v>73</v>
      </c>
      <c r="AY133" s="204" t="s">
        <v>145</v>
      </c>
    </row>
    <row r="134" spans="2:51" s="13" customFormat="1" ht="11.25">
      <c r="B134" s="194"/>
      <c r="C134" s="195"/>
      <c r="D134" s="187" t="s">
        <v>157</v>
      </c>
      <c r="E134" s="196" t="s">
        <v>19</v>
      </c>
      <c r="F134" s="197" t="s">
        <v>728</v>
      </c>
      <c r="G134" s="195"/>
      <c r="H134" s="198">
        <v>29.999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157</v>
      </c>
      <c r="AU134" s="204" t="s">
        <v>83</v>
      </c>
      <c r="AV134" s="13" t="s">
        <v>83</v>
      </c>
      <c r="AW134" s="13" t="s">
        <v>35</v>
      </c>
      <c r="AX134" s="13" t="s">
        <v>73</v>
      </c>
      <c r="AY134" s="204" t="s">
        <v>145</v>
      </c>
    </row>
    <row r="135" spans="2:51" s="14" customFormat="1" ht="11.25">
      <c r="B135" s="205"/>
      <c r="C135" s="206"/>
      <c r="D135" s="187" t="s">
        <v>157</v>
      </c>
      <c r="E135" s="207" t="s">
        <v>19</v>
      </c>
      <c r="F135" s="208" t="s">
        <v>158</v>
      </c>
      <c r="G135" s="206"/>
      <c r="H135" s="209">
        <v>64.568</v>
      </c>
      <c r="I135" s="210"/>
      <c r="J135" s="206"/>
      <c r="K135" s="206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5" t="s">
        <v>157</v>
      </c>
      <c r="AU135" s="215" t="s">
        <v>83</v>
      </c>
      <c r="AV135" s="14" t="s">
        <v>159</v>
      </c>
      <c r="AW135" s="14" t="s">
        <v>35</v>
      </c>
      <c r="AX135" s="14" t="s">
        <v>81</v>
      </c>
      <c r="AY135" s="215" t="s">
        <v>145</v>
      </c>
    </row>
    <row r="136" spans="1:65" s="2" customFormat="1" ht="16.5" customHeight="1">
      <c r="A136" s="35"/>
      <c r="B136" s="36"/>
      <c r="C136" s="230" t="s">
        <v>206</v>
      </c>
      <c r="D136" s="230" t="s">
        <v>307</v>
      </c>
      <c r="E136" s="231" t="s">
        <v>729</v>
      </c>
      <c r="F136" s="232" t="s">
        <v>730</v>
      </c>
      <c r="G136" s="233" t="s">
        <v>230</v>
      </c>
      <c r="H136" s="234">
        <v>65.859</v>
      </c>
      <c r="I136" s="235"/>
      <c r="J136" s="236">
        <f>ROUND(I136*H136,2)</f>
        <v>0</v>
      </c>
      <c r="K136" s="232" t="s">
        <v>151</v>
      </c>
      <c r="L136" s="237"/>
      <c r="M136" s="238" t="s">
        <v>19</v>
      </c>
      <c r="N136" s="239" t="s">
        <v>44</v>
      </c>
      <c r="O136" s="65"/>
      <c r="P136" s="183">
        <f>O136*H136</f>
        <v>0</v>
      </c>
      <c r="Q136" s="183">
        <v>0.222</v>
      </c>
      <c r="R136" s="183">
        <f>Q136*H136</f>
        <v>14.620697999999999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206</v>
      </c>
      <c r="AT136" s="185" t="s">
        <v>307</v>
      </c>
      <c r="AU136" s="185" t="s">
        <v>83</v>
      </c>
      <c r="AY136" s="18" t="s">
        <v>145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81</v>
      </c>
      <c r="BK136" s="186">
        <f>ROUND(I136*H136,2)</f>
        <v>0</v>
      </c>
      <c r="BL136" s="18" t="s">
        <v>159</v>
      </c>
      <c r="BM136" s="185" t="s">
        <v>731</v>
      </c>
    </row>
    <row r="137" spans="1:47" s="2" customFormat="1" ht="11.25">
      <c r="A137" s="35"/>
      <c r="B137" s="36"/>
      <c r="C137" s="37"/>
      <c r="D137" s="187" t="s">
        <v>154</v>
      </c>
      <c r="E137" s="37"/>
      <c r="F137" s="188" t="s">
        <v>730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154</v>
      </c>
      <c r="AU137" s="18" t="s">
        <v>83</v>
      </c>
    </row>
    <row r="138" spans="1:47" s="2" customFormat="1" ht="11.25">
      <c r="A138" s="35"/>
      <c r="B138" s="36"/>
      <c r="C138" s="37"/>
      <c r="D138" s="192" t="s">
        <v>155</v>
      </c>
      <c r="E138" s="37"/>
      <c r="F138" s="193" t="s">
        <v>732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155</v>
      </c>
      <c r="AU138" s="18" t="s">
        <v>83</v>
      </c>
    </row>
    <row r="139" spans="2:51" s="13" customFormat="1" ht="11.25">
      <c r="B139" s="194"/>
      <c r="C139" s="195"/>
      <c r="D139" s="187" t="s">
        <v>157</v>
      </c>
      <c r="E139" s="195"/>
      <c r="F139" s="197" t="s">
        <v>733</v>
      </c>
      <c r="G139" s="195"/>
      <c r="H139" s="198">
        <v>65.859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157</v>
      </c>
      <c r="AU139" s="204" t="s">
        <v>83</v>
      </c>
      <c r="AV139" s="13" t="s">
        <v>83</v>
      </c>
      <c r="AW139" s="13" t="s">
        <v>4</v>
      </c>
      <c r="AX139" s="13" t="s">
        <v>81</v>
      </c>
      <c r="AY139" s="204" t="s">
        <v>145</v>
      </c>
    </row>
    <row r="140" spans="1:65" s="2" customFormat="1" ht="24.2" customHeight="1">
      <c r="A140" s="35"/>
      <c r="B140" s="36"/>
      <c r="C140" s="174" t="s">
        <v>282</v>
      </c>
      <c r="D140" s="174" t="s">
        <v>148</v>
      </c>
      <c r="E140" s="175" t="s">
        <v>643</v>
      </c>
      <c r="F140" s="176" t="s">
        <v>644</v>
      </c>
      <c r="G140" s="177" t="s">
        <v>230</v>
      </c>
      <c r="H140" s="178">
        <v>161.495</v>
      </c>
      <c r="I140" s="179"/>
      <c r="J140" s="180">
        <f>ROUND(I140*H140,2)</f>
        <v>0</v>
      </c>
      <c r="K140" s="176" t="s">
        <v>151</v>
      </c>
      <c r="L140" s="40"/>
      <c r="M140" s="181" t="s">
        <v>19</v>
      </c>
      <c r="N140" s="182" t="s">
        <v>44</v>
      </c>
      <c r="O140" s="65"/>
      <c r="P140" s="183">
        <f>O140*H140</f>
        <v>0</v>
      </c>
      <c r="Q140" s="183">
        <v>0.61404</v>
      </c>
      <c r="R140" s="183">
        <f>Q140*H140</f>
        <v>99.16438980000001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159</v>
      </c>
      <c r="AT140" s="185" t="s">
        <v>148</v>
      </c>
      <c r="AU140" s="185" t="s">
        <v>83</v>
      </c>
      <c r="AY140" s="18" t="s">
        <v>145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81</v>
      </c>
      <c r="BK140" s="186">
        <f>ROUND(I140*H140,2)</f>
        <v>0</v>
      </c>
      <c r="BL140" s="18" t="s">
        <v>159</v>
      </c>
      <c r="BM140" s="185" t="s">
        <v>734</v>
      </c>
    </row>
    <row r="141" spans="1:47" s="2" customFormat="1" ht="29.25">
      <c r="A141" s="35"/>
      <c r="B141" s="36"/>
      <c r="C141" s="37"/>
      <c r="D141" s="187" t="s">
        <v>154</v>
      </c>
      <c r="E141" s="37"/>
      <c r="F141" s="188" t="s">
        <v>646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1:47" s="2" customFormat="1" ht="11.25">
      <c r="A142" s="35"/>
      <c r="B142" s="36"/>
      <c r="C142" s="37"/>
      <c r="D142" s="192" t="s">
        <v>155</v>
      </c>
      <c r="E142" s="37"/>
      <c r="F142" s="193" t="s">
        <v>647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155</v>
      </c>
      <c r="AU142" s="18" t="s">
        <v>83</v>
      </c>
    </row>
    <row r="143" spans="2:51" s="13" customFormat="1" ht="11.25">
      <c r="B143" s="194"/>
      <c r="C143" s="195"/>
      <c r="D143" s="187" t="s">
        <v>157</v>
      </c>
      <c r="E143" s="196" t="s">
        <v>19</v>
      </c>
      <c r="F143" s="197" t="s">
        <v>735</v>
      </c>
      <c r="G143" s="195"/>
      <c r="H143" s="198">
        <v>26.379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157</v>
      </c>
      <c r="AU143" s="204" t="s">
        <v>83</v>
      </c>
      <c r="AV143" s="13" t="s">
        <v>83</v>
      </c>
      <c r="AW143" s="13" t="s">
        <v>35</v>
      </c>
      <c r="AX143" s="13" t="s">
        <v>73</v>
      </c>
      <c r="AY143" s="204" t="s">
        <v>145</v>
      </c>
    </row>
    <row r="144" spans="2:51" s="13" customFormat="1" ht="11.25">
      <c r="B144" s="194"/>
      <c r="C144" s="195"/>
      <c r="D144" s="187" t="s">
        <v>157</v>
      </c>
      <c r="E144" s="196" t="s">
        <v>19</v>
      </c>
      <c r="F144" s="197" t="s">
        <v>736</v>
      </c>
      <c r="G144" s="195"/>
      <c r="H144" s="198">
        <v>135.116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157</v>
      </c>
      <c r="AU144" s="204" t="s">
        <v>83</v>
      </c>
      <c r="AV144" s="13" t="s">
        <v>83</v>
      </c>
      <c r="AW144" s="13" t="s">
        <v>35</v>
      </c>
      <c r="AX144" s="13" t="s">
        <v>73</v>
      </c>
      <c r="AY144" s="204" t="s">
        <v>145</v>
      </c>
    </row>
    <row r="145" spans="2:51" s="14" customFormat="1" ht="11.25">
      <c r="B145" s="205"/>
      <c r="C145" s="206"/>
      <c r="D145" s="187" t="s">
        <v>157</v>
      </c>
      <c r="E145" s="207" t="s">
        <v>19</v>
      </c>
      <c r="F145" s="208" t="s">
        <v>158</v>
      </c>
      <c r="G145" s="206"/>
      <c r="H145" s="209">
        <v>161.495</v>
      </c>
      <c r="I145" s="210"/>
      <c r="J145" s="206"/>
      <c r="K145" s="206"/>
      <c r="L145" s="211"/>
      <c r="M145" s="216"/>
      <c r="N145" s="217"/>
      <c r="O145" s="217"/>
      <c r="P145" s="217"/>
      <c r="Q145" s="217"/>
      <c r="R145" s="217"/>
      <c r="S145" s="217"/>
      <c r="T145" s="218"/>
      <c r="AT145" s="215" t="s">
        <v>157</v>
      </c>
      <c r="AU145" s="215" t="s">
        <v>83</v>
      </c>
      <c r="AV145" s="14" t="s">
        <v>159</v>
      </c>
      <c r="AW145" s="14" t="s">
        <v>35</v>
      </c>
      <c r="AX145" s="14" t="s">
        <v>81</v>
      </c>
      <c r="AY145" s="215" t="s">
        <v>145</v>
      </c>
    </row>
    <row r="146" spans="1:65" s="2" customFormat="1" ht="24.2" customHeight="1">
      <c r="A146" s="35"/>
      <c r="B146" s="36"/>
      <c r="C146" s="174" t="s">
        <v>292</v>
      </c>
      <c r="D146" s="174" t="s">
        <v>148</v>
      </c>
      <c r="E146" s="175" t="s">
        <v>650</v>
      </c>
      <c r="F146" s="176" t="s">
        <v>651</v>
      </c>
      <c r="G146" s="177" t="s">
        <v>230</v>
      </c>
      <c r="H146" s="178">
        <v>161.495</v>
      </c>
      <c r="I146" s="179"/>
      <c r="J146" s="180">
        <f>ROUND(I146*H146,2)</f>
        <v>0</v>
      </c>
      <c r="K146" s="176" t="s">
        <v>151</v>
      </c>
      <c r="L146" s="40"/>
      <c r="M146" s="181" t="s">
        <v>19</v>
      </c>
      <c r="N146" s="182" t="s">
        <v>44</v>
      </c>
      <c r="O146" s="65"/>
      <c r="P146" s="183">
        <f>O146*H146</f>
        <v>0</v>
      </c>
      <c r="Q146" s="183">
        <v>0.1514</v>
      </c>
      <c r="R146" s="183">
        <f>Q146*H146</f>
        <v>24.450343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159</v>
      </c>
      <c r="AT146" s="185" t="s">
        <v>148</v>
      </c>
      <c r="AU146" s="185" t="s">
        <v>83</v>
      </c>
      <c r="AY146" s="18" t="s">
        <v>145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81</v>
      </c>
      <c r="BK146" s="186">
        <f>ROUND(I146*H146,2)</f>
        <v>0</v>
      </c>
      <c r="BL146" s="18" t="s">
        <v>159</v>
      </c>
      <c r="BM146" s="185" t="s">
        <v>737</v>
      </c>
    </row>
    <row r="147" spans="1:47" s="2" customFormat="1" ht="19.5">
      <c r="A147" s="35"/>
      <c r="B147" s="36"/>
      <c r="C147" s="37"/>
      <c r="D147" s="187" t="s">
        <v>154</v>
      </c>
      <c r="E147" s="37"/>
      <c r="F147" s="188" t="s">
        <v>653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154</v>
      </c>
      <c r="AU147" s="18" t="s">
        <v>83</v>
      </c>
    </row>
    <row r="148" spans="1:47" s="2" customFormat="1" ht="11.25">
      <c r="A148" s="35"/>
      <c r="B148" s="36"/>
      <c r="C148" s="37"/>
      <c r="D148" s="192" t="s">
        <v>155</v>
      </c>
      <c r="E148" s="37"/>
      <c r="F148" s="193" t="s">
        <v>654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155</v>
      </c>
      <c r="AU148" s="18" t="s">
        <v>83</v>
      </c>
    </row>
    <row r="149" spans="2:51" s="15" customFormat="1" ht="11.25">
      <c r="B149" s="220"/>
      <c r="C149" s="221"/>
      <c r="D149" s="187" t="s">
        <v>157</v>
      </c>
      <c r="E149" s="222" t="s">
        <v>19</v>
      </c>
      <c r="F149" s="223" t="s">
        <v>738</v>
      </c>
      <c r="G149" s="221"/>
      <c r="H149" s="222" t="s">
        <v>19</v>
      </c>
      <c r="I149" s="224"/>
      <c r="J149" s="221"/>
      <c r="K149" s="221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157</v>
      </c>
      <c r="AU149" s="229" t="s">
        <v>83</v>
      </c>
      <c r="AV149" s="15" t="s">
        <v>81</v>
      </c>
      <c r="AW149" s="15" t="s">
        <v>35</v>
      </c>
      <c r="AX149" s="15" t="s">
        <v>73</v>
      </c>
      <c r="AY149" s="229" t="s">
        <v>145</v>
      </c>
    </row>
    <row r="150" spans="2:51" s="13" customFormat="1" ht="11.25">
      <c r="B150" s="194"/>
      <c r="C150" s="195"/>
      <c r="D150" s="187" t="s">
        <v>157</v>
      </c>
      <c r="E150" s="196" t="s">
        <v>19</v>
      </c>
      <c r="F150" s="197" t="s">
        <v>739</v>
      </c>
      <c r="G150" s="195"/>
      <c r="H150" s="198">
        <v>161.495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157</v>
      </c>
      <c r="AU150" s="204" t="s">
        <v>83</v>
      </c>
      <c r="AV150" s="13" t="s">
        <v>83</v>
      </c>
      <c r="AW150" s="13" t="s">
        <v>35</v>
      </c>
      <c r="AX150" s="13" t="s">
        <v>73</v>
      </c>
      <c r="AY150" s="204" t="s">
        <v>145</v>
      </c>
    </row>
    <row r="151" spans="2:51" s="14" customFormat="1" ht="11.25">
      <c r="B151" s="205"/>
      <c r="C151" s="206"/>
      <c r="D151" s="187" t="s">
        <v>157</v>
      </c>
      <c r="E151" s="207" t="s">
        <v>19</v>
      </c>
      <c r="F151" s="208" t="s">
        <v>158</v>
      </c>
      <c r="G151" s="206"/>
      <c r="H151" s="209">
        <v>161.495</v>
      </c>
      <c r="I151" s="210"/>
      <c r="J151" s="206"/>
      <c r="K151" s="206"/>
      <c r="L151" s="211"/>
      <c r="M151" s="216"/>
      <c r="N151" s="217"/>
      <c r="O151" s="217"/>
      <c r="P151" s="217"/>
      <c r="Q151" s="217"/>
      <c r="R151" s="217"/>
      <c r="S151" s="217"/>
      <c r="T151" s="218"/>
      <c r="AT151" s="215" t="s">
        <v>157</v>
      </c>
      <c r="AU151" s="215" t="s">
        <v>83</v>
      </c>
      <c r="AV151" s="14" t="s">
        <v>159</v>
      </c>
      <c r="AW151" s="14" t="s">
        <v>35</v>
      </c>
      <c r="AX151" s="14" t="s">
        <v>81</v>
      </c>
      <c r="AY151" s="215" t="s">
        <v>145</v>
      </c>
    </row>
    <row r="152" spans="2:63" s="12" customFormat="1" ht="22.9" customHeight="1">
      <c r="B152" s="158"/>
      <c r="C152" s="159"/>
      <c r="D152" s="160" t="s">
        <v>72</v>
      </c>
      <c r="E152" s="172" t="s">
        <v>282</v>
      </c>
      <c r="F152" s="172" t="s">
        <v>312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SUM(P153:P187)</f>
        <v>0</v>
      </c>
      <c r="Q152" s="166"/>
      <c r="R152" s="167">
        <f>SUM(R153:R187)</f>
        <v>138.40711152</v>
      </c>
      <c r="S152" s="166"/>
      <c r="T152" s="168">
        <f>SUM(T153:T187)</f>
        <v>0</v>
      </c>
      <c r="AR152" s="169" t="s">
        <v>81</v>
      </c>
      <c r="AT152" s="170" t="s">
        <v>72</v>
      </c>
      <c r="AU152" s="170" t="s">
        <v>81</v>
      </c>
      <c r="AY152" s="169" t="s">
        <v>145</v>
      </c>
      <c r="BK152" s="171">
        <f>SUM(BK153:BK187)</f>
        <v>0</v>
      </c>
    </row>
    <row r="153" spans="1:65" s="2" customFormat="1" ht="24.2" customHeight="1">
      <c r="A153" s="35"/>
      <c r="B153" s="36"/>
      <c r="C153" s="174" t="s">
        <v>299</v>
      </c>
      <c r="D153" s="174" t="s">
        <v>148</v>
      </c>
      <c r="E153" s="175" t="s">
        <v>740</v>
      </c>
      <c r="F153" s="176" t="s">
        <v>741</v>
      </c>
      <c r="G153" s="177" t="s">
        <v>660</v>
      </c>
      <c r="H153" s="178">
        <v>8.93</v>
      </c>
      <c r="I153" s="179"/>
      <c r="J153" s="180">
        <f>ROUND(I153*H153,2)</f>
        <v>0</v>
      </c>
      <c r="K153" s="176" t="s">
        <v>151</v>
      </c>
      <c r="L153" s="40"/>
      <c r="M153" s="181" t="s">
        <v>19</v>
      </c>
      <c r="N153" s="182" t="s">
        <v>44</v>
      </c>
      <c r="O153" s="65"/>
      <c r="P153" s="183">
        <f>O153*H153</f>
        <v>0</v>
      </c>
      <c r="Q153" s="183">
        <v>0.61348</v>
      </c>
      <c r="R153" s="183">
        <f>Q153*H153</f>
        <v>5.4783764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159</v>
      </c>
      <c r="AT153" s="185" t="s">
        <v>148</v>
      </c>
      <c r="AU153" s="185" t="s">
        <v>83</v>
      </c>
      <c r="AY153" s="18" t="s">
        <v>145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81</v>
      </c>
      <c r="BK153" s="186">
        <f>ROUND(I153*H153,2)</f>
        <v>0</v>
      </c>
      <c r="BL153" s="18" t="s">
        <v>159</v>
      </c>
      <c r="BM153" s="185" t="s">
        <v>742</v>
      </c>
    </row>
    <row r="154" spans="1:47" s="2" customFormat="1" ht="19.5">
      <c r="A154" s="35"/>
      <c r="B154" s="36"/>
      <c r="C154" s="37"/>
      <c r="D154" s="187" t="s">
        <v>154</v>
      </c>
      <c r="E154" s="37"/>
      <c r="F154" s="188" t="s">
        <v>743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154</v>
      </c>
      <c r="AU154" s="18" t="s">
        <v>83</v>
      </c>
    </row>
    <row r="155" spans="1:47" s="2" customFormat="1" ht="11.25">
      <c r="A155" s="35"/>
      <c r="B155" s="36"/>
      <c r="C155" s="37"/>
      <c r="D155" s="192" t="s">
        <v>155</v>
      </c>
      <c r="E155" s="37"/>
      <c r="F155" s="193" t="s">
        <v>744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155</v>
      </c>
      <c r="AU155" s="18" t="s">
        <v>83</v>
      </c>
    </row>
    <row r="156" spans="2:51" s="13" customFormat="1" ht="11.25">
      <c r="B156" s="194"/>
      <c r="C156" s="195"/>
      <c r="D156" s="187" t="s">
        <v>157</v>
      </c>
      <c r="E156" s="196" t="s">
        <v>19</v>
      </c>
      <c r="F156" s="197" t="s">
        <v>745</v>
      </c>
      <c r="G156" s="195"/>
      <c r="H156" s="198">
        <v>8.93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157</v>
      </c>
      <c r="AU156" s="204" t="s">
        <v>83</v>
      </c>
      <c r="AV156" s="13" t="s">
        <v>83</v>
      </c>
      <c r="AW156" s="13" t="s">
        <v>35</v>
      </c>
      <c r="AX156" s="13" t="s">
        <v>73</v>
      </c>
      <c r="AY156" s="204" t="s">
        <v>145</v>
      </c>
    </row>
    <row r="157" spans="2:51" s="14" customFormat="1" ht="11.25">
      <c r="B157" s="205"/>
      <c r="C157" s="206"/>
      <c r="D157" s="187" t="s">
        <v>157</v>
      </c>
      <c r="E157" s="207" t="s">
        <v>19</v>
      </c>
      <c r="F157" s="208" t="s">
        <v>158</v>
      </c>
      <c r="G157" s="206"/>
      <c r="H157" s="209">
        <v>8.93</v>
      </c>
      <c r="I157" s="210"/>
      <c r="J157" s="206"/>
      <c r="K157" s="206"/>
      <c r="L157" s="211"/>
      <c r="M157" s="216"/>
      <c r="N157" s="217"/>
      <c r="O157" s="217"/>
      <c r="P157" s="217"/>
      <c r="Q157" s="217"/>
      <c r="R157" s="217"/>
      <c r="S157" s="217"/>
      <c r="T157" s="218"/>
      <c r="AT157" s="215" t="s">
        <v>157</v>
      </c>
      <c r="AU157" s="215" t="s">
        <v>83</v>
      </c>
      <c r="AV157" s="14" t="s">
        <v>159</v>
      </c>
      <c r="AW157" s="14" t="s">
        <v>35</v>
      </c>
      <c r="AX157" s="14" t="s">
        <v>81</v>
      </c>
      <c r="AY157" s="215" t="s">
        <v>145</v>
      </c>
    </row>
    <row r="158" spans="1:65" s="2" customFormat="1" ht="16.5" customHeight="1">
      <c r="A158" s="35"/>
      <c r="B158" s="36"/>
      <c r="C158" s="230" t="s">
        <v>306</v>
      </c>
      <c r="D158" s="230" t="s">
        <v>307</v>
      </c>
      <c r="E158" s="231" t="s">
        <v>746</v>
      </c>
      <c r="F158" s="232" t="s">
        <v>747</v>
      </c>
      <c r="G158" s="233" t="s">
        <v>660</v>
      </c>
      <c r="H158" s="234">
        <v>8.93</v>
      </c>
      <c r="I158" s="235"/>
      <c r="J158" s="236">
        <f>ROUND(I158*H158,2)</f>
        <v>0</v>
      </c>
      <c r="K158" s="232" t="s">
        <v>151</v>
      </c>
      <c r="L158" s="237"/>
      <c r="M158" s="238" t="s">
        <v>19</v>
      </c>
      <c r="N158" s="239" t="s">
        <v>44</v>
      </c>
      <c r="O158" s="65"/>
      <c r="P158" s="183">
        <f>O158*H158</f>
        <v>0</v>
      </c>
      <c r="Q158" s="183">
        <v>0.304</v>
      </c>
      <c r="R158" s="183">
        <f>Q158*H158</f>
        <v>2.71472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206</v>
      </c>
      <c r="AT158" s="185" t="s">
        <v>307</v>
      </c>
      <c r="AU158" s="185" t="s">
        <v>83</v>
      </c>
      <c r="AY158" s="18" t="s">
        <v>145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81</v>
      </c>
      <c r="BK158" s="186">
        <f>ROUND(I158*H158,2)</f>
        <v>0</v>
      </c>
      <c r="BL158" s="18" t="s">
        <v>159</v>
      </c>
      <c r="BM158" s="185" t="s">
        <v>748</v>
      </c>
    </row>
    <row r="159" spans="1:47" s="2" customFormat="1" ht="11.25">
      <c r="A159" s="35"/>
      <c r="B159" s="36"/>
      <c r="C159" s="37"/>
      <c r="D159" s="187" t="s">
        <v>154</v>
      </c>
      <c r="E159" s="37"/>
      <c r="F159" s="188" t="s">
        <v>747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154</v>
      </c>
      <c r="AU159" s="18" t="s">
        <v>83</v>
      </c>
    </row>
    <row r="160" spans="1:47" s="2" customFormat="1" ht="11.25">
      <c r="A160" s="35"/>
      <c r="B160" s="36"/>
      <c r="C160" s="37"/>
      <c r="D160" s="192" t="s">
        <v>155</v>
      </c>
      <c r="E160" s="37"/>
      <c r="F160" s="193" t="s">
        <v>749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155</v>
      </c>
      <c r="AU160" s="18" t="s">
        <v>83</v>
      </c>
    </row>
    <row r="161" spans="1:65" s="2" customFormat="1" ht="24.2" customHeight="1">
      <c r="A161" s="35"/>
      <c r="B161" s="36"/>
      <c r="C161" s="174" t="s">
        <v>313</v>
      </c>
      <c r="D161" s="174" t="s">
        <v>148</v>
      </c>
      <c r="E161" s="175" t="s">
        <v>658</v>
      </c>
      <c r="F161" s="176" t="s">
        <v>659</v>
      </c>
      <c r="G161" s="177" t="s">
        <v>660</v>
      </c>
      <c r="H161" s="178">
        <v>16.48</v>
      </c>
      <c r="I161" s="179"/>
      <c r="J161" s="180">
        <f>ROUND(I161*H161,2)</f>
        <v>0</v>
      </c>
      <c r="K161" s="176" t="s">
        <v>151</v>
      </c>
      <c r="L161" s="40"/>
      <c r="M161" s="181" t="s">
        <v>19</v>
      </c>
      <c r="N161" s="182" t="s">
        <v>44</v>
      </c>
      <c r="O161" s="65"/>
      <c r="P161" s="183">
        <f>O161*H161</f>
        <v>0</v>
      </c>
      <c r="Q161" s="183">
        <v>0.88535</v>
      </c>
      <c r="R161" s="183">
        <f>Q161*H161</f>
        <v>14.590568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159</v>
      </c>
      <c r="AT161" s="185" t="s">
        <v>148</v>
      </c>
      <c r="AU161" s="185" t="s">
        <v>83</v>
      </c>
      <c r="AY161" s="18" t="s">
        <v>145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81</v>
      </c>
      <c r="BK161" s="186">
        <f>ROUND(I161*H161,2)</f>
        <v>0</v>
      </c>
      <c r="BL161" s="18" t="s">
        <v>159</v>
      </c>
      <c r="BM161" s="185" t="s">
        <v>750</v>
      </c>
    </row>
    <row r="162" spans="1:47" s="2" customFormat="1" ht="19.5">
      <c r="A162" s="35"/>
      <c r="B162" s="36"/>
      <c r="C162" s="37"/>
      <c r="D162" s="187" t="s">
        <v>154</v>
      </c>
      <c r="E162" s="37"/>
      <c r="F162" s="188" t="s">
        <v>662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154</v>
      </c>
      <c r="AU162" s="18" t="s">
        <v>83</v>
      </c>
    </row>
    <row r="163" spans="1:47" s="2" customFormat="1" ht="11.25">
      <c r="A163" s="35"/>
      <c r="B163" s="36"/>
      <c r="C163" s="37"/>
      <c r="D163" s="192" t="s">
        <v>155</v>
      </c>
      <c r="E163" s="37"/>
      <c r="F163" s="193" t="s">
        <v>663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155</v>
      </c>
      <c r="AU163" s="18" t="s">
        <v>83</v>
      </c>
    </row>
    <row r="164" spans="2:51" s="13" customFormat="1" ht="11.25">
      <c r="B164" s="194"/>
      <c r="C164" s="195"/>
      <c r="D164" s="187" t="s">
        <v>157</v>
      </c>
      <c r="E164" s="196" t="s">
        <v>19</v>
      </c>
      <c r="F164" s="197" t="s">
        <v>751</v>
      </c>
      <c r="G164" s="195"/>
      <c r="H164" s="198">
        <v>16.48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157</v>
      </c>
      <c r="AU164" s="204" t="s">
        <v>83</v>
      </c>
      <c r="AV164" s="13" t="s">
        <v>83</v>
      </c>
      <c r="AW164" s="13" t="s">
        <v>35</v>
      </c>
      <c r="AX164" s="13" t="s">
        <v>73</v>
      </c>
      <c r="AY164" s="204" t="s">
        <v>145</v>
      </c>
    </row>
    <row r="165" spans="2:51" s="14" customFormat="1" ht="11.25">
      <c r="B165" s="205"/>
      <c r="C165" s="206"/>
      <c r="D165" s="187" t="s">
        <v>157</v>
      </c>
      <c r="E165" s="207" t="s">
        <v>19</v>
      </c>
      <c r="F165" s="208" t="s">
        <v>158</v>
      </c>
      <c r="G165" s="206"/>
      <c r="H165" s="209">
        <v>16.48</v>
      </c>
      <c r="I165" s="210"/>
      <c r="J165" s="206"/>
      <c r="K165" s="206"/>
      <c r="L165" s="211"/>
      <c r="M165" s="216"/>
      <c r="N165" s="217"/>
      <c r="O165" s="217"/>
      <c r="P165" s="217"/>
      <c r="Q165" s="217"/>
      <c r="R165" s="217"/>
      <c r="S165" s="217"/>
      <c r="T165" s="218"/>
      <c r="AT165" s="215" t="s">
        <v>157</v>
      </c>
      <c r="AU165" s="215" t="s">
        <v>83</v>
      </c>
      <c r="AV165" s="14" t="s">
        <v>159</v>
      </c>
      <c r="AW165" s="14" t="s">
        <v>35</v>
      </c>
      <c r="AX165" s="14" t="s">
        <v>81</v>
      </c>
      <c r="AY165" s="215" t="s">
        <v>145</v>
      </c>
    </row>
    <row r="166" spans="1:65" s="2" customFormat="1" ht="16.5" customHeight="1">
      <c r="A166" s="35"/>
      <c r="B166" s="36"/>
      <c r="C166" s="230" t="s">
        <v>321</v>
      </c>
      <c r="D166" s="230" t="s">
        <v>307</v>
      </c>
      <c r="E166" s="231" t="s">
        <v>752</v>
      </c>
      <c r="F166" s="232" t="s">
        <v>753</v>
      </c>
      <c r="G166" s="233" t="s">
        <v>660</v>
      </c>
      <c r="H166" s="234">
        <v>16.48</v>
      </c>
      <c r="I166" s="235"/>
      <c r="J166" s="236">
        <f>ROUND(I166*H166,2)</f>
        <v>0</v>
      </c>
      <c r="K166" s="232" t="s">
        <v>151</v>
      </c>
      <c r="L166" s="237"/>
      <c r="M166" s="238" t="s">
        <v>19</v>
      </c>
      <c r="N166" s="239" t="s">
        <v>44</v>
      </c>
      <c r="O166" s="65"/>
      <c r="P166" s="183">
        <f>O166*H166</f>
        <v>0</v>
      </c>
      <c r="Q166" s="183">
        <v>0.5264</v>
      </c>
      <c r="R166" s="183">
        <f>Q166*H166</f>
        <v>8.675072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206</v>
      </c>
      <c r="AT166" s="185" t="s">
        <v>307</v>
      </c>
      <c r="AU166" s="185" t="s">
        <v>83</v>
      </c>
      <c r="AY166" s="18" t="s">
        <v>145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81</v>
      </c>
      <c r="BK166" s="186">
        <f>ROUND(I166*H166,2)</f>
        <v>0</v>
      </c>
      <c r="BL166" s="18" t="s">
        <v>159</v>
      </c>
      <c r="BM166" s="185" t="s">
        <v>754</v>
      </c>
    </row>
    <row r="167" spans="1:47" s="2" customFormat="1" ht="11.25">
      <c r="A167" s="35"/>
      <c r="B167" s="36"/>
      <c r="C167" s="37"/>
      <c r="D167" s="187" t="s">
        <v>154</v>
      </c>
      <c r="E167" s="37"/>
      <c r="F167" s="188" t="s">
        <v>753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154</v>
      </c>
      <c r="AU167" s="18" t="s">
        <v>83</v>
      </c>
    </row>
    <row r="168" spans="1:47" s="2" customFormat="1" ht="11.25">
      <c r="A168" s="35"/>
      <c r="B168" s="36"/>
      <c r="C168" s="37"/>
      <c r="D168" s="192" t="s">
        <v>155</v>
      </c>
      <c r="E168" s="37"/>
      <c r="F168" s="193" t="s">
        <v>755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155</v>
      </c>
      <c r="AU168" s="18" t="s">
        <v>83</v>
      </c>
    </row>
    <row r="169" spans="1:65" s="2" customFormat="1" ht="24.2" customHeight="1">
      <c r="A169" s="35"/>
      <c r="B169" s="36"/>
      <c r="C169" s="174" t="s">
        <v>8</v>
      </c>
      <c r="D169" s="174" t="s">
        <v>148</v>
      </c>
      <c r="E169" s="175" t="s">
        <v>671</v>
      </c>
      <c r="F169" s="176" t="s">
        <v>672</v>
      </c>
      <c r="G169" s="177" t="s">
        <v>264</v>
      </c>
      <c r="H169" s="178">
        <v>20.36</v>
      </c>
      <c r="I169" s="179"/>
      <c r="J169" s="180">
        <f>ROUND(I169*H169,2)</f>
        <v>0</v>
      </c>
      <c r="K169" s="176" t="s">
        <v>151</v>
      </c>
      <c r="L169" s="40"/>
      <c r="M169" s="181" t="s">
        <v>19</v>
      </c>
      <c r="N169" s="182" t="s">
        <v>44</v>
      </c>
      <c r="O169" s="65"/>
      <c r="P169" s="183">
        <f>O169*H169</f>
        <v>0</v>
      </c>
      <c r="Q169" s="183">
        <v>2.46367</v>
      </c>
      <c r="R169" s="183">
        <f>Q169*H169</f>
        <v>50.1603212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159</v>
      </c>
      <c r="AT169" s="185" t="s">
        <v>148</v>
      </c>
      <c r="AU169" s="185" t="s">
        <v>83</v>
      </c>
      <c r="AY169" s="18" t="s">
        <v>145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81</v>
      </c>
      <c r="BK169" s="186">
        <f>ROUND(I169*H169,2)</f>
        <v>0</v>
      </c>
      <c r="BL169" s="18" t="s">
        <v>159</v>
      </c>
      <c r="BM169" s="185" t="s">
        <v>756</v>
      </c>
    </row>
    <row r="170" spans="1:47" s="2" customFormat="1" ht="19.5">
      <c r="A170" s="35"/>
      <c r="B170" s="36"/>
      <c r="C170" s="37"/>
      <c r="D170" s="187" t="s">
        <v>154</v>
      </c>
      <c r="E170" s="37"/>
      <c r="F170" s="188" t="s">
        <v>674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154</v>
      </c>
      <c r="AU170" s="18" t="s">
        <v>83</v>
      </c>
    </row>
    <row r="171" spans="1:47" s="2" customFormat="1" ht="11.25">
      <c r="A171" s="35"/>
      <c r="B171" s="36"/>
      <c r="C171" s="37"/>
      <c r="D171" s="192" t="s">
        <v>155</v>
      </c>
      <c r="E171" s="37"/>
      <c r="F171" s="193" t="s">
        <v>675</v>
      </c>
      <c r="G171" s="37"/>
      <c r="H171" s="37"/>
      <c r="I171" s="189"/>
      <c r="J171" s="37"/>
      <c r="K171" s="37"/>
      <c r="L171" s="40"/>
      <c r="M171" s="190"/>
      <c r="N171" s="191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155</v>
      </c>
      <c r="AU171" s="18" t="s">
        <v>83</v>
      </c>
    </row>
    <row r="172" spans="2:51" s="13" customFormat="1" ht="11.25">
      <c r="B172" s="194"/>
      <c r="C172" s="195"/>
      <c r="D172" s="187" t="s">
        <v>157</v>
      </c>
      <c r="E172" s="196" t="s">
        <v>19</v>
      </c>
      <c r="F172" s="197" t="s">
        <v>757</v>
      </c>
      <c r="G172" s="195"/>
      <c r="H172" s="198">
        <v>15.773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157</v>
      </c>
      <c r="AU172" s="204" t="s">
        <v>83</v>
      </c>
      <c r="AV172" s="13" t="s">
        <v>83</v>
      </c>
      <c r="AW172" s="13" t="s">
        <v>35</v>
      </c>
      <c r="AX172" s="13" t="s">
        <v>73</v>
      </c>
      <c r="AY172" s="204" t="s">
        <v>145</v>
      </c>
    </row>
    <row r="173" spans="2:51" s="13" customFormat="1" ht="11.25">
      <c r="B173" s="194"/>
      <c r="C173" s="195"/>
      <c r="D173" s="187" t="s">
        <v>157</v>
      </c>
      <c r="E173" s="196" t="s">
        <v>19</v>
      </c>
      <c r="F173" s="197" t="s">
        <v>758</v>
      </c>
      <c r="G173" s="195"/>
      <c r="H173" s="198">
        <v>4.587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157</v>
      </c>
      <c r="AU173" s="204" t="s">
        <v>83</v>
      </c>
      <c r="AV173" s="13" t="s">
        <v>83</v>
      </c>
      <c r="AW173" s="13" t="s">
        <v>35</v>
      </c>
      <c r="AX173" s="13" t="s">
        <v>73</v>
      </c>
      <c r="AY173" s="204" t="s">
        <v>145</v>
      </c>
    </row>
    <row r="174" spans="2:51" s="14" customFormat="1" ht="11.25">
      <c r="B174" s="205"/>
      <c r="C174" s="206"/>
      <c r="D174" s="187" t="s">
        <v>157</v>
      </c>
      <c r="E174" s="207" t="s">
        <v>19</v>
      </c>
      <c r="F174" s="208" t="s">
        <v>158</v>
      </c>
      <c r="G174" s="206"/>
      <c r="H174" s="209">
        <v>20.36</v>
      </c>
      <c r="I174" s="210"/>
      <c r="J174" s="206"/>
      <c r="K174" s="206"/>
      <c r="L174" s="211"/>
      <c r="M174" s="216"/>
      <c r="N174" s="217"/>
      <c r="O174" s="217"/>
      <c r="P174" s="217"/>
      <c r="Q174" s="217"/>
      <c r="R174" s="217"/>
      <c r="S174" s="217"/>
      <c r="T174" s="218"/>
      <c r="AT174" s="215" t="s">
        <v>157</v>
      </c>
      <c r="AU174" s="215" t="s">
        <v>83</v>
      </c>
      <c r="AV174" s="14" t="s">
        <v>159</v>
      </c>
      <c r="AW174" s="14" t="s">
        <v>35</v>
      </c>
      <c r="AX174" s="14" t="s">
        <v>81</v>
      </c>
      <c r="AY174" s="215" t="s">
        <v>145</v>
      </c>
    </row>
    <row r="175" spans="1:65" s="2" customFormat="1" ht="16.5" customHeight="1">
      <c r="A175" s="35"/>
      <c r="B175" s="36"/>
      <c r="C175" s="230" t="s">
        <v>337</v>
      </c>
      <c r="D175" s="230" t="s">
        <v>307</v>
      </c>
      <c r="E175" s="231" t="s">
        <v>678</v>
      </c>
      <c r="F175" s="232" t="s">
        <v>679</v>
      </c>
      <c r="G175" s="233" t="s">
        <v>230</v>
      </c>
      <c r="H175" s="234">
        <v>28.176</v>
      </c>
      <c r="I175" s="235"/>
      <c r="J175" s="236">
        <f>ROUND(I175*H175,2)</f>
        <v>0</v>
      </c>
      <c r="K175" s="232" t="s">
        <v>151</v>
      </c>
      <c r="L175" s="237"/>
      <c r="M175" s="238" t="s">
        <v>19</v>
      </c>
      <c r="N175" s="239" t="s">
        <v>44</v>
      </c>
      <c r="O175" s="65"/>
      <c r="P175" s="183">
        <f>O175*H175</f>
        <v>0</v>
      </c>
      <c r="Q175" s="183">
        <v>0.00792</v>
      </c>
      <c r="R175" s="183">
        <f>Q175*H175</f>
        <v>0.22315391999999998</v>
      </c>
      <c r="S175" s="183">
        <v>0</v>
      </c>
      <c r="T175" s="18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5" t="s">
        <v>206</v>
      </c>
      <c r="AT175" s="185" t="s">
        <v>307</v>
      </c>
      <c r="AU175" s="185" t="s">
        <v>83</v>
      </c>
      <c r="AY175" s="18" t="s">
        <v>145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8" t="s">
        <v>81</v>
      </c>
      <c r="BK175" s="186">
        <f>ROUND(I175*H175,2)</f>
        <v>0</v>
      </c>
      <c r="BL175" s="18" t="s">
        <v>159</v>
      </c>
      <c r="BM175" s="185" t="s">
        <v>759</v>
      </c>
    </row>
    <row r="176" spans="1:47" s="2" customFormat="1" ht="11.25">
      <c r="A176" s="35"/>
      <c r="B176" s="36"/>
      <c r="C176" s="37"/>
      <c r="D176" s="187" t="s">
        <v>154</v>
      </c>
      <c r="E176" s="37"/>
      <c r="F176" s="188" t="s">
        <v>679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154</v>
      </c>
      <c r="AU176" s="18" t="s">
        <v>83</v>
      </c>
    </row>
    <row r="177" spans="1:47" s="2" customFormat="1" ht="11.25">
      <c r="A177" s="35"/>
      <c r="B177" s="36"/>
      <c r="C177" s="37"/>
      <c r="D177" s="192" t="s">
        <v>155</v>
      </c>
      <c r="E177" s="37"/>
      <c r="F177" s="193" t="s">
        <v>681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155</v>
      </c>
      <c r="AU177" s="18" t="s">
        <v>83</v>
      </c>
    </row>
    <row r="178" spans="2:51" s="13" customFormat="1" ht="11.25">
      <c r="B178" s="194"/>
      <c r="C178" s="195"/>
      <c r="D178" s="187" t="s">
        <v>157</v>
      </c>
      <c r="E178" s="196" t="s">
        <v>19</v>
      </c>
      <c r="F178" s="197" t="s">
        <v>760</v>
      </c>
      <c r="G178" s="195"/>
      <c r="H178" s="198">
        <v>28.176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157</v>
      </c>
      <c r="AU178" s="204" t="s">
        <v>83</v>
      </c>
      <c r="AV178" s="13" t="s">
        <v>83</v>
      </c>
      <c r="AW178" s="13" t="s">
        <v>35</v>
      </c>
      <c r="AX178" s="13" t="s">
        <v>73</v>
      </c>
      <c r="AY178" s="204" t="s">
        <v>145</v>
      </c>
    </row>
    <row r="179" spans="2:51" s="14" customFormat="1" ht="11.25">
      <c r="B179" s="205"/>
      <c r="C179" s="206"/>
      <c r="D179" s="187" t="s">
        <v>157</v>
      </c>
      <c r="E179" s="207" t="s">
        <v>19</v>
      </c>
      <c r="F179" s="208" t="s">
        <v>158</v>
      </c>
      <c r="G179" s="206"/>
      <c r="H179" s="209">
        <v>28.176</v>
      </c>
      <c r="I179" s="210"/>
      <c r="J179" s="206"/>
      <c r="K179" s="206"/>
      <c r="L179" s="211"/>
      <c r="M179" s="216"/>
      <c r="N179" s="217"/>
      <c r="O179" s="217"/>
      <c r="P179" s="217"/>
      <c r="Q179" s="217"/>
      <c r="R179" s="217"/>
      <c r="S179" s="217"/>
      <c r="T179" s="218"/>
      <c r="AT179" s="215" t="s">
        <v>157</v>
      </c>
      <c r="AU179" s="215" t="s">
        <v>83</v>
      </c>
      <c r="AV179" s="14" t="s">
        <v>159</v>
      </c>
      <c r="AW179" s="14" t="s">
        <v>35</v>
      </c>
      <c r="AX179" s="14" t="s">
        <v>81</v>
      </c>
      <c r="AY179" s="215" t="s">
        <v>145</v>
      </c>
    </row>
    <row r="180" spans="1:65" s="2" customFormat="1" ht="24.2" customHeight="1">
      <c r="A180" s="35"/>
      <c r="B180" s="36"/>
      <c r="C180" s="174" t="s">
        <v>345</v>
      </c>
      <c r="D180" s="174" t="s">
        <v>148</v>
      </c>
      <c r="E180" s="175" t="s">
        <v>761</v>
      </c>
      <c r="F180" s="176" t="s">
        <v>762</v>
      </c>
      <c r="G180" s="177" t="s">
        <v>660</v>
      </c>
      <c r="H180" s="178">
        <v>190</v>
      </c>
      <c r="I180" s="179"/>
      <c r="J180" s="180">
        <f>ROUND(I180*H180,2)</f>
        <v>0</v>
      </c>
      <c r="K180" s="176" t="s">
        <v>151</v>
      </c>
      <c r="L180" s="40"/>
      <c r="M180" s="181" t="s">
        <v>19</v>
      </c>
      <c r="N180" s="182" t="s">
        <v>44</v>
      </c>
      <c r="O180" s="65"/>
      <c r="P180" s="183">
        <f>O180*H180</f>
        <v>0</v>
      </c>
      <c r="Q180" s="183">
        <v>0.16371</v>
      </c>
      <c r="R180" s="183">
        <f>Q180*H180</f>
        <v>31.1049</v>
      </c>
      <c r="S180" s="183">
        <v>0</v>
      </c>
      <c r="T180" s="18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159</v>
      </c>
      <c r="AT180" s="185" t="s">
        <v>148</v>
      </c>
      <c r="AU180" s="185" t="s">
        <v>83</v>
      </c>
      <c r="AY180" s="18" t="s">
        <v>145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81</v>
      </c>
      <c r="BK180" s="186">
        <f>ROUND(I180*H180,2)</f>
        <v>0</v>
      </c>
      <c r="BL180" s="18" t="s">
        <v>159</v>
      </c>
      <c r="BM180" s="185" t="s">
        <v>763</v>
      </c>
    </row>
    <row r="181" spans="1:47" s="2" customFormat="1" ht="29.25">
      <c r="A181" s="35"/>
      <c r="B181" s="36"/>
      <c r="C181" s="37"/>
      <c r="D181" s="187" t="s">
        <v>154</v>
      </c>
      <c r="E181" s="37"/>
      <c r="F181" s="188" t="s">
        <v>764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154</v>
      </c>
      <c r="AU181" s="18" t="s">
        <v>83</v>
      </c>
    </row>
    <row r="182" spans="1:47" s="2" customFormat="1" ht="11.25">
      <c r="A182" s="35"/>
      <c r="B182" s="36"/>
      <c r="C182" s="37"/>
      <c r="D182" s="192" t="s">
        <v>155</v>
      </c>
      <c r="E182" s="37"/>
      <c r="F182" s="193" t="s">
        <v>765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155</v>
      </c>
      <c r="AU182" s="18" t="s">
        <v>83</v>
      </c>
    </row>
    <row r="183" spans="2:51" s="13" customFormat="1" ht="11.25">
      <c r="B183" s="194"/>
      <c r="C183" s="195"/>
      <c r="D183" s="187" t="s">
        <v>157</v>
      </c>
      <c r="E183" s="196" t="s">
        <v>19</v>
      </c>
      <c r="F183" s="197" t="s">
        <v>766</v>
      </c>
      <c r="G183" s="195"/>
      <c r="H183" s="198">
        <v>190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157</v>
      </c>
      <c r="AU183" s="204" t="s">
        <v>83</v>
      </c>
      <c r="AV183" s="13" t="s">
        <v>83</v>
      </c>
      <c r="AW183" s="13" t="s">
        <v>35</v>
      </c>
      <c r="AX183" s="13" t="s">
        <v>73</v>
      </c>
      <c r="AY183" s="204" t="s">
        <v>145</v>
      </c>
    </row>
    <row r="184" spans="2:51" s="14" customFormat="1" ht="11.25">
      <c r="B184" s="205"/>
      <c r="C184" s="206"/>
      <c r="D184" s="187" t="s">
        <v>157</v>
      </c>
      <c r="E184" s="207" t="s">
        <v>19</v>
      </c>
      <c r="F184" s="208" t="s">
        <v>158</v>
      </c>
      <c r="G184" s="206"/>
      <c r="H184" s="209">
        <v>190</v>
      </c>
      <c r="I184" s="210"/>
      <c r="J184" s="206"/>
      <c r="K184" s="206"/>
      <c r="L184" s="211"/>
      <c r="M184" s="216"/>
      <c r="N184" s="217"/>
      <c r="O184" s="217"/>
      <c r="P184" s="217"/>
      <c r="Q184" s="217"/>
      <c r="R184" s="217"/>
      <c r="S184" s="217"/>
      <c r="T184" s="218"/>
      <c r="AT184" s="215" t="s">
        <v>157</v>
      </c>
      <c r="AU184" s="215" t="s">
        <v>83</v>
      </c>
      <c r="AV184" s="14" t="s">
        <v>159</v>
      </c>
      <c r="AW184" s="14" t="s">
        <v>35</v>
      </c>
      <c r="AX184" s="14" t="s">
        <v>81</v>
      </c>
      <c r="AY184" s="215" t="s">
        <v>145</v>
      </c>
    </row>
    <row r="185" spans="1:65" s="2" customFormat="1" ht="16.5" customHeight="1">
      <c r="A185" s="35"/>
      <c r="B185" s="36"/>
      <c r="C185" s="230" t="s">
        <v>353</v>
      </c>
      <c r="D185" s="230" t="s">
        <v>307</v>
      </c>
      <c r="E185" s="231" t="s">
        <v>767</v>
      </c>
      <c r="F185" s="232" t="s">
        <v>768</v>
      </c>
      <c r="G185" s="233" t="s">
        <v>660</v>
      </c>
      <c r="H185" s="234">
        <v>190</v>
      </c>
      <c r="I185" s="235"/>
      <c r="J185" s="236">
        <f>ROUND(I185*H185,2)</f>
        <v>0</v>
      </c>
      <c r="K185" s="232" t="s">
        <v>151</v>
      </c>
      <c r="L185" s="237"/>
      <c r="M185" s="238" t="s">
        <v>19</v>
      </c>
      <c r="N185" s="239" t="s">
        <v>44</v>
      </c>
      <c r="O185" s="65"/>
      <c r="P185" s="183">
        <f>O185*H185</f>
        <v>0</v>
      </c>
      <c r="Q185" s="183">
        <v>0.134</v>
      </c>
      <c r="R185" s="183">
        <f>Q185*H185</f>
        <v>25.46</v>
      </c>
      <c r="S185" s="183">
        <v>0</v>
      </c>
      <c r="T185" s="18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5" t="s">
        <v>206</v>
      </c>
      <c r="AT185" s="185" t="s">
        <v>307</v>
      </c>
      <c r="AU185" s="185" t="s">
        <v>83</v>
      </c>
      <c r="AY185" s="18" t="s">
        <v>145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8" t="s">
        <v>81</v>
      </c>
      <c r="BK185" s="186">
        <f>ROUND(I185*H185,2)</f>
        <v>0</v>
      </c>
      <c r="BL185" s="18" t="s">
        <v>159</v>
      </c>
      <c r="BM185" s="185" t="s">
        <v>769</v>
      </c>
    </row>
    <row r="186" spans="1:47" s="2" customFormat="1" ht="11.25">
      <c r="A186" s="35"/>
      <c r="B186" s="36"/>
      <c r="C186" s="37"/>
      <c r="D186" s="187" t="s">
        <v>154</v>
      </c>
      <c r="E186" s="37"/>
      <c r="F186" s="188" t="s">
        <v>768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154</v>
      </c>
      <c r="AU186" s="18" t="s">
        <v>83</v>
      </c>
    </row>
    <row r="187" spans="1:47" s="2" customFormat="1" ht="11.25">
      <c r="A187" s="35"/>
      <c r="B187" s="36"/>
      <c r="C187" s="37"/>
      <c r="D187" s="192" t="s">
        <v>155</v>
      </c>
      <c r="E187" s="37"/>
      <c r="F187" s="193" t="s">
        <v>770</v>
      </c>
      <c r="G187" s="37"/>
      <c r="H187" s="37"/>
      <c r="I187" s="189"/>
      <c r="J187" s="37"/>
      <c r="K187" s="37"/>
      <c r="L187" s="40"/>
      <c r="M187" s="240"/>
      <c r="N187" s="241"/>
      <c r="O187" s="242"/>
      <c r="P187" s="242"/>
      <c r="Q187" s="242"/>
      <c r="R187" s="242"/>
      <c r="S187" s="242"/>
      <c r="T187" s="243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155</v>
      </c>
      <c r="AU187" s="18" t="s">
        <v>83</v>
      </c>
    </row>
    <row r="188" spans="1:31" s="2" customFormat="1" ht="6.95" customHeight="1">
      <c r="A188" s="35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zY5k1rpPNPb8LXLi/74lA9RmvXCqQaBe1BfXtNvriQhX+58x2ycTVbTctWZxc/IM7dR8IL1esjmfpD12ZHvMgw==" saltValue="8pocKLQOh7G9hjHjE+ydHTiQuZdeBlDJTrRoXy1yHYukdWuwBrwUpf/QCMECcjtTvsSZkVzxospRrW2Fj8YBKQ==" spinCount="100000" sheet="1" objects="1" scenarios="1" formatColumns="0" formatRows="0" autoFilter="0"/>
  <autoFilter ref="C82:K18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462511111"/>
    <hyperlink ref="F94" r:id="rId2" display="https://podminky.urs.cz/item/CS_URS_2021_01/51131101399"/>
    <hyperlink ref="F101" r:id="rId3" display="https://podminky.urs.cz/item/CS_URS_2021_01/564851111.1"/>
    <hyperlink ref="F108" r:id="rId4" display="https://podminky.urs.cz/item/CS_URS_2021_01/564851111.2"/>
    <hyperlink ref="F116" r:id="rId5" display="https://podminky.urs.cz/item/CS_URS_2021_01/564931512"/>
    <hyperlink ref="F123" r:id="rId6" display="https://podminky.urs.cz/item/CS_URS_2021_01/567121114"/>
    <hyperlink ref="F130" r:id="rId7" display="https://podminky.urs.cz/item/CS_URS_2021_01/591241111"/>
    <hyperlink ref="F138" r:id="rId8" display="https://podminky.urs.cz/item/CS_URS_2021_01/58381007"/>
    <hyperlink ref="F142" r:id="rId9" display="https://podminky.urs.cz/item/CS_URS_2021_01/594511111"/>
    <hyperlink ref="F148" r:id="rId10" display="https://podminky.urs.cz/item/CS_URS_2021_01/599632111"/>
    <hyperlink ref="F155" r:id="rId11" display="https://podminky.urs.cz/item/CS_URS_2021_01/919521120"/>
    <hyperlink ref="F160" r:id="rId12" display="https://podminky.urs.cz/item/CS_URS_2021_01/59223021"/>
    <hyperlink ref="F163" r:id="rId13" display="https://podminky.urs.cz/item/CS_URS_2021_01/919521140"/>
    <hyperlink ref="F168" r:id="rId14" display="https://podminky.urs.cz/item/CS_URS_2021_01/59223023"/>
    <hyperlink ref="F171" r:id="rId15" display="https://podminky.urs.cz/item/CS_URS_2021_01/919535558"/>
    <hyperlink ref="F177" r:id="rId16" display="https://podminky.urs.cz/item/CS_URS_2021_01/31316008"/>
    <hyperlink ref="F182" r:id="rId17" display="https://podminky.urs.cz/item/CS_URS_2021_01/935112211"/>
    <hyperlink ref="F187" r:id="rId18" display="https://podminky.urs.cz/item/CS_URS_2021_01/592270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96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771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ROUND((SUM(BE84:BE280)),2)</f>
        <v>0</v>
      </c>
      <c r="G33" s="35"/>
      <c r="H33" s="35"/>
      <c r="I33" s="119">
        <v>0.21</v>
      </c>
      <c r="J33" s="118">
        <f>ROUND(((SUM(BE84:BE280))*I33),2)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ROUND((SUM(BF84:BF280)),2)</f>
        <v>0</v>
      </c>
      <c r="G34" s="35"/>
      <c r="H34" s="35"/>
      <c r="I34" s="119">
        <v>0.15</v>
      </c>
      <c r="J34" s="118">
        <f>ROUND(((SUM(BF84:BF280))*I34),2)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ROUND((SUM(BG84:BG280)),2)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ROUND((SUM(BH84:BH280)),2)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ROUND((SUM(BI84:BI280)),2)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151.VZ - NAPOJENÍ POLNÍ CESTY HORŠICE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381</v>
      </c>
      <c r="E62" s="144"/>
      <c r="F62" s="144"/>
      <c r="G62" s="144"/>
      <c r="H62" s="144"/>
      <c r="I62" s="144"/>
      <c r="J62" s="145">
        <f>J170</f>
        <v>0</v>
      </c>
      <c r="K62" s="142"/>
      <c r="L62" s="146"/>
    </row>
    <row r="63" spans="2:12" s="10" customFormat="1" ht="19.9" customHeight="1">
      <c r="B63" s="141"/>
      <c r="C63" s="142"/>
      <c r="D63" s="143" t="s">
        <v>219</v>
      </c>
      <c r="E63" s="144"/>
      <c r="F63" s="144"/>
      <c r="G63" s="144"/>
      <c r="H63" s="144"/>
      <c r="I63" s="144"/>
      <c r="J63" s="145">
        <f>J257</f>
        <v>0</v>
      </c>
      <c r="K63" s="142"/>
      <c r="L63" s="146"/>
    </row>
    <row r="64" spans="2:12" s="10" customFormat="1" ht="19.9" customHeight="1">
      <c r="B64" s="141"/>
      <c r="C64" s="142"/>
      <c r="D64" s="143" t="s">
        <v>221</v>
      </c>
      <c r="E64" s="144"/>
      <c r="F64" s="144"/>
      <c r="G64" s="144"/>
      <c r="H64" s="144"/>
      <c r="I64" s="144"/>
      <c r="J64" s="145">
        <f>J277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130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2" t="str">
        <f>E7</f>
        <v>NEPOMUK_PŘEŠTICE</v>
      </c>
      <c r="F74" s="373"/>
      <c r="G74" s="373"/>
      <c r="H74" s="373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122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9" t="str">
        <f>E9</f>
        <v>SO 151.VZ - NAPOJENÍ POLNÍ CESTY HORŠICE</v>
      </c>
      <c r="F76" s="374"/>
      <c r="G76" s="374"/>
      <c r="H76" s="374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22. 2. 2021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SPRÁVA A ÚDRŽBA SILNIC PLZEŇSKÉHO KRAJE</v>
      </c>
      <c r="G80" s="37"/>
      <c r="H80" s="37"/>
      <c r="I80" s="30" t="s">
        <v>32</v>
      </c>
      <c r="J80" s="33" t="str">
        <f>E21</f>
        <v>AFRY CZ s.r.o.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30" t="s">
        <v>36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131</v>
      </c>
      <c r="D83" s="150" t="s">
        <v>58</v>
      </c>
      <c r="E83" s="150" t="s">
        <v>54</v>
      </c>
      <c r="F83" s="150" t="s">
        <v>55</v>
      </c>
      <c r="G83" s="150" t="s">
        <v>132</v>
      </c>
      <c r="H83" s="150" t="s">
        <v>133</v>
      </c>
      <c r="I83" s="150" t="s">
        <v>134</v>
      </c>
      <c r="J83" s="150" t="s">
        <v>126</v>
      </c>
      <c r="K83" s="151" t="s">
        <v>135</v>
      </c>
      <c r="L83" s="152"/>
      <c r="M83" s="69" t="s">
        <v>19</v>
      </c>
      <c r="N83" s="70" t="s">
        <v>43</v>
      </c>
      <c r="O83" s="70" t="s">
        <v>136</v>
      </c>
      <c r="P83" s="70" t="s">
        <v>137</v>
      </c>
      <c r="Q83" s="70" t="s">
        <v>138</v>
      </c>
      <c r="R83" s="70" t="s">
        <v>139</v>
      </c>
      <c r="S83" s="70" t="s">
        <v>140</v>
      </c>
      <c r="T83" s="71" t="s">
        <v>141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142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77.40306437000001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127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72</v>
      </c>
      <c r="E85" s="161" t="s">
        <v>225</v>
      </c>
      <c r="F85" s="161" t="s">
        <v>226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P86+P170+P257+P277</f>
        <v>0</v>
      </c>
      <c r="Q85" s="166"/>
      <c r="R85" s="167">
        <f>R86+R170+R257+R277</f>
        <v>77.40306437000001</v>
      </c>
      <c r="S85" s="166"/>
      <c r="T85" s="168">
        <f>T86+T170+T257+T277</f>
        <v>0</v>
      </c>
      <c r="AR85" s="169" t="s">
        <v>81</v>
      </c>
      <c r="AT85" s="170" t="s">
        <v>72</v>
      </c>
      <c r="AU85" s="170" t="s">
        <v>73</v>
      </c>
      <c r="AY85" s="169" t="s">
        <v>145</v>
      </c>
      <c r="BK85" s="171">
        <f>BK86+BK170+BK257+BK277</f>
        <v>0</v>
      </c>
    </row>
    <row r="86" spans="2:63" s="12" customFormat="1" ht="22.9" customHeight="1">
      <c r="B86" s="158"/>
      <c r="C86" s="159"/>
      <c r="D86" s="160" t="s">
        <v>72</v>
      </c>
      <c r="E86" s="172" t="s">
        <v>81</v>
      </c>
      <c r="F86" s="172" t="s">
        <v>227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SUM(P87:P169)</f>
        <v>0</v>
      </c>
      <c r="Q86" s="166"/>
      <c r="R86" s="167">
        <f>SUM(R87:R169)</f>
        <v>0.8583905000000001</v>
      </c>
      <c r="S86" s="166"/>
      <c r="T86" s="168">
        <f>SUM(T87:T169)</f>
        <v>0</v>
      </c>
      <c r="AR86" s="169" t="s">
        <v>81</v>
      </c>
      <c r="AT86" s="170" t="s">
        <v>72</v>
      </c>
      <c r="AU86" s="170" t="s">
        <v>81</v>
      </c>
      <c r="AY86" s="169" t="s">
        <v>145</v>
      </c>
      <c r="BK86" s="171">
        <f>SUM(BK87:BK169)</f>
        <v>0</v>
      </c>
    </row>
    <row r="87" spans="1:65" s="2" customFormat="1" ht="24.2" customHeight="1">
      <c r="A87" s="35"/>
      <c r="B87" s="36"/>
      <c r="C87" s="174" t="s">
        <v>81</v>
      </c>
      <c r="D87" s="174" t="s">
        <v>148</v>
      </c>
      <c r="E87" s="175" t="s">
        <v>772</v>
      </c>
      <c r="F87" s="176" t="s">
        <v>773</v>
      </c>
      <c r="G87" s="177" t="s">
        <v>230</v>
      </c>
      <c r="H87" s="178">
        <v>1988.55</v>
      </c>
      <c r="I87" s="179"/>
      <c r="J87" s="180">
        <f>ROUND(I87*H87,2)</f>
        <v>0</v>
      </c>
      <c r="K87" s="176" t="s">
        <v>151</v>
      </c>
      <c r="L87" s="40"/>
      <c r="M87" s="181" t="s">
        <v>19</v>
      </c>
      <c r="N87" s="182" t="s">
        <v>44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159</v>
      </c>
      <c r="AT87" s="185" t="s">
        <v>148</v>
      </c>
      <c r="AU87" s="185" t="s">
        <v>83</v>
      </c>
      <c r="AY87" s="18" t="s">
        <v>145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81</v>
      </c>
      <c r="BK87" s="186">
        <f>ROUND(I87*H87,2)</f>
        <v>0</v>
      </c>
      <c r="BL87" s="18" t="s">
        <v>159</v>
      </c>
      <c r="BM87" s="185" t="s">
        <v>774</v>
      </c>
    </row>
    <row r="88" spans="1:47" s="2" customFormat="1" ht="19.5">
      <c r="A88" s="35"/>
      <c r="B88" s="36"/>
      <c r="C88" s="37"/>
      <c r="D88" s="187" t="s">
        <v>154</v>
      </c>
      <c r="E88" s="37"/>
      <c r="F88" s="188" t="s">
        <v>775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154</v>
      </c>
      <c r="AU88" s="18" t="s">
        <v>83</v>
      </c>
    </row>
    <row r="89" spans="1:47" s="2" customFormat="1" ht="11.25">
      <c r="A89" s="35"/>
      <c r="B89" s="36"/>
      <c r="C89" s="37"/>
      <c r="D89" s="192" t="s">
        <v>155</v>
      </c>
      <c r="E89" s="37"/>
      <c r="F89" s="193" t="s">
        <v>776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155</v>
      </c>
      <c r="AU89" s="18" t="s">
        <v>83</v>
      </c>
    </row>
    <row r="90" spans="2:51" s="15" customFormat="1" ht="11.25">
      <c r="B90" s="220"/>
      <c r="C90" s="221"/>
      <c r="D90" s="187" t="s">
        <v>157</v>
      </c>
      <c r="E90" s="222" t="s">
        <v>19</v>
      </c>
      <c r="F90" s="223" t="s">
        <v>387</v>
      </c>
      <c r="G90" s="221"/>
      <c r="H90" s="222" t="s">
        <v>19</v>
      </c>
      <c r="I90" s="224"/>
      <c r="J90" s="221"/>
      <c r="K90" s="221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157</v>
      </c>
      <c r="AU90" s="229" t="s">
        <v>83</v>
      </c>
      <c r="AV90" s="15" t="s">
        <v>81</v>
      </c>
      <c r="AW90" s="15" t="s">
        <v>35</v>
      </c>
      <c r="AX90" s="15" t="s">
        <v>73</v>
      </c>
      <c r="AY90" s="229" t="s">
        <v>145</v>
      </c>
    </row>
    <row r="91" spans="2:51" s="13" customFormat="1" ht="11.25">
      <c r="B91" s="194"/>
      <c r="C91" s="195"/>
      <c r="D91" s="187" t="s">
        <v>157</v>
      </c>
      <c r="E91" s="196" t="s">
        <v>19</v>
      </c>
      <c r="F91" s="197" t="s">
        <v>777</v>
      </c>
      <c r="G91" s="195"/>
      <c r="H91" s="198">
        <v>1988.55</v>
      </c>
      <c r="I91" s="199"/>
      <c r="J91" s="195"/>
      <c r="K91" s="195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157</v>
      </c>
      <c r="AU91" s="204" t="s">
        <v>83</v>
      </c>
      <c r="AV91" s="13" t="s">
        <v>83</v>
      </c>
      <c r="AW91" s="13" t="s">
        <v>35</v>
      </c>
      <c r="AX91" s="13" t="s">
        <v>73</v>
      </c>
      <c r="AY91" s="204" t="s">
        <v>145</v>
      </c>
    </row>
    <row r="92" spans="2:51" s="14" customFormat="1" ht="11.25">
      <c r="B92" s="205"/>
      <c r="C92" s="206"/>
      <c r="D92" s="187" t="s">
        <v>157</v>
      </c>
      <c r="E92" s="207" t="s">
        <v>19</v>
      </c>
      <c r="F92" s="208" t="s">
        <v>158</v>
      </c>
      <c r="G92" s="206"/>
      <c r="H92" s="209">
        <v>1988.55</v>
      </c>
      <c r="I92" s="210"/>
      <c r="J92" s="206"/>
      <c r="K92" s="206"/>
      <c r="L92" s="211"/>
      <c r="M92" s="216"/>
      <c r="N92" s="217"/>
      <c r="O92" s="217"/>
      <c r="P92" s="217"/>
      <c r="Q92" s="217"/>
      <c r="R92" s="217"/>
      <c r="S92" s="217"/>
      <c r="T92" s="218"/>
      <c r="AT92" s="215" t="s">
        <v>157</v>
      </c>
      <c r="AU92" s="215" t="s">
        <v>83</v>
      </c>
      <c r="AV92" s="14" t="s">
        <v>159</v>
      </c>
      <c r="AW92" s="14" t="s">
        <v>35</v>
      </c>
      <c r="AX92" s="14" t="s">
        <v>81</v>
      </c>
      <c r="AY92" s="215" t="s">
        <v>145</v>
      </c>
    </row>
    <row r="93" spans="1:65" s="2" customFormat="1" ht="33" customHeight="1">
      <c r="A93" s="35"/>
      <c r="B93" s="36"/>
      <c r="C93" s="174" t="s">
        <v>83</v>
      </c>
      <c r="D93" s="174" t="s">
        <v>148</v>
      </c>
      <c r="E93" s="175" t="s">
        <v>778</v>
      </c>
      <c r="F93" s="176" t="s">
        <v>779</v>
      </c>
      <c r="G93" s="177" t="s">
        <v>264</v>
      </c>
      <c r="H93" s="178">
        <v>610.39</v>
      </c>
      <c r="I93" s="179"/>
      <c r="J93" s="180">
        <f>ROUND(I93*H93,2)</f>
        <v>0</v>
      </c>
      <c r="K93" s="176" t="s">
        <v>151</v>
      </c>
      <c r="L93" s="40"/>
      <c r="M93" s="181" t="s">
        <v>19</v>
      </c>
      <c r="N93" s="182" t="s">
        <v>44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159</v>
      </c>
      <c r="AT93" s="185" t="s">
        <v>148</v>
      </c>
      <c r="AU93" s="185" t="s">
        <v>83</v>
      </c>
      <c r="AY93" s="18" t="s">
        <v>145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81</v>
      </c>
      <c r="BK93" s="186">
        <f>ROUND(I93*H93,2)</f>
        <v>0</v>
      </c>
      <c r="BL93" s="18" t="s">
        <v>159</v>
      </c>
      <c r="BM93" s="185" t="s">
        <v>780</v>
      </c>
    </row>
    <row r="94" spans="1:47" s="2" customFormat="1" ht="29.25">
      <c r="A94" s="35"/>
      <c r="B94" s="36"/>
      <c r="C94" s="37"/>
      <c r="D94" s="187" t="s">
        <v>154</v>
      </c>
      <c r="E94" s="37"/>
      <c r="F94" s="188" t="s">
        <v>781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154</v>
      </c>
      <c r="AU94" s="18" t="s">
        <v>83</v>
      </c>
    </row>
    <row r="95" spans="1:47" s="2" customFormat="1" ht="11.25">
      <c r="A95" s="35"/>
      <c r="B95" s="36"/>
      <c r="C95" s="37"/>
      <c r="D95" s="192" t="s">
        <v>155</v>
      </c>
      <c r="E95" s="37"/>
      <c r="F95" s="193" t="s">
        <v>782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155</v>
      </c>
      <c r="AU95" s="18" t="s">
        <v>83</v>
      </c>
    </row>
    <row r="96" spans="2:51" s="15" customFormat="1" ht="11.25">
      <c r="B96" s="220"/>
      <c r="C96" s="221"/>
      <c r="D96" s="187" t="s">
        <v>157</v>
      </c>
      <c r="E96" s="222" t="s">
        <v>19</v>
      </c>
      <c r="F96" s="223" t="s">
        <v>394</v>
      </c>
      <c r="G96" s="221"/>
      <c r="H96" s="222" t="s">
        <v>19</v>
      </c>
      <c r="I96" s="224"/>
      <c r="J96" s="221"/>
      <c r="K96" s="221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157</v>
      </c>
      <c r="AU96" s="229" t="s">
        <v>83</v>
      </c>
      <c r="AV96" s="15" t="s">
        <v>81</v>
      </c>
      <c r="AW96" s="15" t="s">
        <v>35</v>
      </c>
      <c r="AX96" s="15" t="s">
        <v>73</v>
      </c>
      <c r="AY96" s="229" t="s">
        <v>145</v>
      </c>
    </row>
    <row r="97" spans="2:51" s="13" customFormat="1" ht="11.25">
      <c r="B97" s="194"/>
      <c r="C97" s="195"/>
      <c r="D97" s="187" t="s">
        <v>157</v>
      </c>
      <c r="E97" s="196" t="s">
        <v>19</v>
      </c>
      <c r="F97" s="197" t="s">
        <v>783</v>
      </c>
      <c r="G97" s="195"/>
      <c r="H97" s="198">
        <v>525.015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157</v>
      </c>
      <c r="AU97" s="204" t="s">
        <v>83</v>
      </c>
      <c r="AV97" s="13" t="s">
        <v>83</v>
      </c>
      <c r="AW97" s="13" t="s">
        <v>35</v>
      </c>
      <c r="AX97" s="13" t="s">
        <v>73</v>
      </c>
      <c r="AY97" s="204" t="s">
        <v>145</v>
      </c>
    </row>
    <row r="98" spans="2:51" s="15" customFormat="1" ht="11.25">
      <c r="B98" s="220"/>
      <c r="C98" s="221"/>
      <c r="D98" s="187" t="s">
        <v>157</v>
      </c>
      <c r="E98" s="222" t="s">
        <v>19</v>
      </c>
      <c r="F98" s="223" t="s">
        <v>396</v>
      </c>
      <c r="G98" s="221"/>
      <c r="H98" s="222" t="s">
        <v>19</v>
      </c>
      <c r="I98" s="224"/>
      <c r="J98" s="221"/>
      <c r="K98" s="221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157</v>
      </c>
      <c r="AU98" s="229" t="s">
        <v>83</v>
      </c>
      <c r="AV98" s="15" t="s">
        <v>81</v>
      </c>
      <c r="AW98" s="15" t="s">
        <v>35</v>
      </c>
      <c r="AX98" s="15" t="s">
        <v>73</v>
      </c>
      <c r="AY98" s="229" t="s">
        <v>145</v>
      </c>
    </row>
    <row r="99" spans="2:51" s="13" customFormat="1" ht="11.25">
      <c r="B99" s="194"/>
      <c r="C99" s="195"/>
      <c r="D99" s="187" t="s">
        <v>157</v>
      </c>
      <c r="E99" s="196" t="s">
        <v>19</v>
      </c>
      <c r="F99" s="197" t="s">
        <v>784</v>
      </c>
      <c r="G99" s="195"/>
      <c r="H99" s="198">
        <v>66.285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157</v>
      </c>
      <c r="AU99" s="204" t="s">
        <v>83</v>
      </c>
      <c r="AV99" s="13" t="s">
        <v>83</v>
      </c>
      <c r="AW99" s="13" t="s">
        <v>35</v>
      </c>
      <c r="AX99" s="13" t="s">
        <v>73</v>
      </c>
      <c r="AY99" s="204" t="s">
        <v>145</v>
      </c>
    </row>
    <row r="100" spans="2:51" s="15" customFormat="1" ht="11.25">
      <c r="B100" s="220"/>
      <c r="C100" s="221"/>
      <c r="D100" s="187" t="s">
        <v>157</v>
      </c>
      <c r="E100" s="222" t="s">
        <v>19</v>
      </c>
      <c r="F100" s="223" t="s">
        <v>398</v>
      </c>
      <c r="G100" s="221"/>
      <c r="H100" s="222" t="s">
        <v>19</v>
      </c>
      <c r="I100" s="224"/>
      <c r="J100" s="221"/>
      <c r="K100" s="221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157</v>
      </c>
      <c r="AU100" s="229" t="s">
        <v>83</v>
      </c>
      <c r="AV100" s="15" t="s">
        <v>81</v>
      </c>
      <c r="AW100" s="15" t="s">
        <v>35</v>
      </c>
      <c r="AX100" s="15" t="s">
        <v>73</v>
      </c>
      <c r="AY100" s="229" t="s">
        <v>145</v>
      </c>
    </row>
    <row r="101" spans="2:51" s="13" customFormat="1" ht="11.25">
      <c r="B101" s="194"/>
      <c r="C101" s="195"/>
      <c r="D101" s="187" t="s">
        <v>157</v>
      </c>
      <c r="E101" s="196" t="s">
        <v>19</v>
      </c>
      <c r="F101" s="197" t="s">
        <v>785</v>
      </c>
      <c r="G101" s="195"/>
      <c r="H101" s="198">
        <v>19.09</v>
      </c>
      <c r="I101" s="199"/>
      <c r="J101" s="195"/>
      <c r="K101" s="195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157</v>
      </c>
      <c r="AU101" s="204" t="s">
        <v>83</v>
      </c>
      <c r="AV101" s="13" t="s">
        <v>83</v>
      </c>
      <c r="AW101" s="13" t="s">
        <v>35</v>
      </c>
      <c r="AX101" s="13" t="s">
        <v>73</v>
      </c>
      <c r="AY101" s="204" t="s">
        <v>145</v>
      </c>
    </row>
    <row r="102" spans="2:51" s="14" customFormat="1" ht="11.25">
      <c r="B102" s="205"/>
      <c r="C102" s="206"/>
      <c r="D102" s="187" t="s">
        <v>157</v>
      </c>
      <c r="E102" s="207" t="s">
        <v>19</v>
      </c>
      <c r="F102" s="208" t="s">
        <v>158</v>
      </c>
      <c r="G102" s="206"/>
      <c r="H102" s="209">
        <v>610.39</v>
      </c>
      <c r="I102" s="210"/>
      <c r="J102" s="206"/>
      <c r="K102" s="206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5" t="s">
        <v>157</v>
      </c>
      <c r="AU102" s="215" t="s">
        <v>83</v>
      </c>
      <c r="AV102" s="14" t="s">
        <v>159</v>
      </c>
      <c r="AW102" s="14" t="s">
        <v>35</v>
      </c>
      <c r="AX102" s="14" t="s">
        <v>81</v>
      </c>
      <c r="AY102" s="215" t="s">
        <v>145</v>
      </c>
    </row>
    <row r="103" spans="1:65" s="2" customFormat="1" ht="37.9" customHeight="1">
      <c r="A103" s="35"/>
      <c r="B103" s="36"/>
      <c r="C103" s="174" t="s">
        <v>174</v>
      </c>
      <c r="D103" s="174" t="s">
        <v>148</v>
      </c>
      <c r="E103" s="175" t="s">
        <v>786</v>
      </c>
      <c r="F103" s="176" t="s">
        <v>787</v>
      </c>
      <c r="G103" s="177" t="s">
        <v>264</v>
      </c>
      <c r="H103" s="178">
        <v>39.544</v>
      </c>
      <c r="I103" s="179"/>
      <c r="J103" s="180">
        <f>ROUND(I103*H103,2)</f>
        <v>0</v>
      </c>
      <c r="K103" s="176" t="s">
        <v>151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159</v>
      </c>
      <c r="AT103" s="185" t="s">
        <v>148</v>
      </c>
      <c r="AU103" s="185" t="s">
        <v>83</v>
      </c>
      <c r="AY103" s="18" t="s">
        <v>145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159</v>
      </c>
      <c r="BM103" s="185" t="s">
        <v>788</v>
      </c>
    </row>
    <row r="104" spans="1:47" s="2" customFormat="1" ht="19.5">
      <c r="A104" s="35"/>
      <c r="B104" s="36"/>
      <c r="C104" s="37"/>
      <c r="D104" s="187" t="s">
        <v>154</v>
      </c>
      <c r="E104" s="37"/>
      <c r="F104" s="188" t="s">
        <v>789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154</v>
      </c>
      <c r="AU104" s="18" t="s">
        <v>83</v>
      </c>
    </row>
    <row r="105" spans="1:47" s="2" customFormat="1" ht="11.25">
      <c r="A105" s="35"/>
      <c r="B105" s="36"/>
      <c r="C105" s="37"/>
      <c r="D105" s="192" t="s">
        <v>155</v>
      </c>
      <c r="E105" s="37"/>
      <c r="F105" s="193" t="s">
        <v>790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155</v>
      </c>
      <c r="AU105" s="18" t="s">
        <v>83</v>
      </c>
    </row>
    <row r="106" spans="2:51" s="15" customFormat="1" ht="11.25">
      <c r="B106" s="220"/>
      <c r="C106" s="221"/>
      <c r="D106" s="187" t="s">
        <v>157</v>
      </c>
      <c r="E106" s="222" t="s">
        <v>19</v>
      </c>
      <c r="F106" s="223" t="s">
        <v>234</v>
      </c>
      <c r="G106" s="221"/>
      <c r="H106" s="222" t="s">
        <v>19</v>
      </c>
      <c r="I106" s="224"/>
      <c r="J106" s="221"/>
      <c r="K106" s="221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157</v>
      </c>
      <c r="AU106" s="229" t="s">
        <v>83</v>
      </c>
      <c r="AV106" s="15" t="s">
        <v>81</v>
      </c>
      <c r="AW106" s="15" t="s">
        <v>35</v>
      </c>
      <c r="AX106" s="15" t="s">
        <v>73</v>
      </c>
      <c r="AY106" s="229" t="s">
        <v>145</v>
      </c>
    </row>
    <row r="107" spans="2:51" s="13" customFormat="1" ht="11.25">
      <c r="B107" s="194"/>
      <c r="C107" s="195"/>
      <c r="D107" s="187" t="s">
        <v>157</v>
      </c>
      <c r="E107" s="196" t="s">
        <v>19</v>
      </c>
      <c r="F107" s="197" t="s">
        <v>791</v>
      </c>
      <c r="G107" s="195"/>
      <c r="H107" s="198">
        <v>39.544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157</v>
      </c>
      <c r="AU107" s="204" t="s">
        <v>83</v>
      </c>
      <c r="AV107" s="13" t="s">
        <v>83</v>
      </c>
      <c r="AW107" s="13" t="s">
        <v>35</v>
      </c>
      <c r="AX107" s="13" t="s">
        <v>73</v>
      </c>
      <c r="AY107" s="204" t="s">
        <v>145</v>
      </c>
    </row>
    <row r="108" spans="2:51" s="14" customFormat="1" ht="11.25">
      <c r="B108" s="205"/>
      <c r="C108" s="206"/>
      <c r="D108" s="187" t="s">
        <v>157</v>
      </c>
      <c r="E108" s="207" t="s">
        <v>19</v>
      </c>
      <c r="F108" s="208" t="s">
        <v>158</v>
      </c>
      <c r="G108" s="206"/>
      <c r="H108" s="209">
        <v>39.544</v>
      </c>
      <c r="I108" s="210"/>
      <c r="J108" s="206"/>
      <c r="K108" s="206"/>
      <c r="L108" s="211"/>
      <c r="M108" s="216"/>
      <c r="N108" s="217"/>
      <c r="O108" s="217"/>
      <c r="P108" s="217"/>
      <c r="Q108" s="217"/>
      <c r="R108" s="217"/>
      <c r="S108" s="217"/>
      <c r="T108" s="218"/>
      <c r="AT108" s="215" t="s">
        <v>157</v>
      </c>
      <c r="AU108" s="215" t="s">
        <v>83</v>
      </c>
      <c r="AV108" s="14" t="s">
        <v>159</v>
      </c>
      <c r="AW108" s="14" t="s">
        <v>35</v>
      </c>
      <c r="AX108" s="14" t="s">
        <v>81</v>
      </c>
      <c r="AY108" s="215" t="s">
        <v>145</v>
      </c>
    </row>
    <row r="109" spans="1:65" s="2" customFormat="1" ht="33" customHeight="1">
      <c r="A109" s="35"/>
      <c r="B109" s="36"/>
      <c r="C109" s="174" t="s">
        <v>159</v>
      </c>
      <c r="D109" s="174" t="s">
        <v>148</v>
      </c>
      <c r="E109" s="175" t="s">
        <v>262</v>
      </c>
      <c r="F109" s="176" t="s">
        <v>263</v>
      </c>
      <c r="G109" s="177" t="s">
        <v>264</v>
      </c>
      <c r="H109" s="178">
        <v>655.334</v>
      </c>
      <c r="I109" s="179"/>
      <c r="J109" s="180">
        <f>ROUND(I109*H109,2)</f>
        <v>0</v>
      </c>
      <c r="K109" s="176" t="s">
        <v>151</v>
      </c>
      <c r="L109" s="40"/>
      <c r="M109" s="181" t="s">
        <v>19</v>
      </c>
      <c r="N109" s="182" t="s">
        <v>44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159</v>
      </c>
      <c r="AT109" s="185" t="s">
        <v>148</v>
      </c>
      <c r="AU109" s="185" t="s">
        <v>83</v>
      </c>
      <c r="AY109" s="18" t="s">
        <v>145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81</v>
      </c>
      <c r="BK109" s="186">
        <f>ROUND(I109*H109,2)</f>
        <v>0</v>
      </c>
      <c r="BL109" s="18" t="s">
        <v>159</v>
      </c>
      <c r="BM109" s="185" t="s">
        <v>792</v>
      </c>
    </row>
    <row r="110" spans="1:47" s="2" customFormat="1" ht="39">
      <c r="A110" s="35"/>
      <c r="B110" s="36"/>
      <c r="C110" s="37"/>
      <c r="D110" s="187" t="s">
        <v>154</v>
      </c>
      <c r="E110" s="37"/>
      <c r="F110" s="188" t="s">
        <v>266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154</v>
      </c>
      <c r="AU110" s="18" t="s">
        <v>83</v>
      </c>
    </row>
    <row r="111" spans="1:47" s="2" customFormat="1" ht="11.25">
      <c r="A111" s="35"/>
      <c r="B111" s="36"/>
      <c r="C111" s="37"/>
      <c r="D111" s="192" t="s">
        <v>155</v>
      </c>
      <c r="E111" s="37"/>
      <c r="F111" s="193" t="s">
        <v>267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155</v>
      </c>
      <c r="AU111" s="18" t="s">
        <v>83</v>
      </c>
    </row>
    <row r="112" spans="2:51" s="15" customFormat="1" ht="11.25">
      <c r="B112" s="220"/>
      <c r="C112" s="221"/>
      <c r="D112" s="187" t="s">
        <v>157</v>
      </c>
      <c r="E112" s="222" t="s">
        <v>19</v>
      </c>
      <c r="F112" s="223" t="s">
        <v>394</v>
      </c>
      <c r="G112" s="221"/>
      <c r="H112" s="222" t="s">
        <v>19</v>
      </c>
      <c r="I112" s="224"/>
      <c r="J112" s="221"/>
      <c r="K112" s="221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157</v>
      </c>
      <c r="AU112" s="229" t="s">
        <v>83</v>
      </c>
      <c r="AV112" s="15" t="s">
        <v>81</v>
      </c>
      <c r="AW112" s="15" t="s">
        <v>35</v>
      </c>
      <c r="AX112" s="15" t="s">
        <v>73</v>
      </c>
      <c r="AY112" s="229" t="s">
        <v>145</v>
      </c>
    </row>
    <row r="113" spans="2:51" s="13" customFormat="1" ht="11.25">
      <c r="B113" s="194"/>
      <c r="C113" s="195"/>
      <c r="D113" s="187" t="s">
        <v>157</v>
      </c>
      <c r="E113" s="196" t="s">
        <v>19</v>
      </c>
      <c r="F113" s="197" t="s">
        <v>793</v>
      </c>
      <c r="G113" s="195"/>
      <c r="H113" s="198">
        <v>564.559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157</v>
      </c>
      <c r="AU113" s="204" t="s">
        <v>83</v>
      </c>
      <c r="AV113" s="13" t="s">
        <v>83</v>
      </c>
      <c r="AW113" s="13" t="s">
        <v>35</v>
      </c>
      <c r="AX113" s="13" t="s">
        <v>73</v>
      </c>
      <c r="AY113" s="204" t="s">
        <v>145</v>
      </c>
    </row>
    <row r="114" spans="2:51" s="15" customFormat="1" ht="11.25">
      <c r="B114" s="220"/>
      <c r="C114" s="221"/>
      <c r="D114" s="187" t="s">
        <v>157</v>
      </c>
      <c r="E114" s="222" t="s">
        <v>19</v>
      </c>
      <c r="F114" s="223" t="s">
        <v>396</v>
      </c>
      <c r="G114" s="221"/>
      <c r="H114" s="222" t="s">
        <v>19</v>
      </c>
      <c r="I114" s="224"/>
      <c r="J114" s="221"/>
      <c r="K114" s="221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157</v>
      </c>
      <c r="AU114" s="229" t="s">
        <v>83</v>
      </c>
      <c r="AV114" s="15" t="s">
        <v>81</v>
      </c>
      <c r="AW114" s="15" t="s">
        <v>35</v>
      </c>
      <c r="AX114" s="15" t="s">
        <v>73</v>
      </c>
      <c r="AY114" s="229" t="s">
        <v>145</v>
      </c>
    </row>
    <row r="115" spans="2:51" s="13" customFormat="1" ht="11.25">
      <c r="B115" s="194"/>
      <c r="C115" s="195"/>
      <c r="D115" s="187" t="s">
        <v>157</v>
      </c>
      <c r="E115" s="196" t="s">
        <v>19</v>
      </c>
      <c r="F115" s="197" t="s">
        <v>784</v>
      </c>
      <c r="G115" s="195"/>
      <c r="H115" s="198">
        <v>66.285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157</v>
      </c>
      <c r="AU115" s="204" t="s">
        <v>83</v>
      </c>
      <c r="AV115" s="13" t="s">
        <v>83</v>
      </c>
      <c r="AW115" s="13" t="s">
        <v>35</v>
      </c>
      <c r="AX115" s="13" t="s">
        <v>73</v>
      </c>
      <c r="AY115" s="204" t="s">
        <v>145</v>
      </c>
    </row>
    <row r="116" spans="2:51" s="15" customFormat="1" ht="11.25">
      <c r="B116" s="220"/>
      <c r="C116" s="221"/>
      <c r="D116" s="187" t="s">
        <v>157</v>
      </c>
      <c r="E116" s="222" t="s">
        <v>19</v>
      </c>
      <c r="F116" s="223" t="s">
        <v>398</v>
      </c>
      <c r="G116" s="221"/>
      <c r="H116" s="222" t="s">
        <v>19</v>
      </c>
      <c r="I116" s="224"/>
      <c r="J116" s="221"/>
      <c r="K116" s="221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157</v>
      </c>
      <c r="AU116" s="229" t="s">
        <v>83</v>
      </c>
      <c r="AV116" s="15" t="s">
        <v>81</v>
      </c>
      <c r="AW116" s="15" t="s">
        <v>35</v>
      </c>
      <c r="AX116" s="15" t="s">
        <v>73</v>
      </c>
      <c r="AY116" s="229" t="s">
        <v>145</v>
      </c>
    </row>
    <row r="117" spans="2:51" s="13" customFormat="1" ht="11.25">
      <c r="B117" s="194"/>
      <c r="C117" s="195"/>
      <c r="D117" s="187" t="s">
        <v>157</v>
      </c>
      <c r="E117" s="196" t="s">
        <v>19</v>
      </c>
      <c r="F117" s="197" t="s">
        <v>794</v>
      </c>
      <c r="G117" s="195"/>
      <c r="H117" s="198">
        <v>24.49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157</v>
      </c>
      <c r="AU117" s="204" t="s">
        <v>83</v>
      </c>
      <c r="AV117" s="13" t="s">
        <v>83</v>
      </c>
      <c r="AW117" s="13" t="s">
        <v>35</v>
      </c>
      <c r="AX117" s="13" t="s">
        <v>73</v>
      </c>
      <c r="AY117" s="204" t="s">
        <v>145</v>
      </c>
    </row>
    <row r="118" spans="2:51" s="14" customFormat="1" ht="11.25">
      <c r="B118" s="205"/>
      <c r="C118" s="206"/>
      <c r="D118" s="187" t="s">
        <v>157</v>
      </c>
      <c r="E118" s="207" t="s">
        <v>19</v>
      </c>
      <c r="F118" s="208" t="s">
        <v>158</v>
      </c>
      <c r="G118" s="206"/>
      <c r="H118" s="209">
        <v>655.334</v>
      </c>
      <c r="I118" s="210"/>
      <c r="J118" s="206"/>
      <c r="K118" s="206"/>
      <c r="L118" s="211"/>
      <c r="M118" s="216"/>
      <c r="N118" s="217"/>
      <c r="O118" s="217"/>
      <c r="P118" s="217"/>
      <c r="Q118" s="217"/>
      <c r="R118" s="217"/>
      <c r="S118" s="217"/>
      <c r="T118" s="218"/>
      <c r="AT118" s="215" t="s">
        <v>157</v>
      </c>
      <c r="AU118" s="215" t="s">
        <v>83</v>
      </c>
      <c r="AV118" s="14" t="s">
        <v>159</v>
      </c>
      <c r="AW118" s="14" t="s">
        <v>35</v>
      </c>
      <c r="AX118" s="14" t="s">
        <v>81</v>
      </c>
      <c r="AY118" s="215" t="s">
        <v>145</v>
      </c>
    </row>
    <row r="119" spans="1:65" s="2" customFormat="1" ht="24.2" customHeight="1">
      <c r="A119" s="35"/>
      <c r="B119" s="36"/>
      <c r="C119" s="174" t="s">
        <v>144</v>
      </c>
      <c r="D119" s="174" t="s">
        <v>148</v>
      </c>
      <c r="E119" s="175" t="s">
        <v>464</v>
      </c>
      <c r="F119" s="176" t="s">
        <v>465</v>
      </c>
      <c r="G119" s="177" t="s">
        <v>264</v>
      </c>
      <c r="H119" s="178">
        <v>525.015</v>
      </c>
      <c r="I119" s="179"/>
      <c r="J119" s="180">
        <f>ROUND(I119*H119,2)</f>
        <v>0</v>
      </c>
      <c r="K119" s="176" t="s">
        <v>151</v>
      </c>
      <c r="L119" s="40"/>
      <c r="M119" s="181" t="s">
        <v>19</v>
      </c>
      <c r="N119" s="182" t="s">
        <v>44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159</v>
      </c>
      <c r="AT119" s="185" t="s">
        <v>148</v>
      </c>
      <c r="AU119" s="185" t="s">
        <v>83</v>
      </c>
      <c r="AY119" s="18" t="s">
        <v>145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81</v>
      </c>
      <c r="BK119" s="186">
        <f>ROUND(I119*H119,2)</f>
        <v>0</v>
      </c>
      <c r="BL119" s="18" t="s">
        <v>159</v>
      </c>
      <c r="BM119" s="185" t="s">
        <v>795</v>
      </c>
    </row>
    <row r="120" spans="1:47" s="2" customFormat="1" ht="29.25">
      <c r="A120" s="35"/>
      <c r="B120" s="36"/>
      <c r="C120" s="37"/>
      <c r="D120" s="187" t="s">
        <v>154</v>
      </c>
      <c r="E120" s="37"/>
      <c r="F120" s="188" t="s">
        <v>467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154</v>
      </c>
      <c r="AU120" s="18" t="s">
        <v>83</v>
      </c>
    </row>
    <row r="121" spans="1:47" s="2" customFormat="1" ht="11.25">
      <c r="A121" s="35"/>
      <c r="B121" s="36"/>
      <c r="C121" s="37"/>
      <c r="D121" s="192" t="s">
        <v>155</v>
      </c>
      <c r="E121" s="37"/>
      <c r="F121" s="193" t="s">
        <v>468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155</v>
      </c>
      <c r="AU121" s="18" t="s">
        <v>83</v>
      </c>
    </row>
    <row r="122" spans="2:51" s="15" customFormat="1" ht="11.25">
      <c r="B122" s="220"/>
      <c r="C122" s="221"/>
      <c r="D122" s="187" t="s">
        <v>157</v>
      </c>
      <c r="E122" s="222" t="s">
        <v>19</v>
      </c>
      <c r="F122" s="223" t="s">
        <v>796</v>
      </c>
      <c r="G122" s="221"/>
      <c r="H122" s="222" t="s">
        <v>19</v>
      </c>
      <c r="I122" s="224"/>
      <c r="J122" s="221"/>
      <c r="K122" s="221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157</v>
      </c>
      <c r="AU122" s="229" t="s">
        <v>83</v>
      </c>
      <c r="AV122" s="15" t="s">
        <v>81</v>
      </c>
      <c r="AW122" s="15" t="s">
        <v>35</v>
      </c>
      <c r="AX122" s="15" t="s">
        <v>73</v>
      </c>
      <c r="AY122" s="229" t="s">
        <v>145</v>
      </c>
    </row>
    <row r="123" spans="2:51" s="13" customFormat="1" ht="11.25">
      <c r="B123" s="194"/>
      <c r="C123" s="195"/>
      <c r="D123" s="187" t="s">
        <v>157</v>
      </c>
      <c r="E123" s="196" t="s">
        <v>19</v>
      </c>
      <c r="F123" s="197" t="s">
        <v>783</v>
      </c>
      <c r="G123" s="195"/>
      <c r="H123" s="198">
        <v>525.015</v>
      </c>
      <c r="I123" s="199"/>
      <c r="J123" s="195"/>
      <c r="K123" s="195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157</v>
      </c>
      <c r="AU123" s="204" t="s">
        <v>83</v>
      </c>
      <c r="AV123" s="13" t="s">
        <v>83</v>
      </c>
      <c r="AW123" s="13" t="s">
        <v>35</v>
      </c>
      <c r="AX123" s="13" t="s">
        <v>73</v>
      </c>
      <c r="AY123" s="204" t="s">
        <v>145</v>
      </c>
    </row>
    <row r="124" spans="2:51" s="14" customFormat="1" ht="11.25">
      <c r="B124" s="205"/>
      <c r="C124" s="206"/>
      <c r="D124" s="187" t="s">
        <v>157</v>
      </c>
      <c r="E124" s="207" t="s">
        <v>19</v>
      </c>
      <c r="F124" s="208" t="s">
        <v>158</v>
      </c>
      <c r="G124" s="206"/>
      <c r="H124" s="209">
        <v>525.015</v>
      </c>
      <c r="I124" s="210"/>
      <c r="J124" s="206"/>
      <c r="K124" s="206"/>
      <c r="L124" s="211"/>
      <c r="M124" s="216"/>
      <c r="N124" s="217"/>
      <c r="O124" s="217"/>
      <c r="P124" s="217"/>
      <c r="Q124" s="217"/>
      <c r="R124" s="217"/>
      <c r="S124" s="217"/>
      <c r="T124" s="218"/>
      <c r="AT124" s="215" t="s">
        <v>157</v>
      </c>
      <c r="AU124" s="215" t="s">
        <v>83</v>
      </c>
      <c r="AV124" s="14" t="s">
        <v>159</v>
      </c>
      <c r="AW124" s="14" t="s">
        <v>35</v>
      </c>
      <c r="AX124" s="14" t="s">
        <v>81</v>
      </c>
      <c r="AY124" s="215" t="s">
        <v>145</v>
      </c>
    </row>
    <row r="125" spans="1:65" s="2" customFormat="1" ht="16.5" customHeight="1">
      <c r="A125" s="35"/>
      <c r="B125" s="36"/>
      <c r="C125" s="174" t="s">
        <v>190</v>
      </c>
      <c r="D125" s="174" t="s">
        <v>148</v>
      </c>
      <c r="E125" s="175" t="s">
        <v>293</v>
      </c>
      <c r="F125" s="176" t="s">
        <v>294</v>
      </c>
      <c r="G125" s="177" t="s">
        <v>264</v>
      </c>
      <c r="H125" s="178">
        <v>39.544</v>
      </c>
      <c r="I125" s="179"/>
      <c r="J125" s="180">
        <f>ROUND(I125*H125,2)</f>
        <v>0</v>
      </c>
      <c r="K125" s="176" t="s">
        <v>151</v>
      </c>
      <c r="L125" s="40"/>
      <c r="M125" s="181" t="s">
        <v>19</v>
      </c>
      <c r="N125" s="182" t="s">
        <v>44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159</v>
      </c>
      <c r="AT125" s="185" t="s">
        <v>148</v>
      </c>
      <c r="AU125" s="185" t="s">
        <v>83</v>
      </c>
      <c r="AY125" s="18" t="s">
        <v>145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81</v>
      </c>
      <c r="BK125" s="186">
        <f>ROUND(I125*H125,2)</f>
        <v>0</v>
      </c>
      <c r="BL125" s="18" t="s">
        <v>159</v>
      </c>
      <c r="BM125" s="185" t="s">
        <v>797</v>
      </c>
    </row>
    <row r="126" spans="1:47" s="2" customFormat="1" ht="19.5">
      <c r="A126" s="35"/>
      <c r="B126" s="36"/>
      <c r="C126" s="37"/>
      <c r="D126" s="187" t="s">
        <v>154</v>
      </c>
      <c r="E126" s="37"/>
      <c r="F126" s="188" t="s">
        <v>296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154</v>
      </c>
      <c r="AU126" s="18" t="s">
        <v>83</v>
      </c>
    </row>
    <row r="127" spans="1:47" s="2" customFormat="1" ht="11.25">
      <c r="A127" s="35"/>
      <c r="B127" s="36"/>
      <c r="C127" s="37"/>
      <c r="D127" s="192" t="s">
        <v>155</v>
      </c>
      <c r="E127" s="37"/>
      <c r="F127" s="193" t="s">
        <v>297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155</v>
      </c>
      <c r="AU127" s="18" t="s">
        <v>83</v>
      </c>
    </row>
    <row r="128" spans="2:51" s="13" customFormat="1" ht="11.25">
      <c r="B128" s="194"/>
      <c r="C128" s="195"/>
      <c r="D128" s="187" t="s">
        <v>157</v>
      </c>
      <c r="E128" s="196" t="s">
        <v>19</v>
      </c>
      <c r="F128" s="197" t="s">
        <v>791</v>
      </c>
      <c r="G128" s="195"/>
      <c r="H128" s="198">
        <v>39.544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157</v>
      </c>
      <c r="AU128" s="204" t="s">
        <v>83</v>
      </c>
      <c r="AV128" s="13" t="s">
        <v>83</v>
      </c>
      <c r="AW128" s="13" t="s">
        <v>35</v>
      </c>
      <c r="AX128" s="13" t="s">
        <v>73</v>
      </c>
      <c r="AY128" s="204" t="s">
        <v>145</v>
      </c>
    </row>
    <row r="129" spans="2:51" s="14" customFormat="1" ht="11.25">
      <c r="B129" s="205"/>
      <c r="C129" s="206"/>
      <c r="D129" s="187" t="s">
        <v>157</v>
      </c>
      <c r="E129" s="207" t="s">
        <v>19</v>
      </c>
      <c r="F129" s="208" t="s">
        <v>158</v>
      </c>
      <c r="G129" s="206"/>
      <c r="H129" s="209">
        <v>39.544</v>
      </c>
      <c r="I129" s="210"/>
      <c r="J129" s="206"/>
      <c r="K129" s="206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5" t="s">
        <v>157</v>
      </c>
      <c r="AU129" s="215" t="s">
        <v>83</v>
      </c>
      <c r="AV129" s="14" t="s">
        <v>159</v>
      </c>
      <c r="AW129" s="14" t="s">
        <v>35</v>
      </c>
      <c r="AX129" s="14" t="s">
        <v>81</v>
      </c>
      <c r="AY129" s="215" t="s">
        <v>145</v>
      </c>
    </row>
    <row r="130" spans="1:65" s="2" customFormat="1" ht="24.2" customHeight="1">
      <c r="A130" s="35"/>
      <c r="B130" s="36"/>
      <c r="C130" s="174" t="s">
        <v>198</v>
      </c>
      <c r="D130" s="174" t="s">
        <v>148</v>
      </c>
      <c r="E130" s="175" t="s">
        <v>798</v>
      </c>
      <c r="F130" s="176" t="s">
        <v>799</v>
      </c>
      <c r="G130" s="177" t="s">
        <v>230</v>
      </c>
      <c r="H130" s="178">
        <v>429</v>
      </c>
      <c r="I130" s="179"/>
      <c r="J130" s="180">
        <f>ROUND(I130*H130,2)</f>
        <v>0</v>
      </c>
      <c r="K130" s="176" t="s">
        <v>151</v>
      </c>
      <c r="L130" s="40"/>
      <c r="M130" s="181" t="s">
        <v>19</v>
      </c>
      <c r="N130" s="182" t="s">
        <v>44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159</v>
      </c>
      <c r="AT130" s="185" t="s">
        <v>148</v>
      </c>
      <c r="AU130" s="185" t="s">
        <v>83</v>
      </c>
      <c r="AY130" s="18" t="s">
        <v>145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81</v>
      </c>
      <c r="BK130" s="186">
        <f>ROUND(I130*H130,2)</f>
        <v>0</v>
      </c>
      <c r="BL130" s="18" t="s">
        <v>159</v>
      </c>
      <c r="BM130" s="185" t="s">
        <v>800</v>
      </c>
    </row>
    <row r="131" spans="1:47" s="2" customFormat="1" ht="19.5">
      <c r="A131" s="35"/>
      <c r="B131" s="36"/>
      <c r="C131" s="37"/>
      <c r="D131" s="187" t="s">
        <v>154</v>
      </c>
      <c r="E131" s="37"/>
      <c r="F131" s="188" t="s">
        <v>801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154</v>
      </c>
      <c r="AU131" s="18" t="s">
        <v>83</v>
      </c>
    </row>
    <row r="132" spans="1:47" s="2" customFormat="1" ht="11.25">
      <c r="A132" s="35"/>
      <c r="B132" s="36"/>
      <c r="C132" s="37"/>
      <c r="D132" s="192" t="s">
        <v>155</v>
      </c>
      <c r="E132" s="37"/>
      <c r="F132" s="193" t="s">
        <v>802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155</v>
      </c>
      <c r="AU132" s="18" t="s">
        <v>83</v>
      </c>
    </row>
    <row r="133" spans="2:51" s="13" customFormat="1" ht="11.25">
      <c r="B133" s="194"/>
      <c r="C133" s="195"/>
      <c r="D133" s="187" t="s">
        <v>157</v>
      </c>
      <c r="E133" s="196" t="s">
        <v>19</v>
      </c>
      <c r="F133" s="197" t="s">
        <v>803</v>
      </c>
      <c r="G133" s="195"/>
      <c r="H133" s="198">
        <v>429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157</v>
      </c>
      <c r="AU133" s="204" t="s">
        <v>83</v>
      </c>
      <c r="AV133" s="13" t="s">
        <v>83</v>
      </c>
      <c r="AW133" s="13" t="s">
        <v>35</v>
      </c>
      <c r="AX133" s="13" t="s">
        <v>73</v>
      </c>
      <c r="AY133" s="204" t="s">
        <v>145</v>
      </c>
    </row>
    <row r="134" spans="2:51" s="14" customFormat="1" ht="11.25">
      <c r="B134" s="205"/>
      <c r="C134" s="206"/>
      <c r="D134" s="187" t="s">
        <v>157</v>
      </c>
      <c r="E134" s="207" t="s">
        <v>19</v>
      </c>
      <c r="F134" s="208" t="s">
        <v>158</v>
      </c>
      <c r="G134" s="206"/>
      <c r="H134" s="209">
        <v>429</v>
      </c>
      <c r="I134" s="210"/>
      <c r="J134" s="206"/>
      <c r="K134" s="206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5" t="s">
        <v>157</v>
      </c>
      <c r="AU134" s="215" t="s">
        <v>83</v>
      </c>
      <c r="AV134" s="14" t="s">
        <v>159</v>
      </c>
      <c r="AW134" s="14" t="s">
        <v>35</v>
      </c>
      <c r="AX134" s="14" t="s">
        <v>81</v>
      </c>
      <c r="AY134" s="215" t="s">
        <v>145</v>
      </c>
    </row>
    <row r="135" spans="1:65" s="2" customFormat="1" ht="24.2" customHeight="1">
      <c r="A135" s="35"/>
      <c r="B135" s="36"/>
      <c r="C135" s="174" t="s">
        <v>206</v>
      </c>
      <c r="D135" s="174" t="s">
        <v>148</v>
      </c>
      <c r="E135" s="175" t="s">
        <v>489</v>
      </c>
      <c r="F135" s="176" t="s">
        <v>490</v>
      </c>
      <c r="G135" s="177" t="s">
        <v>230</v>
      </c>
      <c r="H135" s="178">
        <v>662.85</v>
      </c>
      <c r="I135" s="179"/>
      <c r="J135" s="180">
        <f>ROUND(I135*H135,2)</f>
        <v>0</v>
      </c>
      <c r="K135" s="176" t="s">
        <v>151</v>
      </c>
      <c r="L135" s="40"/>
      <c r="M135" s="181" t="s">
        <v>19</v>
      </c>
      <c r="N135" s="182" t="s">
        <v>44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159</v>
      </c>
      <c r="AT135" s="185" t="s">
        <v>148</v>
      </c>
      <c r="AU135" s="185" t="s">
        <v>83</v>
      </c>
      <c r="AY135" s="18" t="s">
        <v>145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81</v>
      </c>
      <c r="BK135" s="186">
        <f>ROUND(I135*H135,2)</f>
        <v>0</v>
      </c>
      <c r="BL135" s="18" t="s">
        <v>159</v>
      </c>
      <c r="BM135" s="185" t="s">
        <v>804</v>
      </c>
    </row>
    <row r="136" spans="1:47" s="2" customFormat="1" ht="19.5">
      <c r="A136" s="35"/>
      <c r="B136" s="36"/>
      <c r="C136" s="37"/>
      <c r="D136" s="187" t="s">
        <v>154</v>
      </c>
      <c r="E136" s="37"/>
      <c r="F136" s="188" t="s">
        <v>492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154</v>
      </c>
      <c r="AU136" s="18" t="s">
        <v>83</v>
      </c>
    </row>
    <row r="137" spans="1:47" s="2" customFormat="1" ht="11.25">
      <c r="A137" s="35"/>
      <c r="B137" s="36"/>
      <c r="C137" s="37"/>
      <c r="D137" s="192" t="s">
        <v>155</v>
      </c>
      <c r="E137" s="37"/>
      <c r="F137" s="193" t="s">
        <v>493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155</v>
      </c>
      <c r="AU137" s="18" t="s">
        <v>83</v>
      </c>
    </row>
    <row r="138" spans="2:51" s="15" customFormat="1" ht="11.25">
      <c r="B138" s="220"/>
      <c r="C138" s="221"/>
      <c r="D138" s="187" t="s">
        <v>157</v>
      </c>
      <c r="E138" s="222" t="s">
        <v>19</v>
      </c>
      <c r="F138" s="223" t="s">
        <v>494</v>
      </c>
      <c r="G138" s="221"/>
      <c r="H138" s="222" t="s">
        <v>19</v>
      </c>
      <c r="I138" s="224"/>
      <c r="J138" s="221"/>
      <c r="K138" s="221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83</v>
      </c>
      <c r="AV138" s="15" t="s">
        <v>81</v>
      </c>
      <c r="AW138" s="15" t="s">
        <v>35</v>
      </c>
      <c r="AX138" s="15" t="s">
        <v>73</v>
      </c>
      <c r="AY138" s="229" t="s">
        <v>145</v>
      </c>
    </row>
    <row r="139" spans="2:51" s="13" customFormat="1" ht="11.25">
      <c r="B139" s="194"/>
      <c r="C139" s="195"/>
      <c r="D139" s="187" t="s">
        <v>157</v>
      </c>
      <c r="E139" s="196" t="s">
        <v>19</v>
      </c>
      <c r="F139" s="197" t="s">
        <v>805</v>
      </c>
      <c r="G139" s="195"/>
      <c r="H139" s="198">
        <v>662.85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157</v>
      </c>
      <c r="AU139" s="204" t="s">
        <v>83</v>
      </c>
      <c r="AV139" s="13" t="s">
        <v>83</v>
      </c>
      <c r="AW139" s="13" t="s">
        <v>35</v>
      </c>
      <c r="AX139" s="13" t="s">
        <v>73</v>
      </c>
      <c r="AY139" s="204" t="s">
        <v>145</v>
      </c>
    </row>
    <row r="140" spans="2:51" s="14" customFormat="1" ht="11.25">
      <c r="B140" s="205"/>
      <c r="C140" s="206"/>
      <c r="D140" s="187" t="s">
        <v>157</v>
      </c>
      <c r="E140" s="207" t="s">
        <v>19</v>
      </c>
      <c r="F140" s="208" t="s">
        <v>158</v>
      </c>
      <c r="G140" s="206"/>
      <c r="H140" s="209">
        <v>662.85</v>
      </c>
      <c r="I140" s="210"/>
      <c r="J140" s="206"/>
      <c r="K140" s="206"/>
      <c r="L140" s="211"/>
      <c r="M140" s="216"/>
      <c r="N140" s="217"/>
      <c r="O140" s="217"/>
      <c r="P140" s="217"/>
      <c r="Q140" s="217"/>
      <c r="R140" s="217"/>
      <c r="S140" s="217"/>
      <c r="T140" s="218"/>
      <c r="AT140" s="215" t="s">
        <v>157</v>
      </c>
      <c r="AU140" s="215" t="s">
        <v>83</v>
      </c>
      <c r="AV140" s="14" t="s">
        <v>159</v>
      </c>
      <c r="AW140" s="14" t="s">
        <v>35</v>
      </c>
      <c r="AX140" s="14" t="s">
        <v>81</v>
      </c>
      <c r="AY140" s="215" t="s">
        <v>145</v>
      </c>
    </row>
    <row r="141" spans="1:65" s="2" customFormat="1" ht="16.5" customHeight="1">
      <c r="A141" s="35"/>
      <c r="B141" s="36"/>
      <c r="C141" s="174" t="s">
        <v>282</v>
      </c>
      <c r="D141" s="174" t="s">
        <v>148</v>
      </c>
      <c r="E141" s="175" t="s">
        <v>496</v>
      </c>
      <c r="F141" s="176" t="s">
        <v>497</v>
      </c>
      <c r="G141" s="177" t="s">
        <v>230</v>
      </c>
      <c r="H141" s="178">
        <v>662.85</v>
      </c>
      <c r="I141" s="179"/>
      <c r="J141" s="180">
        <f>ROUND(I141*H141,2)</f>
        <v>0</v>
      </c>
      <c r="K141" s="176" t="s">
        <v>151</v>
      </c>
      <c r="L141" s="40"/>
      <c r="M141" s="181" t="s">
        <v>19</v>
      </c>
      <c r="N141" s="182" t="s">
        <v>44</v>
      </c>
      <c r="O141" s="65"/>
      <c r="P141" s="183">
        <f>O141*H141</f>
        <v>0</v>
      </c>
      <c r="Q141" s="183">
        <v>0.00127</v>
      </c>
      <c r="R141" s="183">
        <f>Q141*H141</f>
        <v>0.8418195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159</v>
      </c>
      <c r="AT141" s="185" t="s">
        <v>148</v>
      </c>
      <c r="AU141" s="185" t="s">
        <v>83</v>
      </c>
      <c r="AY141" s="18" t="s">
        <v>145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81</v>
      </c>
      <c r="BK141" s="186">
        <f>ROUND(I141*H141,2)</f>
        <v>0</v>
      </c>
      <c r="BL141" s="18" t="s">
        <v>159</v>
      </c>
      <c r="BM141" s="185" t="s">
        <v>806</v>
      </c>
    </row>
    <row r="142" spans="1:47" s="2" customFormat="1" ht="11.25">
      <c r="A142" s="35"/>
      <c r="B142" s="36"/>
      <c r="C142" s="37"/>
      <c r="D142" s="187" t="s">
        <v>154</v>
      </c>
      <c r="E142" s="37"/>
      <c r="F142" s="188" t="s">
        <v>497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154</v>
      </c>
      <c r="AU142" s="18" t="s">
        <v>83</v>
      </c>
    </row>
    <row r="143" spans="1:47" s="2" customFormat="1" ht="11.25">
      <c r="A143" s="35"/>
      <c r="B143" s="36"/>
      <c r="C143" s="37"/>
      <c r="D143" s="192" t="s">
        <v>155</v>
      </c>
      <c r="E143" s="37"/>
      <c r="F143" s="193" t="s">
        <v>499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155</v>
      </c>
      <c r="AU143" s="18" t="s">
        <v>83</v>
      </c>
    </row>
    <row r="144" spans="2:51" s="13" customFormat="1" ht="11.25">
      <c r="B144" s="194"/>
      <c r="C144" s="195"/>
      <c r="D144" s="187" t="s">
        <v>157</v>
      </c>
      <c r="E144" s="196" t="s">
        <v>19</v>
      </c>
      <c r="F144" s="197" t="s">
        <v>807</v>
      </c>
      <c r="G144" s="195"/>
      <c r="H144" s="198">
        <v>662.85</v>
      </c>
      <c r="I144" s="199"/>
      <c r="J144" s="195"/>
      <c r="K144" s="195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157</v>
      </c>
      <c r="AU144" s="204" t="s">
        <v>83</v>
      </c>
      <c r="AV144" s="13" t="s">
        <v>83</v>
      </c>
      <c r="AW144" s="13" t="s">
        <v>35</v>
      </c>
      <c r="AX144" s="13" t="s">
        <v>73</v>
      </c>
      <c r="AY144" s="204" t="s">
        <v>145</v>
      </c>
    </row>
    <row r="145" spans="2:51" s="14" customFormat="1" ht="11.25">
      <c r="B145" s="205"/>
      <c r="C145" s="206"/>
      <c r="D145" s="187" t="s">
        <v>157</v>
      </c>
      <c r="E145" s="207" t="s">
        <v>19</v>
      </c>
      <c r="F145" s="208" t="s">
        <v>158</v>
      </c>
      <c r="G145" s="206"/>
      <c r="H145" s="209">
        <v>662.85</v>
      </c>
      <c r="I145" s="210"/>
      <c r="J145" s="206"/>
      <c r="K145" s="206"/>
      <c r="L145" s="211"/>
      <c r="M145" s="216"/>
      <c r="N145" s="217"/>
      <c r="O145" s="217"/>
      <c r="P145" s="217"/>
      <c r="Q145" s="217"/>
      <c r="R145" s="217"/>
      <c r="S145" s="217"/>
      <c r="T145" s="218"/>
      <c r="AT145" s="215" t="s">
        <v>157</v>
      </c>
      <c r="AU145" s="215" t="s">
        <v>83</v>
      </c>
      <c r="AV145" s="14" t="s">
        <v>159</v>
      </c>
      <c r="AW145" s="14" t="s">
        <v>35</v>
      </c>
      <c r="AX145" s="14" t="s">
        <v>81</v>
      </c>
      <c r="AY145" s="215" t="s">
        <v>145</v>
      </c>
    </row>
    <row r="146" spans="1:65" s="2" customFormat="1" ht="16.5" customHeight="1">
      <c r="A146" s="35"/>
      <c r="B146" s="36"/>
      <c r="C146" s="230" t="s">
        <v>292</v>
      </c>
      <c r="D146" s="230" t="s">
        <v>307</v>
      </c>
      <c r="E146" s="231" t="s">
        <v>808</v>
      </c>
      <c r="F146" s="232" t="s">
        <v>809</v>
      </c>
      <c r="G146" s="233" t="s">
        <v>503</v>
      </c>
      <c r="H146" s="234">
        <v>16.571</v>
      </c>
      <c r="I146" s="235"/>
      <c r="J146" s="236">
        <f>ROUND(I146*H146,2)</f>
        <v>0</v>
      </c>
      <c r="K146" s="232" t="s">
        <v>151</v>
      </c>
      <c r="L146" s="237"/>
      <c r="M146" s="238" t="s">
        <v>19</v>
      </c>
      <c r="N146" s="239" t="s">
        <v>44</v>
      </c>
      <c r="O146" s="65"/>
      <c r="P146" s="183">
        <f>O146*H146</f>
        <v>0</v>
      </c>
      <c r="Q146" s="183">
        <v>0.001</v>
      </c>
      <c r="R146" s="183">
        <f>Q146*H146</f>
        <v>0.016571000000000002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206</v>
      </c>
      <c r="AT146" s="185" t="s">
        <v>307</v>
      </c>
      <c r="AU146" s="185" t="s">
        <v>83</v>
      </c>
      <c r="AY146" s="18" t="s">
        <v>145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81</v>
      </c>
      <c r="BK146" s="186">
        <f>ROUND(I146*H146,2)</f>
        <v>0</v>
      </c>
      <c r="BL146" s="18" t="s">
        <v>159</v>
      </c>
      <c r="BM146" s="185" t="s">
        <v>810</v>
      </c>
    </row>
    <row r="147" spans="1:47" s="2" customFormat="1" ht="11.25">
      <c r="A147" s="35"/>
      <c r="B147" s="36"/>
      <c r="C147" s="37"/>
      <c r="D147" s="187" t="s">
        <v>154</v>
      </c>
      <c r="E147" s="37"/>
      <c r="F147" s="188" t="s">
        <v>809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154</v>
      </c>
      <c r="AU147" s="18" t="s">
        <v>83</v>
      </c>
    </row>
    <row r="148" spans="1:47" s="2" customFormat="1" ht="11.25">
      <c r="A148" s="35"/>
      <c r="B148" s="36"/>
      <c r="C148" s="37"/>
      <c r="D148" s="192" t="s">
        <v>155</v>
      </c>
      <c r="E148" s="37"/>
      <c r="F148" s="193" t="s">
        <v>811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155</v>
      </c>
      <c r="AU148" s="18" t="s">
        <v>83</v>
      </c>
    </row>
    <row r="149" spans="2:51" s="13" customFormat="1" ht="11.25">
      <c r="B149" s="194"/>
      <c r="C149" s="195"/>
      <c r="D149" s="187" t="s">
        <v>157</v>
      </c>
      <c r="E149" s="195"/>
      <c r="F149" s="197" t="s">
        <v>812</v>
      </c>
      <c r="G149" s="195"/>
      <c r="H149" s="198">
        <v>16.571</v>
      </c>
      <c r="I149" s="199"/>
      <c r="J149" s="195"/>
      <c r="K149" s="195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157</v>
      </c>
      <c r="AU149" s="204" t="s">
        <v>83</v>
      </c>
      <c r="AV149" s="13" t="s">
        <v>83</v>
      </c>
      <c r="AW149" s="13" t="s">
        <v>4</v>
      </c>
      <c r="AX149" s="13" t="s">
        <v>81</v>
      </c>
      <c r="AY149" s="204" t="s">
        <v>145</v>
      </c>
    </row>
    <row r="150" spans="1:65" s="2" customFormat="1" ht="33" customHeight="1">
      <c r="A150" s="35"/>
      <c r="B150" s="36"/>
      <c r="C150" s="174" t="s">
        <v>299</v>
      </c>
      <c r="D150" s="174" t="s">
        <v>148</v>
      </c>
      <c r="E150" s="175" t="s">
        <v>507</v>
      </c>
      <c r="F150" s="176" t="s">
        <v>508</v>
      </c>
      <c r="G150" s="177" t="s">
        <v>230</v>
      </c>
      <c r="H150" s="178">
        <v>662.85</v>
      </c>
      <c r="I150" s="179"/>
      <c r="J150" s="180">
        <f>ROUND(I150*H150,2)</f>
        <v>0</v>
      </c>
      <c r="K150" s="176" t="s">
        <v>151</v>
      </c>
      <c r="L150" s="40"/>
      <c r="M150" s="181" t="s">
        <v>19</v>
      </c>
      <c r="N150" s="182" t="s">
        <v>44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159</v>
      </c>
      <c r="AT150" s="185" t="s">
        <v>148</v>
      </c>
      <c r="AU150" s="185" t="s">
        <v>83</v>
      </c>
      <c r="AY150" s="18" t="s">
        <v>145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81</v>
      </c>
      <c r="BK150" s="186">
        <f>ROUND(I150*H150,2)</f>
        <v>0</v>
      </c>
      <c r="BL150" s="18" t="s">
        <v>159</v>
      </c>
      <c r="BM150" s="185" t="s">
        <v>813</v>
      </c>
    </row>
    <row r="151" spans="1:47" s="2" customFormat="1" ht="29.25">
      <c r="A151" s="35"/>
      <c r="B151" s="36"/>
      <c r="C151" s="37"/>
      <c r="D151" s="187" t="s">
        <v>154</v>
      </c>
      <c r="E151" s="37"/>
      <c r="F151" s="188" t="s">
        <v>510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154</v>
      </c>
      <c r="AU151" s="18" t="s">
        <v>83</v>
      </c>
    </row>
    <row r="152" spans="1:47" s="2" customFormat="1" ht="11.25">
      <c r="A152" s="35"/>
      <c r="B152" s="36"/>
      <c r="C152" s="37"/>
      <c r="D152" s="192" t="s">
        <v>155</v>
      </c>
      <c r="E152" s="37"/>
      <c r="F152" s="193" t="s">
        <v>511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155</v>
      </c>
      <c r="AU152" s="18" t="s">
        <v>83</v>
      </c>
    </row>
    <row r="153" spans="2:51" s="13" customFormat="1" ht="11.25">
      <c r="B153" s="194"/>
      <c r="C153" s="195"/>
      <c r="D153" s="187" t="s">
        <v>157</v>
      </c>
      <c r="E153" s="196" t="s">
        <v>19</v>
      </c>
      <c r="F153" s="197" t="s">
        <v>807</v>
      </c>
      <c r="G153" s="195"/>
      <c r="H153" s="198">
        <v>662.85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157</v>
      </c>
      <c r="AU153" s="204" t="s">
        <v>83</v>
      </c>
      <c r="AV153" s="13" t="s">
        <v>83</v>
      </c>
      <c r="AW153" s="13" t="s">
        <v>35</v>
      </c>
      <c r="AX153" s="13" t="s">
        <v>73</v>
      </c>
      <c r="AY153" s="204" t="s">
        <v>145</v>
      </c>
    </row>
    <row r="154" spans="2:51" s="14" customFormat="1" ht="11.25">
      <c r="B154" s="205"/>
      <c r="C154" s="206"/>
      <c r="D154" s="187" t="s">
        <v>157</v>
      </c>
      <c r="E154" s="207" t="s">
        <v>19</v>
      </c>
      <c r="F154" s="208" t="s">
        <v>158</v>
      </c>
      <c r="G154" s="206"/>
      <c r="H154" s="209">
        <v>662.85</v>
      </c>
      <c r="I154" s="210"/>
      <c r="J154" s="206"/>
      <c r="K154" s="206"/>
      <c r="L154" s="211"/>
      <c r="M154" s="216"/>
      <c r="N154" s="217"/>
      <c r="O154" s="217"/>
      <c r="P154" s="217"/>
      <c r="Q154" s="217"/>
      <c r="R154" s="217"/>
      <c r="S154" s="217"/>
      <c r="T154" s="218"/>
      <c r="AT154" s="215" t="s">
        <v>157</v>
      </c>
      <c r="AU154" s="215" t="s">
        <v>83</v>
      </c>
      <c r="AV154" s="14" t="s">
        <v>159</v>
      </c>
      <c r="AW154" s="14" t="s">
        <v>35</v>
      </c>
      <c r="AX154" s="14" t="s">
        <v>81</v>
      </c>
      <c r="AY154" s="215" t="s">
        <v>145</v>
      </c>
    </row>
    <row r="155" spans="1:65" s="2" customFormat="1" ht="16.5" customHeight="1">
      <c r="A155" s="35"/>
      <c r="B155" s="36"/>
      <c r="C155" s="174" t="s">
        <v>306</v>
      </c>
      <c r="D155" s="174" t="s">
        <v>148</v>
      </c>
      <c r="E155" s="175" t="s">
        <v>512</v>
      </c>
      <c r="F155" s="176" t="s">
        <v>513</v>
      </c>
      <c r="G155" s="177" t="s">
        <v>230</v>
      </c>
      <c r="H155" s="178">
        <v>662.85</v>
      </c>
      <c r="I155" s="179"/>
      <c r="J155" s="180">
        <f>ROUND(I155*H155,2)</f>
        <v>0</v>
      </c>
      <c r="K155" s="176" t="s">
        <v>151</v>
      </c>
      <c r="L155" s="40"/>
      <c r="M155" s="181" t="s">
        <v>19</v>
      </c>
      <c r="N155" s="182" t="s">
        <v>44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159</v>
      </c>
      <c r="AT155" s="185" t="s">
        <v>148</v>
      </c>
      <c r="AU155" s="185" t="s">
        <v>83</v>
      </c>
      <c r="AY155" s="18" t="s">
        <v>145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81</v>
      </c>
      <c r="BK155" s="186">
        <f>ROUND(I155*H155,2)</f>
        <v>0</v>
      </c>
      <c r="BL155" s="18" t="s">
        <v>159</v>
      </c>
      <c r="BM155" s="185" t="s">
        <v>814</v>
      </c>
    </row>
    <row r="156" spans="1:47" s="2" customFormat="1" ht="11.25">
      <c r="A156" s="35"/>
      <c r="B156" s="36"/>
      <c r="C156" s="37"/>
      <c r="D156" s="187" t="s">
        <v>154</v>
      </c>
      <c r="E156" s="37"/>
      <c r="F156" s="188" t="s">
        <v>515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154</v>
      </c>
      <c r="AU156" s="18" t="s">
        <v>83</v>
      </c>
    </row>
    <row r="157" spans="1:47" s="2" customFormat="1" ht="11.25">
      <c r="A157" s="35"/>
      <c r="B157" s="36"/>
      <c r="C157" s="37"/>
      <c r="D157" s="192" t="s">
        <v>155</v>
      </c>
      <c r="E157" s="37"/>
      <c r="F157" s="193" t="s">
        <v>516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155</v>
      </c>
      <c r="AU157" s="18" t="s">
        <v>83</v>
      </c>
    </row>
    <row r="158" spans="2:51" s="13" customFormat="1" ht="11.25">
      <c r="B158" s="194"/>
      <c r="C158" s="195"/>
      <c r="D158" s="187" t="s">
        <v>157</v>
      </c>
      <c r="E158" s="196" t="s">
        <v>19</v>
      </c>
      <c r="F158" s="197" t="s">
        <v>807</v>
      </c>
      <c r="G158" s="195"/>
      <c r="H158" s="198">
        <v>662.85</v>
      </c>
      <c r="I158" s="199"/>
      <c r="J158" s="195"/>
      <c r="K158" s="195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157</v>
      </c>
      <c r="AU158" s="204" t="s">
        <v>83</v>
      </c>
      <c r="AV158" s="13" t="s">
        <v>83</v>
      </c>
      <c r="AW158" s="13" t="s">
        <v>35</v>
      </c>
      <c r="AX158" s="13" t="s">
        <v>73</v>
      </c>
      <c r="AY158" s="204" t="s">
        <v>145</v>
      </c>
    </row>
    <row r="159" spans="2:51" s="14" customFormat="1" ht="11.25">
      <c r="B159" s="205"/>
      <c r="C159" s="206"/>
      <c r="D159" s="187" t="s">
        <v>157</v>
      </c>
      <c r="E159" s="207" t="s">
        <v>19</v>
      </c>
      <c r="F159" s="208" t="s">
        <v>158</v>
      </c>
      <c r="G159" s="206"/>
      <c r="H159" s="209">
        <v>662.85</v>
      </c>
      <c r="I159" s="210"/>
      <c r="J159" s="206"/>
      <c r="K159" s="206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5" t="s">
        <v>157</v>
      </c>
      <c r="AU159" s="215" t="s">
        <v>83</v>
      </c>
      <c r="AV159" s="14" t="s">
        <v>159</v>
      </c>
      <c r="AW159" s="14" t="s">
        <v>35</v>
      </c>
      <c r="AX159" s="14" t="s">
        <v>81</v>
      </c>
      <c r="AY159" s="215" t="s">
        <v>145</v>
      </c>
    </row>
    <row r="160" spans="1:65" s="2" customFormat="1" ht="21.75" customHeight="1">
      <c r="A160" s="35"/>
      <c r="B160" s="36"/>
      <c r="C160" s="174" t="s">
        <v>313</v>
      </c>
      <c r="D160" s="174" t="s">
        <v>148</v>
      </c>
      <c r="E160" s="175" t="s">
        <v>518</v>
      </c>
      <c r="F160" s="176" t="s">
        <v>519</v>
      </c>
      <c r="G160" s="177" t="s">
        <v>264</v>
      </c>
      <c r="H160" s="178">
        <v>9.943</v>
      </c>
      <c r="I160" s="179"/>
      <c r="J160" s="180">
        <f>ROUND(I160*H160,2)</f>
        <v>0</v>
      </c>
      <c r="K160" s="176" t="s">
        <v>151</v>
      </c>
      <c r="L160" s="40"/>
      <c r="M160" s="181" t="s">
        <v>19</v>
      </c>
      <c r="N160" s="182" t="s">
        <v>44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159</v>
      </c>
      <c r="AT160" s="185" t="s">
        <v>148</v>
      </c>
      <c r="AU160" s="185" t="s">
        <v>83</v>
      </c>
      <c r="AY160" s="18" t="s">
        <v>145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81</v>
      </c>
      <c r="BK160" s="186">
        <f>ROUND(I160*H160,2)</f>
        <v>0</v>
      </c>
      <c r="BL160" s="18" t="s">
        <v>159</v>
      </c>
      <c r="BM160" s="185" t="s">
        <v>815</v>
      </c>
    </row>
    <row r="161" spans="1:47" s="2" customFormat="1" ht="11.25">
      <c r="A161" s="35"/>
      <c r="B161" s="36"/>
      <c r="C161" s="37"/>
      <c r="D161" s="187" t="s">
        <v>154</v>
      </c>
      <c r="E161" s="37"/>
      <c r="F161" s="188" t="s">
        <v>521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154</v>
      </c>
      <c r="AU161" s="18" t="s">
        <v>83</v>
      </c>
    </row>
    <row r="162" spans="1:47" s="2" customFormat="1" ht="11.25">
      <c r="A162" s="35"/>
      <c r="B162" s="36"/>
      <c r="C162" s="37"/>
      <c r="D162" s="192" t="s">
        <v>155</v>
      </c>
      <c r="E162" s="37"/>
      <c r="F162" s="193" t="s">
        <v>522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155</v>
      </c>
      <c r="AU162" s="18" t="s">
        <v>83</v>
      </c>
    </row>
    <row r="163" spans="2:51" s="13" customFormat="1" ht="11.25">
      <c r="B163" s="194"/>
      <c r="C163" s="195"/>
      <c r="D163" s="187" t="s">
        <v>157</v>
      </c>
      <c r="E163" s="196" t="s">
        <v>19</v>
      </c>
      <c r="F163" s="197" t="s">
        <v>816</v>
      </c>
      <c r="G163" s="195"/>
      <c r="H163" s="198">
        <v>9.943</v>
      </c>
      <c r="I163" s="199"/>
      <c r="J163" s="195"/>
      <c r="K163" s="195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157</v>
      </c>
      <c r="AU163" s="204" t="s">
        <v>83</v>
      </c>
      <c r="AV163" s="13" t="s">
        <v>83</v>
      </c>
      <c r="AW163" s="13" t="s">
        <v>35</v>
      </c>
      <c r="AX163" s="13" t="s">
        <v>73</v>
      </c>
      <c r="AY163" s="204" t="s">
        <v>145</v>
      </c>
    </row>
    <row r="164" spans="2:51" s="14" customFormat="1" ht="11.25">
      <c r="B164" s="205"/>
      <c r="C164" s="206"/>
      <c r="D164" s="187" t="s">
        <v>157</v>
      </c>
      <c r="E164" s="207" t="s">
        <v>19</v>
      </c>
      <c r="F164" s="208" t="s">
        <v>158</v>
      </c>
      <c r="G164" s="206"/>
      <c r="H164" s="209">
        <v>9.943</v>
      </c>
      <c r="I164" s="210"/>
      <c r="J164" s="206"/>
      <c r="K164" s="206"/>
      <c r="L164" s="211"/>
      <c r="M164" s="216"/>
      <c r="N164" s="217"/>
      <c r="O164" s="217"/>
      <c r="P164" s="217"/>
      <c r="Q164" s="217"/>
      <c r="R164" s="217"/>
      <c r="S164" s="217"/>
      <c r="T164" s="218"/>
      <c r="AT164" s="215" t="s">
        <v>157</v>
      </c>
      <c r="AU164" s="215" t="s">
        <v>83</v>
      </c>
      <c r="AV164" s="14" t="s">
        <v>159</v>
      </c>
      <c r="AW164" s="14" t="s">
        <v>35</v>
      </c>
      <c r="AX164" s="14" t="s">
        <v>81</v>
      </c>
      <c r="AY164" s="215" t="s">
        <v>145</v>
      </c>
    </row>
    <row r="165" spans="1:65" s="2" customFormat="1" ht="24.2" customHeight="1">
      <c r="A165" s="35"/>
      <c r="B165" s="36"/>
      <c r="C165" s="174" t="s">
        <v>321</v>
      </c>
      <c r="D165" s="174" t="s">
        <v>148</v>
      </c>
      <c r="E165" s="175" t="s">
        <v>525</v>
      </c>
      <c r="F165" s="176" t="s">
        <v>526</v>
      </c>
      <c r="G165" s="177" t="s">
        <v>264</v>
      </c>
      <c r="H165" s="178">
        <v>99.43</v>
      </c>
      <c r="I165" s="179"/>
      <c r="J165" s="180">
        <f>ROUND(I165*H165,2)</f>
        <v>0</v>
      </c>
      <c r="K165" s="176" t="s">
        <v>151</v>
      </c>
      <c r="L165" s="40"/>
      <c r="M165" s="181" t="s">
        <v>19</v>
      </c>
      <c r="N165" s="182" t="s">
        <v>44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159</v>
      </c>
      <c r="AT165" s="185" t="s">
        <v>148</v>
      </c>
      <c r="AU165" s="185" t="s">
        <v>83</v>
      </c>
      <c r="AY165" s="18" t="s">
        <v>145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81</v>
      </c>
      <c r="BK165" s="186">
        <f>ROUND(I165*H165,2)</f>
        <v>0</v>
      </c>
      <c r="BL165" s="18" t="s">
        <v>159</v>
      </c>
      <c r="BM165" s="185" t="s">
        <v>817</v>
      </c>
    </row>
    <row r="166" spans="1:47" s="2" customFormat="1" ht="19.5">
      <c r="A166" s="35"/>
      <c r="B166" s="36"/>
      <c r="C166" s="37"/>
      <c r="D166" s="187" t="s">
        <v>154</v>
      </c>
      <c r="E166" s="37"/>
      <c r="F166" s="188" t="s">
        <v>528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154</v>
      </c>
      <c r="AU166" s="18" t="s">
        <v>83</v>
      </c>
    </row>
    <row r="167" spans="1:47" s="2" customFormat="1" ht="11.25">
      <c r="A167" s="35"/>
      <c r="B167" s="36"/>
      <c r="C167" s="37"/>
      <c r="D167" s="192" t="s">
        <v>155</v>
      </c>
      <c r="E167" s="37"/>
      <c r="F167" s="193" t="s">
        <v>529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155</v>
      </c>
      <c r="AU167" s="18" t="s">
        <v>83</v>
      </c>
    </row>
    <row r="168" spans="2:51" s="13" customFormat="1" ht="11.25">
      <c r="B168" s="194"/>
      <c r="C168" s="195"/>
      <c r="D168" s="187" t="s">
        <v>157</v>
      </c>
      <c r="E168" s="196" t="s">
        <v>19</v>
      </c>
      <c r="F168" s="197" t="s">
        <v>818</v>
      </c>
      <c r="G168" s="195"/>
      <c r="H168" s="198">
        <v>99.43</v>
      </c>
      <c r="I168" s="199"/>
      <c r="J168" s="195"/>
      <c r="K168" s="195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157</v>
      </c>
      <c r="AU168" s="204" t="s">
        <v>83</v>
      </c>
      <c r="AV168" s="13" t="s">
        <v>83</v>
      </c>
      <c r="AW168" s="13" t="s">
        <v>35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87" t="s">
        <v>157</v>
      </c>
      <c r="E169" s="207" t="s">
        <v>19</v>
      </c>
      <c r="F169" s="208" t="s">
        <v>158</v>
      </c>
      <c r="G169" s="206"/>
      <c r="H169" s="209">
        <v>99.43</v>
      </c>
      <c r="I169" s="210"/>
      <c r="J169" s="206"/>
      <c r="K169" s="206"/>
      <c r="L169" s="211"/>
      <c r="M169" s="216"/>
      <c r="N169" s="217"/>
      <c r="O169" s="217"/>
      <c r="P169" s="217"/>
      <c r="Q169" s="217"/>
      <c r="R169" s="217"/>
      <c r="S169" s="217"/>
      <c r="T169" s="218"/>
      <c r="AT169" s="215" t="s">
        <v>157</v>
      </c>
      <c r="AU169" s="215" t="s">
        <v>83</v>
      </c>
      <c r="AV169" s="14" t="s">
        <v>159</v>
      </c>
      <c r="AW169" s="14" t="s">
        <v>35</v>
      </c>
      <c r="AX169" s="14" t="s">
        <v>81</v>
      </c>
      <c r="AY169" s="215" t="s">
        <v>145</v>
      </c>
    </row>
    <row r="170" spans="2:63" s="12" customFormat="1" ht="22.9" customHeight="1">
      <c r="B170" s="158"/>
      <c r="C170" s="159"/>
      <c r="D170" s="160" t="s">
        <v>72</v>
      </c>
      <c r="E170" s="172" t="s">
        <v>144</v>
      </c>
      <c r="F170" s="172" t="s">
        <v>540</v>
      </c>
      <c r="G170" s="159"/>
      <c r="H170" s="159"/>
      <c r="I170" s="162"/>
      <c r="J170" s="173">
        <f>BK170</f>
        <v>0</v>
      </c>
      <c r="K170" s="159"/>
      <c r="L170" s="164"/>
      <c r="M170" s="165"/>
      <c r="N170" s="166"/>
      <c r="O170" s="166"/>
      <c r="P170" s="167">
        <f>SUM(P171:P256)</f>
        <v>0</v>
      </c>
      <c r="Q170" s="166"/>
      <c r="R170" s="167">
        <f>SUM(R171:R256)</f>
        <v>57.62745392000001</v>
      </c>
      <c r="S170" s="166"/>
      <c r="T170" s="168">
        <f>SUM(T171:T256)</f>
        <v>0</v>
      </c>
      <c r="AR170" s="169" t="s">
        <v>81</v>
      </c>
      <c r="AT170" s="170" t="s">
        <v>72</v>
      </c>
      <c r="AU170" s="170" t="s">
        <v>81</v>
      </c>
      <c r="AY170" s="169" t="s">
        <v>145</v>
      </c>
      <c r="BK170" s="171">
        <f>SUM(BK171:BK256)</f>
        <v>0</v>
      </c>
    </row>
    <row r="171" spans="1:65" s="2" customFormat="1" ht="16.5" customHeight="1">
      <c r="A171" s="35"/>
      <c r="B171" s="36"/>
      <c r="C171" s="174" t="s">
        <v>8</v>
      </c>
      <c r="D171" s="174" t="s">
        <v>148</v>
      </c>
      <c r="E171" s="175" t="s">
        <v>542</v>
      </c>
      <c r="F171" s="176" t="s">
        <v>543</v>
      </c>
      <c r="G171" s="177" t="s">
        <v>264</v>
      </c>
      <c r="H171" s="178">
        <v>0.069</v>
      </c>
      <c r="I171" s="179"/>
      <c r="J171" s="180">
        <f>ROUND(I171*H171,2)</f>
        <v>0</v>
      </c>
      <c r="K171" s="176" t="s">
        <v>151</v>
      </c>
      <c r="L171" s="40"/>
      <c r="M171" s="181" t="s">
        <v>19</v>
      </c>
      <c r="N171" s="182" t="s">
        <v>44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159</v>
      </c>
      <c r="AT171" s="185" t="s">
        <v>148</v>
      </c>
      <c r="AU171" s="185" t="s">
        <v>83</v>
      </c>
      <c r="AY171" s="18" t="s">
        <v>145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81</v>
      </c>
      <c r="BK171" s="186">
        <f>ROUND(I171*H171,2)</f>
        <v>0</v>
      </c>
      <c r="BL171" s="18" t="s">
        <v>159</v>
      </c>
      <c r="BM171" s="185" t="s">
        <v>819</v>
      </c>
    </row>
    <row r="172" spans="1:47" s="2" customFormat="1" ht="11.25">
      <c r="A172" s="35"/>
      <c r="B172" s="36"/>
      <c r="C172" s="37"/>
      <c r="D172" s="187" t="s">
        <v>154</v>
      </c>
      <c r="E172" s="37"/>
      <c r="F172" s="188" t="s">
        <v>545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154</v>
      </c>
      <c r="AU172" s="18" t="s">
        <v>83</v>
      </c>
    </row>
    <row r="173" spans="1:47" s="2" customFormat="1" ht="11.25">
      <c r="A173" s="35"/>
      <c r="B173" s="36"/>
      <c r="C173" s="37"/>
      <c r="D173" s="192" t="s">
        <v>155</v>
      </c>
      <c r="E173" s="37"/>
      <c r="F173" s="193" t="s">
        <v>546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155</v>
      </c>
      <c r="AU173" s="18" t="s">
        <v>83</v>
      </c>
    </row>
    <row r="174" spans="1:47" s="2" customFormat="1" ht="39">
      <c r="A174" s="35"/>
      <c r="B174" s="36"/>
      <c r="C174" s="37"/>
      <c r="D174" s="187" t="s">
        <v>183</v>
      </c>
      <c r="E174" s="37"/>
      <c r="F174" s="219" t="s">
        <v>547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183</v>
      </c>
      <c r="AU174" s="18" t="s">
        <v>83</v>
      </c>
    </row>
    <row r="175" spans="2:51" s="15" customFormat="1" ht="11.25">
      <c r="B175" s="220"/>
      <c r="C175" s="221"/>
      <c r="D175" s="187" t="s">
        <v>157</v>
      </c>
      <c r="E175" s="222" t="s">
        <v>19</v>
      </c>
      <c r="F175" s="223" t="s">
        <v>820</v>
      </c>
      <c r="G175" s="221"/>
      <c r="H175" s="222" t="s">
        <v>19</v>
      </c>
      <c r="I175" s="224"/>
      <c r="J175" s="221"/>
      <c r="K175" s="221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157</v>
      </c>
      <c r="AU175" s="229" t="s">
        <v>83</v>
      </c>
      <c r="AV175" s="15" t="s">
        <v>81</v>
      </c>
      <c r="AW175" s="15" t="s">
        <v>35</v>
      </c>
      <c r="AX175" s="15" t="s">
        <v>73</v>
      </c>
      <c r="AY175" s="229" t="s">
        <v>145</v>
      </c>
    </row>
    <row r="176" spans="2:51" s="13" customFormat="1" ht="22.5">
      <c r="B176" s="194"/>
      <c r="C176" s="195"/>
      <c r="D176" s="187" t="s">
        <v>157</v>
      </c>
      <c r="E176" s="196" t="s">
        <v>19</v>
      </c>
      <c r="F176" s="197" t="s">
        <v>821</v>
      </c>
      <c r="G176" s="195"/>
      <c r="H176" s="198">
        <v>0.069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157</v>
      </c>
      <c r="AU176" s="204" t="s">
        <v>83</v>
      </c>
      <c r="AV176" s="13" t="s">
        <v>83</v>
      </c>
      <c r="AW176" s="13" t="s">
        <v>35</v>
      </c>
      <c r="AX176" s="13" t="s">
        <v>73</v>
      </c>
      <c r="AY176" s="204" t="s">
        <v>145</v>
      </c>
    </row>
    <row r="177" spans="2:51" s="14" customFormat="1" ht="11.25">
      <c r="B177" s="205"/>
      <c r="C177" s="206"/>
      <c r="D177" s="187" t="s">
        <v>157</v>
      </c>
      <c r="E177" s="207" t="s">
        <v>19</v>
      </c>
      <c r="F177" s="208" t="s">
        <v>158</v>
      </c>
      <c r="G177" s="206"/>
      <c r="H177" s="209">
        <v>0.069</v>
      </c>
      <c r="I177" s="210"/>
      <c r="J177" s="206"/>
      <c r="K177" s="206"/>
      <c r="L177" s="211"/>
      <c r="M177" s="216"/>
      <c r="N177" s="217"/>
      <c r="O177" s="217"/>
      <c r="P177" s="217"/>
      <c r="Q177" s="217"/>
      <c r="R177" s="217"/>
      <c r="S177" s="217"/>
      <c r="T177" s="218"/>
      <c r="AT177" s="215" t="s">
        <v>157</v>
      </c>
      <c r="AU177" s="215" t="s">
        <v>83</v>
      </c>
      <c r="AV177" s="14" t="s">
        <v>159</v>
      </c>
      <c r="AW177" s="14" t="s">
        <v>35</v>
      </c>
      <c r="AX177" s="14" t="s">
        <v>81</v>
      </c>
      <c r="AY177" s="215" t="s">
        <v>145</v>
      </c>
    </row>
    <row r="178" spans="1:65" s="2" customFormat="1" ht="16.5" customHeight="1">
      <c r="A178" s="35"/>
      <c r="B178" s="36"/>
      <c r="C178" s="174" t="s">
        <v>337</v>
      </c>
      <c r="D178" s="174" t="s">
        <v>148</v>
      </c>
      <c r="E178" s="175" t="s">
        <v>822</v>
      </c>
      <c r="F178" s="176" t="s">
        <v>566</v>
      </c>
      <c r="G178" s="177" t="s">
        <v>230</v>
      </c>
      <c r="H178" s="178">
        <v>15.51</v>
      </c>
      <c r="I178" s="179"/>
      <c r="J178" s="180">
        <f>ROUND(I178*H178,2)</f>
        <v>0</v>
      </c>
      <c r="K178" s="176" t="s">
        <v>151</v>
      </c>
      <c r="L178" s="40"/>
      <c r="M178" s="181" t="s">
        <v>19</v>
      </c>
      <c r="N178" s="182" t="s">
        <v>44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159</v>
      </c>
      <c r="AT178" s="185" t="s">
        <v>148</v>
      </c>
      <c r="AU178" s="185" t="s">
        <v>83</v>
      </c>
      <c r="AY178" s="18" t="s">
        <v>145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81</v>
      </c>
      <c r="BK178" s="186">
        <f>ROUND(I178*H178,2)</f>
        <v>0</v>
      </c>
      <c r="BL178" s="18" t="s">
        <v>159</v>
      </c>
      <c r="BM178" s="185" t="s">
        <v>823</v>
      </c>
    </row>
    <row r="179" spans="1:47" s="2" customFormat="1" ht="19.5">
      <c r="A179" s="35"/>
      <c r="B179" s="36"/>
      <c r="C179" s="37"/>
      <c r="D179" s="187" t="s">
        <v>154</v>
      </c>
      <c r="E179" s="37"/>
      <c r="F179" s="188" t="s">
        <v>568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154</v>
      </c>
      <c r="AU179" s="18" t="s">
        <v>83</v>
      </c>
    </row>
    <row r="180" spans="1:47" s="2" customFormat="1" ht="11.25">
      <c r="A180" s="35"/>
      <c r="B180" s="36"/>
      <c r="C180" s="37"/>
      <c r="D180" s="192" t="s">
        <v>155</v>
      </c>
      <c r="E180" s="37"/>
      <c r="F180" s="193" t="s">
        <v>824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155</v>
      </c>
      <c r="AU180" s="18" t="s">
        <v>83</v>
      </c>
    </row>
    <row r="181" spans="2:51" s="15" customFormat="1" ht="11.25">
      <c r="B181" s="220"/>
      <c r="C181" s="221"/>
      <c r="D181" s="187" t="s">
        <v>157</v>
      </c>
      <c r="E181" s="222" t="s">
        <v>19</v>
      </c>
      <c r="F181" s="223" t="s">
        <v>700</v>
      </c>
      <c r="G181" s="221"/>
      <c r="H181" s="222" t="s">
        <v>19</v>
      </c>
      <c r="I181" s="224"/>
      <c r="J181" s="221"/>
      <c r="K181" s="221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83</v>
      </c>
      <c r="AV181" s="15" t="s">
        <v>81</v>
      </c>
      <c r="AW181" s="15" t="s">
        <v>35</v>
      </c>
      <c r="AX181" s="15" t="s">
        <v>73</v>
      </c>
      <c r="AY181" s="229" t="s">
        <v>145</v>
      </c>
    </row>
    <row r="182" spans="2:51" s="13" customFormat="1" ht="11.25">
      <c r="B182" s="194"/>
      <c r="C182" s="195"/>
      <c r="D182" s="187" t="s">
        <v>157</v>
      </c>
      <c r="E182" s="196" t="s">
        <v>19</v>
      </c>
      <c r="F182" s="197" t="s">
        <v>825</v>
      </c>
      <c r="G182" s="195"/>
      <c r="H182" s="198">
        <v>15.51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157</v>
      </c>
      <c r="AU182" s="204" t="s">
        <v>83</v>
      </c>
      <c r="AV182" s="13" t="s">
        <v>83</v>
      </c>
      <c r="AW182" s="13" t="s">
        <v>35</v>
      </c>
      <c r="AX182" s="13" t="s">
        <v>73</v>
      </c>
      <c r="AY182" s="204" t="s">
        <v>145</v>
      </c>
    </row>
    <row r="183" spans="2:51" s="14" customFormat="1" ht="11.25">
      <c r="B183" s="205"/>
      <c r="C183" s="206"/>
      <c r="D183" s="187" t="s">
        <v>157</v>
      </c>
      <c r="E183" s="207" t="s">
        <v>19</v>
      </c>
      <c r="F183" s="208" t="s">
        <v>158</v>
      </c>
      <c r="G183" s="206"/>
      <c r="H183" s="209">
        <v>15.51</v>
      </c>
      <c r="I183" s="210"/>
      <c r="J183" s="206"/>
      <c r="K183" s="206"/>
      <c r="L183" s="211"/>
      <c r="M183" s="216"/>
      <c r="N183" s="217"/>
      <c r="O183" s="217"/>
      <c r="P183" s="217"/>
      <c r="Q183" s="217"/>
      <c r="R183" s="217"/>
      <c r="S183" s="217"/>
      <c r="T183" s="218"/>
      <c r="AT183" s="215" t="s">
        <v>157</v>
      </c>
      <c r="AU183" s="215" t="s">
        <v>83</v>
      </c>
      <c r="AV183" s="14" t="s">
        <v>159</v>
      </c>
      <c r="AW183" s="14" t="s">
        <v>35</v>
      </c>
      <c r="AX183" s="14" t="s">
        <v>81</v>
      </c>
      <c r="AY183" s="215" t="s">
        <v>145</v>
      </c>
    </row>
    <row r="184" spans="1:65" s="2" customFormat="1" ht="16.5" customHeight="1">
      <c r="A184" s="35"/>
      <c r="B184" s="36"/>
      <c r="C184" s="174" t="s">
        <v>345</v>
      </c>
      <c r="D184" s="174" t="s">
        <v>148</v>
      </c>
      <c r="E184" s="175" t="s">
        <v>565</v>
      </c>
      <c r="F184" s="176" t="s">
        <v>566</v>
      </c>
      <c r="G184" s="177" t="s">
        <v>230</v>
      </c>
      <c r="H184" s="178">
        <v>41.206</v>
      </c>
      <c r="I184" s="179"/>
      <c r="J184" s="180">
        <f>ROUND(I184*H184,2)</f>
        <v>0</v>
      </c>
      <c r="K184" s="176" t="s">
        <v>151</v>
      </c>
      <c r="L184" s="40"/>
      <c r="M184" s="181" t="s">
        <v>19</v>
      </c>
      <c r="N184" s="182" t="s">
        <v>44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159</v>
      </c>
      <c r="AT184" s="185" t="s">
        <v>148</v>
      </c>
      <c r="AU184" s="185" t="s">
        <v>83</v>
      </c>
      <c r="AY184" s="18" t="s">
        <v>145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81</v>
      </c>
      <c r="BK184" s="186">
        <f>ROUND(I184*H184,2)</f>
        <v>0</v>
      </c>
      <c r="BL184" s="18" t="s">
        <v>159</v>
      </c>
      <c r="BM184" s="185" t="s">
        <v>826</v>
      </c>
    </row>
    <row r="185" spans="1:47" s="2" customFormat="1" ht="19.5">
      <c r="A185" s="35"/>
      <c r="B185" s="36"/>
      <c r="C185" s="37"/>
      <c r="D185" s="187" t="s">
        <v>154</v>
      </c>
      <c r="E185" s="37"/>
      <c r="F185" s="188" t="s">
        <v>568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154</v>
      </c>
      <c r="AU185" s="18" t="s">
        <v>83</v>
      </c>
    </row>
    <row r="186" spans="1:47" s="2" customFormat="1" ht="11.25">
      <c r="A186" s="35"/>
      <c r="B186" s="36"/>
      <c r="C186" s="37"/>
      <c r="D186" s="192" t="s">
        <v>155</v>
      </c>
      <c r="E186" s="37"/>
      <c r="F186" s="193" t="s">
        <v>569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155</v>
      </c>
      <c r="AU186" s="18" t="s">
        <v>83</v>
      </c>
    </row>
    <row r="187" spans="2:51" s="15" customFormat="1" ht="11.25">
      <c r="B187" s="220"/>
      <c r="C187" s="221"/>
      <c r="D187" s="187" t="s">
        <v>157</v>
      </c>
      <c r="E187" s="222" t="s">
        <v>19</v>
      </c>
      <c r="F187" s="223" t="s">
        <v>827</v>
      </c>
      <c r="G187" s="221"/>
      <c r="H187" s="222" t="s">
        <v>19</v>
      </c>
      <c r="I187" s="224"/>
      <c r="J187" s="221"/>
      <c r="K187" s="221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83</v>
      </c>
      <c r="AV187" s="15" t="s">
        <v>81</v>
      </c>
      <c r="AW187" s="15" t="s">
        <v>35</v>
      </c>
      <c r="AX187" s="15" t="s">
        <v>73</v>
      </c>
      <c r="AY187" s="229" t="s">
        <v>145</v>
      </c>
    </row>
    <row r="188" spans="2:51" s="13" customFormat="1" ht="11.25">
      <c r="B188" s="194"/>
      <c r="C188" s="195"/>
      <c r="D188" s="187" t="s">
        <v>157</v>
      </c>
      <c r="E188" s="196" t="s">
        <v>19</v>
      </c>
      <c r="F188" s="197" t="s">
        <v>828</v>
      </c>
      <c r="G188" s="195"/>
      <c r="H188" s="198">
        <v>41.206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157</v>
      </c>
      <c r="AU188" s="204" t="s">
        <v>83</v>
      </c>
      <c r="AV188" s="13" t="s">
        <v>83</v>
      </c>
      <c r="AW188" s="13" t="s">
        <v>35</v>
      </c>
      <c r="AX188" s="13" t="s">
        <v>73</v>
      </c>
      <c r="AY188" s="204" t="s">
        <v>145</v>
      </c>
    </row>
    <row r="189" spans="2:51" s="14" customFormat="1" ht="11.25">
      <c r="B189" s="205"/>
      <c r="C189" s="206"/>
      <c r="D189" s="187" t="s">
        <v>157</v>
      </c>
      <c r="E189" s="207" t="s">
        <v>19</v>
      </c>
      <c r="F189" s="208" t="s">
        <v>158</v>
      </c>
      <c r="G189" s="206"/>
      <c r="H189" s="209">
        <v>41.206</v>
      </c>
      <c r="I189" s="210"/>
      <c r="J189" s="206"/>
      <c r="K189" s="206"/>
      <c r="L189" s="211"/>
      <c r="M189" s="216"/>
      <c r="N189" s="217"/>
      <c r="O189" s="217"/>
      <c r="P189" s="217"/>
      <c r="Q189" s="217"/>
      <c r="R189" s="217"/>
      <c r="S189" s="217"/>
      <c r="T189" s="218"/>
      <c r="AT189" s="215" t="s">
        <v>157</v>
      </c>
      <c r="AU189" s="215" t="s">
        <v>83</v>
      </c>
      <c r="AV189" s="14" t="s">
        <v>159</v>
      </c>
      <c r="AW189" s="14" t="s">
        <v>35</v>
      </c>
      <c r="AX189" s="14" t="s">
        <v>81</v>
      </c>
      <c r="AY189" s="215" t="s">
        <v>145</v>
      </c>
    </row>
    <row r="190" spans="1:65" s="2" customFormat="1" ht="16.5" customHeight="1">
      <c r="A190" s="35"/>
      <c r="B190" s="36"/>
      <c r="C190" s="174" t="s">
        <v>353</v>
      </c>
      <c r="D190" s="174" t="s">
        <v>148</v>
      </c>
      <c r="E190" s="175" t="s">
        <v>829</v>
      </c>
      <c r="F190" s="176" t="s">
        <v>830</v>
      </c>
      <c r="G190" s="177" t="s">
        <v>230</v>
      </c>
      <c r="H190" s="178">
        <v>69.656</v>
      </c>
      <c r="I190" s="179"/>
      <c r="J190" s="180">
        <f>ROUND(I190*H190,2)</f>
        <v>0</v>
      </c>
      <c r="K190" s="176" t="s">
        <v>151</v>
      </c>
      <c r="L190" s="40"/>
      <c r="M190" s="181" t="s">
        <v>19</v>
      </c>
      <c r="N190" s="182" t="s">
        <v>44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159</v>
      </c>
      <c r="AT190" s="185" t="s">
        <v>148</v>
      </c>
      <c r="AU190" s="185" t="s">
        <v>83</v>
      </c>
      <c r="AY190" s="18" t="s">
        <v>145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81</v>
      </c>
      <c r="BK190" s="186">
        <f>ROUND(I190*H190,2)</f>
        <v>0</v>
      </c>
      <c r="BL190" s="18" t="s">
        <v>159</v>
      </c>
      <c r="BM190" s="185" t="s">
        <v>831</v>
      </c>
    </row>
    <row r="191" spans="1:47" s="2" customFormat="1" ht="19.5">
      <c r="A191" s="35"/>
      <c r="B191" s="36"/>
      <c r="C191" s="37"/>
      <c r="D191" s="187" t="s">
        <v>154</v>
      </c>
      <c r="E191" s="37"/>
      <c r="F191" s="188" t="s">
        <v>832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154</v>
      </c>
      <c r="AU191" s="18" t="s">
        <v>83</v>
      </c>
    </row>
    <row r="192" spans="1:47" s="2" customFormat="1" ht="11.25">
      <c r="A192" s="35"/>
      <c r="B192" s="36"/>
      <c r="C192" s="37"/>
      <c r="D192" s="192" t="s">
        <v>155</v>
      </c>
      <c r="E192" s="37"/>
      <c r="F192" s="193" t="s">
        <v>833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155</v>
      </c>
      <c r="AU192" s="18" t="s">
        <v>83</v>
      </c>
    </row>
    <row r="193" spans="2:51" s="15" customFormat="1" ht="11.25">
      <c r="B193" s="220"/>
      <c r="C193" s="221"/>
      <c r="D193" s="187" t="s">
        <v>157</v>
      </c>
      <c r="E193" s="222" t="s">
        <v>19</v>
      </c>
      <c r="F193" s="223" t="s">
        <v>700</v>
      </c>
      <c r="G193" s="221"/>
      <c r="H193" s="222" t="s">
        <v>19</v>
      </c>
      <c r="I193" s="224"/>
      <c r="J193" s="221"/>
      <c r="K193" s="221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83</v>
      </c>
      <c r="AV193" s="15" t="s">
        <v>81</v>
      </c>
      <c r="AW193" s="15" t="s">
        <v>35</v>
      </c>
      <c r="AX193" s="15" t="s">
        <v>73</v>
      </c>
      <c r="AY193" s="229" t="s">
        <v>145</v>
      </c>
    </row>
    <row r="194" spans="2:51" s="13" customFormat="1" ht="11.25">
      <c r="B194" s="194"/>
      <c r="C194" s="195"/>
      <c r="D194" s="187" t="s">
        <v>157</v>
      </c>
      <c r="E194" s="196" t="s">
        <v>19</v>
      </c>
      <c r="F194" s="197" t="s">
        <v>834</v>
      </c>
      <c r="G194" s="195"/>
      <c r="H194" s="198">
        <v>69.656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157</v>
      </c>
      <c r="AU194" s="204" t="s">
        <v>83</v>
      </c>
      <c r="AV194" s="13" t="s">
        <v>83</v>
      </c>
      <c r="AW194" s="13" t="s">
        <v>35</v>
      </c>
      <c r="AX194" s="13" t="s">
        <v>73</v>
      </c>
      <c r="AY194" s="204" t="s">
        <v>145</v>
      </c>
    </row>
    <row r="195" spans="2:51" s="14" customFormat="1" ht="11.25">
      <c r="B195" s="205"/>
      <c r="C195" s="206"/>
      <c r="D195" s="187" t="s">
        <v>157</v>
      </c>
      <c r="E195" s="207" t="s">
        <v>19</v>
      </c>
      <c r="F195" s="208" t="s">
        <v>158</v>
      </c>
      <c r="G195" s="206"/>
      <c r="H195" s="209">
        <v>69.656</v>
      </c>
      <c r="I195" s="210"/>
      <c r="J195" s="206"/>
      <c r="K195" s="206"/>
      <c r="L195" s="211"/>
      <c r="M195" s="216"/>
      <c r="N195" s="217"/>
      <c r="O195" s="217"/>
      <c r="P195" s="217"/>
      <c r="Q195" s="217"/>
      <c r="R195" s="217"/>
      <c r="S195" s="217"/>
      <c r="T195" s="218"/>
      <c r="AT195" s="215" t="s">
        <v>157</v>
      </c>
      <c r="AU195" s="215" t="s">
        <v>83</v>
      </c>
      <c r="AV195" s="14" t="s">
        <v>159</v>
      </c>
      <c r="AW195" s="14" t="s">
        <v>35</v>
      </c>
      <c r="AX195" s="14" t="s">
        <v>81</v>
      </c>
      <c r="AY195" s="215" t="s">
        <v>145</v>
      </c>
    </row>
    <row r="196" spans="1:65" s="2" customFormat="1" ht="16.5" customHeight="1">
      <c r="A196" s="35"/>
      <c r="B196" s="36"/>
      <c r="C196" s="174" t="s">
        <v>362</v>
      </c>
      <c r="D196" s="174" t="s">
        <v>148</v>
      </c>
      <c r="E196" s="175" t="s">
        <v>835</v>
      </c>
      <c r="F196" s="176" t="s">
        <v>836</v>
      </c>
      <c r="G196" s="177" t="s">
        <v>230</v>
      </c>
      <c r="H196" s="178">
        <v>276.997</v>
      </c>
      <c r="I196" s="179"/>
      <c r="J196" s="180">
        <f>ROUND(I196*H196,2)</f>
        <v>0</v>
      </c>
      <c r="K196" s="176" t="s">
        <v>151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159</v>
      </c>
      <c r="AT196" s="185" t="s">
        <v>148</v>
      </c>
      <c r="AU196" s="185" t="s">
        <v>83</v>
      </c>
      <c r="AY196" s="18" t="s">
        <v>145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159</v>
      </c>
      <c r="BM196" s="185" t="s">
        <v>837</v>
      </c>
    </row>
    <row r="197" spans="1:47" s="2" customFormat="1" ht="19.5">
      <c r="A197" s="35"/>
      <c r="B197" s="36"/>
      <c r="C197" s="37"/>
      <c r="D197" s="187" t="s">
        <v>154</v>
      </c>
      <c r="E197" s="37"/>
      <c r="F197" s="188" t="s">
        <v>838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154</v>
      </c>
      <c r="AU197" s="18" t="s">
        <v>83</v>
      </c>
    </row>
    <row r="198" spans="1:47" s="2" customFormat="1" ht="11.25">
      <c r="A198" s="35"/>
      <c r="B198" s="36"/>
      <c r="C198" s="37"/>
      <c r="D198" s="192" t="s">
        <v>155</v>
      </c>
      <c r="E198" s="37"/>
      <c r="F198" s="193" t="s">
        <v>839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155</v>
      </c>
      <c r="AU198" s="18" t="s">
        <v>83</v>
      </c>
    </row>
    <row r="199" spans="2:51" s="15" customFormat="1" ht="11.25">
      <c r="B199" s="220"/>
      <c r="C199" s="221"/>
      <c r="D199" s="187" t="s">
        <v>157</v>
      </c>
      <c r="E199" s="222" t="s">
        <v>19</v>
      </c>
      <c r="F199" s="223" t="s">
        <v>840</v>
      </c>
      <c r="G199" s="221"/>
      <c r="H199" s="222" t="s">
        <v>19</v>
      </c>
      <c r="I199" s="224"/>
      <c r="J199" s="221"/>
      <c r="K199" s="221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83</v>
      </c>
      <c r="AV199" s="15" t="s">
        <v>81</v>
      </c>
      <c r="AW199" s="15" t="s">
        <v>35</v>
      </c>
      <c r="AX199" s="15" t="s">
        <v>73</v>
      </c>
      <c r="AY199" s="229" t="s">
        <v>145</v>
      </c>
    </row>
    <row r="200" spans="2:51" s="13" customFormat="1" ht="11.25">
      <c r="B200" s="194"/>
      <c r="C200" s="195"/>
      <c r="D200" s="187" t="s">
        <v>157</v>
      </c>
      <c r="E200" s="196" t="s">
        <v>19</v>
      </c>
      <c r="F200" s="197" t="s">
        <v>841</v>
      </c>
      <c r="G200" s="195"/>
      <c r="H200" s="198">
        <v>276.997</v>
      </c>
      <c r="I200" s="199"/>
      <c r="J200" s="195"/>
      <c r="K200" s="195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157</v>
      </c>
      <c r="AU200" s="204" t="s">
        <v>83</v>
      </c>
      <c r="AV200" s="13" t="s">
        <v>83</v>
      </c>
      <c r="AW200" s="13" t="s">
        <v>35</v>
      </c>
      <c r="AX200" s="13" t="s">
        <v>73</v>
      </c>
      <c r="AY200" s="204" t="s">
        <v>145</v>
      </c>
    </row>
    <row r="201" spans="2:51" s="14" customFormat="1" ht="11.25">
      <c r="B201" s="205"/>
      <c r="C201" s="206"/>
      <c r="D201" s="187" t="s">
        <v>157</v>
      </c>
      <c r="E201" s="207" t="s">
        <v>19</v>
      </c>
      <c r="F201" s="208" t="s">
        <v>158</v>
      </c>
      <c r="G201" s="206"/>
      <c r="H201" s="209">
        <v>276.997</v>
      </c>
      <c r="I201" s="210"/>
      <c r="J201" s="206"/>
      <c r="K201" s="206"/>
      <c r="L201" s="211"/>
      <c r="M201" s="216"/>
      <c r="N201" s="217"/>
      <c r="O201" s="217"/>
      <c r="P201" s="217"/>
      <c r="Q201" s="217"/>
      <c r="R201" s="217"/>
      <c r="S201" s="217"/>
      <c r="T201" s="218"/>
      <c r="AT201" s="215" t="s">
        <v>157</v>
      </c>
      <c r="AU201" s="215" t="s">
        <v>83</v>
      </c>
      <c r="AV201" s="14" t="s">
        <v>159</v>
      </c>
      <c r="AW201" s="14" t="s">
        <v>35</v>
      </c>
      <c r="AX201" s="14" t="s">
        <v>81</v>
      </c>
      <c r="AY201" s="215" t="s">
        <v>145</v>
      </c>
    </row>
    <row r="202" spans="1:65" s="2" customFormat="1" ht="16.5" customHeight="1">
      <c r="A202" s="35"/>
      <c r="B202" s="36"/>
      <c r="C202" s="174" t="s">
        <v>372</v>
      </c>
      <c r="D202" s="174" t="s">
        <v>148</v>
      </c>
      <c r="E202" s="175" t="s">
        <v>704</v>
      </c>
      <c r="F202" s="176" t="s">
        <v>705</v>
      </c>
      <c r="G202" s="177" t="s">
        <v>230</v>
      </c>
      <c r="H202" s="178">
        <v>330.139</v>
      </c>
      <c r="I202" s="179"/>
      <c r="J202" s="180">
        <f>ROUND(I202*H202,2)</f>
        <v>0</v>
      </c>
      <c r="K202" s="176" t="s">
        <v>151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159</v>
      </c>
      <c r="AT202" s="185" t="s">
        <v>148</v>
      </c>
      <c r="AU202" s="185" t="s">
        <v>83</v>
      </c>
      <c r="AY202" s="18" t="s">
        <v>145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159</v>
      </c>
      <c r="BM202" s="185" t="s">
        <v>842</v>
      </c>
    </row>
    <row r="203" spans="1:47" s="2" customFormat="1" ht="19.5">
      <c r="A203" s="35"/>
      <c r="B203" s="36"/>
      <c r="C203" s="37"/>
      <c r="D203" s="187" t="s">
        <v>154</v>
      </c>
      <c r="E203" s="37"/>
      <c r="F203" s="188" t="s">
        <v>707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154</v>
      </c>
      <c r="AU203" s="18" t="s">
        <v>83</v>
      </c>
    </row>
    <row r="204" spans="1:47" s="2" customFormat="1" ht="11.25">
      <c r="A204" s="35"/>
      <c r="B204" s="36"/>
      <c r="C204" s="37"/>
      <c r="D204" s="192" t="s">
        <v>155</v>
      </c>
      <c r="E204" s="37"/>
      <c r="F204" s="193" t="s">
        <v>708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155</v>
      </c>
      <c r="AU204" s="18" t="s">
        <v>83</v>
      </c>
    </row>
    <row r="205" spans="2:51" s="15" customFormat="1" ht="11.25">
      <c r="B205" s="220"/>
      <c r="C205" s="221"/>
      <c r="D205" s="187" t="s">
        <v>157</v>
      </c>
      <c r="E205" s="222" t="s">
        <v>19</v>
      </c>
      <c r="F205" s="223" t="s">
        <v>709</v>
      </c>
      <c r="G205" s="221"/>
      <c r="H205" s="222" t="s">
        <v>19</v>
      </c>
      <c r="I205" s="224"/>
      <c r="J205" s="221"/>
      <c r="K205" s="221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157</v>
      </c>
      <c r="AU205" s="229" t="s">
        <v>83</v>
      </c>
      <c r="AV205" s="15" t="s">
        <v>81</v>
      </c>
      <c r="AW205" s="15" t="s">
        <v>35</v>
      </c>
      <c r="AX205" s="15" t="s">
        <v>73</v>
      </c>
      <c r="AY205" s="229" t="s">
        <v>145</v>
      </c>
    </row>
    <row r="206" spans="2:51" s="13" customFormat="1" ht="11.25">
      <c r="B206" s="194"/>
      <c r="C206" s="195"/>
      <c r="D206" s="187" t="s">
        <v>157</v>
      </c>
      <c r="E206" s="196" t="s">
        <v>19</v>
      </c>
      <c r="F206" s="197" t="s">
        <v>843</v>
      </c>
      <c r="G206" s="195"/>
      <c r="H206" s="198">
        <v>330.139</v>
      </c>
      <c r="I206" s="199"/>
      <c r="J206" s="195"/>
      <c r="K206" s="195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157</v>
      </c>
      <c r="AU206" s="204" t="s">
        <v>83</v>
      </c>
      <c r="AV206" s="13" t="s">
        <v>83</v>
      </c>
      <c r="AW206" s="13" t="s">
        <v>35</v>
      </c>
      <c r="AX206" s="13" t="s">
        <v>73</v>
      </c>
      <c r="AY206" s="204" t="s">
        <v>145</v>
      </c>
    </row>
    <row r="207" spans="2:51" s="14" customFormat="1" ht="11.25">
      <c r="B207" s="205"/>
      <c r="C207" s="206"/>
      <c r="D207" s="187" t="s">
        <v>157</v>
      </c>
      <c r="E207" s="207" t="s">
        <v>19</v>
      </c>
      <c r="F207" s="208" t="s">
        <v>158</v>
      </c>
      <c r="G207" s="206"/>
      <c r="H207" s="209">
        <v>330.139</v>
      </c>
      <c r="I207" s="210"/>
      <c r="J207" s="206"/>
      <c r="K207" s="206"/>
      <c r="L207" s="211"/>
      <c r="M207" s="216"/>
      <c r="N207" s="217"/>
      <c r="O207" s="217"/>
      <c r="P207" s="217"/>
      <c r="Q207" s="217"/>
      <c r="R207" s="217"/>
      <c r="S207" s="217"/>
      <c r="T207" s="218"/>
      <c r="AT207" s="215" t="s">
        <v>157</v>
      </c>
      <c r="AU207" s="215" t="s">
        <v>83</v>
      </c>
      <c r="AV207" s="14" t="s">
        <v>159</v>
      </c>
      <c r="AW207" s="14" t="s">
        <v>35</v>
      </c>
      <c r="AX207" s="14" t="s">
        <v>81</v>
      </c>
      <c r="AY207" s="215" t="s">
        <v>145</v>
      </c>
    </row>
    <row r="208" spans="1:65" s="2" customFormat="1" ht="24.2" customHeight="1">
      <c r="A208" s="35"/>
      <c r="B208" s="36"/>
      <c r="C208" s="174" t="s">
        <v>7</v>
      </c>
      <c r="D208" s="174" t="s">
        <v>148</v>
      </c>
      <c r="E208" s="175" t="s">
        <v>712</v>
      </c>
      <c r="F208" s="176" t="s">
        <v>713</v>
      </c>
      <c r="G208" s="177" t="s">
        <v>230</v>
      </c>
      <c r="H208" s="178">
        <v>14.772</v>
      </c>
      <c r="I208" s="179"/>
      <c r="J208" s="180">
        <f>ROUND(I208*H208,2)</f>
        <v>0</v>
      </c>
      <c r="K208" s="176" t="s">
        <v>151</v>
      </c>
      <c r="L208" s="40"/>
      <c r="M208" s="181" t="s">
        <v>19</v>
      </c>
      <c r="N208" s="182" t="s">
        <v>44</v>
      </c>
      <c r="O208" s="65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159</v>
      </c>
      <c r="AT208" s="185" t="s">
        <v>148</v>
      </c>
      <c r="AU208" s="185" t="s">
        <v>83</v>
      </c>
      <c r="AY208" s="18" t="s">
        <v>145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81</v>
      </c>
      <c r="BK208" s="186">
        <f>ROUND(I208*H208,2)</f>
        <v>0</v>
      </c>
      <c r="BL208" s="18" t="s">
        <v>159</v>
      </c>
      <c r="BM208" s="185" t="s">
        <v>844</v>
      </c>
    </row>
    <row r="209" spans="1:47" s="2" customFormat="1" ht="19.5">
      <c r="A209" s="35"/>
      <c r="B209" s="36"/>
      <c r="C209" s="37"/>
      <c r="D209" s="187" t="s">
        <v>154</v>
      </c>
      <c r="E209" s="37"/>
      <c r="F209" s="188" t="s">
        <v>715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154</v>
      </c>
      <c r="AU209" s="18" t="s">
        <v>83</v>
      </c>
    </row>
    <row r="210" spans="1:47" s="2" customFormat="1" ht="11.25">
      <c r="A210" s="35"/>
      <c r="B210" s="36"/>
      <c r="C210" s="37"/>
      <c r="D210" s="192" t="s">
        <v>155</v>
      </c>
      <c r="E210" s="37"/>
      <c r="F210" s="193" t="s">
        <v>716</v>
      </c>
      <c r="G210" s="37"/>
      <c r="H210" s="37"/>
      <c r="I210" s="189"/>
      <c r="J210" s="37"/>
      <c r="K210" s="37"/>
      <c r="L210" s="40"/>
      <c r="M210" s="190"/>
      <c r="N210" s="191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155</v>
      </c>
      <c r="AU210" s="18" t="s">
        <v>83</v>
      </c>
    </row>
    <row r="211" spans="2:51" s="13" customFormat="1" ht="11.25">
      <c r="B211" s="194"/>
      <c r="C211" s="195"/>
      <c r="D211" s="187" t="s">
        <v>157</v>
      </c>
      <c r="E211" s="196" t="s">
        <v>19</v>
      </c>
      <c r="F211" s="197" t="s">
        <v>845</v>
      </c>
      <c r="G211" s="195"/>
      <c r="H211" s="198">
        <v>14.772</v>
      </c>
      <c r="I211" s="199"/>
      <c r="J211" s="195"/>
      <c r="K211" s="195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157</v>
      </c>
      <c r="AU211" s="204" t="s">
        <v>83</v>
      </c>
      <c r="AV211" s="13" t="s">
        <v>83</v>
      </c>
      <c r="AW211" s="13" t="s">
        <v>35</v>
      </c>
      <c r="AX211" s="13" t="s">
        <v>73</v>
      </c>
      <c r="AY211" s="204" t="s">
        <v>145</v>
      </c>
    </row>
    <row r="212" spans="2:51" s="14" customFormat="1" ht="11.25">
      <c r="B212" s="205"/>
      <c r="C212" s="206"/>
      <c r="D212" s="187" t="s">
        <v>157</v>
      </c>
      <c r="E212" s="207" t="s">
        <v>19</v>
      </c>
      <c r="F212" s="208" t="s">
        <v>158</v>
      </c>
      <c r="G212" s="206"/>
      <c r="H212" s="209">
        <v>14.772</v>
      </c>
      <c r="I212" s="210"/>
      <c r="J212" s="206"/>
      <c r="K212" s="206"/>
      <c r="L212" s="211"/>
      <c r="M212" s="216"/>
      <c r="N212" s="217"/>
      <c r="O212" s="217"/>
      <c r="P212" s="217"/>
      <c r="Q212" s="217"/>
      <c r="R212" s="217"/>
      <c r="S212" s="217"/>
      <c r="T212" s="218"/>
      <c r="AT212" s="215" t="s">
        <v>157</v>
      </c>
      <c r="AU212" s="215" t="s">
        <v>83</v>
      </c>
      <c r="AV212" s="14" t="s">
        <v>159</v>
      </c>
      <c r="AW212" s="14" t="s">
        <v>35</v>
      </c>
      <c r="AX212" s="14" t="s">
        <v>81</v>
      </c>
      <c r="AY212" s="215" t="s">
        <v>145</v>
      </c>
    </row>
    <row r="213" spans="1:65" s="2" customFormat="1" ht="16.5" customHeight="1">
      <c r="A213" s="35"/>
      <c r="B213" s="36"/>
      <c r="C213" s="174" t="s">
        <v>517</v>
      </c>
      <c r="D213" s="174" t="s">
        <v>148</v>
      </c>
      <c r="E213" s="175" t="s">
        <v>589</v>
      </c>
      <c r="F213" s="176" t="s">
        <v>590</v>
      </c>
      <c r="G213" s="177" t="s">
        <v>264</v>
      </c>
      <c r="H213" s="178">
        <v>19.09</v>
      </c>
      <c r="I213" s="179"/>
      <c r="J213" s="180">
        <f>ROUND(I213*H213,2)</f>
        <v>0</v>
      </c>
      <c r="K213" s="176" t="s">
        <v>151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159</v>
      </c>
      <c r="AT213" s="185" t="s">
        <v>148</v>
      </c>
      <c r="AU213" s="185" t="s">
        <v>83</v>
      </c>
      <c r="AY213" s="18" t="s">
        <v>145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159</v>
      </c>
      <c r="BM213" s="185" t="s">
        <v>846</v>
      </c>
    </row>
    <row r="214" spans="1:47" s="2" customFormat="1" ht="11.25">
      <c r="A214" s="35"/>
      <c r="B214" s="36"/>
      <c r="C214" s="37"/>
      <c r="D214" s="187" t="s">
        <v>154</v>
      </c>
      <c r="E214" s="37"/>
      <c r="F214" s="188" t="s">
        <v>592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154</v>
      </c>
      <c r="AU214" s="18" t="s">
        <v>83</v>
      </c>
    </row>
    <row r="215" spans="1:47" s="2" customFormat="1" ht="11.25">
      <c r="A215" s="35"/>
      <c r="B215" s="36"/>
      <c r="C215" s="37"/>
      <c r="D215" s="192" t="s">
        <v>155</v>
      </c>
      <c r="E215" s="37"/>
      <c r="F215" s="193" t="s">
        <v>593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155</v>
      </c>
      <c r="AU215" s="18" t="s">
        <v>83</v>
      </c>
    </row>
    <row r="216" spans="2:51" s="15" customFormat="1" ht="11.25">
      <c r="B216" s="220"/>
      <c r="C216" s="221"/>
      <c r="D216" s="187" t="s">
        <v>157</v>
      </c>
      <c r="E216" s="222" t="s">
        <v>19</v>
      </c>
      <c r="F216" s="223" t="s">
        <v>847</v>
      </c>
      <c r="G216" s="221"/>
      <c r="H216" s="222" t="s">
        <v>19</v>
      </c>
      <c r="I216" s="224"/>
      <c r="J216" s="221"/>
      <c r="K216" s="221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83</v>
      </c>
      <c r="AV216" s="15" t="s">
        <v>81</v>
      </c>
      <c r="AW216" s="15" t="s">
        <v>35</v>
      </c>
      <c r="AX216" s="15" t="s">
        <v>73</v>
      </c>
      <c r="AY216" s="229" t="s">
        <v>145</v>
      </c>
    </row>
    <row r="217" spans="2:51" s="13" customFormat="1" ht="11.25">
      <c r="B217" s="194"/>
      <c r="C217" s="195"/>
      <c r="D217" s="187" t="s">
        <v>157</v>
      </c>
      <c r="E217" s="196" t="s">
        <v>19</v>
      </c>
      <c r="F217" s="197" t="s">
        <v>785</v>
      </c>
      <c r="G217" s="195"/>
      <c r="H217" s="198">
        <v>19.09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157</v>
      </c>
      <c r="AU217" s="204" t="s">
        <v>83</v>
      </c>
      <c r="AV217" s="13" t="s">
        <v>83</v>
      </c>
      <c r="AW217" s="13" t="s">
        <v>35</v>
      </c>
      <c r="AX217" s="13" t="s">
        <v>73</v>
      </c>
      <c r="AY217" s="204" t="s">
        <v>145</v>
      </c>
    </row>
    <row r="218" spans="2:51" s="14" customFormat="1" ht="11.25">
      <c r="B218" s="205"/>
      <c r="C218" s="206"/>
      <c r="D218" s="187" t="s">
        <v>157</v>
      </c>
      <c r="E218" s="207" t="s">
        <v>19</v>
      </c>
      <c r="F218" s="208" t="s">
        <v>158</v>
      </c>
      <c r="G218" s="206"/>
      <c r="H218" s="209">
        <v>19.09</v>
      </c>
      <c r="I218" s="210"/>
      <c r="J218" s="206"/>
      <c r="K218" s="206"/>
      <c r="L218" s="211"/>
      <c r="M218" s="216"/>
      <c r="N218" s="217"/>
      <c r="O218" s="217"/>
      <c r="P218" s="217"/>
      <c r="Q218" s="217"/>
      <c r="R218" s="217"/>
      <c r="S218" s="217"/>
      <c r="T218" s="218"/>
      <c r="AT218" s="215" t="s">
        <v>157</v>
      </c>
      <c r="AU218" s="215" t="s">
        <v>83</v>
      </c>
      <c r="AV218" s="14" t="s">
        <v>159</v>
      </c>
      <c r="AW218" s="14" t="s">
        <v>35</v>
      </c>
      <c r="AX218" s="14" t="s">
        <v>81</v>
      </c>
      <c r="AY218" s="215" t="s">
        <v>145</v>
      </c>
    </row>
    <row r="219" spans="1:65" s="2" customFormat="1" ht="21.75" customHeight="1">
      <c r="A219" s="35"/>
      <c r="B219" s="36"/>
      <c r="C219" s="174" t="s">
        <v>524</v>
      </c>
      <c r="D219" s="174" t="s">
        <v>148</v>
      </c>
      <c r="E219" s="175" t="s">
        <v>599</v>
      </c>
      <c r="F219" s="176" t="s">
        <v>600</v>
      </c>
      <c r="G219" s="177" t="s">
        <v>230</v>
      </c>
      <c r="H219" s="178">
        <v>63.256</v>
      </c>
      <c r="I219" s="179"/>
      <c r="J219" s="180">
        <f>ROUND(I219*H219,2)</f>
        <v>0</v>
      </c>
      <c r="K219" s="176" t="s">
        <v>151</v>
      </c>
      <c r="L219" s="40"/>
      <c r="M219" s="181" t="s">
        <v>19</v>
      </c>
      <c r="N219" s="182" t="s">
        <v>44</v>
      </c>
      <c r="O219" s="65"/>
      <c r="P219" s="183">
        <f>O219*H219</f>
        <v>0</v>
      </c>
      <c r="Q219" s="183">
        <v>0.324</v>
      </c>
      <c r="R219" s="183">
        <f>Q219*H219</f>
        <v>20.494944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159</v>
      </c>
      <c r="AT219" s="185" t="s">
        <v>148</v>
      </c>
      <c r="AU219" s="185" t="s">
        <v>83</v>
      </c>
      <c r="AY219" s="18" t="s">
        <v>145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81</v>
      </c>
      <c r="BK219" s="186">
        <f>ROUND(I219*H219,2)</f>
        <v>0</v>
      </c>
      <c r="BL219" s="18" t="s">
        <v>159</v>
      </c>
      <c r="BM219" s="185" t="s">
        <v>848</v>
      </c>
    </row>
    <row r="220" spans="1:47" s="2" customFormat="1" ht="19.5">
      <c r="A220" s="35"/>
      <c r="B220" s="36"/>
      <c r="C220" s="37"/>
      <c r="D220" s="187" t="s">
        <v>154</v>
      </c>
      <c r="E220" s="37"/>
      <c r="F220" s="188" t="s">
        <v>602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154</v>
      </c>
      <c r="AU220" s="18" t="s">
        <v>83</v>
      </c>
    </row>
    <row r="221" spans="1:47" s="2" customFormat="1" ht="11.25">
      <c r="A221" s="35"/>
      <c r="B221" s="36"/>
      <c r="C221" s="37"/>
      <c r="D221" s="192" t="s">
        <v>155</v>
      </c>
      <c r="E221" s="37"/>
      <c r="F221" s="193" t="s">
        <v>603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155</v>
      </c>
      <c r="AU221" s="18" t="s">
        <v>83</v>
      </c>
    </row>
    <row r="222" spans="2:51" s="15" customFormat="1" ht="11.25">
      <c r="B222" s="220"/>
      <c r="C222" s="221"/>
      <c r="D222" s="187" t="s">
        <v>157</v>
      </c>
      <c r="E222" s="222" t="s">
        <v>19</v>
      </c>
      <c r="F222" s="223" t="s">
        <v>709</v>
      </c>
      <c r="G222" s="221"/>
      <c r="H222" s="222" t="s">
        <v>19</v>
      </c>
      <c r="I222" s="224"/>
      <c r="J222" s="221"/>
      <c r="K222" s="221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157</v>
      </c>
      <c r="AU222" s="229" t="s">
        <v>83</v>
      </c>
      <c r="AV222" s="15" t="s">
        <v>81</v>
      </c>
      <c r="AW222" s="15" t="s">
        <v>35</v>
      </c>
      <c r="AX222" s="15" t="s">
        <v>73</v>
      </c>
      <c r="AY222" s="229" t="s">
        <v>145</v>
      </c>
    </row>
    <row r="223" spans="2:51" s="13" customFormat="1" ht="11.25">
      <c r="B223" s="194"/>
      <c r="C223" s="195"/>
      <c r="D223" s="187" t="s">
        <v>157</v>
      </c>
      <c r="E223" s="196" t="s">
        <v>19</v>
      </c>
      <c r="F223" s="197" t="s">
        <v>849</v>
      </c>
      <c r="G223" s="195"/>
      <c r="H223" s="198">
        <v>63.256</v>
      </c>
      <c r="I223" s="199"/>
      <c r="J223" s="195"/>
      <c r="K223" s="195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157</v>
      </c>
      <c r="AU223" s="204" t="s">
        <v>83</v>
      </c>
      <c r="AV223" s="13" t="s">
        <v>83</v>
      </c>
      <c r="AW223" s="13" t="s">
        <v>35</v>
      </c>
      <c r="AX223" s="13" t="s">
        <v>73</v>
      </c>
      <c r="AY223" s="204" t="s">
        <v>145</v>
      </c>
    </row>
    <row r="224" spans="2:51" s="14" customFormat="1" ht="11.25">
      <c r="B224" s="205"/>
      <c r="C224" s="206"/>
      <c r="D224" s="187" t="s">
        <v>157</v>
      </c>
      <c r="E224" s="207" t="s">
        <v>19</v>
      </c>
      <c r="F224" s="208" t="s">
        <v>158</v>
      </c>
      <c r="G224" s="206"/>
      <c r="H224" s="209">
        <v>63.256</v>
      </c>
      <c r="I224" s="210"/>
      <c r="J224" s="206"/>
      <c r="K224" s="206"/>
      <c r="L224" s="211"/>
      <c r="M224" s="216"/>
      <c r="N224" s="217"/>
      <c r="O224" s="217"/>
      <c r="P224" s="217"/>
      <c r="Q224" s="217"/>
      <c r="R224" s="217"/>
      <c r="S224" s="217"/>
      <c r="T224" s="218"/>
      <c r="AT224" s="215" t="s">
        <v>157</v>
      </c>
      <c r="AU224" s="215" t="s">
        <v>83</v>
      </c>
      <c r="AV224" s="14" t="s">
        <v>159</v>
      </c>
      <c r="AW224" s="14" t="s">
        <v>35</v>
      </c>
      <c r="AX224" s="14" t="s">
        <v>81</v>
      </c>
      <c r="AY224" s="215" t="s">
        <v>145</v>
      </c>
    </row>
    <row r="225" spans="1:65" s="2" customFormat="1" ht="24.2" customHeight="1">
      <c r="A225" s="35"/>
      <c r="B225" s="36"/>
      <c r="C225" s="174" t="s">
        <v>532</v>
      </c>
      <c r="D225" s="174" t="s">
        <v>148</v>
      </c>
      <c r="E225" s="175" t="s">
        <v>608</v>
      </c>
      <c r="F225" s="176" t="s">
        <v>609</v>
      </c>
      <c r="G225" s="177" t="s">
        <v>230</v>
      </c>
      <c r="H225" s="178">
        <v>63.18</v>
      </c>
      <c r="I225" s="179"/>
      <c r="J225" s="180">
        <f>ROUND(I225*H225,2)</f>
        <v>0</v>
      </c>
      <c r="K225" s="176" t="s">
        <v>151</v>
      </c>
      <c r="L225" s="40"/>
      <c r="M225" s="181" t="s">
        <v>19</v>
      </c>
      <c r="N225" s="182" t="s">
        <v>44</v>
      </c>
      <c r="O225" s="65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159</v>
      </c>
      <c r="AT225" s="185" t="s">
        <v>148</v>
      </c>
      <c r="AU225" s="185" t="s">
        <v>83</v>
      </c>
      <c r="AY225" s="18" t="s">
        <v>145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81</v>
      </c>
      <c r="BK225" s="186">
        <f>ROUND(I225*H225,2)</f>
        <v>0</v>
      </c>
      <c r="BL225" s="18" t="s">
        <v>159</v>
      </c>
      <c r="BM225" s="185" t="s">
        <v>850</v>
      </c>
    </row>
    <row r="226" spans="1:47" s="2" customFormat="1" ht="11.25">
      <c r="A226" s="35"/>
      <c r="B226" s="36"/>
      <c r="C226" s="37"/>
      <c r="D226" s="187" t="s">
        <v>154</v>
      </c>
      <c r="E226" s="37"/>
      <c r="F226" s="188" t="s">
        <v>611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154</v>
      </c>
      <c r="AU226" s="18" t="s">
        <v>83</v>
      </c>
    </row>
    <row r="227" spans="1:47" s="2" customFormat="1" ht="11.25">
      <c r="A227" s="35"/>
      <c r="B227" s="36"/>
      <c r="C227" s="37"/>
      <c r="D227" s="192" t="s">
        <v>155</v>
      </c>
      <c r="E227" s="37"/>
      <c r="F227" s="193" t="s">
        <v>612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155</v>
      </c>
      <c r="AU227" s="18" t="s">
        <v>83</v>
      </c>
    </row>
    <row r="228" spans="2:51" s="15" customFormat="1" ht="11.25">
      <c r="B228" s="220"/>
      <c r="C228" s="221"/>
      <c r="D228" s="187" t="s">
        <v>157</v>
      </c>
      <c r="E228" s="222" t="s">
        <v>19</v>
      </c>
      <c r="F228" s="223" t="s">
        <v>613</v>
      </c>
      <c r="G228" s="221"/>
      <c r="H228" s="222" t="s">
        <v>19</v>
      </c>
      <c r="I228" s="224"/>
      <c r="J228" s="221"/>
      <c r="K228" s="221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157</v>
      </c>
      <c r="AU228" s="229" t="s">
        <v>83</v>
      </c>
      <c r="AV228" s="15" t="s">
        <v>81</v>
      </c>
      <c r="AW228" s="15" t="s">
        <v>35</v>
      </c>
      <c r="AX228" s="15" t="s">
        <v>73</v>
      </c>
      <c r="AY228" s="229" t="s">
        <v>145</v>
      </c>
    </row>
    <row r="229" spans="2:51" s="13" customFormat="1" ht="11.25">
      <c r="B229" s="194"/>
      <c r="C229" s="195"/>
      <c r="D229" s="187" t="s">
        <v>157</v>
      </c>
      <c r="E229" s="196" t="s">
        <v>19</v>
      </c>
      <c r="F229" s="197" t="s">
        <v>851</v>
      </c>
      <c r="G229" s="195"/>
      <c r="H229" s="198">
        <v>63.18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157</v>
      </c>
      <c r="AU229" s="204" t="s">
        <v>83</v>
      </c>
      <c r="AV229" s="13" t="s">
        <v>83</v>
      </c>
      <c r="AW229" s="13" t="s">
        <v>35</v>
      </c>
      <c r="AX229" s="13" t="s">
        <v>73</v>
      </c>
      <c r="AY229" s="204" t="s">
        <v>145</v>
      </c>
    </row>
    <row r="230" spans="2:51" s="14" customFormat="1" ht="11.25">
      <c r="B230" s="205"/>
      <c r="C230" s="206"/>
      <c r="D230" s="187" t="s">
        <v>157</v>
      </c>
      <c r="E230" s="207" t="s">
        <v>19</v>
      </c>
      <c r="F230" s="208" t="s">
        <v>158</v>
      </c>
      <c r="G230" s="206"/>
      <c r="H230" s="209">
        <v>63.18</v>
      </c>
      <c r="I230" s="210"/>
      <c r="J230" s="206"/>
      <c r="K230" s="206"/>
      <c r="L230" s="211"/>
      <c r="M230" s="216"/>
      <c r="N230" s="217"/>
      <c r="O230" s="217"/>
      <c r="P230" s="217"/>
      <c r="Q230" s="217"/>
      <c r="R230" s="217"/>
      <c r="S230" s="217"/>
      <c r="T230" s="218"/>
      <c r="AT230" s="215" t="s">
        <v>157</v>
      </c>
      <c r="AU230" s="215" t="s">
        <v>83</v>
      </c>
      <c r="AV230" s="14" t="s">
        <v>159</v>
      </c>
      <c r="AW230" s="14" t="s">
        <v>35</v>
      </c>
      <c r="AX230" s="14" t="s">
        <v>81</v>
      </c>
      <c r="AY230" s="215" t="s">
        <v>145</v>
      </c>
    </row>
    <row r="231" spans="1:65" s="2" customFormat="1" ht="24.2" customHeight="1">
      <c r="A231" s="35"/>
      <c r="B231" s="36"/>
      <c r="C231" s="174" t="s">
        <v>541</v>
      </c>
      <c r="D231" s="174" t="s">
        <v>148</v>
      </c>
      <c r="E231" s="175" t="s">
        <v>852</v>
      </c>
      <c r="F231" s="176" t="s">
        <v>853</v>
      </c>
      <c r="G231" s="177" t="s">
        <v>230</v>
      </c>
      <c r="H231" s="178">
        <v>60.171</v>
      </c>
      <c r="I231" s="179"/>
      <c r="J231" s="180">
        <f>ROUND(I231*H231,2)</f>
        <v>0</v>
      </c>
      <c r="K231" s="176" t="s">
        <v>151</v>
      </c>
      <c r="L231" s="40"/>
      <c r="M231" s="181" t="s">
        <v>19</v>
      </c>
      <c r="N231" s="182" t="s">
        <v>44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159</v>
      </c>
      <c r="AT231" s="185" t="s">
        <v>148</v>
      </c>
      <c r="AU231" s="185" t="s">
        <v>83</v>
      </c>
      <c r="AY231" s="18" t="s">
        <v>145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81</v>
      </c>
      <c r="BK231" s="186">
        <f>ROUND(I231*H231,2)</f>
        <v>0</v>
      </c>
      <c r="BL231" s="18" t="s">
        <v>159</v>
      </c>
      <c r="BM231" s="185" t="s">
        <v>854</v>
      </c>
    </row>
    <row r="232" spans="1:47" s="2" customFormat="1" ht="29.25">
      <c r="A232" s="35"/>
      <c r="B232" s="36"/>
      <c r="C232" s="37"/>
      <c r="D232" s="187" t="s">
        <v>154</v>
      </c>
      <c r="E232" s="37"/>
      <c r="F232" s="188" t="s">
        <v>855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154</v>
      </c>
      <c r="AU232" s="18" t="s">
        <v>83</v>
      </c>
    </row>
    <row r="233" spans="1:47" s="2" customFormat="1" ht="11.25">
      <c r="A233" s="35"/>
      <c r="B233" s="36"/>
      <c r="C233" s="37"/>
      <c r="D233" s="192" t="s">
        <v>155</v>
      </c>
      <c r="E233" s="37"/>
      <c r="F233" s="193" t="s">
        <v>856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155</v>
      </c>
      <c r="AU233" s="18" t="s">
        <v>83</v>
      </c>
    </row>
    <row r="234" spans="2:51" s="15" customFormat="1" ht="11.25">
      <c r="B234" s="220"/>
      <c r="C234" s="221"/>
      <c r="D234" s="187" t="s">
        <v>157</v>
      </c>
      <c r="E234" s="222" t="s">
        <v>19</v>
      </c>
      <c r="F234" s="223" t="s">
        <v>857</v>
      </c>
      <c r="G234" s="221"/>
      <c r="H234" s="222" t="s">
        <v>19</v>
      </c>
      <c r="I234" s="224"/>
      <c r="J234" s="221"/>
      <c r="K234" s="221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157</v>
      </c>
      <c r="AU234" s="229" t="s">
        <v>83</v>
      </c>
      <c r="AV234" s="15" t="s">
        <v>81</v>
      </c>
      <c r="AW234" s="15" t="s">
        <v>35</v>
      </c>
      <c r="AX234" s="15" t="s">
        <v>73</v>
      </c>
      <c r="AY234" s="229" t="s">
        <v>145</v>
      </c>
    </row>
    <row r="235" spans="2:51" s="13" customFormat="1" ht="11.25">
      <c r="B235" s="194"/>
      <c r="C235" s="195"/>
      <c r="D235" s="187" t="s">
        <v>157</v>
      </c>
      <c r="E235" s="196" t="s">
        <v>19</v>
      </c>
      <c r="F235" s="197" t="s">
        <v>858</v>
      </c>
      <c r="G235" s="195"/>
      <c r="H235" s="198">
        <v>60.171</v>
      </c>
      <c r="I235" s="199"/>
      <c r="J235" s="195"/>
      <c r="K235" s="195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157</v>
      </c>
      <c r="AU235" s="204" t="s">
        <v>83</v>
      </c>
      <c r="AV235" s="13" t="s">
        <v>83</v>
      </c>
      <c r="AW235" s="13" t="s">
        <v>35</v>
      </c>
      <c r="AX235" s="13" t="s">
        <v>73</v>
      </c>
      <c r="AY235" s="204" t="s">
        <v>145</v>
      </c>
    </row>
    <row r="236" spans="2:51" s="14" customFormat="1" ht="11.25">
      <c r="B236" s="205"/>
      <c r="C236" s="206"/>
      <c r="D236" s="187" t="s">
        <v>157</v>
      </c>
      <c r="E236" s="207" t="s">
        <v>19</v>
      </c>
      <c r="F236" s="208" t="s">
        <v>158</v>
      </c>
      <c r="G236" s="206"/>
      <c r="H236" s="209">
        <v>60.171</v>
      </c>
      <c r="I236" s="210"/>
      <c r="J236" s="206"/>
      <c r="K236" s="206"/>
      <c r="L236" s="211"/>
      <c r="M236" s="216"/>
      <c r="N236" s="217"/>
      <c r="O236" s="217"/>
      <c r="P236" s="217"/>
      <c r="Q236" s="217"/>
      <c r="R236" s="217"/>
      <c r="S236" s="217"/>
      <c r="T236" s="218"/>
      <c r="AT236" s="215" t="s">
        <v>157</v>
      </c>
      <c r="AU236" s="215" t="s">
        <v>83</v>
      </c>
      <c r="AV236" s="14" t="s">
        <v>159</v>
      </c>
      <c r="AW236" s="14" t="s">
        <v>35</v>
      </c>
      <c r="AX236" s="14" t="s">
        <v>81</v>
      </c>
      <c r="AY236" s="215" t="s">
        <v>145</v>
      </c>
    </row>
    <row r="237" spans="1:65" s="2" customFormat="1" ht="24.2" customHeight="1">
      <c r="A237" s="35"/>
      <c r="B237" s="36"/>
      <c r="C237" s="174" t="s">
        <v>550</v>
      </c>
      <c r="D237" s="174" t="s">
        <v>148</v>
      </c>
      <c r="E237" s="175" t="s">
        <v>720</v>
      </c>
      <c r="F237" s="176" t="s">
        <v>721</v>
      </c>
      <c r="G237" s="177" t="s">
        <v>230</v>
      </c>
      <c r="H237" s="178">
        <v>13.398</v>
      </c>
      <c r="I237" s="179"/>
      <c r="J237" s="180">
        <f>ROUND(I237*H237,2)</f>
        <v>0</v>
      </c>
      <c r="K237" s="176" t="s">
        <v>151</v>
      </c>
      <c r="L237" s="40"/>
      <c r="M237" s="181" t="s">
        <v>19</v>
      </c>
      <c r="N237" s="182" t="s">
        <v>44</v>
      </c>
      <c r="O237" s="65"/>
      <c r="P237" s="183">
        <f>O237*H237</f>
        <v>0</v>
      </c>
      <c r="Q237" s="183">
        <v>0.19536</v>
      </c>
      <c r="R237" s="183">
        <f>Q237*H237</f>
        <v>2.61743328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159</v>
      </c>
      <c r="AT237" s="185" t="s">
        <v>148</v>
      </c>
      <c r="AU237" s="185" t="s">
        <v>83</v>
      </c>
      <c r="AY237" s="18" t="s">
        <v>145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159</v>
      </c>
      <c r="BM237" s="185" t="s">
        <v>859</v>
      </c>
    </row>
    <row r="238" spans="1:47" s="2" customFormat="1" ht="29.25">
      <c r="A238" s="35"/>
      <c r="B238" s="36"/>
      <c r="C238" s="37"/>
      <c r="D238" s="187" t="s">
        <v>154</v>
      </c>
      <c r="E238" s="37"/>
      <c r="F238" s="188" t="s">
        <v>723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154</v>
      </c>
      <c r="AU238" s="18" t="s">
        <v>83</v>
      </c>
    </row>
    <row r="239" spans="1:47" s="2" customFormat="1" ht="11.25">
      <c r="A239" s="35"/>
      <c r="B239" s="36"/>
      <c r="C239" s="37"/>
      <c r="D239" s="192" t="s">
        <v>155</v>
      </c>
      <c r="E239" s="37"/>
      <c r="F239" s="193" t="s">
        <v>724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155</v>
      </c>
      <c r="AU239" s="18" t="s">
        <v>83</v>
      </c>
    </row>
    <row r="240" spans="2:51" s="15" customFormat="1" ht="22.5">
      <c r="B240" s="220"/>
      <c r="C240" s="221"/>
      <c r="D240" s="187" t="s">
        <v>157</v>
      </c>
      <c r="E240" s="222" t="s">
        <v>19</v>
      </c>
      <c r="F240" s="223" t="s">
        <v>725</v>
      </c>
      <c r="G240" s="221"/>
      <c r="H240" s="222" t="s">
        <v>19</v>
      </c>
      <c r="I240" s="224"/>
      <c r="J240" s="221"/>
      <c r="K240" s="221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157</v>
      </c>
      <c r="AU240" s="229" t="s">
        <v>83</v>
      </c>
      <c r="AV240" s="15" t="s">
        <v>81</v>
      </c>
      <c r="AW240" s="15" t="s">
        <v>35</v>
      </c>
      <c r="AX240" s="15" t="s">
        <v>73</v>
      </c>
      <c r="AY240" s="229" t="s">
        <v>145</v>
      </c>
    </row>
    <row r="241" spans="2:51" s="13" customFormat="1" ht="11.25">
      <c r="B241" s="194"/>
      <c r="C241" s="195"/>
      <c r="D241" s="187" t="s">
        <v>157</v>
      </c>
      <c r="E241" s="196" t="s">
        <v>19</v>
      </c>
      <c r="F241" s="197" t="s">
        <v>860</v>
      </c>
      <c r="G241" s="195"/>
      <c r="H241" s="198">
        <v>13.398</v>
      </c>
      <c r="I241" s="199"/>
      <c r="J241" s="195"/>
      <c r="K241" s="195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157</v>
      </c>
      <c r="AU241" s="204" t="s">
        <v>83</v>
      </c>
      <c r="AV241" s="13" t="s">
        <v>83</v>
      </c>
      <c r="AW241" s="13" t="s">
        <v>35</v>
      </c>
      <c r="AX241" s="13" t="s">
        <v>73</v>
      </c>
      <c r="AY241" s="204" t="s">
        <v>145</v>
      </c>
    </row>
    <row r="242" spans="2:51" s="14" customFormat="1" ht="11.25">
      <c r="B242" s="205"/>
      <c r="C242" s="206"/>
      <c r="D242" s="187" t="s">
        <v>157</v>
      </c>
      <c r="E242" s="207" t="s">
        <v>19</v>
      </c>
      <c r="F242" s="208" t="s">
        <v>158</v>
      </c>
      <c r="G242" s="206"/>
      <c r="H242" s="209">
        <v>13.398</v>
      </c>
      <c r="I242" s="210"/>
      <c r="J242" s="206"/>
      <c r="K242" s="206"/>
      <c r="L242" s="211"/>
      <c r="M242" s="216"/>
      <c r="N242" s="217"/>
      <c r="O242" s="217"/>
      <c r="P242" s="217"/>
      <c r="Q242" s="217"/>
      <c r="R242" s="217"/>
      <c r="S242" s="217"/>
      <c r="T242" s="218"/>
      <c r="AT242" s="215" t="s">
        <v>157</v>
      </c>
      <c r="AU242" s="215" t="s">
        <v>83</v>
      </c>
      <c r="AV242" s="14" t="s">
        <v>159</v>
      </c>
      <c r="AW242" s="14" t="s">
        <v>35</v>
      </c>
      <c r="AX242" s="14" t="s">
        <v>81</v>
      </c>
      <c r="AY242" s="215" t="s">
        <v>145</v>
      </c>
    </row>
    <row r="243" spans="1:65" s="2" customFormat="1" ht="16.5" customHeight="1">
      <c r="A243" s="35"/>
      <c r="B243" s="36"/>
      <c r="C243" s="230" t="s">
        <v>558</v>
      </c>
      <c r="D243" s="230" t="s">
        <v>307</v>
      </c>
      <c r="E243" s="231" t="s">
        <v>729</v>
      </c>
      <c r="F243" s="232" t="s">
        <v>730</v>
      </c>
      <c r="G243" s="233" t="s">
        <v>230</v>
      </c>
      <c r="H243" s="234">
        <v>13.398</v>
      </c>
      <c r="I243" s="235"/>
      <c r="J243" s="236">
        <f>ROUND(I243*H243,2)</f>
        <v>0</v>
      </c>
      <c r="K243" s="232" t="s">
        <v>151</v>
      </c>
      <c r="L243" s="237"/>
      <c r="M243" s="238" t="s">
        <v>19</v>
      </c>
      <c r="N243" s="239" t="s">
        <v>44</v>
      </c>
      <c r="O243" s="65"/>
      <c r="P243" s="183">
        <f>O243*H243</f>
        <v>0</v>
      </c>
      <c r="Q243" s="183">
        <v>0.222</v>
      </c>
      <c r="R243" s="183">
        <f>Q243*H243</f>
        <v>2.9743559999999998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206</v>
      </c>
      <c r="AT243" s="185" t="s">
        <v>307</v>
      </c>
      <c r="AU243" s="185" t="s">
        <v>83</v>
      </c>
      <c r="AY243" s="18" t="s">
        <v>145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81</v>
      </c>
      <c r="BK243" s="186">
        <f>ROUND(I243*H243,2)</f>
        <v>0</v>
      </c>
      <c r="BL243" s="18" t="s">
        <v>159</v>
      </c>
      <c r="BM243" s="185" t="s">
        <v>861</v>
      </c>
    </row>
    <row r="244" spans="1:47" s="2" customFormat="1" ht="11.25">
      <c r="A244" s="35"/>
      <c r="B244" s="36"/>
      <c r="C244" s="37"/>
      <c r="D244" s="187" t="s">
        <v>154</v>
      </c>
      <c r="E244" s="37"/>
      <c r="F244" s="188" t="s">
        <v>730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154</v>
      </c>
      <c r="AU244" s="18" t="s">
        <v>83</v>
      </c>
    </row>
    <row r="245" spans="1:47" s="2" customFormat="1" ht="11.25">
      <c r="A245" s="35"/>
      <c r="B245" s="36"/>
      <c r="C245" s="37"/>
      <c r="D245" s="192" t="s">
        <v>155</v>
      </c>
      <c r="E245" s="37"/>
      <c r="F245" s="193" t="s">
        <v>732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155</v>
      </c>
      <c r="AU245" s="18" t="s">
        <v>83</v>
      </c>
    </row>
    <row r="246" spans="1:65" s="2" customFormat="1" ht="24.2" customHeight="1">
      <c r="A246" s="35"/>
      <c r="B246" s="36"/>
      <c r="C246" s="174" t="s">
        <v>564</v>
      </c>
      <c r="D246" s="174" t="s">
        <v>148</v>
      </c>
      <c r="E246" s="175" t="s">
        <v>643</v>
      </c>
      <c r="F246" s="176" t="s">
        <v>644</v>
      </c>
      <c r="G246" s="177" t="s">
        <v>230</v>
      </c>
      <c r="H246" s="178">
        <v>41.206</v>
      </c>
      <c r="I246" s="179"/>
      <c r="J246" s="180">
        <f>ROUND(I246*H246,2)</f>
        <v>0</v>
      </c>
      <c r="K246" s="176" t="s">
        <v>151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0.61404</v>
      </c>
      <c r="R246" s="183">
        <f>Q246*H246</f>
        <v>25.302132240000002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159</v>
      </c>
      <c r="AT246" s="185" t="s">
        <v>148</v>
      </c>
      <c r="AU246" s="185" t="s">
        <v>83</v>
      </c>
      <c r="AY246" s="18" t="s">
        <v>145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159</v>
      </c>
      <c r="BM246" s="185" t="s">
        <v>862</v>
      </c>
    </row>
    <row r="247" spans="1:47" s="2" customFormat="1" ht="29.25">
      <c r="A247" s="35"/>
      <c r="B247" s="36"/>
      <c r="C247" s="37"/>
      <c r="D247" s="187" t="s">
        <v>154</v>
      </c>
      <c r="E247" s="37"/>
      <c r="F247" s="188" t="s">
        <v>646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154</v>
      </c>
      <c r="AU247" s="18" t="s">
        <v>83</v>
      </c>
    </row>
    <row r="248" spans="1:47" s="2" customFormat="1" ht="11.25">
      <c r="A248" s="35"/>
      <c r="B248" s="36"/>
      <c r="C248" s="37"/>
      <c r="D248" s="192" t="s">
        <v>155</v>
      </c>
      <c r="E248" s="37"/>
      <c r="F248" s="193" t="s">
        <v>647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155</v>
      </c>
      <c r="AU248" s="18" t="s">
        <v>83</v>
      </c>
    </row>
    <row r="249" spans="2:51" s="13" customFormat="1" ht="22.5">
      <c r="B249" s="194"/>
      <c r="C249" s="195"/>
      <c r="D249" s="187" t="s">
        <v>157</v>
      </c>
      <c r="E249" s="196" t="s">
        <v>19</v>
      </c>
      <c r="F249" s="197" t="s">
        <v>863</v>
      </c>
      <c r="G249" s="195"/>
      <c r="H249" s="198">
        <v>41.206</v>
      </c>
      <c r="I249" s="199"/>
      <c r="J249" s="195"/>
      <c r="K249" s="195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157</v>
      </c>
      <c r="AU249" s="204" t="s">
        <v>83</v>
      </c>
      <c r="AV249" s="13" t="s">
        <v>83</v>
      </c>
      <c r="AW249" s="13" t="s">
        <v>35</v>
      </c>
      <c r="AX249" s="13" t="s">
        <v>73</v>
      </c>
      <c r="AY249" s="204" t="s">
        <v>145</v>
      </c>
    </row>
    <row r="250" spans="2:51" s="14" customFormat="1" ht="11.25">
      <c r="B250" s="205"/>
      <c r="C250" s="206"/>
      <c r="D250" s="187" t="s">
        <v>157</v>
      </c>
      <c r="E250" s="207" t="s">
        <v>19</v>
      </c>
      <c r="F250" s="208" t="s">
        <v>158</v>
      </c>
      <c r="G250" s="206"/>
      <c r="H250" s="209">
        <v>41.206</v>
      </c>
      <c r="I250" s="210"/>
      <c r="J250" s="206"/>
      <c r="K250" s="206"/>
      <c r="L250" s="211"/>
      <c r="M250" s="216"/>
      <c r="N250" s="217"/>
      <c r="O250" s="217"/>
      <c r="P250" s="217"/>
      <c r="Q250" s="217"/>
      <c r="R250" s="217"/>
      <c r="S250" s="217"/>
      <c r="T250" s="218"/>
      <c r="AT250" s="215" t="s">
        <v>157</v>
      </c>
      <c r="AU250" s="215" t="s">
        <v>83</v>
      </c>
      <c r="AV250" s="14" t="s">
        <v>159</v>
      </c>
      <c r="AW250" s="14" t="s">
        <v>35</v>
      </c>
      <c r="AX250" s="14" t="s">
        <v>81</v>
      </c>
      <c r="AY250" s="215" t="s">
        <v>145</v>
      </c>
    </row>
    <row r="251" spans="1:65" s="2" customFormat="1" ht="24.2" customHeight="1">
      <c r="A251" s="35"/>
      <c r="B251" s="36"/>
      <c r="C251" s="174" t="s">
        <v>573</v>
      </c>
      <c r="D251" s="174" t="s">
        <v>148</v>
      </c>
      <c r="E251" s="175" t="s">
        <v>650</v>
      </c>
      <c r="F251" s="176" t="s">
        <v>651</v>
      </c>
      <c r="G251" s="177" t="s">
        <v>230</v>
      </c>
      <c r="H251" s="178">
        <v>41.206</v>
      </c>
      <c r="I251" s="179"/>
      <c r="J251" s="180">
        <f>ROUND(I251*H251,2)</f>
        <v>0</v>
      </c>
      <c r="K251" s="176" t="s">
        <v>151</v>
      </c>
      <c r="L251" s="40"/>
      <c r="M251" s="181" t="s">
        <v>19</v>
      </c>
      <c r="N251" s="182" t="s">
        <v>44</v>
      </c>
      <c r="O251" s="65"/>
      <c r="P251" s="183">
        <f>O251*H251</f>
        <v>0</v>
      </c>
      <c r="Q251" s="183">
        <v>0.1514</v>
      </c>
      <c r="R251" s="183">
        <f>Q251*H251</f>
        <v>6.238588400000001</v>
      </c>
      <c r="S251" s="183">
        <v>0</v>
      </c>
      <c r="T251" s="18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5" t="s">
        <v>159</v>
      </c>
      <c r="AT251" s="185" t="s">
        <v>148</v>
      </c>
      <c r="AU251" s="185" t="s">
        <v>83</v>
      </c>
      <c r="AY251" s="18" t="s">
        <v>145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18" t="s">
        <v>81</v>
      </c>
      <c r="BK251" s="186">
        <f>ROUND(I251*H251,2)</f>
        <v>0</v>
      </c>
      <c r="BL251" s="18" t="s">
        <v>159</v>
      </c>
      <c r="BM251" s="185" t="s">
        <v>864</v>
      </c>
    </row>
    <row r="252" spans="1:47" s="2" customFormat="1" ht="19.5">
      <c r="A252" s="35"/>
      <c r="B252" s="36"/>
      <c r="C252" s="37"/>
      <c r="D252" s="187" t="s">
        <v>154</v>
      </c>
      <c r="E252" s="37"/>
      <c r="F252" s="188" t="s">
        <v>653</v>
      </c>
      <c r="G252" s="37"/>
      <c r="H252" s="37"/>
      <c r="I252" s="189"/>
      <c r="J252" s="37"/>
      <c r="K252" s="37"/>
      <c r="L252" s="40"/>
      <c r="M252" s="190"/>
      <c r="N252" s="191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154</v>
      </c>
      <c r="AU252" s="18" t="s">
        <v>83</v>
      </c>
    </row>
    <row r="253" spans="1:47" s="2" customFormat="1" ht="11.25">
      <c r="A253" s="35"/>
      <c r="B253" s="36"/>
      <c r="C253" s="37"/>
      <c r="D253" s="192" t="s">
        <v>155</v>
      </c>
      <c r="E253" s="37"/>
      <c r="F253" s="193" t="s">
        <v>654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155</v>
      </c>
      <c r="AU253" s="18" t="s">
        <v>83</v>
      </c>
    </row>
    <row r="254" spans="2:51" s="15" customFormat="1" ht="11.25">
      <c r="B254" s="220"/>
      <c r="C254" s="221"/>
      <c r="D254" s="187" t="s">
        <v>157</v>
      </c>
      <c r="E254" s="222" t="s">
        <v>19</v>
      </c>
      <c r="F254" s="223" t="s">
        <v>738</v>
      </c>
      <c r="G254" s="221"/>
      <c r="H254" s="222" t="s">
        <v>19</v>
      </c>
      <c r="I254" s="224"/>
      <c r="J254" s="221"/>
      <c r="K254" s="221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157</v>
      </c>
      <c r="AU254" s="229" t="s">
        <v>83</v>
      </c>
      <c r="AV254" s="15" t="s">
        <v>81</v>
      </c>
      <c r="AW254" s="15" t="s">
        <v>35</v>
      </c>
      <c r="AX254" s="15" t="s">
        <v>73</v>
      </c>
      <c r="AY254" s="229" t="s">
        <v>145</v>
      </c>
    </row>
    <row r="255" spans="2:51" s="13" customFormat="1" ht="11.25">
      <c r="B255" s="194"/>
      <c r="C255" s="195"/>
      <c r="D255" s="187" t="s">
        <v>157</v>
      </c>
      <c r="E255" s="196" t="s">
        <v>19</v>
      </c>
      <c r="F255" s="197" t="s">
        <v>828</v>
      </c>
      <c r="G255" s="195"/>
      <c r="H255" s="198">
        <v>41.206</v>
      </c>
      <c r="I255" s="199"/>
      <c r="J255" s="195"/>
      <c r="K255" s="195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157</v>
      </c>
      <c r="AU255" s="204" t="s">
        <v>83</v>
      </c>
      <c r="AV255" s="13" t="s">
        <v>83</v>
      </c>
      <c r="AW255" s="13" t="s">
        <v>35</v>
      </c>
      <c r="AX255" s="13" t="s">
        <v>73</v>
      </c>
      <c r="AY255" s="204" t="s">
        <v>145</v>
      </c>
    </row>
    <row r="256" spans="2:51" s="14" customFormat="1" ht="11.25">
      <c r="B256" s="205"/>
      <c r="C256" s="206"/>
      <c r="D256" s="187" t="s">
        <v>157</v>
      </c>
      <c r="E256" s="207" t="s">
        <v>19</v>
      </c>
      <c r="F256" s="208" t="s">
        <v>158</v>
      </c>
      <c r="G256" s="206"/>
      <c r="H256" s="209">
        <v>41.206</v>
      </c>
      <c r="I256" s="210"/>
      <c r="J256" s="206"/>
      <c r="K256" s="206"/>
      <c r="L256" s="211"/>
      <c r="M256" s="216"/>
      <c r="N256" s="217"/>
      <c r="O256" s="217"/>
      <c r="P256" s="217"/>
      <c r="Q256" s="217"/>
      <c r="R256" s="217"/>
      <c r="S256" s="217"/>
      <c r="T256" s="218"/>
      <c r="AT256" s="215" t="s">
        <v>157</v>
      </c>
      <c r="AU256" s="215" t="s">
        <v>83</v>
      </c>
      <c r="AV256" s="14" t="s">
        <v>159</v>
      </c>
      <c r="AW256" s="14" t="s">
        <v>35</v>
      </c>
      <c r="AX256" s="14" t="s">
        <v>81</v>
      </c>
      <c r="AY256" s="215" t="s">
        <v>145</v>
      </c>
    </row>
    <row r="257" spans="2:63" s="12" customFormat="1" ht="22.9" customHeight="1">
      <c r="B257" s="158"/>
      <c r="C257" s="159"/>
      <c r="D257" s="160" t="s">
        <v>72</v>
      </c>
      <c r="E257" s="172" t="s">
        <v>282</v>
      </c>
      <c r="F257" s="172" t="s">
        <v>312</v>
      </c>
      <c r="G257" s="159"/>
      <c r="H257" s="159"/>
      <c r="I257" s="162"/>
      <c r="J257" s="173">
        <f>BK257</f>
        <v>0</v>
      </c>
      <c r="K257" s="159"/>
      <c r="L257" s="164"/>
      <c r="M257" s="165"/>
      <c r="N257" s="166"/>
      <c r="O257" s="166"/>
      <c r="P257" s="167">
        <f>SUM(P258:P276)</f>
        <v>0</v>
      </c>
      <c r="Q257" s="166"/>
      <c r="R257" s="167">
        <f>SUM(R258:R276)</f>
        <v>18.91721995</v>
      </c>
      <c r="S257" s="166"/>
      <c r="T257" s="168">
        <f>SUM(T258:T276)</f>
        <v>0</v>
      </c>
      <c r="AR257" s="169" t="s">
        <v>81</v>
      </c>
      <c r="AT257" s="170" t="s">
        <v>72</v>
      </c>
      <c r="AU257" s="170" t="s">
        <v>81</v>
      </c>
      <c r="AY257" s="169" t="s">
        <v>145</v>
      </c>
      <c r="BK257" s="171">
        <f>SUM(BK258:BK276)</f>
        <v>0</v>
      </c>
    </row>
    <row r="258" spans="1:65" s="2" customFormat="1" ht="24.2" customHeight="1">
      <c r="A258" s="35"/>
      <c r="B258" s="36"/>
      <c r="C258" s="174" t="s">
        <v>580</v>
      </c>
      <c r="D258" s="174" t="s">
        <v>148</v>
      </c>
      <c r="E258" s="175" t="s">
        <v>865</v>
      </c>
      <c r="F258" s="176" t="s">
        <v>866</v>
      </c>
      <c r="G258" s="177" t="s">
        <v>660</v>
      </c>
      <c r="H258" s="178">
        <v>9.41</v>
      </c>
      <c r="I258" s="179"/>
      <c r="J258" s="180">
        <f>ROUND(I258*H258,2)</f>
        <v>0</v>
      </c>
      <c r="K258" s="176" t="s">
        <v>151</v>
      </c>
      <c r="L258" s="40"/>
      <c r="M258" s="181" t="s">
        <v>19</v>
      </c>
      <c r="N258" s="182" t="s">
        <v>44</v>
      </c>
      <c r="O258" s="65"/>
      <c r="P258" s="183">
        <f>O258*H258</f>
        <v>0</v>
      </c>
      <c r="Q258" s="183">
        <v>0.58897</v>
      </c>
      <c r="R258" s="183">
        <f>Q258*H258</f>
        <v>5.5422077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159</v>
      </c>
      <c r="AT258" s="185" t="s">
        <v>148</v>
      </c>
      <c r="AU258" s="185" t="s">
        <v>83</v>
      </c>
      <c r="AY258" s="18" t="s">
        <v>145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81</v>
      </c>
      <c r="BK258" s="186">
        <f>ROUND(I258*H258,2)</f>
        <v>0</v>
      </c>
      <c r="BL258" s="18" t="s">
        <v>159</v>
      </c>
      <c r="BM258" s="185" t="s">
        <v>867</v>
      </c>
    </row>
    <row r="259" spans="1:47" s="2" customFormat="1" ht="19.5">
      <c r="A259" s="35"/>
      <c r="B259" s="36"/>
      <c r="C259" s="37"/>
      <c r="D259" s="187" t="s">
        <v>154</v>
      </c>
      <c r="E259" s="37"/>
      <c r="F259" s="188" t="s">
        <v>868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154</v>
      </c>
      <c r="AU259" s="18" t="s">
        <v>83</v>
      </c>
    </row>
    <row r="260" spans="1:47" s="2" customFormat="1" ht="11.25">
      <c r="A260" s="35"/>
      <c r="B260" s="36"/>
      <c r="C260" s="37"/>
      <c r="D260" s="192" t="s">
        <v>155</v>
      </c>
      <c r="E260" s="37"/>
      <c r="F260" s="193" t="s">
        <v>869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155</v>
      </c>
      <c r="AU260" s="18" t="s">
        <v>83</v>
      </c>
    </row>
    <row r="261" spans="2:51" s="13" customFormat="1" ht="11.25">
      <c r="B261" s="194"/>
      <c r="C261" s="195"/>
      <c r="D261" s="187" t="s">
        <v>157</v>
      </c>
      <c r="E261" s="196" t="s">
        <v>19</v>
      </c>
      <c r="F261" s="197" t="s">
        <v>870</v>
      </c>
      <c r="G261" s="195"/>
      <c r="H261" s="198">
        <v>9.41</v>
      </c>
      <c r="I261" s="199"/>
      <c r="J261" s="195"/>
      <c r="K261" s="195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157</v>
      </c>
      <c r="AU261" s="204" t="s">
        <v>83</v>
      </c>
      <c r="AV261" s="13" t="s">
        <v>83</v>
      </c>
      <c r="AW261" s="13" t="s">
        <v>35</v>
      </c>
      <c r="AX261" s="13" t="s">
        <v>73</v>
      </c>
      <c r="AY261" s="204" t="s">
        <v>145</v>
      </c>
    </row>
    <row r="262" spans="2:51" s="14" customFormat="1" ht="11.25">
      <c r="B262" s="205"/>
      <c r="C262" s="206"/>
      <c r="D262" s="187" t="s">
        <v>157</v>
      </c>
      <c r="E262" s="207" t="s">
        <v>19</v>
      </c>
      <c r="F262" s="208" t="s">
        <v>158</v>
      </c>
      <c r="G262" s="206"/>
      <c r="H262" s="209">
        <v>9.41</v>
      </c>
      <c r="I262" s="210"/>
      <c r="J262" s="206"/>
      <c r="K262" s="206"/>
      <c r="L262" s="211"/>
      <c r="M262" s="216"/>
      <c r="N262" s="217"/>
      <c r="O262" s="217"/>
      <c r="P262" s="217"/>
      <c r="Q262" s="217"/>
      <c r="R262" s="217"/>
      <c r="S262" s="217"/>
      <c r="T262" s="218"/>
      <c r="AT262" s="215" t="s">
        <v>157</v>
      </c>
      <c r="AU262" s="215" t="s">
        <v>83</v>
      </c>
      <c r="AV262" s="14" t="s">
        <v>159</v>
      </c>
      <c r="AW262" s="14" t="s">
        <v>35</v>
      </c>
      <c r="AX262" s="14" t="s">
        <v>81</v>
      </c>
      <c r="AY262" s="215" t="s">
        <v>145</v>
      </c>
    </row>
    <row r="263" spans="1:65" s="2" customFormat="1" ht="16.5" customHeight="1">
      <c r="A263" s="35"/>
      <c r="B263" s="36"/>
      <c r="C263" s="230" t="s">
        <v>588</v>
      </c>
      <c r="D263" s="230" t="s">
        <v>307</v>
      </c>
      <c r="E263" s="231" t="s">
        <v>871</v>
      </c>
      <c r="F263" s="232" t="s">
        <v>872</v>
      </c>
      <c r="G263" s="233" t="s">
        <v>660</v>
      </c>
      <c r="H263" s="234">
        <v>9.41</v>
      </c>
      <c r="I263" s="235"/>
      <c r="J263" s="236">
        <f>ROUND(I263*H263,2)</f>
        <v>0</v>
      </c>
      <c r="K263" s="232" t="s">
        <v>151</v>
      </c>
      <c r="L263" s="237"/>
      <c r="M263" s="238" t="s">
        <v>19</v>
      </c>
      <c r="N263" s="239" t="s">
        <v>44</v>
      </c>
      <c r="O263" s="65"/>
      <c r="P263" s="183">
        <f>O263*H263</f>
        <v>0</v>
      </c>
      <c r="Q263" s="183">
        <v>0.2144</v>
      </c>
      <c r="R263" s="183">
        <f>Q263*H263</f>
        <v>2.017504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206</v>
      </c>
      <c r="AT263" s="185" t="s">
        <v>307</v>
      </c>
      <c r="AU263" s="185" t="s">
        <v>83</v>
      </c>
      <c r="AY263" s="18" t="s">
        <v>145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81</v>
      </c>
      <c r="BK263" s="186">
        <f>ROUND(I263*H263,2)</f>
        <v>0</v>
      </c>
      <c r="BL263" s="18" t="s">
        <v>159</v>
      </c>
      <c r="BM263" s="185" t="s">
        <v>873</v>
      </c>
    </row>
    <row r="264" spans="1:47" s="2" customFormat="1" ht="11.25">
      <c r="A264" s="35"/>
      <c r="B264" s="36"/>
      <c r="C264" s="37"/>
      <c r="D264" s="187" t="s">
        <v>154</v>
      </c>
      <c r="E264" s="37"/>
      <c r="F264" s="188" t="s">
        <v>872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154</v>
      </c>
      <c r="AU264" s="18" t="s">
        <v>83</v>
      </c>
    </row>
    <row r="265" spans="1:47" s="2" customFormat="1" ht="11.25">
      <c r="A265" s="35"/>
      <c r="B265" s="36"/>
      <c r="C265" s="37"/>
      <c r="D265" s="192" t="s">
        <v>155</v>
      </c>
      <c r="E265" s="37"/>
      <c r="F265" s="193" t="s">
        <v>874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155</v>
      </c>
      <c r="AU265" s="18" t="s">
        <v>83</v>
      </c>
    </row>
    <row r="266" spans="1:65" s="2" customFormat="1" ht="24.2" customHeight="1">
      <c r="A266" s="35"/>
      <c r="B266" s="36"/>
      <c r="C266" s="174" t="s">
        <v>598</v>
      </c>
      <c r="D266" s="174" t="s">
        <v>148</v>
      </c>
      <c r="E266" s="175" t="s">
        <v>671</v>
      </c>
      <c r="F266" s="176" t="s">
        <v>672</v>
      </c>
      <c r="G266" s="177" t="s">
        <v>264</v>
      </c>
      <c r="H266" s="178">
        <v>4.591</v>
      </c>
      <c r="I266" s="179"/>
      <c r="J266" s="180">
        <f>ROUND(I266*H266,2)</f>
        <v>0</v>
      </c>
      <c r="K266" s="176" t="s">
        <v>151</v>
      </c>
      <c r="L266" s="40"/>
      <c r="M266" s="181" t="s">
        <v>19</v>
      </c>
      <c r="N266" s="182" t="s">
        <v>44</v>
      </c>
      <c r="O266" s="65"/>
      <c r="P266" s="183">
        <f>O266*H266</f>
        <v>0</v>
      </c>
      <c r="Q266" s="183">
        <v>2.46367</v>
      </c>
      <c r="R266" s="183">
        <f>Q266*H266</f>
        <v>11.31070897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159</v>
      </c>
      <c r="AT266" s="185" t="s">
        <v>148</v>
      </c>
      <c r="AU266" s="185" t="s">
        <v>83</v>
      </c>
      <c r="AY266" s="18" t="s">
        <v>145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81</v>
      </c>
      <c r="BK266" s="186">
        <f>ROUND(I266*H266,2)</f>
        <v>0</v>
      </c>
      <c r="BL266" s="18" t="s">
        <v>159</v>
      </c>
      <c r="BM266" s="185" t="s">
        <v>875</v>
      </c>
    </row>
    <row r="267" spans="1:47" s="2" customFormat="1" ht="19.5">
      <c r="A267" s="35"/>
      <c r="B267" s="36"/>
      <c r="C267" s="37"/>
      <c r="D267" s="187" t="s">
        <v>154</v>
      </c>
      <c r="E267" s="37"/>
      <c r="F267" s="188" t="s">
        <v>674</v>
      </c>
      <c r="G267" s="37"/>
      <c r="H267" s="37"/>
      <c r="I267" s="189"/>
      <c r="J267" s="37"/>
      <c r="K267" s="37"/>
      <c r="L267" s="40"/>
      <c r="M267" s="190"/>
      <c r="N267" s="191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154</v>
      </c>
      <c r="AU267" s="18" t="s">
        <v>83</v>
      </c>
    </row>
    <row r="268" spans="1:47" s="2" customFormat="1" ht="11.25">
      <c r="A268" s="35"/>
      <c r="B268" s="36"/>
      <c r="C268" s="37"/>
      <c r="D268" s="192" t="s">
        <v>155</v>
      </c>
      <c r="E268" s="37"/>
      <c r="F268" s="193" t="s">
        <v>675</v>
      </c>
      <c r="G268" s="37"/>
      <c r="H268" s="37"/>
      <c r="I268" s="189"/>
      <c r="J268" s="37"/>
      <c r="K268" s="37"/>
      <c r="L268" s="40"/>
      <c r="M268" s="190"/>
      <c r="N268" s="191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155</v>
      </c>
      <c r="AU268" s="18" t="s">
        <v>83</v>
      </c>
    </row>
    <row r="269" spans="2:51" s="15" customFormat="1" ht="11.25">
      <c r="B269" s="220"/>
      <c r="C269" s="221"/>
      <c r="D269" s="187" t="s">
        <v>157</v>
      </c>
      <c r="E269" s="222" t="s">
        <v>19</v>
      </c>
      <c r="F269" s="223" t="s">
        <v>876</v>
      </c>
      <c r="G269" s="221"/>
      <c r="H269" s="222" t="s">
        <v>19</v>
      </c>
      <c r="I269" s="224"/>
      <c r="J269" s="221"/>
      <c r="K269" s="221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157</v>
      </c>
      <c r="AU269" s="229" t="s">
        <v>83</v>
      </c>
      <c r="AV269" s="15" t="s">
        <v>81</v>
      </c>
      <c r="AW269" s="15" t="s">
        <v>35</v>
      </c>
      <c r="AX269" s="15" t="s">
        <v>73</v>
      </c>
      <c r="AY269" s="229" t="s">
        <v>145</v>
      </c>
    </row>
    <row r="270" spans="2:51" s="13" customFormat="1" ht="11.25">
      <c r="B270" s="194"/>
      <c r="C270" s="195"/>
      <c r="D270" s="187" t="s">
        <v>157</v>
      </c>
      <c r="E270" s="196" t="s">
        <v>19</v>
      </c>
      <c r="F270" s="197" t="s">
        <v>877</v>
      </c>
      <c r="G270" s="195"/>
      <c r="H270" s="198">
        <v>4.591</v>
      </c>
      <c r="I270" s="199"/>
      <c r="J270" s="195"/>
      <c r="K270" s="195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157</v>
      </c>
      <c r="AU270" s="204" t="s">
        <v>83</v>
      </c>
      <c r="AV270" s="13" t="s">
        <v>83</v>
      </c>
      <c r="AW270" s="13" t="s">
        <v>35</v>
      </c>
      <c r="AX270" s="13" t="s">
        <v>73</v>
      </c>
      <c r="AY270" s="204" t="s">
        <v>145</v>
      </c>
    </row>
    <row r="271" spans="2:51" s="14" customFormat="1" ht="11.25">
      <c r="B271" s="205"/>
      <c r="C271" s="206"/>
      <c r="D271" s="187" t="s">
        <v>157</v>
      </c>
      <c r="E271" s="207" t="s">
        <v>19</v>
      </c>
      <c r="F271" s="208" t="s">
        <v>158</v>
      </c>
      <c r="G271" s="206"/>
      <c r="H271" s="209">
        <v>4.591</v>
      </c>
      <c r="I271" s="210"/>
      <c r="J271" s="206"/>
      <c r="K271" s="206"/>
      <c r="L271" s="211"/>
      <c r="M271" s="216"/>
      <c r="N271" s="217"/>
      <c r="O271" s="217"/>
      <c r="P271" s="217"/>
      <c r="Q271" s="217"/>
      <c r="R271" s="217"/>
      <c r="S271" s="217"/>
      <c r="T271" s="218"/>
      <c r="AT271" s="215" t="s">
        <v>157</v>
      </c>
      <c r="AU271" s="215" t="s">
        <v>83</v>
      </c>
      <c r="AV271" s="14" t="s">
        <v>159</v>
      </c>
      <c r="AW271" s="14" t="s">
        <v>35</v>
      </c>
      <c r="AX271" s="14" t="s">
        <v>81</v>
      </c>
      <c r="AY271" s="215" t="s">
        <v>145</v>
      </c>
    </row>
    <row r="272" spans="1:65" s="2" customFormat="1" ht="16.5" customHeight="1">
      <c r="A272" s="35"/>
      <c r="B272" s="36"/>
      <c r="C272" s="230" t="s">
        <v>607</v>
      </c>
      <c r="D272" s="230" t="s">
        <v>307</v>
      </c>
      <c r="E272" s="231" t="s">
        <v>678</v>
      </c>
      <c r="F272" s="232" t="s">
        <v>679</v>
      </c>
      <c r="G272" s="233" t="s">
        <v>230</v>
      </c>
      <c r="H272" s="234">
        <v>5.909</v>
      </c>
      <c r="I272" s="235"/>
      <c r="J272" s="236">
        <f>ROUND(I272*H272,2)</f>
        <v>0</v>
      </c>
      <c r="K272" s="232" t="s">
        <v>151</v>
      </c>
      <c r="L272" s="237"/>
      <c r="M272" s="238" t="s">
        <v>19</v>
      </c>
      <c r="N272" s="239" t="s">
        <v>44</v>
      </c>
      <c r="O272" s="65"/>
      <c r="P272" s="183">
        <f>O272*H272</f>
        <v>0</v>
      </c>
      <c r="Q272" s="183">
        <v>0.00792</v>
      </c>
      <c r="R272" s="183">
        <f>Q272*H272</f>
        <v>0.04679928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206</v>
      </c>
      <c r="AT272" s="185" t="s">
        <v>307</v>
      </c>
      <c r="AU272" s="185" t="s">
        <v>83</v>
      </c>
      <c r="AY272" s="18" t="s">
        <v>145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81</v>
      </c>
      <c r="BK272" s="186">
        <f>ROUND(I272*H272,2)</f>
        <v>0</v>
      </c>
      <c r="BL272" s="18" t="s">
        <v>159</v>
      </c>
      <c r="BM272" s="185" t="s">
        <v>878</v>
      </c>
    </row>
    <row r="273" spans="1:47" s="2" customFormat="1" ht="11.25">
      <c r="A273" s="35"/>
      <c r="B273" s="36"/>
      <c r="C273" s="37"/>
      <c r="D273" s="187" t="s">
        <v>154</v>
      </c>
      <c r="E273" s="37"/>
      <c r="F273" s="188" t="s">
        <v>679</v>
      </c>
      <c r="G273" s="37"/>
      <c r="H273" s="37"/>
      <c r="I273" s="189"/>
      <c r="J273" s="37"/>
      <c r="K273" s="37"/>
      <c r="L273" s="40"/>
      <c r="M273" s="190"/>
      <c r="N273" s="191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154</v>
      </c>
      <c r="AU273" s="18" t="s">
        <v>83</v>
      </c>
    </row>
    <row r="274" spans="1:47" s="2" customFormat="1" ht="11.25">
      <c r="A274" s="35"/>
      <c r="B274" s="36"/>
      <c r="C274" s="37"/>
      <c r="D274" s="192" t="s">
        <v>155</v>
      </c>
      <c r="E274" s="37"/>
      <c r="F274" s="193" t="s">
        <v>681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155</v>
      </c>
      <c r="AU274" s="18" t="s">
        <v>83</v>
      </c>
    </row>
    <row r="275" spans="2:51" s="13" customFormat="1" ht="11.25">
      <c r="B275" s="194"/>
      <c r="C275" s="195"/>
      <c r="D275" s="187" t="s">
        <v>157</v>
      </c>
      <c r="E275" s="196" t="s">
        <v>19</v>
      </c>
      <c r="F275" s="197" t="s">
        <v>879</v>
      </c>
      <c r="G275" s="195"/>
      <c r="H275" s="198">
        <v>5.909</v>
      </c>
      <c r="I275" s="199"/>
      <c r="J275" s="195"/>
      <c r="K275" s="195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157</v>
      </c>
      <c r="AU275" s="204" t="s">
        <v>83</v>
      </c>
      <c r="AV275" s="13" t="s">
        <v>83</v>
      </c>
      <c r="AW275" s="13" t="s">
        <v>35</v>
      </c>
      <c r="AX275" s="13" t="s">
        <v>73</v>
      </c>
      <c r="AY275" s="204" t="s">
        <v>145</v>
      </c>
    </row>
    <row r="276" spans="2:51" s="14" customFormat="1" ht="11.25">
      <c r="B276" s="205"/>
      <c r="C276" s="206"/>
      <c r="D276" s="187" t="s">
        <v>157</v>
      </c>
      <c r="E276" s="207" t="s">
        <v>19</v>
      </c>
      <c r="F276" s="208" t="s">
        <v>158</v>
      </c>
      <c r="G276" s="206"/>
      <c r="H276" s="209">
        <v>5.909</v>
      </c>
      <c r="I276" s="210"/>
      <c r="J276" s="206"/>
      <c r="K276" s="206"/>
      <c r="L276" s="211"/>
      <c r="M276" s="216"/>
      <c r="N276" s="217"/>
      <c r="O276" s="217"/>
      <c r="P276" s="217"/>
      <c r="Q276" s="217"/>
      <c r="R276" s="217"/>
      <c r="S276" s="217"/>
      <c r="T276" s="218"/>
      <c r="AT276" s="215" t="s">
        <v>157</v>
      </c>
      <c r="AU276" s="215" t="s">
        <v>83</v>
      </c>
      <c r="AV276" s="14" t="s">
        <v>159</v>
      </c>
      <c r="AW276" s="14" t="s">
        <v>35</v>
      </c>
      <c r="AX276" s="14" t="s">
        <v>81</v>
      </c>
      <c r="AY276" s="215" t="s">
        <v>145</v>
      </c>
    </row>
    <row r="277" spans="2:63" s="12" customFormat="1" ht="22.9" customHeight="1">
      <c r="B277" s="158"/>
      <c r="C277" s="159"/>
      <c r="D277" s="160" t="s">
        <v>72</v>
      </c>
      <c r="E277" s="172" t="s">
        <v>351</v>
      </c>
      <c r="F277" s="172" t="s">
        <v>352</v>
      </c>
      <c r="G277" s="159"/>
      <c r="H277" s="159"/>
      <c r="I277" s="162"/>
      <c r="J277" s="173">
        <f>BK277</f>
        <v>0</v>
      </c>
      <c r="K277" s="159"/>
      <c r="L277" s="164"/>
      <c r="M277" s="165"/>
      <c r="N277" s="166"/>
      <c r="O277" s="166"/>
      <c r="P277" s="167">
        <f>SUM(P278:P280)</f>
        <v>0</v>
      </c>
      <c r="Q277" s="166"/>
      <c r="R277" s="167">
        <f>SUM(R278:R280)</f>
        <v>0</v>
      </c>
      <c r="S277" s="166"/>
      <c r="T277" s="168">
        <f>SUM(T278:T280)</f>
        <v>0</v>
      </c>
      <c r="AR277" s="169" t="s">
        <v>81</v>
      </c>
      <c r="AT277" s="170" t="s">
        <v>72</v>
      </c>
      <c r="AU277" s="170" t="s">
        <v>81</v>
      </c>
      <c r="AY277" s="169" t="s">
        <v>145</v>
      </c>
      <c r="BK277" s="171">
        <f>SUM(BK278:BK280)</f>
        <v>0</v>
      </c>
    </row>
    <row r="278" spans="1:65" s="2" customFormat="1" ht="24.2" customHeight="1">
      <c r="A278" s="35"/>
      <c r="B278" s="36"/>
      <c r="C278" s="174" t="s">
        <v>615</v>
      </c>
      <c r="D278" s="174" t="s">
        <v>148</v>
      </c>
      <c r="E278" s="175" t="s">
        <v>880</v>
      </c>
      <c r="F278" s="176" t="s">
        <v>881</v>
      </c>
      <c r="G278" s="177" t="s">
        <v>285</v>
      </c>
      <c r="H278" s="178">
        <v>77.403</v>
      </c>
      <c r="I278" s="179"/>
      <c r="J278" s="180">
        <f>ROUND(I278*H278,2)</f>
        <v>0</v>
      </c>
      <c r="K278" s="176" t="s">
        <v>151</v>
      </c>
      <c r="L278" s="40"/>
      <c r="M278" s="181" t="s">
        <v>19</v>
      </c>
      <c r="N278" s="182" t="s">
        <v>44</v>
      </c>
      <c r="O278" s="65"/>
      <c r="P278" s="183">
        <f>O278*H278</f>
        <v>0</v>
      </c>
      <c r="Q278" s="183">
        <v>0</v>
      </c>
      <c r="R278" s="183">
        <f>Q278*H278</f>
        <v>0</v>
      </c>
      <c r="S278" s="183">
        <v>0</v>
      </c>
      <c r="T278" s="18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5" t="s">
        <v>159</v>
      </c>
      <c r="AT278" s="185" t="s">
        <v>148</v>
      </c>
      <c r="AU278" s="185" t="s">
        <v>83</v>
      </c>
      <c r="AY278" s="18" t="s">
        <v>145</v>
      </c>
      <c r="BE278" s="186">
        <f>IF(N278="základní",J278,0)</f>
        <v>0</v>
      </c>
      <c r="BF278" s="186">
        <f>IF(N278="snížená",J278,0)</f>
        <v>0</v>
      </c>
      <c r="BG278" s="186">
        <f>IF(N278="zákl. přenesená",J278,0)</f>
        <v>0</v>
      </c>
      <c r="BH278" s="186">
        <f>IF(N278="sníž. přenesená",J278,0)</f>
        <v>0</v>
      </c>
      <c r="BI278" s="186">
        <f>IF(N278="nulová",J278,0)</f>
        <v>0</v>
      </c>
      <c r="BJ278" s="18" t="s">
        <v>81</v>
      </c>
      <c r="BK278" s="186">
        <f>ROUND(I278*H278,2)</f>
        <v>0</v>
      </c>
      <c r="BL278" s="18" t="s">
        <v>159</v>
      </c>
      <c r="BM278" s="185" t="s">
        <v>882</v>
      </c>
    </row>
    <row r="279" spans="1:47" s="2" customFormat="1" ht="19.5">
      <c r="A279" s="35"/>
      <c r="B279" s="36"/>
      <c r="C279" s="37"/>
      <c r="D279" s="187" t="s">
        <v>154</v>
      </c>
      <c r="E279" s="37"/>
      <c r="F279" s="188" t="s">
        <v>883</v>
      </c>
      <c r="G279" s="37"/>
      <c r="H279" s="37"/>
      <c r="I279" s="189"/>
      <c r="J279" s="37"/>
      <c r="K279" s="37"/>
      <c r="L279" s="40"/>
      <c r="M279" s="190"/>
      <c r="N279" s="191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154</v>
      </c>
      <c r="AU279" s="18" t="s">
        <v>83</v>
      </c>
    </row>
    <row r="280" spans="1:47" s="2" customFormat="1" ht="11.25">
      <c r="A280" s="35"/>
      <c r="B280" s="36"/>
      <c r="C280" s="37"/>
      <c r="D280" s="192" t="s">
        <v>155</v>
      </c>
      <c r="E280" s="37"/>
      <c r="F280" s="193" t="s">
        <v>884</v>
      </c>
      <c r="G280" s="37"/>
      <c r="H280" s="37"/>
      <c r="I280" s="189"/>
      <c r="J280" s="37"/>
      <c r="K280" s="37"/>
      <c r="L280" s="40"/>
      <c r="M280" s="240"/>
      <c r="N280" s="241"/>
      <c r="O280" s="242"/>
      <c r="P280" s="242"/>
      <c r="Q280" s="242"/>
      <c r="R280" s="242"/>
      <c r="S280" s="242"/>
      <c r="T280" s="243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155</v>
      </c>
      <c r="AU280" s="18" t="s">
        <v>83</v>
      </c>
    </row>
    <row r="281" spans="1:31" s="2" customFormat="1" ht="6.95" customHeight="1">
      <c r="A281" s="35"/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0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algorithmName="SHA-512" hashValue="42VWPu0znUa4KVePRAT7hnvZw9ZjwAmh0VX/wbxI0RFZR4gL4d5F4PZ30b+hbIY9NDjPItVqYPvKO4tDGUUEAw==" saltValue="Cc4HPDuC2ek2vrvvmtIuRY6s5mLxwdpG2Uk5ffECaKOmPBOF4jgnUD4Ct0oCUz3CeVnwx31XD8RpP5vwaLJphQ==" spinCount="100000" sheet="1" objects="1" scenarios="1" formatColumns="0" formatRows="0" autoFilter="0"/>
  <autoFilter ref="C83:K28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1151132"/>
    <hyperlink ref="F95" r:id="rId2" display="https://podminky.urs.cz/item/CS_URS_2021_01/122251405"/>
    <hyperlink ref="F105" r:id="rId3" display="https://podminky.urs.cz/item/CS_URS_2021_01/122252203"/>
    <hyperlink ref="F111" r:id="rId4" display="https://podminky.urs.cz/item/CS_URS_2021_01/162351104"/>
    <hyperlink ref="F121" r:id="rId5" display="https://podminky.urs.cz/item/CS_URS_2021_01/171152121"/>
    <hyperlink ref="F127" r:id="rId6" display="https://podminky.urs.cz/item/CS_URS_2021_01/171251201"/>
    <hyperlink ref="F132" r:id="rId7" display="https://podminky.urs.cz/item/CS_URS_2021_01/181252305"/>
    <hyperlink ref="F137" r:id="rId8" display="https://podminky.urs.cz/item/CS_URS_2021_01/182351133"/>
    <hyperlink ref="F143" r:id="rId9" display="https://podminky.urs.cz/item/CS_URS_2021_01/183405211"/>
    <hyperlink ref="F148" r:id="rId10" display="https://podminky.urs.cz/item/CS_URS_2021_01/00572100"/>
    <hyperlink ref="F152" r:id="rId11" display="https://podminky.urs.cz/item/CS_URS_2021_01/184802211"/>
    <hyperlink ref="F157" r:id="rId12" display="https://podminky.urs.cz/item/CS_URS_2021_01/185803112"/>
    <hyperlink ref="F162" r:id="rId13" display="https://podminky.urs.cz/item/CS_URS_2021_01/185851121"/>
    <hyperlink ref="F167" r:id="rId14" display="https://podminky.urs.cz/item/CS_URS_2021_01/185851129"/>
    <hyperlink ref="F173" r:id="rId15" display="https://podminky.urs.cz/item/CS_URS_2021_01/51131101399"/>
    <hyperlink ref="F180" r:id="rId16" display="https://podminky.urs.cz/item/CS_URS_2021_01/564851111"/>
    <hyperlink ref="F186" r:id="rId17" display="https://podminky.urs.cz/item/CS_URS_2021_01/564851111.1"/>
    <hyperlink ref="F192" r:id="rId18" display="https://podminky.urs.cz/item/CS_URS_2021_01/564871111"/>
    <hyperlink ref="F198" r:id="rId19" display="https://podminky.urs.cz/item/CS_URS_2021_01/564871116"/>
    <hyperlink ref="F204" r:id="rId20" display="https://podminky.urs.cz/item/CS_URS_2021_01/564931512"/>
    <hyperlink ref="F210" r:id="rId21" display="https://podminky.urs.cz/item/CS_URS_2021_01/567121114"/>
    <hyperlink ref="F215" r:id="rId22" display="https://podminky.urs.cz/item/CS_URS_2021_01/569903311"/>
    <hyperlink ref="F221" r:id="rId23" display="https://podminky.urs.cz/item/CS_URS_2021_01/569951133"/>
    <hyperlink ref="F227" r:id="rId24" display="https://podminky.urs.cz/item/CS_URS_2021_01/573191111"/>
    <hyperlink ref="F233" r:id="rId25" display="https://podminky.urs.cz/item/CS_URS_2021_01/577145111"/>
    <hyperlink ref="F239" r:id="rId26" display="https://podminky.urs.cz/item/CS_URS_2021_01/591241111"/>
    <hyperlink ref="F245" r:id="rId27" display="https://podminky.urs.cz/item/CS_URS_2021_01/58381007"/>
    <hyperlink ref="F248" r:id="rId28" display="https://podminky.urs.cz/item/CS_URS_2021_01/594511111"/>
    <hyperlink ref="F253" r:id="rId29" display="https://podminky.urs.cz/item/CS_URS_2021_01/599632111"/>
    <hyperlink ref="F260" r:id="rId30" display="https://podminky.urs.cz/item/CS_URS_2021_01/919521110"/>
    <hyperlink ref="F265" r:id="rId31" display="https://podminky.urs.cz/item/CS_URS_2021_01/59222020"/>
    <hyperlink ref="F268" r:id="rId32" display="https://podminky.urs.cz/item/CS_URS_2021_01/919535558"/>
    <hyperlink ref="F274" r:id="rId33" display="https://podminky.urs.cz/item/CS_URS_2021_01/31316008"/>
    <hyperlink ref="F280" r:id="rId34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99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885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ROUND((SUM(BE85:BE264)),2)</f>
        <v>0</v>
      </c>
      <c r="G33" s="35"/>
      <c r="H33" s="35"/>
      <c r="I33" s="119">
        <v>0.21</v>
      </c>
      <c r="J33" s="118">
        <f>ROUND(((SUM(BE85:BE264))*I33),2)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ROUND((SUM(BF85:BF264)),2)</f>
        <v>0</v>
      </c>
      <c r="G34" s="35"/>
      <c r="H34" s="35"/>
      <c r="I34" s="119">
        <v>0.15</v>
      </c>
      <c r="J34" s="118">
        <f>ROUND(((SUM(BF85:BF264))*I34),2)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ROUND((SUM(BG85:BG264)),2)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ROUND((SUM(BH85:BH264)),2)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ROUND((SUM(BI85:BI264)),2)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152.VZ - NAPOJENÍ POLNÍ CESTY ÚJEZD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381</v>
      </c>
      <c r="E62" s="144"/>
      <c r="F62" s="144"/>
      <c r="G62" s="144"/>
      <c r="H62" s="144"/>
      <c r="I62" s="144"/>
      <c r="J62" s="145">
        <f>J178</f>
        <v>0</v>
      </c>
      <c r="K62" s="142"/>
      <c r="L62" s="146"/>
    </row>
    <row r="63" spans="2:12" s="10" customFormat="1" ht="19.9" customHeight="1">
      <c r="B63" s="141"/>
      <c r="C63" s="142"/>
      <c r="D63" s="143" t="s">
        <v>221</v>
      </c>
      <c r="E63" s="144"/>
      <c r="F63" s="144"/>
      <c r="G63" s="144"/>
      <c r="H63" s="144"/>
      <c r="I63" s="144"/>
      <c r="J63" s="145">
        <f>J240</f>
        <v>0</v>
      </c>
      <c r="K63" s="142"/>
      <c r="L63" s="146"/>
    </row>
    <row r="64" spans="2:12" s="9" customFormat="1" ht="24.95" customHeight="1">
      <c r="B64" s="135"/>
      <c r="C64" s="136"/>
      <c r="D64" s="137" t="s">
        <v>222</v>
      </c>
      <c r="E64" s="138"/>
      <c r="F64" s="138"/>
      <c r="G64" s="138"/>
      <c r="H64" s="138"/>
      <c r="I64" s="138"/>
      <c r="J64" s="139">
        <f>J244</f>
        <v>0</v>
      </c>
      <c r="K64" s="136"/>
      <c r="L64" s="140"/>
    </row>
    <row r="65" spans="2:12" s="10" customFormat="1" ht="19.9" customHeight="1">
      <c r="B65" s="141"/>
      <c r="C65" s="142"/>
      <c r="D65" s="143" t="s">
        <v>223</v>
      </c>
      <c r="E65" s="144"/>
      <c r="F65" s="144"/>
      <c r="G65" s="144"/>
      <c r="H65" s="144"/>
      <c r="I65" s="144"/>
      <c r="J65" s="145">
        <f>J245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130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2" t="str">
        <f>E7</f>
        <v>NEPOMUK_PŘEŠTICE</v>
      </c>
      <c r="F75" s="373"/>
      <c r="G75" s="373"/>
      <c r="H75" s="373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122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9" t="str">
        <f>E9</f>
        <v>SO 152.VZ - NAPOJENÍ POLNÍ CESTY ÚJEZD</v>
      </c>
      <c r="F77" s="374"/>
      <c r="G77" s="374"/>
      <c r="H77" s="374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 xml:space="preserve"> </v>
      </c>
      <c r="G79" s="37"/>
      <c r="H79" s="37"/>
      <c r="I79" s="30" t="s">
        <v>23</v>
      </c>
      <c r="J79" s="60" t="str">
        <f>IF(J12="","",J12)</f>
        <v>22. 2. 2021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25</v>
      </c>
      <c r="D81" s="37"/>
      <c r="E81" s="37"/>
      <c r="F81" s="28" t="str">
        <f>E15</f>
        <v>SPRÁVA A ÚDRŽBA SILNIC PLZEŇSKÉHO KRAJE</v>
      </c>
      <c r="G81" s="37"/>
      <c r="H81" s="37"/>
      <c r="I81" s="30" t="s">
        <v>32</v>
      </c>
      <c r="J81" s="33" t="str">
        <f>E21</f>
        <v>AFRY CZ s.r.o.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5.2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30" t="s">
        <v>36</v>
      </c>
      <c r="J82" s="33" t="str">
        <f>E24</f>
        <v xml:space="preserve"> 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131</v>
      </c>
      <c r="D84" s="150" t="s">
        <v>58</v>
      </c>
      <c r="E84" s="150" t="s">
        <v>54</v>
      </c>
      <c r="F84" s="150" t="s">
        <v>55</v>
      </c>
      <c r="G84" s="150" t="s">
        <v>132</v>
      </c>
      <c r="H84" s="150" t="s">
        <v>133</v>
      </c>
      <c r="I84" s="150" t="s">
        <v>134</v>
      </c>
      <c r="J84" s="150" t="s">
        <v>126</v>
      </c>
      <c r="K84" s="151" t="s">
        <v>135</v>
      </c>
      <c r="L84" s="152"/>
      <c r="M84" s="69" t="s">
        <v>19</v>
      </c>
      <c r="N84" s="70" t="s">
        <v>43</v>
      </c>
      <c r="O84" s="70" t="s">
        <v>136</v>
      </c>
      <c r="P84" s="70" t="s">
        <v>137</v>
      </c>
      <c r="Q84" s="70" t="s">
        <v>138</v>
      </c>
      <c r="R84" s="70" t="s">
        <v>139</v>
      </c>
      <c r="S84" s="70" t="s">
        <v>140</v>
      </c>
      <c r="T84" s="71" t="s">
        <v>141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5"/>
      <c r="B85" s="36"/>
      <c r="C85" s="76" t="s">
        <v>142</v>
      </c>
      <c r="D85" s="37"/>
      <c r="E85" s="37"/>
      <c r="F85" s="37"/>
      <c r="G85" s="37"/>
      <c r="H85" s="37"/>
      <c r="I85" s="37"/>
      <c r="J85" s="153">
        <f>BK85</f>
        <v>0</v>
      </c>
      <c r="K85" s="37"/>
      <c r="L85" s="40"/>
      <c r="M85" s="72"/>
      <c r="N85" s="154"/>
      <c r="O85" s="73"/>
      <c r="P85" s="155">
        <f>P86+P244</f>
        <v>0</v>
      </c>
      <c r="Q85" s="73"/>
      <c r="R85" s="155">
        <f>R86+R244</f>
        <v>46.39497644000001</v>
      </c>
      <c r="S85" s="73"/>
      <c r="T85" s="156">
        <f>T86+T244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72</v>
      </c>
      <c r="AU85" s="18" t="s">
        <v>127</v>
      </c>
      <c r="BK85" s="157">
        <f>BK86+BK244</f>
        <v>0</v>
      </c>
    </row>
    <row r="86" spans="2:63" s="12" customFormat="1" ht="25.9" customHeight="1">
      <c r="B86" s="158"/>
      <c r="C86" s="159"/>
      <c r="D86" s="160" t="s">
        <v>72</v>
      </c>
      <c r="E86" s="161" t="s">
        <v>225</v>
      </c>
      <c r="F86" s="161" t="s">
        <v>226</v>
      </c>
      <c r="G86" s="159"/>
      <c r="H86" s="159"/>
      <c r="I86" s="162"/>
      <c r="J86" s="163">
        <f>BK86</f>
        <v>0</v>
      </c>
      <c r="K86" s="159"/>
      <c r="L86" s="164"/>
      <c r="M86" s="165"/>
      <c r="N86" s="166"/>
      <c r="O86" s="166"/>
      <c r="P86" s="167">
        <f>P87+P178+P240</f>
        <v>0</v>
      </c>
      <c r="Q86" s="166"/>
      <c r="R86" s="167">
        <f>R87+R178+R240</f>
        <v>46.324476440000005</v>
      </c>
      <c r="S86" s="166"/>
      <c r="T86" s="168">
        <f>T87+T178+T240</f>
        <v>0</v>
      </c>
      <c r="AR86" s="169" t="s">
        <v>81</v>
      </c>
      <c r="AT86" s="170" t="s">
        <v>72</v>
      </c>
      <c r="AU86" s="170" t="s">
        <v>73</v>
      </c>
      <c r="AY86" s="169" t="s">
        <v>145</v>
      </c>
      <c r="BK86" s="171">
        <f>BK87+BK178+BK240</f>
        <v>0</v>
      </c>
    </row>
    <row r="87" spans="2:63" s="12" customFormat="1" ht="22.9" customHeight="1">
      <c r="B87" s="158"/>
      <c r="C87" s="159"/>
      <c r="D87" s="160" t="s">
        <v>72</v>
      </c>
      <c r="E87" s="172" t="s">
        <v>81</v>
      </c>
      <c r="F87" s="172" t="s">
        <v>227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SUM(P88:P177)</f>
        <v>0</v>
      </c>
      <c r="Q87" s="166"/>
      <c r="R87" s="167">
        <f>SUM(R88:R177)</f>
        <v>1.1680646000000001</v>
      </c>
      <c r="S87" s="166"/>
      <c r="T87" s="168">
        <f>SUM(T88:T177)</f>
        <v>0</v>
      </c>
      <c r="AR87" s="169" t="s">
        <v>81</v>
      </c>
      <c r="AT87" s="170" t="s">
        <v>72</v>
      </c>
      <c r="AU87" s="170" t="s">
        <v>81</v>
      </c>
      <c r="AY87" s="169" t="s">
        <v>145</v>
      </c>
      <c r="BK87" s="171">
        <f>SUM(BK88:BK177)</f>
        <v>0</v>
      </c>
    </row>
    <row r="88" spans="1:65" s="2" customFormat="1" ht="24.2" customHeight="1">
      <c r="A88" s="35"/>
      <c r="B88" s="36"/>
      <c r="C88" s="174" t="s">
        <v>81</v>
      </c>
      <c r="D88" s="174" t="s">
        <v>148</v>
      </c>
      <c r="E88" s="175" t="s">
        <v>772</v>
      </c>
      <c r="F88" s="176" t="s">
        <v>773</v>
      </c>
      <c r="G88" s="177" t="s">
        <v>230</v>
      </c>
      <c r="H88" s="178">
        <v>2705.94</v>
      </c>
      <c r="I88" s="179"/>
      <c r="J88" s="180">
        <f>ROUND(I88*H88,2)</f>
        <v>0</v>
      </c>
      <c r="K88" s="176" t="s">
        <v>151</v>
      </c>
      <c r="L88" s="40"/>
      <c r="M88" s="181" t="s">
        <v>19</v>
      </c>
      <c r="N88" s="182" t="s">
        <v>44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159</v>
      </c>
      <c r="AT88" s="185" t="s">
        <v>148</v>
      </c>
      <c r="AU88" s="185" t="s">
        <v>83</v>
      </c>
      <c r="AY88" s="18" t="s">
        <v>145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81</v>
      </c>
      <c r="BK88" s="186">
        <f>ROUND(I88*H88,2)</f>
        <v>0</v>
      </c>
      <c r="BL88" s="18" t="s">
        <v>159</v>
      </c>
      <c r="BM88" s="185" t="s">
        <v>886</v>
      </c>
    </row>
    <row r="89" spans="1:47" s="2" customFormat="1" ht="19.5">
      <c r="A89" s="35"/>
      <c r="B89" s="36"/>
      <c r="C89" s="37"/>
      <c r="D89" s="187" t="s">
        <v>154</v>
      </c>
      <c r="E89" s="37"/>
      <c r="F89" s="188" t="s">
        <v>775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154</v>
      </c>
      <c r="AU89" s="18" t="s">
        <v>83</v>
      </c>
    </row>
    <row r="90" spans="1:47" s="2" customFormat="1" ht="11.25">
      <c r="A90" s="35"/>
      <c r="B90" s="36"/>
      <c r="C90" s="37"/>
      <c r="D90" s="192" t="s">
        <v>155</v>
      </c>
      <c r="E90" s="37"/>
      <c r="F90" s="193" t="s">
        <v>776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155</v>
      </c>
      <c r="AU90" s="18" t="s">
        <v>83</v>
      </c>
    </row>
    <row r="91" spans="2:51" s="15" customFormat="1" ht="11.25">
      <c r="B91" s="220"/>
      <c r="C91" s="221"/>
      <c r="D91" s="187" t="s">
        <v>157</v>
      </c>
      <c r="E91" s="222" t="s">
        <v>19</v>
      </c>
      <c r="F91" s="223" t="s">
        <v>387</v>
      </c>
      <c r="G91" s="221"/>
      <c r="H91" s="222" t="s">
        <v>19</v>
      </c>
      <c r="I91" s="224"/>
      <c r="J91" s="221"/>
      <c r="K91" s="221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157</v>
      </c>
      <c r="AU91" s="229" t="s">
        <v>83</v>
      </c>
      <c r="AV91" s="15" t="s">
        <v>81</v>
      </c>
      <c r="AW91" s="15" t="s">
        <v>35</v>
      </c>
      <c r="AX91" s="15" t="s">
        <v>73</v>
      </c>
      <c r="AY91" s="229" t="s">
        <v>145</v>
      </c>
    </row>
    <row r="92" spans="2:51" s="13" customFormat="1" ht="11.25">
      <c r="B92" s="194"/>
      <c r="C92" s="195"/>
      <c r="D92" s="187" t="s">
        <v>157</v>
      </c>
      <c r="E92" s="196" t="s">
        <v>19</v>
      </c>
      <c r="F92" s="197" t="s">
        <v>887</v>
      </c>
      <c r="G92" s="195"/>
      <c r="H92" s="198">
        <v>2705.94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157</v>
      </c>
      <c r="AU92" s="204" t="s">
        <v>83</v>
      </c>
      <c r="AV92" s="13" t="s">
        <v>83</v>
      </c>
      <c r="AW92" s="13" t="s">
        <v>35</v>
      </c>
      <c r="AX92" s="13" t="s">
        <v>73</v>
      </c>
      <c r="AY92" s="204" t="s">
        <v>145</v>
      </c>
    </row>
    <row r="93" spans="2:51" s="14" customFormat="1" ht="11.25">
      <c r="B93" s="205"/>
      <c r="C93" s="206"/>
      <c r="D93" s="187" t="s">
        <v>157</v>
      </c>
      <c r="E93" s="207" t="s">
        <v>19</v>
      </c>
      <c r="F93" s="208" t="s">
        <v>158</v>
      </c>
      <c r="G93" s="206"/>
      <c r="H93" s="209">
        <v>2705.94</v>
      </c>
      <c r="I93" s="210"/>
      <c r="J93" s="206"/>
      <c r="K93" s="206"/>
      <c r="L93" s="211"/>
      <c r="M93" s="216"/>
      <c r="N93" s="217"/>
      <c r="O93" s="217"/>
      <c r="P93" s="217"/>
      <c r="Q93" s="217"/>
      <c r="R93" s="217"/>
      <c r="S93" s="217"/>
      <c r="T93" s="218"/>
      <c r="AT93" s="215" t="s">
        <v>157</v>
      </c>
      <c r="AU93" s="215" t="s">
        <v>83</v>
      </c>
      <c r="AV93" s="14" t="s">
        <v>159</v>
      </c>
      <c r="AW93" s="14" t="s">
        <v>35</v>
      </c>
      <c r="AX93" s="14" t="s">
        <v>81</v>
      </c>
      <c r="AY93" s="215" t="s">
        <v>145</v>
      </c>
    </row>
    <row r="94" spans="1:65" s="2" customFormat="1" ht="33" customHeight="1">
      <c r="A94" s="35"/>
      <c r="B94" s="36"/>
      <c r="C94" s="174" t="s">
        <v>83</v>
      </c>
      <c r="D94" s="174" t="s">
        <v>148</v>
      </c>
      <c r="E94" s="175" t="s">
        <v>888</v>
      </c>
      <c r="F94" s="176" t="s">
        <v>889</v>
      </c>
      <c r="G94" s="177" t="s">
        <v>264</v>
      </c>
      <c r="H94" s="178">
        <v>8.738</v>
      </c>
      <c r="I94" s="179"/>
      <c r="J94" s="180">
        <f>ROUND(I94*H94,2)</f>
        <v>0</v>
      </c>
      <c r="K94" s="176" t="s">
        <v>151</v>
      </c>
      <c r="L94" s="40"/>
      <c r="M94" s="181" t="s">
        <v>19</v>
      </c>
      <c r="N94" s="182" t="s">
        <v>44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148</v>
      </c>
      <c r="AU94" s="185" t="s">
        <v>83</v>
      </c>
      <c r="AY94" s="18" t="s">
        <v>145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81</v>
      </c>
      <c r="BK94" s="186">
        <f>ROUND(I94*H94,2)</f>
        <v>0</v>
      </c>
      <c r="BL94" s="18" t="s">
        <v>159</v>
      </c>
      <c r="BM94" s="185" t="s">
        <v>890</v>
      </c>
    </row>
    <row r="95" spans="1:47" s="2" customFormat="1" ht="19.5">
      <c r="A95" s="35"/>
      <c r="B95" s="36"/>
      <c r="C95" s="37"/>
      <c r="D95" s="187" t="s">
        <v>154</v>
      </c>
      <c r="E95" s="37"/>
      <c r="F95" s="188" t="s">
        <v>891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154</v>
      </c>
      <c r="AU95" s="18" t="s">
        <v>83</v>
      </c>
    </row>
    <row r="96" spans="1:47" s="2" customFormat="1" ht="11.25">
      <c r="A96" s="35"/>
      <c r="B96" s="36"/>
      <c r="C96" s="37"/>
      <c r="D96" s="192" t="s">
        <v>155</v>
      </c>
      <c r="E96" s="37"/>
      <c r="F96" s="193" t="s">
        <v>892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155</v>
      </c>
      <c r="AU96" s="18" t="s">
        <v>83</v>
      </c>
    </row>
    <row r="97" spans="2:51" s="15" customFormat="1" ht="11.25">
      <c r="B97" s="220"/>
      <c r="C97" s="221"/>
      <c r="D97" s="187" t="s">
        <v>157</v>
      </c>
      <c r="E97" s="222" t="s">
        <v>19</v>
      </c>
      <c r="F97" s="223" t="s">
        <v>234</v>
      </c>
      <c r="G97" s="221"/>
      <c r="H97" s="222" t="s">
        <v>19</v>
      </c>
      <c r="I97" s="224"/>
      <c r="J97" s="221"/>
      <c r="K97" s="221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157</v>
      </c>
      <c r="AU97" s="229" t="s">
        <v>83</v>
      </c>
      <c r="AV97" s="15" t="s">
        <v>81</v>
      </c>
      <c r="AW97" s="15" t="s">
        <v>35</v>
      </c>
      <c r="AX97" s="15" t="s">
        <v>73</v>
      </c>
      <c r="AY97" s="229" t="s">
        <v>145</v>
      </c>
    </row>
    <row r="98" spans="2:51" s="13" customFormat="1" ht="11.25">
      <c r="B98" s="194"/>
      <c r="C98" s="195"/>
      <c r="D98" s="187" t="s">
        <v>157</v>
      </c>
      <c r="E98" s="196" t="s">
        <v>19</v>
      </c>
      <c r="F98" s="197" t="s">
        <v>893</v>
      </c>
      <c r="G98" s="195"/>
      <c r="H98" s="198">
        <v>8.738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157</v>
      </c>
      <c r="AU98" s="204" t="s">
        <v>83</v>
      </c>
      <c r="AV98" s="13" t="s">
        <v>83</v>
      </c>
      <c r="AW98" s="13" t="s">
        <v>35</v>
      </c>
      <c r="AX98" s="13" t="s">
        <v>73</v>
      </c>
      <c r="AY98" s="204" t="s">
        <v>145</v>
      </c>
    </row>
    <row r="99" spans="2:51" s="14" customFormat="1" ht="11.25">
      <c r="B99" s="205"/>
      <c r="C99" s="206"/>
      <c r="D99" s="187" t="s">
        <v>157</v>
      </c>
      <c r="E99" s="207" t="s">
        <v>19</v>
      </c>
      <c r="F99" s="208" t="s">
        <v>158</v>
      </c>
      <c r="G99" s="206"/>
      <c r="H99" s="209">
        <v>8.738</v>
      </c>
      <c r="I99" s="210"/>
      <c r="J99" s="206"/>
      <c r="K99" s="206"/>
      <c r="L99" s="211"/>
      <c r="M99" s="216"/>
      <c r="N99" s="217"/>
      <c r="O99" s="217"/>
      <c r="P99" s="217"/>
      <c r="Q99" s="217"/>
      <c r="R99" s="217"/>
      <c r="S99" s="217"/>
      <c r="T99" s="218"/>
      <c r="AT99" s="215" t="s">
        <v>157</v>
      </c>
      <c r="AU99" s="215" t="s">
        <v>83</v>
      </c>
      <c r="AV99" s="14" t="s">
        <v>159</v>
      </c>
      <c r="AW99" s="14" t="s">
        <v>35</v>
      </c>
      <c r="AX99" s="14" t="s">
        <v>81</v>
      </c>
      <c r="AY99" s="215" t="s">
        <v>145</v>
      </c>
    </row>
    <row r="100" spans="1:65" s="2" customFormat="1" ht="33" customHeight="1">
      <c r="A100" s="35"/>
      <c r="B100" s="36"/>
      <c r="C100" s="174" t="s">
        <v>174</v>
      </c>
      <c r="D100" s="174" t="s">
        <v>148</v>
      </c>
      <c r="E100" s="175" t="s">
        <v>389</v>
      </c>
      <c r="F100" s="176" t="s">
        <v>390</v>
      </c>
      <c r="G100" s="177" t="s">
        <v>264</v>
      </c>
      <c r="H100" s="178">
        <v>2024.099</v>
      </c>
      <c r="I100" s="179"/>
      <c r="J100" s="180">
        <f>ROUND(I100*H100,2)</f>
        <v>0</v>
      </c>
      <c r="K100" s="176" t="s">
        <v>151</v>
      </c>
      <c r="L100" s="40"/>
      <c r="M100" s="181" t="s">
        <v>19</v>
      </c>
      <c r="N100" s="182" t="s">
        <v>44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159</v>
      </c>
      <c r="AT100" s="185" t="s">
        <v>148</v>
      </c>
      <c r="AU100" s="185" t="s">
        <v>83</v>
      </c>
      <c r="AY100" s="18" t="s">
        <v>145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81</v>
      </c>
      <c r="BK100" s="186">
        <f>ROUND(I100*H100,2)</f>
        <v>0</v>
      </c>
      <c r="BL100" s="18" t="s">
        <v>159</v>
      </c>
      <c r="BM100" s="185" t="s">
        <v>894</v>
      </c>
    </row>
    <row r="101" spans="1:47" s="2" customFormat="1" ht="29.25">
      <c r="A101" s="35"/>
      <c r="B101" s="36"/>
      <c r="C101" s="37"/>
      <c r="D101" s="187" t="s">
        <v>154</v>
      </c>
      <c r="E101" s="37"/>
      <c r="F101" s="188" t="s">
        <v>392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154</v>
      </c>
      <c r="AU101" s="18" t="s">
        <v>83</v>
      </c>
    </row>
    <row r="102" spans="1:47" s="2" customFormat="1" ht="11.25">
      <c r="A102" s="35"/>
      <c r="B102" s="36"/>
      <c r="C102" s="37"/>
      <c r="D102" s="192" t="s">
        <v>155</v>
      </c>
      <c r="E102" s="37"/>
      <c r="F102" s="193" t="s">
        <v>393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155</v>
      </c>
      <c r="AU102" s="18" t="s">
        <v>83</v>
      </c>
    </row>
    <row r="103" spans="2:51" s="15" customFormat="1" ht="11.25">
      <c r="B103" s="220"/>
      <c r="C103" s="221"/>
      <c r="D103" s="187" t="s">
        <v>157</v>
      </c>
      <c r="E103" s="222" t="s">
        <v>19</v>
      </c>
      <c r="F103" s="223" t="s">
        <v>394</v>
      </c>
      <c r="G103" s="221"/>
      <c r="H103" s="222" t="s">
        <v>19</v>
      </c>
      <c r="I103" s="224"/>
      <c r="J103" s="221"/>
      <c r="K103" s="221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157</v>
      </c>
      <c r="AU103" s="229" t="s">
        <v>83</v>
      </c>
      <c r="AV103" s="15" t="s">
        <v>81</v>
      </c>
      <c r="AW103" s="15" t="s">
        <v>35</v>
      </c>
      <c r="AX103" s="15" t="s">
        <v>73</v>
      </c>
      <c r="AY103" s="229" t="s">
        <v>145</v>
      </c>
    </row>
    <row r="104" spans="2:51" s="13" customFormat="1" ht="11.25">
      <c r="B104" s="194"/>
      <c r="C104" s="195"/>
      <c r="D104" s="187" t="s">
        <v>157</v>
      </c>
      <c r="E104" s="196" t="s">
        <v>19</v>
      </c>
      <c r="F104" s="197" t="s">
        <v>895</v>
      </c>
      <c r="G104" s="195"/>
      <c r="H104" s="198">
        <v>1930.53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157</v>
      </c>
      <c r="AU104" s="204" t="s">
        <v>83</v>
      </c>
      <c r="AV104" s="13" t="s">
        <v>83</v>
      </c>
      <c r="AW104" s="13" t="s">
        <v>35</v>
      </c>
      <c r="AX104" s="13" t="s">
        <v>73</v>
      </c>
      <c r="AY104" s="204" t="s">
        <v>145</v>
      </c>
    </row>
    <row r="105" spans="2:51" s="15" customFormat="1" ht="11.25">
      <c r="B105" s="220"/>
      <c r="C105" s="221"/>
      <c r="D105" s="187" t="s">
        <v>157</v>
      </c>
      <c r="E105" s="222" t="s">
        <v>19</v>
      </c>
      <c r="F105" s="223" t="s">
        <v>396</v>
      </c>
      <c r="G105" s="221"/>
      <c r="H105" s="222" t="s">
        <v>19</v>
      </c>
      <c r="I105" s="224"/>
      <c r="J105" s="221"/>
      <c r="K105" s="221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157</v>
      </c>
      <c r="AU105" s="229" t="s">
        <v>83</v>
      </c>
      <c r="AV105" s="15" t="s">
        <v>81</v>
      </c>
      <c r="AW105" s="15" t="s">
        <v>35</v>
      </c>
      <c r="AX105" s="15" t="s">
        <v>73</v>
      </c>
      <c r="AY105" s="229" t="s">
        <v>145</v>
      </c>
    </row>
    <row r="106" spans="2:51" s="13" customFormat="1" ht="11.25">
      <c r="B106" s="194"/>
      <c r="C106" s="195"/>
      <c r="D106" s="187" t="s">
        <v>157</v>
      </c>
      <c r="E106" s="196" t="s">
        <v>19</v>
      </c>
      <c r="F106" s="197" t="s">
        <v>896</v>
      </c>
      <c r="G106" s="195"/>
      <c r="H106" s="198">
        <v>90.198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157</v>
      </c>
      <c r="AU106" s="204" t="s">
        <v>83</v>
      </c>
      <c r="AV106" s="13" t="s">
        <v>83</v>
      </c>
      <c r="AW106" s="13" t="s">
        <v>35</v>
      </c>
      <c r="AX106" s="13" t="s">
        <v>73</v>
      </c>
      <c r="AY106" s="204" t="s">
        <v>145</v>
      </c>
    </row>
    <row r="107" spans="2:51" s="15" customFormat="1" ht="11.25">
      <c r="B107" s="220"/>
      <c r="C107" s="221"/>
      <c r="D107" s="187" t="s">
        <v>157</v>
      </c>
      <c r="E107" s="222" t="s">
        <v>19</v>
      </c>
      <c r="F107" s="223" t="s">
        <v>398</v>
      </c>
      <c r="G107" s="221"/>
      <c r="H107" s="222" t="s">
        <v>19</v>
      </c>
      <c r="I107" s="224"/>
      <c r="J107" s="221"/>
      <c r="K107" s="221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83</v>
      </c>
      <c r="AV107" s="15" t="s">
        <v>81</v>
      </c>
      <c r="AW107" s="15" t="s">
        <v>35</v>
      </c>
      <c r="AX107" s="15" t="s">
        <v>73</v>
      </c>
      <c r="AY107" s="229" t="s">
        <v>145</v>
      </c>
    </row>
    <row r="108" spans="2:51" s="13" customFormat="1" ht="11.25">
      <c r="B108" s="194"/>
      <c r="C108" s="195"/>
      <c r="D108" s="187" t="s">
        <v>157</v>
      </c>
      <c r="E108" s="196" t="s">
        <v>19</v>
      </c>
      <c r="F108" s="197" t="s">
        <v>897</v>
      </c>
      <c r="G108" s="195"/>
      <c r="H108" s="198">
        <v>3.371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157</v>
      </c>
      <c r="AU108" s="204" t="s">
        <v>83</v>
      </c>
      <c r="AV108" s="13" t="s">
        <v>83</v>
      </c>
      <c r="AW108" s="13" t="s">
        <v>35</v>
      </c>
      <c r="AX108" s="13" t="s">
        <v>73</v>
      </c>
      <c r="AY108" s="204" t="s">
        <v>145</v>
      </c>
    </row>
    <row r="109" spans="2:51" s="14" customFormat="1" ht="11.25">
      <c r="B109" s="205"/>
      <c r="C109" s="206"/>
      <c r="D109" s="187" t="s">
        <v>157</v>
      </c>
      <c r="E109" s="207" t="s">
        <v>19</v>
      </c>
      <c r="F109" s="208" t="s">
        <v>158</v>
      </c>
      <c r="G109" s="206"/>
      <c r="H109" s="209">
        <v>2024.099</v>
      </c>
      <c r="I109" s="210"/>
      <c r="J109" s="206"/>
      <c r="K109" s="206"/>
      <c r="L109" s="211"/>
      <c r="M109" s="216"/>
      <c r="N109" s="217"/>
      <c r="O109" s="217"/>
      <c r="P109" s="217"/>
      <c r="Q109" s="217"/>
      <c r="R109" s="217"/>
      <c r="S109" s="217"/>
      <c r="T109" s="218"/>
      <c r="AT109" s="215" t="s">
        <v>157</v>
      </c>
      <c r="AU109" s="215" t="s">
        <v>83</v>
      </c>
      <c r="AV109" s="14" t="s">
        <v>159</v>
      </c>
      <c r="AW109" s="14" t="s">
        <v>35</v>
      </c>
      <c r="AX109" s="14" t="s">
        <v>81</v>
      </c>
      <c r="AY109" s="215" t="s">
        <v>145</v>
      </c>
    </row>
    <row r="110" spans="1:65" s="2" customFormat="1" ht="24.2" customHeight="1">
      <c r="A110" s="35"/>
      <c r="B110" s="36"/>
      <c r="C110" s="174" t="s">
        <v>159</v>
      </c>
      <c r="D110" s="174" t="s">
        <v>148</v>
      </c>
      <c r="E110" s="175" t="s">
        <v>898</v>
      </c>
      <c r="F110" s="176" t="s">
        <v>899</v>
      </c>
      <c r="G110" s="177" t="s">
        <v>264</v>
      </c>
      <c r="H110" s="178">
        <v>0.576</v>
      </c>
      <c r="I110" s="179"/>
      <c r="J110" s="180">
        <f>ROUND(I110*H110,2)</f>
        <v>0</v>
      </c>
      <c r="K110" s="176" t="s">
        <v>151</v>
      </c>
      <c r="L110" s="40"/>
      <c r="M110" s="181" t="s">
        <v>19</v>
      </c>
      <c r="N110" s="182" t="s">
        <v>44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159</v>
      </c>
      <c r="AT110" s="185" t="s">
        <v>148</v>
      </c>
      <c r="AU110" s="185" t="s">
        <v>83</v>
      </c>
      <c r="AY110" s="18" t="s">
        <v>145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81</v>
      </c>
      <c r="BK110" s="186">
        <f>ROUND(I110*H110,2)</f>
        <v>0</v>
      </c>
      <c r="BL110" s="18" t="s">
        <v>159</v>
      </c>
      <c r="BM110" s="185" t="s">
        <v>900</v>
      </c>
    </row>
    <row r="111" spans="1:47" s="2" customFormat="1" ht="29.25">
      <c r="A111" s="35"/>
      <c r="B111" s="36"/>
      <c r="C111" s="37"/>
      <c r="D111" s="187" t="s">
        <v>154</v>
      </c>
      <c r="E111" s="37"/>
      <c r="F111" s="188" t="s">
        <v>901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154</v>
      </c>
      <c r="AU111" s="18" t="s">
        <v>83</v>
      </c>
    </row>
    <row r="112" spans="1:47" s="2" customFormat="1" ht="11.25">
      <c r="A112" s="35"/>
      <c r="B112" s="36"/>
      <c r="C112" s="37"/>
      <c r="D112" s="192" t="s">
        <v>155</v>
      </c>
      <c r="E112" s="37"/>
      <c r="F112" s="193" t="s">
        <v>902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155</v>
      </c>
      <c r="AU112" s="18" t="s">
        <v>83</v>
      </c>
    </row>
    <row r="113" spans="2:51" s="15" customFormat="1" ht="11.25">
      <c r="B113" s="220"/>
      <c r="C113" s="221"/>
      <c r="D113" s="187" t="s">
        <v>157</v>
      </c>
      <c r="E113" s="222" t="s">
        <v>19</v>
      </c>
      <c r="F113" s="223" t="s">
        <v>903</v>
      </c>
      <c r="G113" s="221"/>
      <c r="H113" s="222" t="s">
        <v>19</v>
      </c>
      <c r="I113" s="224"/>
      <c r="J113" s="221"/>
      <c r="K113" s="221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157</v>
      </c>
      <c r="AU113" s="229" t="s">
        <v>83</v>
      </c>
      <c r="AV113" s="15" t="s">
        <v>81</v>
      </c>
      <c r="AW113" s="15" t="s">
        <v>35</v>
      </c>
      <c r="AX113" s="15" t="s">
        <v>73</v>
      </c>
      <c r="AY113" s="229" t="s">
        <v>145</v>
      </c>
    </row>
    <row r="114" spans="2:51" s="13" customFormat="1" ht="11.25">
      <c r="B114" s="194"/>
      <c r="C114" s="195"/>
      <c r="D114" s="187" t="s">
        <v>157</v>
      </c>
      <c r="E114" s="196" t="s">
        <v>19</v>
      </c>
      <c r="F114" s="197" t="s">
        <v>904</v>
      </c>
      <c r="G114" s="195"/>
      <c r="H114" s="198">
        <v>0.576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157</v>
      </c>
      <c r="AU114" s="204" t="s">
        <v>83</v>
      </c>
      <c r="AV114" s="13" t="s">
        <v>83</v>
      </c>
      <c r="AW114" s="13" t="s">
        <v>35</v>
      </c>
      <c r="AX114" s="13" t="s">
        <v>73</v>
      </c>
      <c r="AY114" s="204" t="s">
        <v>145</v>
      </c>
    </row>
    <row r="115" spans="2:51" s="14" customFormat="1" ht="11.25">
      <c r="B115" s="205"/>
      <c r="C115" s="206"/>
      <c r="D115" s="187" t="s">
        <v>157</v>
      </c>
      <c r="E115" s="207" t="s">
        <v>19</v>
      </c>
      <c r="F115" s="208" t="s">
        <v>158</v>
      </c>
      <c r="G115" s="206"/>
      <c r="H115" s="209">
        <v>0.576</v>
      </c>
      <c r="I115" s="210"/>
      <c r="J115" s="206"/>
      <c r="K115" s="206"/>
      <c r="L115" s="211"/>
      <c r="M115" s="216"/>
      <c r="N115" s="217"/>
      <c r="O115" s="217"/>
      <c r="P115" s="217"/>
      <c r="Q115" s="217"/>
      <c r="R115" s="217"/>
      <c r="S115" s="217"/>
      <c r="T115" s="218"/>
      <c r="AT115" s="215" t="s">
        <v>157</v>
      </c>
      <c r="AU115" s="215" t="s">
        <v>83</v>
      </c>
      <c r="AV115" s="14" t="s">
        <v>159</v>
      </c>
      <c r="AW115" s="14" t="s">
        <v>35</v>
      </c>
      <c r="AX115" s="14" t="s">
        <v>81</v>
      </c>
      <c r="AY115" s="215" t="s">
        <v>145</v>
      </c>
    </row>
    <row r="116" spans="1:65" s="2" customFormat="1" ht="33" customHeight="1">
      <c r="A116" s="35"/>
      <c r="B116" s="36"/>
      <c r="C116" s="174" t="s">
        <v>144</v>
      </c>
      <c r="D116" s="174" t="s">
        <v>148</v>
      </c>
      <c r="E116" s="175" t="s">
        <v>419</v>
      </c>
      <c r="F116" s="176" t="s">
        <v>420</v>
      </c>
      <c r="G116" s="177" t="s">
        <v>264</v>
      </c>
      <c r="H116" s="178">
        <v>2032.837</v>
      </c>
      <c r="I116" s="179"/>
      <c r="J116" s="180">
        <f>ROUND(I116*H116,2)</f>
        <v>0</v>
      </c>
      <c r="K116" s="176" t="s">
        <v>151</v>
      </c>
      <c r="L116" s="40"/>
      <c r="M116" s="181" t="s">
        <v>19</v>
      </c>
      <c r="N116" s="182" t="s">
        <v>44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159</v>
      </c>
      <c r="AT116" s="185" t="s">
        <v>148</v>
      </c>
      <c r="AU116" s="185" t="s">
        <v>83</v>
      </c>
      <c r="AY116" s="18" t="s">
        <v>145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81</v>
      </c>
      <c r="BK116" s="186">
        <f>ROUND(I116*H116,2)</f>
        <v>0</v>
      </c>
      <c r="BL116" s="18" t="s">
        <v>159</v>
      </c>
      <c r="BM116" s="185" t="s">
        <v>905</v>
      </c>
    </row>
    <row r="117" spans="1:47" s="2" customFormat="1" ht="39">
      <c r="A117" s="35"/>
      <c r="B117" s="36"/>
      <c r="C117" s="37"/>
      <c r="D117" s="187" t="s">
        <v>154</v>
      </c>
      <c r="E117" s="37"/>
      <c r="F117" s="188" t="s">
        <v>422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154</v>
      </c>
      <c r="AU117" s="18" t="s">
        <v>83</v>
      </c>
    </row>
    <row r="118" spans="1:47" s="2" customFormat="1" ht="11.25">
      <c r="A118" s="35"/>
      <c r="B118" s="36"/>
      <c r="C118" s="37"/>
      <c r="D118" s="192" t="s">
        <v>155</v>
      </c>
      <c r="E118" s="37"/>
      <c r="F118" s="193" t="s">
        <v>423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155</v>
      </c>
      <c r="AU118" s="18" t="s">
        <v>83</v>
      </c>
    </row>
    <row r="119" spans="2:51" s="15" customFormat="1" ht="11.25">
      <c r="B119" s="220"/>
      <c r="C119" s="221"/>
      <c r="D119" s="187" t="s">
        <v>157</v>
      </c>
      <c r="E119" s="222" t="s">
        <v>19</v>
      </c>
      <c r="F119" s="223" t="s">
        <v>394</v>
      </c>
      <c r="G119" s="221"/>
      <c r="H119" s="222" t="s">
        <v>19</v>
      </c>
      <c r="I119" s="224"/>
      <c r="J119" s="221"/>
      <c r="K119" s="221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83</v>
      </c>
      <c r="AV119" s="15" t="s">
        <v>81</v>
      </c>
      <c r="AW119" s="15" t="s">
        <v>35</v>
      </c>
      <c r="AX119" s="15" t="s">
        <v>73</v>
      </c>
      <c r="AY119" s="229" t="s">
        <v>145</v>
      </c>
    </row>
    <row r="120" spans="2:51" s="13" customFormat="1" ht="11.25">
      <c r="B120" s="194"/>
      <c r="C120" s="195"/>
      <c r="D120" s="187" t="s">
        <v>157</v>
      </c>
      <c r="E120" s="196" t="s">
        <v>19</v>
      </c>
      <c r="F120" s="197" t="s">
        <v>906</v>
      </c>
      <c r="G120" s="195"/>
      <c r="H120" s="198">
        <v>1939.268</v>
      </c>
      <c r="I120" s="199"/>
      <c r="J120" s="195"/>
      <c r="K120" s="195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157</v>
      </c>
      <c r="AU120" s="204" t="s">
        <v>83</v>
      </c>
      <c r="AV120" s="13" t="s">
        <v>83</v>
      </c>
      <c r="AW120" s="13" t="s">
        <v>35</v>
      </c>
      <c r="AX120" s="13" t="s">
        <v>73</v>
      </c>
      <c r="AY120" s="204" t="s">
        <v>145</v>
      </c>
    </row>
    <row r="121" spans="2:51" s="15" customFormat="1" ht="11.25">
      <c r="B121" s="220"/>
      <c r="C121" s="221"/>
      <c r="D121" s="187" t="s">
        <v>157</v>
      </c>
      <c r="E121" s="222" t="s">
        <v>19</v>
      </c>
      <c r="F121" s="223" t="s">
        <v>396</v>
      </c>
      <c r="G121" s="221"/>
      <c r="H121" s="222" t="s">
        <v>19</v>
      </c>
      <c r="I121" s="224"/>
      <c r="J121" s="221"/>
      <c r="K121" s="221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157</v>
      </c>
      <c r="AU121" s="229" t="s">
        <v>83</v>
      </c>
      <c r="AV121" s="15" t="s">
        <v>81</v>
      </c>
      <c r="AW121" s="15" t="s">
        <v>35</v>
      </c>
      <c r="AX121" s="15" t="s">
        <v>73</v>
      </c>
      <c r="AY121" s="229" t="s">
        <v>145</v>
      </c>
    </row>
    <row r="122" spans="2:51" s="13" customFormat="1" ht="11.25">
      <c r="B122" s="194"/>
      <c r="C122" s="195"/>
      <c r="D122" s="187" t="s">
        <v>157</v>
      </c>
      <c r="E122" s="196" t="s">
        <v>19</v>
      </c>
      <c r="F122" s="197" t="s">
        <v>896</v>
      </c>
      <c r="G122" s="195"/>
      <c r="H122" s="198">
        <v>90.198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157</v>
      </c>
      <c r="AU122" s="204" t="s">
        <v>83</v>
      </c>
      <c r="AV122" s="13" t="s">
        <v>83</v>
      </c>
      <c r="AW122" s="13" t="s">
        <v>35</v>
      </c>
      <c r="AX122" s="13" t="s">
        <v>73</v>
      </c>
      <c r="AY122" s="204" t="s">
        <v>145</v>
      </c>
    </row>
    <row r="123" spans="2:51" s="15" customFormat="1" ht="11.25">
      <c r="B123" s="220"/>
      <c r="C123" s="221"/>
      <c r="D123" s="187" t="s">
        <v>157</v>
      </c>
      <c r="E123" s="222" t="s">
        <v>19</v>
      </c>
      <c r="F123" s="223" t="s">
        <v>398</v>
      </c>
      <c r="G123" s="221"/>
      <c r="H123" s="222" t="s">
        <v>19</v>
      </c>
      <c r="I123" s="224"/>
      <c r="J123" s="221"/>
      <c r="K123" s="221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157</v>
      </c>
      <c r="AU123" s="229" t="s">
        <v>83</v>
      </c>
      <c r="AV123" s="15" t="s">
        <v>81</v>
      </c>
      <c r="AW123" s="15" t="s">
        <v>35</v>
      </c>
      <c r="AX123" s="15" t="s">
        <v>73</v>
      </c>
      <c r="AY123" s="229" t="s">
        <v>145</v>
      </c>
    </row>
    <row r="124" spans="2:51" s="13" customFormat="1" ht="11.25">
      <c r="B124" s="194"/>
      <c r="C124" s="195"/>
      <c r="D124" s="187" t="s">
        <v>157</v>
      </c>
      <c r="E124" s="196" t="s">
        <v>19</v>
      </c>
      <c r="F124" s="197" t="s">
        <v>897</v>
      </c>
      <c r="G124" s="195"/>
      <c r="H124" s="198">
        <v>3.371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157</v>
      </c>
      <c r="AU124" s="204" t="s">
        <v>83</v>
      </c>
      <c r="AV124" s="13" t="s">
        <v>83</v>
      </c>
      <c r="AW124" s="13" t="s">
        <v>35</v>
      </c>
      <c r="AX124" s="13" t="s">
        <v>73</v>
      </c>
      <c r="AY124" s="204" t="s">
        <v>145</v>
      </c>
    </row>
    <row r="125" spans="2:51" s="14" customFormat="1" ht="11.25">
      <c r="B125" s="205"/>
      <c r="C125" s="206"/>
      <c r="D125" s="187" t="s">
        <v>157</v>
      </c>
      <c r="E125" s="207" t="s">
        <v>19</v>
      </c>
      <c r="F125" s="208" t="s">
        <v>158</v>
      </c>
      <c r="G125" s="206"/>
      <c r="H125" s="209">
        <v>2032.8370000000002</v>
      </c>
      <c r="I125" s="210"/>
      <c r="J125" s="206"/>
      <c r="K125" s="206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5" t="s">
        <v>157</v>
      </c>
      <c r="AU125" s="215" t="s">
        <v>83</v>
      </c>
      <c r="AV125" s="14" t="s">
        <v>159</v>
      </c>
      <c r="AW125" s="14" t="s">
        <v>35</v>
      </c>
      <c r="AX125" s="14" t="s">
        <v>81</v>
      </c>
      <c r="AY125" s="215" t="s">
        <v>145</v>
      </c>
    </row>
    <row r="126" spans="1:65" s="2" customFormat="1" ht="24.2" customHeight="1">
      <c r="A126" s="35"/>
      <c r="B126" s="36"/>
      <c r="C126" s="174" t="s">
        <v>190</v>
      </c>
      <c r="D126" s="174" t="s">
        <v>148</v>
      </c>
      <c r="E126" s="175" t="s">
        <v>464</v>
      </c>
      <c r="F126" s="176" t="s">
        <v>465</v>
      </c>
      <c r="G126" s="177" t="s">
        <v>264</v>
      </c>
      <c r="H126" s="178">
        <v>1930.53</v>
      </c>
      <c r="I126" s="179"/>
      <c r="J126" s="180">
        <f>ROUND(I126*H126,2)</f>
        <v>0</v>
      </c>
      <c r="K126" s="176" t="s">
        <v>151</v>
      </c>
      <c r="L126" s="40"/>
      <c r="M126" s="181" t="s">
        <v>19</v>
      </c>
      <c r="N126" s="182" t="s">
        <v>44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159</v>
      </c>
      <c r="AT126" s="185" t="s">
        <v>148</v>
      </c>
      <c r="AU126" s="185" t="s">
        <v>83</v>
      </c>
      <c r="AY126" s="18" t="s">
        <v>145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81</v>
      </c>
      <c r="BK126" s="186">
        <f>ROUND(I126*H126,2)</f>
        <v>0</v>
      </c>
      <c r="BL126" s="18" t="s">
        <v>159</v>
      </c>
      <c r="BM126" s="185" t="s">
        <v>907</v>
      </c>
    </row>
    <row r="127" spans="1:47" s="2" customFormat="1" ht="29.25">
      <c r="A127" s="35"/>
      <c r="B127" s="36"/>
      <c r="C127" s="37"/>
      <c r="D127" s="187" t="s">
        <v>154</v>
      </c>
      <c r="E127" s="37"/>
      <c r="F127" s="188" t="s">
        <v>467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154</v>
      </c>
      <c r="AU127" s="18" t="s">
        <v>83</v>
      </c>
    </row>
    <row r="128" spans="1:47" s="2" customFormat="1" ht="11.25">
      <c r="A128" s="35"/>
      <c r="B128" s="36"/>
      <c r="C128" s="37"/>
      <c r="D128" s="192" t="s">
        <v>155</v>
      </c>
      <c r="E128" s="37"/>
      <c r="F128" s="193" t="s">
        <v>468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155</v>
      </c>
      <c r="AU128" s="18" t="s">
        <v>83</v>
      </c>
    </row>
    <row r="129" spans="2:51" s="15" customFormat="1" ht="11.25">
      <c r="B129" s="220"/>
      <c r="C129" s="221"/>
      <c r="D129" s="187" t="s">
        <v>157</v>
      </c>
      <c r="E129" s="222" t="s">
        <v>19</v>
      </c>
      <c r="F129" s="223" t="s">
        <v>796</v>
      </c>
      <c r="G129" s="221"/>
      <c r="H129" s="222" t="s">
        <v>19</v>
      </c>
      <c r="I129" s="224"/>
      <c r="J129" s="221"/>
      <c r="K129" s="221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157</v>
      </c>
      <c r="AU129" s="229" t="s">
        <v>83</v>
      </c>
      <c r="AV129" s="15" t="s">
        <v>81</v>
      </c>
      <c r="AW129" s="15" t="s">
        <v>35</v>
      </c>
      <c r="AX129" s="15" t="s">
        <v>73</v>
      </c>
      <c r="AY129" s="229" t="s">
        <v>145</v>
      </c>
    </row>
    <row r="130" spans="2:51" s="13" customFormat="1" ht="11.25">
      <c r="B130" s="194"/>
      <c r="C130" s="195"/>
      <c r="D130" s="187" t="s">
        <v>157</v>
      </c>
      <c r="E130" s="196" t="s">
        <v>19</v>
      </c>
      <c r="F130" s="197" t="s">
        <v>895</v>
      </c>
      <c r="G130" s="195"/>
      <c r="H130" s="198">
        <v>1930.53</v>
      </c>
      <c r="I130" s="199"/>
      <c r="J130" s="195"/>
      <c r="K130" s="195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157</v>
      </c>
      <c r="AU130" s="204" t="s">
        <v>83</v>
      </c>
      <c r="AV130" s="13" t="s">
        <v>83</v>
      </c>
      <c r="AW130" s="13" t="s">
        <v>35</v>
      </c>
      <c r="AX130" s="13" t="s">
        <v>73</v>
      </c>
      <c r="AY130" s="204" t="s">
        <v>145</v>
      </c>
    </row>
    <row r="131" spans="2:51" s="14" customFormat="1" ht="11.25">
      <c r="B131" s="205"/>
      <c r="C131" s="206"/>
      <c r="D131" s="187" t="s">
        <v>157</v>
      </c>
      <c r="E131" s="207" t="s">
        <v>19</v>
      </c>
      <c r="F131" s="208" t="s">
        <v>158</v>
      </c>
      <c r="G131" s="206"/>
      <c r="H131" s="209">
        <v>1930.53</v>
      </c>
      <c r="I131" s="210"/>
      <c r="J131" s="206"/>
      <c r="K131" s="206"/>
      <c r="L131" s="211"/>
      <c r="M131" s="216"/>
      <c r="N131" s="217"/>
      <c r="O131" s="217"/>
      <c r="P131" s="217"/>
      <c r="Q131" s="217"/>
      <c r="R131" s="217"/>
      <c r="S131" s="217"/>
      <c r="T131" s="218"/>
      <c r="AT131" s="215" t="s">
        <v>157</v>
      </c>
      <c r="AU131" s="215" t="s">
        <v>83</v>
      </c>
      <c r="AV131" s="14" t="s">
        <v>159</v>
      </c>
      <c r="AW131" s="14" t="s">
        <v>35</v>
      </c>
      <c r="AX131" s="14" t="s">
        <v>81</v>
      </c>
      <c r="AY131" s="215" t="s">
        <v>145</v>
      </c>
    </row>
    <row r="132" spans="1:65" s="2" customFormat="1" ht="16.5" customHeight="1">
      <c r="A132" s="35"/>
      <c r="B132" s="36"/>
      <c r="C132" s="174" t="s">
        <v>198</v>
      </c>
      <c r="D132" s="174" t="s">
        <v>148</v>
      </c>
      <c r="E132" s="175" t="s">
        <v>293</v>
      </c>
      <c r="F132" s="176" t="s">
        <v>294</v>
      </c>
      <c r="G132" s="177" t="s">
        <v>264</v>
      </c>
      <c r="H132" s="178">
        <v>8.738</v>
      </c>
      <c r="I132" s="179"/>
      <c r="J132" s="180">
        <f>ROUND(I132*H132,2)</f>
        <v>0</v>
      </c>
      <c r="K132" s="176" t="s">
        <v>151</v>
      </c>
      <c r="L132" s="40"/>
      <c r="M132" s="181" t="s">
        <v>19</v>
      </c>
      <c r="N132" s="182" t="s">
        <v>44</v>
      </c>
      <c r="O132" s="65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159</v>
      </c>
      <c r="AT132" s="185" t="s">
        <v>148</v>
      </c>
      <c r="AU132" s="185" t="s">
        <v>83</v>
      </c>
      <c r="AY132" s="18" t="s">
        <v>145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8" t="s">
        <v>81</v>
      </c>
      <c r="BK132" s="186">
        <f>ROUND(I132*H132,2)</f>
        <v>0</v>
      </c>
      <c r="BL132" s="18" t="s">
        <v>159</v>
      </c>
      <c r="BM132" s="185" t="s">
        <v>908</v>
      </c>
    </row>
    <row r="133" spans="1:47" s="2" customFormat="1" ht="19.5">
      <c r="A133" s="35"/>
      <c r="B133" s="36"/>
      <c r="C133" s="37"/>
      <c r="D133" s="187" t="s">
        <v>154</v>
      </c>
      <c r="E133" s="37"/>
      <c r="F133" s="188" t="s">
        <v>296</v>
      </c>
      <c r="G133" s="37"/>
      <c r="H133" s="37"/>
      <c r="I133" s="189"/>
      <c r="J133" s="37"/>
      <c r="K133" s="37"/>
      <c r="L133" s="40"/>
      <c r="M133" s="190"/>
      <c r="N133" s="191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154</v>
      </c>
      <c r="AU133" s="18" t="s">
        <v>83</v>
      </c>
    </row>
    <row r="134" spans="1:47" s="2" customFormat="1" ht="11.25">
      <c r="A134" s="35"/>
      <c r="B134" s="36"/>
      <c r="C134" s="37"/>
      <c r="D134" s="192" t="s">
        <v>155</v>
      </c>
      <c r="E134" s="37"/>
      <c r="F134" s="193" t="s">
        <v>297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155</v>
      </c>
      <c r="AU134" s="18" t="s">
        <v>83</v>
      </c>
    </row>
    <row r="135" spans="2:51" s="13" customFormat="1" ht="11.25">
      <c r="B135" s="194"/>
      <c r="C135" s="195"/>
      <c r="D135" s="187" t="s">
        <v>157</v>
      </c>
      <c r="E135" s="196" t="s">
        <v>19</v>
      </c>
      <c r="F135" s="197" t="s">
        <v>893</v>
      </c>
      <c r="G135" s="195"/>
      <c r="H135" s="198">
        <v>8.738</v>
      </c>
      <c r="I135" s="199"/>
      <c r="J135" s="195"/>
      <c r="K135" s="195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157</v>
      </c>
      <c r="AU135" s="204" t="s">
        <v>83</v>
      </c>
      <c r="AV135" s="13" t="s">
        <v>83</v>
      </c>
      <c r="AW135" s="13" t="s">
        <v>35</v>
      </c>
      <c r="AX135" s="13" t="s">
        <v>73</v>
      </c>
      <c r="AY135" s="204" t="s">
        <v>145</v>
      </c>
    </row>
    <row r="136" spans="2:51" s="14" customFormat="1" ht="11.25">
      <c r="B136" s="205"/>
      <c r="C136" s="206"/>
      <c r="D136" s="187" t="s">
        <v>157</v>
      </c>
      <c r="E136" s="207" t="s">
        <v>19</v>
      </c>
      <c r="F136" s="208" t="s">
        <v>158</v>
      </c>
      <c r="G136" s="206"/>
      <c r="H136" s="209">
        <v>8.738</v>
      </c>
      <c r="I136" s="210"/>
      <c r="J136" s="206"/>
      <c r="K136" s="206"/>
      <c r="L136" s="211"/>
      <c r="M136" s="216"/>
      <c r="N136" s="217"/>
      <c r="O136" s="217"/>
      <c r="P136" s="217"/>
      <c r="Q136" s="217"/>
      <c r="R136" s="217"/>
      <c r="S136" s="217"/>
      <c r="T136" s="218"/>
      <c r="AT136" s="215" t="s">
        <v>157</v>
      </c>
      <c r="AU136" s="215" t="s">
        <v>83</v>
      </c>
      <c r="AV136" s="14" t="s">
        <v>159</v>
      </c>
      <c r="AW136" s="14" t="s">
        <v>35</v>
      </c>
      <c r="AX136" s="14" t="s">
        <v>81</v>
      </c>
      <c r="AY136" s="215" t="s">
        <v>145</v>
      </c>
    </row>
    <row r="137" spans="1:65" s="2" customFormat="1" ht="24.2" customHeight="1">
      <c r="A137" s="35"/>
      <c r="B137" s="36"/>
      <c r="C137" s="174" t="s">
        <v>206</v>
      </c>
      <c r="D137" s="174" t="s">
        <v>148</v>
      </c>
      <c r="E137" s="175" t="s">
        <v>798</v>
      </c>
      <c r="F137" s="176" t="s">
        <v>799</v>
      </c>
      <c r="G137" s="177" t="s">
        <v>230</v>
      </c>
      <c r="H137" s="178">
        <v>538.2</v>
      </c>
      <c r="I137" s="179"/>
      <c r="J137" s="180">
        <f>ROUND(I137*H137,2)</f>
        <v>0</v>
      </c>
      <c r="K137" s="176" t="s">
        <v>151</v>
      </c>
      <c r="L137" s="40"/>
      <c r="M137" s="181" t="s">
        <v>19</v>
      </c>
      <c r="N137" s="182" t="s">
        <v>44</v>
      </c>
      <c r="O137" s="65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159</v>
      </c>
      <c r="AT137" s="185" t="s">
        <v>148</v>
      </c>
      <c r="AU137" s="185" t="s">
        <v>83</v>
      </c>
      <c r="AY137" s="18" t="s">
        <v>145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8" t="s">
        <v>81</v>
      </c>
      <c r="BK137" s="186">
        <f>ROUND(I137*H137,2)</f>
        <v>0</v>
      </c>
      <c r="BL137" s="18" t="s">
        <v>159</v>
      </c>
      <c r="BM137" s="185" t="s">
        <v>909</v>
      </c>
    </row>
    <row r="138" spans="1:47" s="2" customFormat="1" ht="19.5">
      <c r="A138" s="35"/>
      <c r="B138" s="36"/>
      <c r="C138" s="37"/>
      <c r="D138" s="187" t="s">
        <v>154</v>
      </c>
      <c r="E138" s="37"/>
      <c r="F138" s="188" t="s">
        <v>801</v>
      </c>
      <c r="G138" s="37"/>
      <c r="H138" s="37"/>
      <c r="I138" s="189"/>
      <c r="J138" s="37"/>
      <c r="K138" s="37"/>
      <c r="L138" s="40"/>
      <c r="M138" s="190"/>
      <c r="N138" s="191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154</v>
      </c>
      <c r="AU138" s="18" t="s">
        <v>83</v>
      </c>
    </row>
    <row r="139" spans="1:47" s="2" customFormat="1" ht="11.25">
      <c r="A139" s="35"/>
      <c r="B139" s="36"/>
      <c r="C139" s="37"/>
      <c r="D139" s="192" t="s">
        <v>155</v>
      </c>
      <c r="E139" s="37"/>
      <c r="F139" s="193" t="s">
        <v>802</v>
      </c>
      <c r="G139" s="37"/>
      <c r="H139" s="37"/>
      <c r="I139" s="189"/>
      <c r="J139" s="37"/>
      <c r="K139" s="37"/>
      <c r="L139" s="40"/>
      <c r="M139" s="190"/>
      <c r="N139" s="191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155</v>
      </c>
      <c r="AU139" s="18" t="s">
        <v>83</v>
      </c>
    </row>
    <row r="140" spans="2:51" s="13" customFormat="1" ht="11.25">
      <c r="B140" s="194"/>
      <c r="C140" s="195"/>
      <c r="D140" s="187" t="s">
        <v>157</v>
      </c>
      <c r="E140" s="196" t="s">
        <v>19</v>
      </c>
      <c r="F140" s="197" t="s">
        <v>910</v>
      </c>
      <c r="G140" s="195"/>
      <c r="H140" s="198">
        <v>538.2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157</v>
      </c>
      <c r="AU140" s="204" t="s">
        <v>83</v>
      </c>
      <c r="AV140" s="13" t="s">
        <v>83</v>
      </c>
      <c r="AW140" s="13" t="s">
        <v>35</v>
      </c>
      <c r="AX140" s="13" t="s">
        <v>73</v>
      </c>
      <c r="AY140" s="204" t="s">
        <v>145</v>
      </c>
    </row>
    <row r="141" spans="2:51" s="14" customFormat="1" ht="11.25">
      <c r="B141" s="205"/>
      <c r="C141" s="206"/>
      <c r="D141" s="187" t="s">
        <v>157</v>
      </c>
      <c r="E141" s="207" t="s">
        <v>19</v>
      </c>
      <c r="F141" s="208" t="s">
        <v>158</v>
      </c>
      <c r="G141" s="206"/>
      <c r="H141" s="209">
        <v>538.2</v>
      </c>
      <c r="I141" s="210"/>
      <c r="J141" s="206"/>
      <c r="K141" s="206"/>
      <c r="L141" s="211"/>
      <c r="M141" s="216"/>
      <c r="N141" s="217"/>
      <c r="O141" s="217"/>
      <c r="P141" s="217"/>
      <c r="Q141" s="217"/>
      <c r="R141" s="217"/>
      <c r="S141" s="217"/>
      <c r="T141" s="218"/>
      <c r="AT141" s="215" t="s">
        <v>157</v>
      </c>
      <c r="AU141" s="215" t="s">
        <v>83</v>
      </c>
      <c r="AV141" s="14" t="s">
        <v>159</v>
      </c>
      <c r="AW141" s="14" t="s">
        <v>35</v>
      </c>
      <c r="AX141" s="14" t="s">
        <v>81</v>
      </c>
      <c r="AY141" s="215" t="s">
        <v>145</v>
      </c>
    </row>
    <row r="142" spans="1:65" s="2" customFormat="1" ht="24.2" customHeight="1">
      <c r="A142" s="35"/>
      <c r="B142" s="36"/>
      <c r="C142" s="174" t="s">
        <v>282</v>
      </c>
      <c r="D142" s="174" t="s">
        <v>148</v>
      </c>
      <c r="E142" s="175" t="s">
        <v>489</v>
      </c>
      <c r="F142" s="176" t="s">
        <v>490</v>
      </c>
      <c r="G142" s="177" t="s">
        <v>230</v>
      </c>
      <c r="H142" s="178">
        <v>901.98</v>
      </c>
      <c r="I142" s="179"/>
      <c r="J142" s="180">
        <f>ROUND(I142*H142,2)</f>
        <v>0</v>
      </c>
      <c r="K142" s="176" t="s">
        <v>151</v>
      </c>
      <c r="L142" s="40"/>
      <c r="M142" s="181" t="s">
        <v>19</v>
      </c>
      <c r="N142" s="182" t="s">
        <v>44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159</v>
      </c>
      <c r="AT142" s="185" t="s">
        <v>148</v>
      </c>
      <c r="AU142" s="185" t="s">
        <v>83</v>
      </c>
      <c r="AY142" s="18" t="s">
        <v>145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81</v>
      </c>
      <c r="BK142" s="186">
        <f>ROUND(I142*H142,2)</f>
        <v>0</v>
      </c>
      <c r="BL142" s="18" t="s">
        <v>159</v>
      </c>
      <c r="BM142" s="185" t="s">
        <v>911</v>
      </c>
    </row>
    <row r="143" spans="1:47" s="2" customFormat="1" ht="19.5">
      <c r="A143" s="35"/>
      <c r="B143" s="36"/>
      <c r="C143" s="37"/>
      <c r="D143" s="187" t="s">
        <v>154</v>
      </c>
      <c r="E143" s="37"/>
      <c r="F143" s="188" t="s">
        <v>492</v>
      </c>
      <c r="G143" s="37"/>
      <c r="H143" s="37"/>
      <c r="I143" s="189"/>
      <c r="J143" s="37"/>
      <c r="K143" s="37"/>
      <c r="L143" s="40"/>
      <c r="M143" s="190"/>
      <c r="N143" s="191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154</v>
      </c>
      <c r="AU143" s="18" t="s">
        <v>83</v>
      </c>
    </row>
    <row r="144" spans="1:47" s="2" customFormat="1" ht="11.25">
      <c r="A144" s="35"/>
      <c r="B144" s="36"/>
      <c r="C144" s="37"/>
      <c r="D144" s="192" t="s">
        <v>155</v>
      </c>
      <c r="E144" s="37"/>
      <c r="F144" s="193" t="s">
        <v>493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155</v>
      </c>
      <c r="AU144" s="18" t="s">
        <v>83</v>
      </c>
    </row>
    <row r="145" spans="2:51" s="15" customFormat="1" ht="11.25">
      <c r="B145" s="220"/>
      <c r="C145" s="221"/>
      <c r="D145" s="187" t="s">
        <v>157</v>
      </c>
      <c r="E145" s="222" t="s">
        <v>19</v>
      </c>
      <c r="F145" s="223" t="s">
        <v>494</v>
      </c>
      <c r="G145" s="221"/>
      <c r="H145" s="222" t="s">
        <v>19</v>
      </c>
      <c r="I145" s="224"/>
      <c r="J145" s="221"/>
      <c r="K145" s="221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157</v>
      </c>
      <c r="AU145" s="229" t="s">
        <v>83</v>
      </c>
      <c r="AV145" s="15" t="s">
        <v>81</v>
      </c>
      <c r="AW145" s="15" t="s">
        <v>35</v>
      </c>
      <c r="AX145" s="15" t="s">
        <v>73</v>
      </c>
      <c r="AY145" s="229" t="s">
        <v>145</v>
      </c>
    </row>
    <row r="146" spans="2:51" s="13" customFormat="1" ht="11.25">
      <c r="B146" s="194"/>
      <c r="C146" s="195"/>
      <c r="D146" s="187" t="s">
        <v>157</v>
      </c>
      <c r="E146" s="196" t="s">
        <v>19</v>
      </c>
      <c r="F146" s="197" t="s">
        <v>912</v>
      </c>
      <c r="G146" s="195"/>
      <c r="H146" s="198">
        <v>901.98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157</v>
      </c>
      <c r="AU146" s="204" t="s">
        <v>83</v>
      </c>
      <c r="AV146" s="13" t="s">
        <v>83</v>
      </c>
      <c r="AW146" s="13" t="s">
        <v>35</v>
      </c>
      <c r="AX146" s="13" t="s">
        <v>73</v>
      </c>
      <c r="AY146" s="204" t="s">
        <v>145</v>
      </c>
    </row>
    <row r="147" spans="2:51" s="14" customFormat="1" ht="11.25">
      <c r="B147" s="205"/>
      <c r="C147" s="206"/>
      <c r="D147" s="187" t="s">
        <v>157</v>
      </c>
      <c r="E147" s="207" t="s">
        <v>19</v>
      </c>
      <c r="F147" s="208" t="s">
        <v>158</v>
      </c>
      <c r="G147" s="206"/>
      <c r="H147" s="209">
        <v>901.98</v>
      </c>
      <c r="I147" s="210"/>
      <c r="J147" s="206"/>
      <c r="K147" s="206"/>
      <c r="L147" s="211"/>
      <c r="M147" s="216"/>
      <c r="N147" s="217"/>
      <c r="O147" s="217"/>
      <c r="P147" s="217"/>
      <c r="Q147" s="217"/>
      <c r="R147" s="217"/>
      <c r="S147" s="217"/>
      <c r="T147" s="218"/>
      <c r="AT147" s="215" t="s">
        <v>157</v>
      </c>
      <c r="AU147" s="215" t="s">
        <v>83</v>
      </c>
      <c r="AV147" s="14" t="s">
        <v>159</v>
      </c>
      <c r="AW147" s="14" t="s">
        <v>35</v>
      </c>
      <c r="AX147" s="14" t="s">
        <v>81</v>
      </c>
      <c r="AY147" s="215" t="s">
        <v>145</v>
      </c>
    </row>
    <row r="148" spans="1:65" s="2" customFormat="1" ht="16.5" customHeight="1">
      <c r="A148" s="35"/>
      <c r="B148" s="36"/>
      <c r="C148" s="174" t="s">
        <v>292</v>
      </c>
      <c r="D148" s="174" t="s">
        <v>148</v>
      </c>
      <c r="E148" s="175" t="s">
        <v>496</v>
      </c>
      <c r="F148" s="176" t="s">
        <v>497</v>
      </c>
      <c r="G148" s="177" t="s">
        <v>230</v>
      </c>
      <c r="H148" s="178">
        <v>901.98</v>
      </c>
      <c r="I148" s="179"/>
      <c r="J148" s="180">
        <f>ROUND(I148*H148,2)</f>
        <v>0</v>
      </c>
      <c r="K148" s="176" t="s">
        <v>151</v>
      </c>
      <c r="L148" s="40"/>
      <c r="M148" s="181" t="s">
        <v>19</v>
      </c>
      <c r="N148" s="182" t="s">
        <v>44</v>
      </c>
      <c r="O148" s="65"/>
      <c r="P148" s="183">
        <f>O148*H148</f>
        <v>0</v>
      </c>
      <c r="Q148" s="183">
        <v>0.00127</v>
      </c>
      <c r="R148" s="183">
        <f>Q148*H148</f>
        <v>1.1455146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159</v>
      </c>
      <c r="AT148" s="185" t="s">
        <v>148</v>
      </c>
      <c r="AU148" s="185" t="s">
        <v>83</v>
      </c>
      <c r="AY148" s="18" t="s">
        <v>145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81</v>
      </c>
      <c r="BK148" s="186">
        <f>ROUND(I148*H148,2)</f>
        <v>0</v>
      </c>
      <c r="BL148" s="18" t="s">
        <v>159</v>
      </c>
      <c r="BM148" s="185" t="s">
        <v>913</v>
      </c>
    </row>
    <row r="149" spans="1:47" s="2" customFormat="1" ht="11.25">
      <c r="A149" s="35"/>
      <c r="B149" s="36"/>
      <c r="C149" s="37"/>
      <c r="D149" s="187" t="s">
        <v>154</v>
      </c>
      <c r="E149" s="37"/>
      <c r="F149" s="188" t="s">
        <v>497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154</v>
      </c>
      <c r="AU149" s="18" t="s">
        <v>83</v>
      </c>
    </row>
    <row r="150" spans="1:47" s="2" customFormat="1" ht="11.25">
      <c r="A150" s="35"/>
      <c r="B150" s="36"/>
      <c r="C150" s="37"/>
      <c r="D150" s="192" t="s">
        <v>155</v>
      </c>
      <c r="E150" s="37"/>
      <c r="F150" s="193" t="s">
        <v>499</v>
      </c>
      <c r="G150" s="37"/>
      <c r="H150" s="37"/>
      <c r="I150" s="189"/>
      <c r="J150" s="37"/>
      <c r="K150" s="37"/>
      <c r="L150" s="40"/>
      <c r="M150" s="190"/>
      <c r="N150" s="191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155</v>
      </c>
      <c r="AU150" s="18" t="s">
        <v>83</v>
      </c>
    </row>
    <row r="151" spans="2:51" s="13" customFormat="1" ht="11.25">
      <c r="B151" s="194"/>
      <c r="C151" s="195"/>
      <c r="D151" s="187" t="s">
        <v>157</v>
      </c>
      <c r="E151" s="196" t="s">
        <v>19</v>
      </c>
      <c r="F151" s="197" t="s">
        <v>914</v>
      </c>
      <c r="G151" s="195"/>
      <c r="H151" s="198">
        <v>901.98</v>
      </c>
      <c r="I151" s="199"/>
      <c r="J151" s="195"/>
      <c r="K151" s="195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157</v>
      </c>
      <c r="AU151" s="204" t="s">
        <v>83</v>
      </c>
      <c r="AV151" s="13" t="s">
        <v>83</v>
      </c>
      <c r="AW151" s="13" t="s">
        <v>35</v>
      </c>
      <c r="AX151" s="13" t="s">
        <v>73</v>
      </c>
      <c r="AY151" s="204" t="s">
        <v>145</v>
      </c>
    </row>
    <row r="152" spans="2:51" s="14" customFormat="1" ht="11.25">
      <c r="B152" s="205"/>
      <c r="C152" s="206"/>
      <c r="D152" s="187" t="s">
        <v>157</v>
      </c>
      <c r="E152" s="207" t="s">
        <v>19</v>
      </c>
      <c r="F152" s="208" t="s">
        <v>158</v>
      </c>
      <c r="G152" s="206"/>
      <c r="H152" s="209">
        <v>901.98</v>
      </c>
      <c r="I152" s="210"/>
      <c r="J152" s="206"/>
      <c r="K152" s="206"/>
      <c r="L152" s="211"/>
      <c r="M152" s="216"/>
      <c r="N152" s="217"/>
      <c r="O152" s="217"/>
      <c r="P152" s="217"/>
      <c r="Q152" s="217"/>
      <c r="R152" s="217"/>
      <c r="S152" s="217"/>
      <c r="T152" s="218"/>
      <c r="AT152" s="215" t="s">
        <v>157</v>
      </c>
      <c r="AU152" s="215" t="s">
        <v>83</v>
      </c>
      <c r="AV152" s="14" t="s">
        <v>159</v>
      </c>
      <c r="AW152" s="14" t="s">
        <v>35</v>
      </c>
      <c r="AX152" s="14" t="s">
        <v>81</v>
      </c>
      <c r="AY152" s="215" t="s">
        <v>145</v>
      </c>
    </row>
    <row r="153" spans="1:65" s="2" customFormat="1" ht="16.5" customHeight="1">
      <c r="A153" s="35"/>
      <c r="B153" s="36"/>
      <c r="C153" s="230" t="s">
        <v>299</v>
      </c>
      <c r="D153" s="230" t="s">
        <v>307</v>
      </c>
      <c r="E153" s="231" t="s">
        <v>808</v>
      </c>
      <c r="F153" s="232" t="s">
        <v>809</v>
      </c>
      <c r="G153" s="233" t="s">
        <v>503</v>
      </c>
      <c r="H153" s="234">
        <v>22.55</v>
      </c>
      <c r="I153" s="235"/>
      <c r="J153" s="236">
        <f>ROUND(I153*H153,2)</f>
        <v>0</v>
      </c>
      <c r="K153" s="232" t="s">
        <v>151</v>
      </c>
      <c r="L153" s="237"/>
      <c r="M153" s="238" t="s">
        <v>19</v>
      </c>
      <c r="N153" s="239" t="s">
        <v>44</v>
      </c>
      <c r="O153" s="65"/>
      <c r="P153" s="183">
        <f>O153*H153</f>
        <v>0</v>
      </c>
      <c r="Q153" s="183">
        <v>0.001</v>
      </c>
      <c r="R153" s="183">
        <f>Q153*H153</f>
        <v>0.02255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206</v>
      </c>
      <c r="AT153" s="185" t="s">
        <v>307</v>
      </c>
      <c r="AU153" s="185" t="s">
        <v>83</v>
      </c>
      <c r="AY153" s="18" t="s">
        <v>145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81</v>
      </c>
      <c r="BK153" s="186">
        <f>ROUND(I153*H153,2)</f>
        <v>0</v>
      </c>
      <c r="BL153" s="18" t="s">
        <v>159</v>
      </c>
      <c r="BM153" s="185" t="s">
        <v>915</v>
      </c>
    </row>
    <row r="154" spans="1:47" s="2" customFormat="1" ht="11.25">
      <c r="A154" s="35"/>
      <c r="B154" s="36"/>
      <c r="C154" s="37"/>
      <c r="D154" s="187" t="s">
        <v>154</v>
      </c>
      <c r="E154" s="37"/>
      <c r="F154" s="188" t="s">
        <v>809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154</v>
      </c>
      <c r="AU154" s="18" t="s">
        <v>83</v>
      </c>
    </row>
    <row r="155" spans="1:47" s="2" customFormat="1" ht="11.25">
      <c r="A155" s="35"/>
      <c r="B155" s="36"/>
      <c r="C155" s="37"/>
      <c r="D155" s="192" t="s">
        <v>155</v>
      </c>
      <c r="E155" s="37"/>
      <c r="F155" s="193" t="s">
        <v>811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155</v>
      </c>
      <c r="AU155" s="18" t="s">
        <v>83</v>
      </c>
    </row>
    <row r="156" spans="2:51" s="13" customFormat="1" ht="11.25">
      <c r="B156" s="194"/>
      <c r="C156" s="195"/>
      <c r="D156" s="187" t="s">
        <v>157</v>
      </c>
      <c r="E156" s="196" t="s">
        <v>19</v>
      </c>
      <c r="F156" s="197" t="s">
        <v>916</v>
      </c>
      <c r="G156" s="195"/>
      <c r="H156" s="198">
        <v>22.55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157</v>
      </c>
      <c r="AU156" s="204" t="s">
        <v>83</v>
      </c>
      <c r="AV156" s="13" t="s">
        <v>83</v>
      </c>
      <c r="AW156" s="13" t="s">
        <v>35</v>
      </c>
      <c r="AX156" s="13" t="s">
        <v>73</v>
      </c>
      <c r="AY156" s="204" t="s">
        <v>145</v>
      </c>
    </row>
    <row r="157" spans="2:51" s="14" customFormat="1" ht="11.25">
      <c r="B157" s="205"/>
      <c r="C157" s="206"/>
      <c r="D157" s="187" t="s">
        <v>157</v>
      </c>
      <c r="E157" s="207" t="s">
        <v>19</v>
      </c>
      <c r="F157" s="208" t="s">
        <v>158</v>
      </c>
      <c r="G157" s="206"/>
      <c r="H157" s="209">
        <v>22.55</v>
      </c>
      <c r="I157" s="210"/>
      <c r="J157" s="206"/>
      <c r="K157" s="206"/>
      <c r="L157" s="211"/>
      <c r="M157" s="216"/>
      <c r="N157" s="217"/>
      <c r="O157" s="217"/>
      <c r="P157" s="217"/>
      <c r="Q157" s="217"/>
      <c r="R157" s="217"/>
      <c r="S157" s="217"/>
      <c r="T157" s="218"/>
      <c r="AT157" s="215" t="s">
        <v>157</v>
      </c>
      <c r="AU157" s="215" t="s">
        <v>83</v>
      </c>
      <c r="AV157" s="14" t="s">
        <v>159</v>
      </c>
      <c r="AW157" s="14" t="s">
        <v>35</v>
      </c>
      <c r="AX157" s="14" t="s">
        <v>81</v>
      </c>
      <c r="AY157" s="215" t="s">
        <v>145</v>
      </c>
    </row>
    <row r="158" spans="1:65" s="2" customFormat="1" ht="33" customHeight="1">
      <c r="A158" s="35"/>
      <c r="B158" s="36"/>
      <c r="C158" s="174" t="s">
        <v>306</v>
      </c>
      <c r="D158" s="174" t="s">
        <v>148</v>
      </c>
      <c r="E158" s="175" t="s">
        <v>507</v>
      </c>
      <c r="F158" s="176" t="s">
        <v>508</v>
      </c>
      <c r="G158" s="177" t="s">
        <v>230</v>
      </c>
      <c r="H158" s="178">
        <v>901.98</v>
      </c>
      <c r="I158" s="179"/>
      <c r="J158" s="180">
        <f>ROUND(I158*H158,2)</f>
        <v>0</v>
      </c>
      <c r="K158" s="176" t="s">
        <v>151</v>
      </c>
      <c r="L158" s="40"/>
      <c r="M158" s="181" t="s">
        <v>19</v>
      </c>
      <c r="N158" s="182" t="s">
        <v>44</v>
      </c>
      <c r="O158" s="65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159</v>
      </c>
      <c r="AT158" s="185" t="s">
        <v>148</v>
      </c>
      <c r="AU158" s="185" t="s">
        <v>83</v>
      </c>
      <c r="AY158" s="18" t="s">
        <v>145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81</v>
      </c>
      <c r="BK158" s="186">
        <f>ROUND(I158*H158,2)</f>
        <v>0</v>
      </c>
      <c r="BL158" s="18" t="s">
        <v>159</v>
      </c>
      <c r="BM158" s="185" t="s">
        <v>917</v>
      </c>
    </row>
    <row r="159" spans="1:47" s="2" customFormat="1" ht="29.25">
      <c r="A159" s="35"/>
      <c r="B159" s="36"/>
      <c r="C159" s="37"/>
      <c r="D159" s="187" t="s">
        <v>154</v>
      </c>
      <c r="E159" s="37"/>
      <c r="F159" s="188" t="s">
        <v>510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154</v>
      </c>
      <c r="AU159" s="18" t="s">
        <v>83</v>
      </c>
    </row>
    <row r="160" spans="1:47" s="2" customFormat="1" ht="11.25">
      <c r="A160" s="35"/>
      <c r="B160" s="36"/>
      <c r="C160" s="37"/>
      <c r="D160" s="192" t="s">
        <v>155</v>
      </c>
      <c r="E160" s="37"/>
      <c r="F160" s="193" t="s">
        <v>511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155</v>
      </c>
      <c r="AU160" s="18" t="s">
        <v>83</v>
      </c>
    </row>
    <row r="161" spans="2:51" s="13" customFormat="1" ht="11.25">
      <c r="B161" s="194"/>
      <c r="C161" s="195"/>
      <c r="D161" s="187" t="s">
        <v>157</v>
      </c>
      <c r="E161" s="196" t="s">
        <v>19</v>
      </c>
      <c r="F161" s="197" t="s">
        <v>914</v>
      </c>
      <c r="G161" s="195"/>
      <c r="H161" s="198">
        <v>901.98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157</v>
      </c>
      <c r="AU161" s="204" t="s">
        <v>83</v>
      </c>
      <c r="AV161" s="13" t="s">
        <v>83</v>
      </c>
      <c r="AW161" s="13" t="s">
        <v>35</v>
      </c>
      <c r="AX161" s="13" t="s">
        <v>73</v>
      </c>
      <c r="AY161" s="204" t="s">
        <v>145</v>
      </c>
    </row>
    <row r="162" spans="2:51" s="14" customFormat="1" ht="11.25">
      <c r="B162" s="205"/>
      <c r="C162" s="206"/>
      <c r="D162" s="187" t="s">
        <v>157</v>
      </c>
      <c r="E162" s="207" t="s">
        <v>19</v>
      </c>
      <c r="F162" s="208" t="s">
        <v>158</v>
      </c>
      <c r="G162" s="206"/>
      <c r="H162" s="209">
        <v>901.98</v>
      </c>
      <c r="I162" s="210"/>
      <c r="J162" s="206"/>
      <c r="K162" s="206"/>
      <c r="L162" s="211"/>
      <c r="M162" s="216"/>
      <c r="N162" s="217"/>
      <c r="O162" s="217"/>
      <c r="P162" s="217"/>
      <c r="Q162" s="217"/>
      <c r="R162" s="217"/>
      <c r="S162" s="217"/>
      <c r="T162" s="218"/>
      <c r="AT162" s="215" t="s">
        <v>157</v>
      </c>
      <c r="AU162" s="215" t="s">
        <v>83</v>
      </c>
      <c r="AV162" s="14" t="s">
        <v>159</v>
      </c>
      <c r="AW162" s="14" t="s">
        <v>35</v>
      </c>
      <c r="AX162" s="14" t="s">
        <v>81</v>
      </c>
      <c r="AY162" s="215" t="s">
        <v>145</v>
      </c>
    </row>
    <row r="163" spans="1:65" s="2" customFormat="1" ht="16.5" customHeight="1">
      <c r="A163" s="35"/>
      <c r="B163" s="36"/>
      <c r="C163" s="174" t="s">
        <v>313</v>
      </c>
      <c r="D163" s="174" t="s">
        <v>148</v>
      </c>
      <c r="E163" s="175" t="s">
        <v>512</v>
      </c>
      <c r="F163" s="176" t="s">
        <v>513</v>
      </c>
      <c r="G163" s="177" t="s">
        <v>230</v>
      </c>
      <c r="H163" s="178">
        <v>901.98</v>
      </c>
      <c r="I163" s="179"/>
      <c r="J163" s="180">
        <f>ROUND(I163*H163,2)</f>
        <v>0</v>
      </c>
      <c r="K163" s="176" t="s">
        <v>151</v>
      </c>
      <c r="L163" s="40"/>
      <c r="M163" s="181" t="s">
        <v>19</v>
      </c>
      <c r="N163" s="182" t="s">
        <v>44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159</v>
      </c>
      <c r="AT163" s="185" t="s">
        <v>148</v>
      </c>
      <c r="AU163" s="185" t="s">
        <v>83</v>
      </c>
      <c r="AY163" s="18" t="s">
        <v>145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81</v>
      </c>
      <c r="BK163" s="186">
        <f>ROUND(I163*H163,2)</f>
        <v>0</v>
      </c>
      <c r="BL163" s="18" t="s">
        <v>159</v>
      </c>
      <c r="BM163" s="185" t="s">
        <v>918</v>
      </c>
    </row>
    <row r="164" spans="1:47" s="2" customFormat="1" ht="11.25">
      <c r="A164" s="35"/>
      <c r="B164" s="36"/>
      <c r="C164" s="37"/>
      <c r="D164" s="187" t="s">
        <v>154</v>
      </c>
      <c r="E164" s="37"/>
      <c r="F164" s="188" t="s">
        <v>515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154</v>
      </c>
      <c r="AU164" s="18" t="s">
        <v>83</v>
      </c>
    </row>
    <row r="165" spans="1:47" s="2" customFormat="1" ht="11.25">
      <c r="A165" s="35"/>
      <c r="B165" s="36"/>
      <c r="C165" s="37"/>
      <c r="D165" s="192" t="s">
        <v>155</v>
      </c>
      <c r="E165" s="37"/>
      <c r="F165" s="193" t="s">
        <v>516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155</v>
      </c>
      <c r="AU165" s="18" t="s">
        <v>83</v>
      </c>
    </row>
    <row r="166" spans="2:51" s="13" customFormat="1" ht="11.25">
      <c r="B166" s="194"/>
      <c r="C166" s="195"/>
      <c r="D166" s="187" t="s">
        <v>157</v>
      </c>
      <c r="E166" s="196" t="s">
        <v>19</v>
      </c>
      <c r="F166" s="197" t="s">
        <v>914</v>
      </c>
      <c r="G166" s="195"/>
      <c r="H166" s="198">
        <v>901.98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157</v>
      </c>
      <c r="AU166" s="204" t="s">
        <v>83</v>
      </c>
      <c r="AV166" s="13" t="s">
        <v>83</v>
      </c>
      <c r="AW166" s="13" t="s">
        <v>35</v>
      </c>
      <c r="AX166" s="13" t="s">
        <v>73</v>
      </c>
      <c r="AY166" s="204" t="s">
        <v>145</v>
      </c>
    </row>
    <row r="167" spans="2:51" s="14" customFormat="1" ht="11.25">
      <c r="B167" s="205"/>
      <c r="C167" s="206"/>
      <c r="D167" s="187" t="s">
        <v>157</v>
      </c>
      <c r="E167" s="207" t="s">
        <v>19</v>
      </c>
      <c r="F167" s="208" t="s">
        <v>158</v>
      </c>
      <c r="G167" s="206"/>
      <c r="H167" s="209">
        <v>901.98</v>
      </c>
      <c r="I167" s="210"/>
      <c r="J167" s="206"/>
      <c r="K167" s="206"/>
      <c r="L167" s="211"/>
      <c r="M167" s="216"/>
      <c r="N167" s="217"/>
      <c r="O167" s="217"/>
      <c r="P167" s="217"/>
      <c r="Q167" s="217"/>
      <c r="R167" s="217"/>
      <c r="S167" s="217"/>
      <c r="T167" s="218"/>
      <c r="AT167" s="215" t="s">
        <v>157</v>
      </c>
      <c r="AU167" s="215" t="s">
        <v>83</v>
      </c>
      <c r="AV167" s="14" t="s">
        <v>159</v>
      </c>
      <c r="AW167" s="14" t="s">
        <v>35</v>
      </c>
      <c r="AX167" s="14" t="s">
        <v>81</v>
      </c>
      <c r="AY167" s="215" t="s">
        <v>145</v>
      </c>
    </row>
    <row r="168" spans="1:65" s="2" customFormat="1" ht="21.75" customHeight="1">
      <c r="A168" s="35"/>
      <c r="B168" s="36"/>
      <c r="C168" s="174" t="s">
        <v>321</v>
      </c>
      <c r="D168" s="174" t="s">
        <v>148</v>
      </c>
      <c r="E168" s="175" t="s">
        <v>518</v>
      </c>
      <c r="F168" s="176" t="s">
        <v>519</v>
      </c>
      <c r="G168" s="177" t="s">
        <v>264</v>
      </c>
      <c r="H168" s="178">
        <v>13.53</v>
      </c>
      <c r="I168" s="179"/>
      <c r="J168" s="180">
        <f>ROUND(I168*H168,2)</f>
        <v>0</v>
      </c>
      <c r="K168" s="176" t="s">
        <v>151</v>
      </c>
      <c r="L168" s="40"/>
      <c r="M168" s="181" t="s">
        <v>19</v>
      </c>
      <c r="N168" s="182" t="s">
        <v>44</v>
      </c>
      <c r="O168" s="65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159</v>
      </c>
      <c r="AT168" s="185" t="s">
        <v>148</v>
      </c>
      <c r="AU168" s="185" t="s">
        <v>83</v>
      </c>
      <c r="AY168" s="18" t="s">
        <v>145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81</v>
      </c>
      <c r="BK168" s="186">
        <f>ROUND(I168*H168,2)</f>
        <v>0</v>
      </c>
      <c r="BL168" s="18" t="s">
        <v>159</v>
      </c>
      <c r="BM168" s="185" t="s">
        <v>919</v>
      </c>
    </row>
    <row r="169" spans="1:47" s="2" customFormat="1" ht="11.25">
      <c r="A169" s="35"/>
      <c r="B169" s="36"/>
      <c r="C169" s="37"/>
      <c r="D169" s="187" t="s">
        <v>154</v>
      </c>
      <c r="E169" s="37"/>
      <c r="F169" s="188" t="s">
        <v>521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154</v>
      </c>
      <c r="AU169" s="18" t="s">
        <v>83</v>
      </c>
    </row>
    <row r="170" spans="1:47" s="2" customFormat="1" ht="11.25">
      <c r="A170" s="35"/>
      <c r="B170" s="36"/>
      <c r="C170" s="37"/>
      <c r="D170" s="192" t="s">
        <v>155</v>
      </c>
      <c r="E170" s="37"/>
      <c r="F170" s="193" t="s">
        <v>522</v>
      </c>
      <c r="G170" s="37"/>
      <c r="H170" s="37"/>
      <c r="I170" s="189"/>
      <c r="J170" s="37"/>
      <c r="K170" s="37"/>
      <c r="L170" s="40"/>
      <c r="M170" s="190"/>
      <c r="N170" s="191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155</v>
      </c>
      <c r="AU170" s="18" t="s">
        <v>83</v>
      </c>
    </row>
    <row r="171" spans="2:51" s="13" customFormat="1" ht="11.25">
      <c r="B171" s="194"/>
      <c r="C171" s="195"/>
      <c r="D171" s="187" t="s">
        <v>157</v>
      </c>
      <c r="E171" s="196" t="s">
        <v>19</v>
      </c>
      <c r="F171" s="197" t="s">
        <v>920</v>
      </c>
      <c r="G171" s="195"/>
      <c r="H171" s="198">
        <v>13.53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157</v>
      </c>
      <c r="AU171" s="204" t="s">
        <v>83</v>
      </c>
      <c r="AV171" s="13" t="s">
        <v>83</v>
      </c>
      <c r="AW171" s="13" t="s">
        <v>35</v>
      </c>
      <c r="AX171" s="13" t="s">
        <v>73</v>
      </c>
      <c r="AY171" s="204" t="s">
        <v>145</v>
      </c>
    </row>
    <row r="172" spans="2:51" s="14" customFormat="1" ht="11.25">
      <c r="B172" s="205"/>
      <c r="C172" s="206"/>
      <c r="D172" s="187" t="s">
        <v>157</v>
      </c>
      <c r="E172" s="207" t="s">
        <v>19</v>
      </c>
      <c r="F172" s="208" t="s">
        <v>158</v>
      </c>
      <c r="G172" s="206"/>
      <c r="H172" s="209">
        <v>13.53</v>
      </c>
      <c r="I172" s="210"/>
      <c r="J172" s="206"/>
      <c r="K172" s="206"/>
      <c r="L172" s="211"/>
      <c r="M172" s="216"/>
      <c r="N172" s="217"/>
      <c r="O172" s="217"/>
      <c r="P172" s="217"/>
      <c r="Q172" s="217"/>
      <c r="R172" s="217"/>
      <c r="S172" s="217"/>
      <c r="T172" s="218"/>
      <c r="AT172" s="215" t="s">
        <v>157</v>
      </c>
      <c r="AU172" s="215" t="s">
        <v>83</v>
      </c>
      <c r="AV172" s="14" t="s">
        <v>159</v>
      </c>
      <c r="AW172" s="14" t="s">
        <v>35</v>
      </c>
      <c r="AX172" s="14" t="s">
        <v>81</v>
      </c>
      <c r="AY172" s="215" t="s">
        <v>145</v>
      </c>
    </row>
    <row r="173" spans="1:65" s="2" customFormat="1" ht="24.2" customHeight="1">
      <c r="A173" s="35"/>
      <c r="B173" s="36"/>
      <c r="C173" s="174" t="s">
        <v>8</v>
      </c>
      <c r="D173" s="174" t="s">
        <v>148</v>
      </c>
      <c r="E173" s="175" t="s">
        <v>525</v>
      </c>
      <c r="F173" s="176" t="s">
        <v>526</v>
      </c>
      <c r="G173" s="177" t="s">
        <v>264</v>
      </c>
      <c r="H173" s="178">
        <v>135.3</v>
      </c>
      <c r="I173" s="179"/>
      <c r="J173" s="180">
        <f>ROUND(I173*H173,2)</f>
        <v>0</v>
      </c>
      <c r="K173" s="176" t="s">
        <v>151</v>
      </c>
      <c r="L173" s="40"/>
      <c r="M173" s="181" t="s">
        <v>19</v>
      </c>
      <c r="N173" s="182" t="s">
        <v>44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159</v>
      </c>
      <c r="AT173" s="185" t="s">
        <v>148</v>
      </c>
      <c r="AU173" s="185" t="s">
        <v>83</v>
      </c>
      <c r="AY173" s="18" t="s">
        <v>145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81</v>
      </c>
      <c r="BK173" s="186">
        <f>ROUND(I173*H173,2)</f>
        <v>0</v>
      </c>
      <c r="BL173" s="18" t="s">
        <v>159</v>
      </c>
      <c r="BM173" s="185" t="s">
        <v>921</v>
      </c>
    </row>
    <row r="174" spans="1:47" s="2" customFormat="1" ht="19.5">
      <c r="A174" s="35"/>
      <c r="B174" s="36"/>
      <c r="C174" s="37"/>
      <c r="D174" s="187" t="s">
        <v>154</v>
      </c>
      <c r="E174" s="37"/>
      <c r="F174" s="188" t="s">
        <v>528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154</v>
      </c>
      <c r="AU174" s="18" t="s">
        <v>83</v>
      </c>
    </row>
    <row r="175" spans="1:47" s="2" customFormat="1" ht="11.25">
      <c r="A175" s="35"/>
      <c r="B175" s="36"/>
      <c r="C175" s="37"/>
      <c r="D175" s="192" t="s">
        <v>155</v>
      </c>
      <c r="E175" s="37"/>
      <c r="F175" s="193" t="s">
        <v>529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155</v>
      </c>
      <c r="AU175" s="18" t="s">
        <v>83</v>
      </c>
    </row>
    <row r="176" spans="2:51" s="13" customFormat="1" ht="11.25">
      <c r="B176" s="194"/>
      <c r="C176" s="195"/>
      <c r="D176" s="187" t="s">
        <v>157</v>
      </c>
      <c r="E176" s="196" t="s">
        <v>19</v>
      </c>
      <c r="F176" s="197" t="s">
        <v>922</v>
      </c>
      <c r="G176" s="195"/>
      <c r="H176" s="198">
        <v>135.3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157</v>
      </c>
      <c r="AU176" s="204" t="s">
        <v>83</v>
      </c>
      <c r="AV176" s="13" t="s">
        <v>83</v>
      </c>
      <c r="AW176" s="13" t="s">
        <v>35</v>
      </c>
      <c r="AX176" s="13" t="s">
        <v>73</v>
      </c>
      <c r="AY176" s="204" t="s">
        <v>145</v>
      </c>
    </row>
    <row r="177" spans="2:51" s="14" customFormat="1" ht="11.25">
      <c r="B177" s="205"/>
      <c r="C177" s="206"/>
      <c r="D177" s="187" t="s">
        <v>157</v>
      </c>
      <c r="E177" s="207" t="s">
        <v>19</v>
      </c>
      <c r="F177" s="208" t="s">
        <v>158</v>
      </c>
      <c r="G177" s="206"/>
      <c r="H177" s="209">
        <v>135.3</v>
      </c>
      <c r="I177" s="210"/>
      <c r="J177" s="206"/>
      <c r="K177" s="206"/>
      <c r="L177" s="211"/>
      <c r="M177" s="216"/>
      <c r="N177" s="217"/>
      <c r="O177" s="217"/>
      <c r="P177" s="217"/>
      <c r="Q177" s="217"/>
      <c r="R177" s="217"/>
      <c r="S177" s="217"/>
      <c r="T177" s="218"/>
      <c r="AT177" s="215" t="s">
        <v>157</v>
      </c>
      <c r="AU177" s="215" t="s">
        <v>83</v>
      </c>
      <c r="AV177" s="14" t="s">
        <v>159</v>
      </c>
      <c r="AW177" s="14" t="s">
        <v>35</v>
      </c>
      <c r="AX177" s="14" t="s">
        <v>81</v>
      </c>
      <c r="AY177" s="215" t="s">
        <v>145</v>
      </c>
    </row>
    <row r="178" spans="2:63" s="12" customFormat="1" ht="22.9" customHeight="1">
      <c r="B178" s="158"/>
      <c r="C178" s="159"/>
      <c r="D178" s="160" t="s">
        <v>72</v>
      </c>
      <c r="E178" s="172" t="s">
        <v>144</v>
      </c>
      <c r="F178" s="172" t="s">
        <v>540</v>
      </c>
      <c r="G178" s="159"/>
      <c r="H178" s="159"/>
      <c r="I178" s="162"/>
      <c r="J178" s="173">
        <f>BK178</f>
        <v>0</v>
      </c>
      <c r="K178" s="159"/>
      <c r="L178" s="164"/>
      <c r="M178" s="165"/>
      <c r="N178" s="166"/>
      <c r="O178" s="166"/>
      <c r="P178" s="167">
        <f>SUM(P179:P239)</f>
        <v>0</v>
      </c>
      <c r="Q178" s="166"/>
      <c r="R178" s="167">
        <f>SUM(R179:R239)</f>
        <v>45.156411840000004</v>
      </c>
      <c r="S178" s="166"/>
      <c r="T178" s="168">
        <f>SUM(T179:T239)</f>
        <v>0</v>
      </c>
      <c r="AR178" s="169" t="s">
        <v>81</v>
      </c>
      <c r="AT178" s="170" t="s">
        <v>72</v>
      </c>
      <c r="AU178" s="170" t="s">
        <v>81</v>
      </c>
      <c r="AY178" s="169" t="s">
        <v>145</v>
      </c>
      <c r="BK178" s="171">
        <f>SUM(BK179:BK239)</f>
        <v>0</v>
      </c>
    </row>
    <row r="179" spans="1:65" s="2" customFormat="1" ht="16.5" customHeight="1">
      <c r="A179" s="35"/>
      <c r="B179" s="36"/>
      <c r="C179" s="174" t="s">
        <v>337</v>
      </c>
      <c r="D179" s="174" t="s">
        <v>148</v>
      </c>
      <c r="E179" s="175" t="s">
        <v>822</v>
      </c>
      <c r="F179" s="176" t="s">
        <v>566</v>
      </c>
      <c r="G179" s="177" t="s">
        <v>230</v>
      </c>
      <c r="H179" s="178">
        <v>15.39</v>
      </c>
      <c r="I179" s="179"/>
      <c r="J179" s="180">
        <f>ROUND(I179*H179,2)</f>
        <v>0</v>
      </c>
      <c r="K179" s="176" t="s">
        <v>19</v>
      </c>
      <c r="L179" s="40"/>
      <c r="M179" s="181" t="s">
        <v>19</v>
      </c>
      <c r="N179" s="182" t="s">
        <v>44</v>
      </c>
      <c r="O179" s="65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5" t="s">
        <v>159</v>
      </c>
      <c r="AT179" s="185" t="s">
        <v>148</v>
      </c>
      <c r="AU179" s="185" t="s">
        <v>83</v>
      </c>
      <c r="AY179" s="18" t="s">
        <v>145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8" t="s">
        <v>81</v>
      </c>
      <c r="BK179" s="186">
        <f>ROUND(I179*H179,2)</f>
        <v>0</v>
      </c>
      <c r="BL179" s="18" t="s">
        <v>159</v>
      </c>
      <c r="BM179" s="185" t="s">
        <v>923</v>
      </c>
    </row>
    <row r="180" spans="1:47" s="2" customFormat="1" ht="19.5">
      <c r="A180" s="35"/>
      <c r="B180" s="36"/>
      <c r="C180" s="37"/>
      <c r="D180" s="187" t="s">
        <v>154</v>
      </c>
      <c r="E180" s="37"/>
      <c r="F180" s="188" t="s">
        <v>568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154</v>
      </c>
      <c r="AU180" s="18" t="s">
        <v>83</v>
      </c>
    </row>
    <row r="181" spans="2:51" s="15" customFormat="1" ht="11.25">
      <c r="B181" s="220"/>
      <c r="C181" s="221"/>
      <c r="D181" s="187" t="s">
        <v>157</v>
      </c>
      <c r="E181" s="222" t="s">
        <v>19</v>
      </c>
      <c r="F181" s="223" t="s">
        <v>700</v>
      </c>
      <c r="G181" s="221"/>
      <c r="H181" s="222" t="s">
        <v>19</v>
      </c>
      <c r="I181" s="224"/>
      <c r="J181" s="221"/>
      <c r="K181" s="221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83</v>
      </c>
      <c r="AV181" s="15" t="s">
        <v>81</v>
      </c>
      <c r="AW181" s="15" t="s">
        <v>35</v>
      </c>
      <c r="AX181" s="15" t="s">
        <v>73</v>
      </c>
      <c r="AY181" s="229" t="s">
        <v>145</v>
      </c>
    </row>
    <row r="182" spans="2:51" s="13" customFormat="1" ht="11.25">
      <c r="B182" s="194"/>
      <c r="C182" s="195"/>
      <c r="D182" s="187" t="s">
        <v>157</v>
      </c>
      <c r="E182" s="196" t="s">
        <v>19</v>
      </c>
      <c r="F182" s="197" t="s">
        <v>924</v>
      </c>
      <c r="G182" s="195"/>
      <c r="H182" s="198">
        <v>15.39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157</v>
      </c>
      <c r="AU182" s="204" t="s">
        <v>83</v>
      </c>
      <c r="AV182" s="13" t="s">
        <v>83</v>
      </c>
      <c r="AW182" s="13" t="s">
        <v>35</v>
      </c>
      <c r="AX182" s="13" t="s">
        <v>73</v>
      </c>
      <c r="AY182" s="204" t="s">
        <v>145</v>
      </c>
    </row>
    <row r="183" spans="2:51" s="14" customFormat="1" ht="11.25">
      <c r="B183" s="205"/>
      <c r="C183" s="206"/>
      <c r="D183" s="187" t="s">
        <v>157</v>
      </c>
      <c r="E183" s="207" t="s">
        <v>19</v>
      </c>
      <c r="F183" s="208" t="s">
        <v>158</v>
      </c>
      <c r="G183" s="206"/>
      <c r="H183" s="209">
        <v>15.39</v>
      </c>
      <c r="I183" s="210"/>
      <c r="J183" s="206"/>
      <c r="K183" s="206"/>
      <c r="L183" s="211"/>
      <c r="M183" s="216"/>
      <c r="N183" s="217"/>
      <c r="O183" s="217"/>
      <c r="P183" s="217"/>
      <c r="Q183" s="217"/>
      <c r="R183" s="217"/>
      <c r="S183" s="217"/>
      <c r="T183" s="218"/>
      <c r="AT183" s="215" t="s">
        <v>157</v>
      </c>
      <c r="AU183" s="215" t="s">
        <v>83</v>
      </c>
      <c r="AV183" s="14" t="s">
        <v>159</v>
      </c>
      <c r="AW183" s="14" t="s">
        <v>35</v>
      </c>
      <c r="AX183" s="14" t="s">
        <v>81</v>
      </c>
      <c r="AY183" s="215" t="s">
        <v>145</v>
      </c>
    </row>
    <row r="184" spans="1:65" s="2" customFormat="1" ht="16.5" customHeight="1">
      <c r="A184" s="35"/>
      <c r="B184" s="36"/>
      <c r="C184" s="174" t="s">
        <v>345</v>
      </c>
      <c r="D184" s="174" t="s">
        <v>148</v>
      </c>
      <c r="E184" s="175" t="s">
        <v>829</v>
      </c>
      <c r="F184" s="176" t="s">
        <v>830</v>
      </c>
      <c r="G184" s="177" t="s">
        <v>230</v>
      </c>
      <c r="H184" s="178">
        <v>77.075</v>
      </c>
      <c r="I184" s="179"/>
      <c r="J184" s="180">
        <f>ROUND(I184*H184,2)</f>
        <v>0</v>
      </c>
      <c r="K184" s="176" t="s">
        <v>151</v>
      </c>
      <c r="L184" s="40"/>
      <c r="M184" s="181" t="s">
        <v>19</v>
      </c>
      <c r="N184" s="182" t="s">
        <v>44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159</v>
      </c>
      <c r="AT184" s="185" t="s">
        <v>148</v>
      </c>
      <c r="AU184" s="185" t="s">
        <v>83</v>
      </c>
      <c r="AY184" s="18" t="s">
        <v>145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81</v>
      </c>
      <c r="BK184" s="186">
        <f>ROUND(I184*H184,2)</f>
        <v>0</v>
      </c>
      <c r="BL184" s="18" t="s">
        <v>159</v>
      </c>
      <c r="BM184" s="185" t="s">
        <v>925</v>
      </c>
    </row>
    <row r="185" spans="1:47" s="2" customFormat="1" ht="19.5">
      <c r="A185" s="35"/>
      <c r="B185" s="36"/>
      <c r="C185" s="37"/>
      <c r="D185" s="187" t="s">
        <v>154</v>
      </c>
      <c r="E185" s="37"/>
      <c r="F185" s="188" t="s">
        <v>832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154</v>
      </c>
      <c r="AU185" s="18" t="s">
        <v>83</v>
      </c>
    </row>
    <row r="186" spans="1:47" s="2" customFormat="1" ht="11.25">
      <c r="A186" s="35"/>
      <c r="B186" s="36"/>
      <c r="C186" s="37"/>
      <c r="D186" s="192" t="s">
        <v>155</v>
      </c>
      <c r="E186" s="37"/>
      <c r="F186" s="193" t="s">
        <v>833</v>
      </c>
      <c r="G186" s="37"/>
      <c r="H186" s="37"/>
      <c r="I186" s="189"/>
      <c r="J186" s="37"/>
      <c r="K186" s="37"/>
      <c r="L186" s="40"/>
      <c r="M186" s="190"/>
      <c r="N186" s="191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155</v>
      </c>
      <c r="AU186" s="18" t="s">
        <v>83</v>
      </c>
    </row>
    <row r="187" spans="2:51" s="15" customFormat="1" ht="11.25">
      <c r="B187" s="220"/>
      <c r="C187" s="221"/>
      <c r="D187" s="187" t="s">
        <v>157</v>
      </c>
      <c r="E187" s="222" t="s">
        <v>19</v>
      </c>
      <c r="F187" s="223" t="s">
        <v>700</v>
      </c>
      <c r="G187" s="221"/>
      <c r="H187" s="222" t="s">
        <v>19</v>
      </c>
      <c r="I187" s="224"/>
      <c r="J187" s="221"/>
      <c r="K187" s="221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83</v>
      </c>
      <c r="AV187" s="15" t="s">
        <v>81</v>
      </c>
      <c r="AW187" s="15" t="s">
        <v>35</v>
      </c>
      <c r="AX187" s="15" t="s">
        <v>73</v>
      </c>
      <c r="AY187" s="229" t="s">
        <v>145</v>
      </c>
    </row>
    <row r="188" spans="2:51" s="13" customFormat="1" ht="11.25">
      <c r="B188" s="194"/>
      <c r="C188" s="195"/>
      <c r="D188" s="187" t="s">
        <v>157</v>
      </c>
      <c r="E188" s="196" t="s">
        <v>19</v>
      </c>
      <c r="F188" s="197" t="s">
        <v>926</v>
      </c>
      <c r="G188" s="195"/>
      <c r="H188" s="198">
        <v>77.075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157</v>
      </c>
      <c r="AU188" s="204" t="s">
        <v>83</v>
      </c>
      <c r="AV188" s="13" t="s">
        <v>83</v>
      </c>
      <c r="AW188" s="13" t="s">
        <v>35</v>
      </c>
      <c r="AX188" s="13" t="s">
        <v>73</v>
      </c>
      <c r="AY188" s="204" t="s">
        <v>145</v>
      </c>
    </row>
    <row r="189" spans="2:51" s="14" customFormat="1" ht="11.25">
      <c r="B189" s="205"/>
      <c r="C189" s="206"/>
      <c r="D189" s="187" t="s">
        <v>157</v>
      </c>
      <c r="E189" s="207" t="s">
        <v>19</v>
      </c>
      <c r="F189" s="208" t="s">
        <v>158</v>
      </c>
      <c r="G189" s="206"/>
      <c r="H189" s="209">
        <v>77.075</v>
      </c>
      <c r="I189" s="210"/>
      <c r="J189" s="206"/>
      <c r="K189" s="206"/>
      <c r="L189" s="211"/>
      <c r="M189" s="216"/>
      <c r="N189" s="217"/>
      <c r="O189" s="217"/>
      <c r="P189" s="217"/>
      <c r="Q189" s="217"/>
      <c r="R189" s="217"/>
      <c r="S189" s="217"/>
      <c r="T189" s="218"/>
      <c r="AT189" s="215" t="s">
        <v>157</v>
      </c>
      <c r="AU189" s="215" t="s">
        <v>83</v>
      </c>
      <c r="AV189" s="14" t="s">
        <v>159</v>
      </c>
      <c r="AW189" s="14" t="s">
        <v>35</v>
      </c>
      <c r="AX189" s="14" t="s">
        <v>81</v>
      </c>
      <c r="AY189" s="215" t="s">
        <v>145</v>
      </c>
    </row>
    <row r="190" spans="1:65" s="2" customFormat="1" ht="16.5" customHeight="1">
      <c r="A190" s="35"/>
      <c r="B190" s="36"/>
      <c r="C190" s="174" t="s">
        <v>353</v>
      </c>
      <c r="D190" s="174" t="s">
        <v>148</v>
      </c>
      <c r="E190" s="175" t="s">
        <v>835</v>
      </c>
      <c r="F190" s="176" t="s">
        <v>836</v>
      </c>
      <c r="G190" s="177" t="s">
        <v>230</v>
      </c>
      <c r="H190" s="178">
        <v>357.725</v>
      </c>
      <c r="I190" s="179"/>
      <c r="J190" s="180">
        <f>ROUND(I190*H190,2)</f>
        <v>0</v>
      </c>
      <c r="K190" s="176" t="s">
        <v>151</v>
      </c>
      <c r="L190" s="40"/>
      <c r="M190" s="181" t="s">
        <v>19</v>
      </c>
      <c r="N190" s="182" t="s">
        <v>44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</v>
      </c>
      <c r="T190" s="18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159</v>
      </c>
      <c r="AT190" s="185" t="s">
        <v>148</v>
      </c>
      <c r="AU190" s="185" t="s">
        <v>83</v>
      </c>
      <c r="AY190" s="18" t="s">
        <v>145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81</v>
      </c>
      <c r="BK190" s="186">
        <f>ROUND(I190*H190,2)</f>
        <v>0</v>
      </c>
      <c r="BL190" s="18" t="s">
        <v>159</v>
      </c>
      <c r="BM190" s="185" t="s">
        <v>927</v>
      </c>
    </row>
    <row r="191" spans="1:47" s="2" customFormat="1" ht="19.5">
      <c r="A191" s="35"/>
      <c r="B191" s="36"/>
      <c r="C191" s="37"/>
      <c r="D191" s="187" t="s">
        <v>154</v>
      </c>
      <c r="E191" s="37"/>
      <c r="F191" s="188" t="s">
        <v>838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154</v>
      </c>
      <c r="AU191" s="18" t="s">
        <v>83</v>
      </c>
    </row>
    <row r="192" spans="1:47" s="2" customFormat="1" ht="11.25">
      <c r="A192" s="35"/>
      <c r="B192" s="36"/>
      <c r="C192" s="37"/>
      <c r="D192" s="192" t="s">
        <v>155</v>
      </c>
      <c r="E192" s="37"/>
      <c r="F192" s="193" t="s">
        <v>839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155</v>
      </c>
      <c r="AU192" s="18" t="s">
        <v>83</v>
      </c>
    </row>
    <row r="193" spans="2:51" s="15" customFormat="1" ht="11.25">
      <c r="B193" s="220"/>
      <c r="C193" s="221"/>
      <c r="D193" s="187" t="s">
        <v>157</v>
      </c>
      <c r="E193" s="222" t="s">
        <v>19</v>
      </c>
      <c r="F193" s="223" t="s">
        <v>840</v>
      </c>
      <c r="G193" s="221"/>
      <c r="H193" s="222" t="s">
        <v>19</v>
      </c>
      <c r="I193" s="224"/>
      <c r="J193" s="221"/>
      <c r="K193" s="221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83</v>
      </c>
      <c r="AV193" s="15" t="s">
        <v>81</v>
      </c>
      <c r="AW193" s="15" t="s">
        <v>35</v>
      </c>
      <c r="AX193" s="15" t="s">
        <v>73</v>
      </c>
      <c r="AY193" s="229" t="s">
        <v>145</v>
      </c>
    </row>
    <row r="194" spans="2:51" s="13" customFormat="1" ht="11.25">
      <c r="B194" s="194"/>
      <c r="C194" s="195"/>
      <c r="D194" s="187" t="s">
        <v>157</v>
      </c>
      <c r="E194" s="196" t="s">
        <v>19</v>
      </c>
      <c r="F194" s="197" t="s">
        <v>928</v>
      </c>
      <c r="G194" s="195"/>
      <c r="H194" s="198">
        <v>357.725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157</v>
      </c>
      <c r="AU194" s="204" t="s">
        <v>83</v>
      </c>
      <c r="AV194" s="13" t="s">
        <v>83</v>
      </c>
      <c r="AW194" s="13" t="s">
        <v>35</v>
      </c>
      <c r="AX194" s="13" t="s">
        <v>73</v>
      </c>
      <c r="AY194" s="204" t="s">
        <v>145</v>
      </c>
    </row>
    <row r="195" spans="2:51" s="14" customFormat="1" ht="11.25">
      <c r="B195" s="205"/>
      <c r="C195" s="206"/>
      <c r="D195" s="187" t="s">
        <v>157</v>
      </c>
      <c r="E195" s="207" t="s">
        <v>19</v>
      </c>
      <c r="F195" s="208" t="s">
        <v>158</v>
      </c>
      <c r="G195" s="206"/>
      <c r="H195" s="209">
        <v>357.725</v>
      </c>
      <c r="I195" s="210"/>
      <c r="J195" s="206"/>
      <c r="K195" s="206"/>
      <c r="L195" s="211"/>
      <c r="M195" s="216"/>
      <c r="N195" s="217"/>
      <c r="O195" s="217"/>
      <c r="P195" s="217"/>
      <c r="Q195" s="217"/>
      <c r="R195" s="217"/>
      <c r="S195" s="217"/>
      <c r="T195" s="218"/>
      <c r="AT195" s="215" t="s">
        <v>157</v>
      </c>
      <c r="AU195" s="215" t="s">
        <v>83</v>
      </c>
      <c r="AV195" s="14" t="s">
        <v>159</v>
      </c>
      <c r="AW195" s="14" t="s">
        <v>35</v>
      </c>
      <c r="AX195" s="14" t="s">
        <v>81</v>
      </c>
      <c r="AY195" s="215" t="s">
        <v>145</v>
      </c>
    </row>
    <row r="196" spans="1:65" s="2" customFormat="1" ht="16.5" customHeight="1">
      <c r="A196" s="35"/>
      <c r="B196" s="36"/>
      <c r="C196" s="174" t="s">
        <v>362</v>
      </c>
      <c r="D196" s="174" t="s">
        <v>148</v>
      </c>
      <c r="E196" s="175" t="s">
        <v>704</v>
      </c>
      <c r="F196" s="176" t="s">
        <v>705</v>
      </c>
      <c r="G196" s="177" t="s">
        <v>230</v>
      </c>
      <c r="H196" s="178">
        <v>414.096</v>
      </c>
      <c r="I196" s="179"/>
      <c r="J196" s="180">
        <f>ROUND(I196*H196,2)</f>
        <v>0</v>
      </c>
      <c r="K196" s="176" t="s">
        <v>151</v>
      </c>
      <c r="L196" s="40"/>
      <c r="M196" s="181" t="s">
        <v>19</v>
      </c>
      <c r="N196" s="182" t="s">
        <v>44</v>
      </c>
      <c r="O196" s="65"/>
      <c r="P196" s="183">
        <f>O196*H196</f>
        <v>0</v>
      </c>
      <c r="Q196" s="183">
        <v>0</v>
      </c>
      <c r="R196" s="183">
        <f>Q196*H196</f>
        <v>0</v>
      </c>
      <c r="S196" s="183">
        <v>0</v>
      </c>
      <c r="T196" s="18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5" t="s">
        <v>159</v>
      </c>
      <c r="AT196" s="185" t="s">
        <v>148</v>
      </c>
      <c r="AU196" s="185" t="s">
        <v>83</v>
      </c>
      <c r="AY196" s="18" t="s">
        <v>145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8" t="s">
        <v>81</v>
      </c>
      <c r="BK196" s="186">
        <f>ROUND(I196*H196,2)</f>
        <v>0</v>
      </c>
      <c r="BL196" s="18" t="s">
        <v>159</v>
      </c>
      <c r="BM196" s="185" t="s">
        <v>929</v>
      </c>
    </row>
    <row r="197" spans="1:47" s="2" customFormat="1" ht="19.5">
      <c r="A197" s="35"/>
      <c r="B197" s="36"/>
      <c r="C197" s="37"/>
      <c r="D197" s="187" t="s">
        <v>154</v>
      </c>
      <c r="E197" s="37"/>
      <c r="F197" s="188" t="s">
        <v>707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154</v>
      </c>
      <c r="AU197" s="18" t="s">
        <v>83</v>
      </c>
    </row>
    <row r="198" spans="1:47" s="2" customFormat="1" ht="11.25">
      <c r="A198" s="35"/>
      <c r="B198" s="36"/>
      <c r="C198" s="37"/>
      <c r="D198" s="192" t="s">
        <v>155</v>
      </c>
      <c r="E198" s="37"/>
      <c r="F198" s="193" t="s">
        <v>708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155</v>
      </c>
      <c r="AU198" s="18" t="s">
        <v>83</v>
      </c>
    </row>
    <row r="199" spans="2:51" s="15" customFormat="1" ht="11.25">
      <c r="B199" s="220"/>
      <c r="C199" s="221"/>
      <c r="D199" s="187" t="s">
        <v>157</v>
      </c>
      <c r="E199" s="222" t="s">
        <v>19</v>
      </c>
      <c r="F199" s="223" t="s">
        <v>709</v>
      </c>
      <c r="G199" s="221"/>
      <c r="H199" s="222" t="s">
        <v>19</v>
      </c>
      <c r="I199" s="224"/>
      <c r="J199" s="221"/>
      <c r="K199" s="221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83</v>
      </c>
      <c r="AV199" s="15" t="s">
        <v>81</v>
      </c>
      <c r="AW199" s="15" t="s">
        <v>35</v>
      </c>
      <c r="AX199" s="15" t="s">
        <v>73</v>
      </c>
      <c r="AY199" s="229" t="s">
        <v>145</v>
      </c>
    </row>
    <row r="200" spans="2:51" s="13" customFormat="1" ht="11.25">
      <c r="B200" s="194"/>
      <c r="C200" s="195"/>
      <c r="D200" s="187" t="s">
        <v>157</v>
      </c>
      <c r="E200" s="196" t="s">
        <v>19</v>
      </c>
      <c r="F200" s="197" t="s">
        <v>930</v>
      </c>
      <c r="G200" s="195"/>
      <c r="H200" s="198">
        <v>414.096</v>
      </c>
      <c r="I200" s="199"/>
      <c r="J200" s="195"/>
      <c r="K200" s="195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157</v>
      </c>
      <c r="AU200" s="204" t="s">
        <v>83</v>
      </c>
      <c r="AV200" s="13" t="s">
        <v>83</v>
      </c>
      <c r="AW200" s="13" t="s">
        <v>35</v>
      </c>
      <c r="AX200" s="13" t="s">
        <v>73</v>
      </c>
      <c r="AY200" s="204" t="s">
        <v>145</v>
      </c>
    </row>
    <row r="201" spans="2:51" s="14" customFormat="1" ht="11.25">
      <c r="B201" s="205"/>
      <c r="C201" s="206"/>
      <c r="D201" s="187" t="s">
        <v>157</v>
      </c>
      <c r="E201" s="207" t="s">
        <v>19</v>
      </c>
      <c r="F201" s="208" t="s">
        <v>158</v>
      </c>
      <c r="G201" s="206"/>
      <c r="H201" s="209">
        <v>414.096</v>
      </c>
      <c r="I201" s="210"/>
      <c r="J201" s="206"/>
      <c r="K201" s="206"/>
      <c r="L201" s="211"/>
      <c r="M201" s="216"/>
      <c r="N201" s="217"/>
      <c r="O201" s="217"/>
      <c r="P201" s="217"/>
      <c r="Q201" s="217"/>
      <c r="R201" s="217"/>
      <c r="S201" s="217"/>
      <c r="T201" s="218"/>
      <c r="AT201" s="215" t="s">
        <v>157</v>
      </c>
      <c r="AU201" s="215" t="s">
        <v>83</v>
      </c>
      <c r="AV201" s="14" t="s">
        <v>159</v>
      </c>
      <c r="AW201" s="14" t="s">
        <v>35</v>
      </c>
      <c r="AX201" s="14" t="s">
        <v>81</v>
      </c>
      <c r="AY201" s="215" t="s">
        <v>145</v>
      </c>
    </row>
    <row r="202" spans="1:65" s="2" customFormat="1" ht="24.2" customHeight="1">
      <c r="A202" s="35"/>
      <c r="B202" s="36"/>
      <c r="C202" s="174" t="s">
        <v>372</v>
      </c>
      <c r="D202" s="174" t="s">
        <v>148</v>
      </c>
      <c r="E202" s="175" t="s">
        <v>712</v>
      </c>
      <c r="F202" s="176" t="s">
        <v>713</v>
      </c>
      <c r="G202" s="177" t="s">
        <v>230</v>
      </c>
      <c r="H202" s="178">
        <v>14.657</v>
      </c>
      <c r="I202" s="179"/>
      <c r="J202" s="180">
        <f>ROUND(I202*H202,2)</f>
        <v>0</v>
      </c>
      <c r="K202" s="176" t="s">
        <v>151</v>
      </c>
      <c r="L202" s="40"/>
      <c r="M202" s="181" t="s">
        <v>19</v>
      </c>
      <c r="N202" s="182" t="s">
        <v>44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159</v>
      </c>
      <c r="AT202" s="185" t="s">
        <v>148</v>
      </c>
      <c r="AU202" s="185" t="s">
        <v>83</v>
      </c>
      <c r="AY202" s="18" t="s">
        <v>145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81</v>
      </c>
      <c r="BK202" s="186">
        <f>ROUND(I202*H202,2)</f>
        <v>0</v>
      </c>
      <c r="BL202" s="18" t="s">
        <v>159</v>
      </c>
      <c r="BM202" s="185" t="s">
        <v>931</v>
      </c>
    </row>
    <row r="203" spans="1:47" s="2" customFormat="1" ht="19.5">
      <c r="A203" s="35"/>
      <c r="B203" s="36"/>
      <c r="C203" s="37"/>
      <c r="D203" s="187" t="s">
        <v>154</v>
      </c>
      <c r="E203" s="37"/>
      <c r="F203" s="188" t="s">
        <v>715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154</v>
      </c>
      <c r="AU203" s="18" t="s">
        <v>83</v>
      </c>
    </row>
    <row r="204" spans="1:47" s="2" customFormat="1" ht="11.25">
      <c r="A204" s="35"/>
      <c r="B204" s="36"/>
      <c r="C204" s="37"/>
      <c r="D204" s="192" t="s">
        <v>155</v>
      </c>
      <c r="E204" s="37"/>
      <c r="F204" s="193" t="s">
        <v>716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155</v>
      </c>
      <c r="AU204" s="18" t="s">
        <v>83</v>
      </c>
    </row>
    <row r="205" spans="2:51" s="13" customFormat="1" ht="11.25">
      <c r="B205" s="194"/>
      <c r="C205" s="195"/>
      <c r="D205" s="187" t="s">
        <v>157</v>
      </c>
      <c r="E205" s="196" t="s">
        <v>19</v>
      </c>
      <c r="F205" s="197" t="s">
        <v>932</v>
      </c>
      <c r="G205" s="195"/>
      <c r="H205" s="198">
        <v>14.657</v>
      </c>
      <c r="I205" s="199"/>
      <c r="J205" s="195"/>
      <c r="K205" s="195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157</v>
      </c>
      <c r="AU205" s="204" t="s">
        <v>83</v>
      </c>
      <c r="AV205" s="13" t="s">
        <v>83</v>
      </c>
      <c r="AW205" s="13" t="s">
        <v>35</v>
      </c>
      <c r="AX205" s="13" t="s">
        <v>73</v>
      </c>
      <c r="AY205" s="204" t="s">
        <v>145</v>
      </c>
    </row>
    <row r="206" spans="2:51" s="14" customFormat="1" ht="11.25">
      <c r="B206" s="205"/>
      <c r="C206" s="206"/>
      <c r="D206" s="187" t="s">
        <v>157</v>
      </c>
      <c r="E206" s="207" t="s">
        <v>19</v>
      </c>
      <c r="F206" s="208" t="s">
        <v>158</v>
      </c>
      <c r="G206" s="206"/>
      <c r="H206" s="209">
        <v>14.657</v>
      </c>
      <c r="I206" s="210"/>
      <c r="J206" s="206"/>
      <c r="K206" s="206"/>
      <c r="L206" s="211"/>
      <c r="M206" s="216"/>
      <c r="N206" s="217"/>
      <c r="O206" s="217"/>
      <c r="P206" s="217"/>
      <c r="Q206" s="217"/>
      <c r="R206" s="217"/>
      <c r="S206" s="217"/>
      <c r="T206" s="218"/>
      <c r="AT206" s="215" t="s">
        <v>157</v>
      </c>
      <c r="AU206" s="215" t="s">
        <v>83</v>
      </c>
      <c r="AV206" s="14" t="s">
        <v>159</v>
      </c>
      <c r="AW206" s="14" t="s">
        <v>35</v>
      </c>
      <c r="AX206" s="14" t="s">
        <v>81</v>
      </c>
      <c r="AY206" s="215" t="s">
        <v>145</v>
      </c>
    </row>
    <row r="207" spans="1:65" s="2" customFormat="1" ht="16.5" customHeight="1">
      <c r="A207" s="35"/>
      <c r="B207" s="36"/>
      <c r="C207" s="174" t="s">
        <v>7</v>
      </c>
      <c r="D207" s="174" t="s">
        <v>148</v>
      </c>
      <c r="E207" s="175" t="s">
        <v>589</v>
      </c>
      <c r="F207" s="176" t="s">
        <v>590</v>
      </c>
      <c r="G207" s="177" t="s">
        <v>264</v>
      </c>
      <c r="H207" s="178">
        <v>3.371</v>
      </c>
      <c r="I207" s="179"/>
      <c r="J207" s="180">
        <f>ROUND(I207*H207,2)</f>
        <v>0</v>
      </c>
      <c r="K207" s="176" t="s">
        <v>151</v>
      </c>
      <c r="L207" s="40"/>
      <c r="M207" s="181" t="s">
        <v>19</v>
      </c>
      <c r="N207" s="182" t="s">
        <v>44</v>
      </c>
      <c r="O207" s="65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5" t="s">
        <v>159</v>
      </c>
      <c r="AT207" s="185" t="s">
        <v>148</v>
      </c>
      <c r="AU207" s="185" t="s">
        <v>83</v>
      </c>
      <c r="AY207" s="18" t="s">
        <v>145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8" t="s">
        <v>81</v>
      </c>
      <c r="BK207" s="186">
        <f>ROUND(I207*H207,2)</f>
        <v>0</v>
      </c>
      <c r="BL207" s="18" t="s">
        <v>159</v>
      </c>
      <c r="BM207" s="185" t="s">
        <v>933</v>
      </c>
    </row>
    <row r="208" spans="1:47" s="2" customFormat="1" ht="11.25">
      <c r="A208" s="35"/>
      <c r="B208" s="36"/>
      <c r="C208" s="37"/>
      <c r="D208" s="187" t="s">
        <v>154</v>
      </c>
      <c r="E208" s="37"/>
      <c r="F208" s="188" t="s">
        <v>592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154</v>
      </c>
      <c r="AU208" s="18" t="s">
        <v>83</v>
      </c>
    </row>
    <row r="209" spans="1:47" s="2" customFormat="1" ht="11.25">
      <c r="A209" s="35"/>
      <c r="B209" s="36"/>
      <c r="C209" s="37"/>
      <c r="D209" s="192" t="s">
        <v>155</v>
      </c>
      <c r="E209" s="37"/>
      <c r="F209" s="193" t="s">
        <v>593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155</v>
      </c>
      <c r="AU209" s="18" t="s">
        <v>83</v>
      </c>
    </row>
    <row r="210" spans="2:51" s="15" customFormat="1" ht="11.25">
      <c r="B210" s="220"/>
      <c r="C210" s="221"/>
      <c r="D210" s="187" t="s">
        <v>157</v>
      </c>
      <c r="E210" s="222" t="s">
        <v>19</v>
      </c>
      <c r="F210" s="223" t="s">
        <v>847</v>
      </c>
      <c r="G210" s="221"/>
      <c r="H210" s="222" t="s">
        <v>19</v>
      </c>
      <c r="I210" s="224"/>
      <c r="J210" s="221"/>
      <c r="K210" s="221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83</v>
      </c>
      <c r="AV210" s="15" t="s">
        <v>81</v>
      </c>
      <c r="AW210" s="15" t="s">
        <v>35</v>
      </c>
      <c r="AX210" s="15" t="s">
        <v>73</v>
      </c>
      <c r="AY210" s="229" t="s">
        <v>145</v>
      </c>
    </row>
    <row r="211" spans="2:51" s="13" customFormat="1" ht="11.25">
      <c r="B211" s="194"/>
      <c r="C211" s="195"/>
      <c r="D211" s="187" t="s">
        <v>157</v>
      </c>
      <c r="E211" s="196" t="s">
        <v>19</v>
      </c>
      <c r="F211" s="197" t="s">
        <v>934</v>
      </c>
      <c r="G211" s="195"/>
      <c r="H211" s="198">
        <v>3.371</v>
      </c>
      <c r="I211" s="199"/>
      <c r="J211" s="195"/>
      <c r="K211" s="195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157</v>
      </c>
      <c r="AU211" s="204" t="s">
        <v>83</v>
      </c>
      <c r="AV211" s="13" t="s">
        <v>83</v>
      </c>
      <c r="AW211" s="13" t="s">
        <v>35</v>
      </c>
      <c r="AX211" s="13" t="s">
        <v>73</v>
      </c>
      <c r="AY211" s="204" t="s">
        <v>145</v>
      </c>
    </row>
    <row r="212" spans="2:51" s="14" customFormat="1" ht="11.25">
      <c r="B212" s="205"/>
      <c r="C212" s="206"/>
      <c r="D212" s="187" t="s">
        <v>157</v>
      </c>
      <c r="E212" s="207" t="s">
        <v>19</v>
      </c>
      <c r="F212" s="208" t="s">
        <v>158</v>
      </c>
      <c r="G212" s="206"/>
      <c r="H212" s="209">
        <v>3.371</v>
      </c>
      <c r="I212" s="210"/>
      <c r="J212" s="206"/>
      <c r="K212" s="206"/>
      <c r="L212" s="211"/>
      <c r="M212" s="216"/>
      <c r="N212" s="217"/>
      <c r="O212" s="217"/>
      <c r="P212" s="217"/>
      <c r="Q212" s="217"/>
      <c r="R212" s="217"/>
      <c r="S212" s="217"/>
      <c r="T212" s="218"/>
      <c r="AT212" s="215" t="s">
        <v>157</v>
      </c>
      <c r="AU212" s="215" t="s">
        <v>83</v>
      </c>
      <c r="AV212" s="14" t="s">
        <v>159</v>
      </c>
      <c r="AW212" s="14" t="s">
        <v>35</v>
      </c>
      <c r="AX212" s="14" t="s">
        <v>81</v>
      </c>
      <c r="AY212" s="215" t="s">
        <v>145</v>
      </c>
    </row>
    <row r="213" spans="1:65" s="2" customFormat="1" ht="21.75" customHeight="1">
      <c r="A213" s="35"/>
      <c r="B213" s="36"/>
      <c r="C213" s="174" t="s">
        <v>517</v>
      </c>
      <c r="D213" s="174" t="s">
        <v>148</v>
      </c>
      <c r="E213" s="175" t="s">
        <v>599</v>
      </c>
      <c r="F213" s="176" t="s">
        <v>600</v>
      </c>
      <c r="G213" s="177" t="s">
        <v>230</v>
      </c>
      <c r="H213" s="178">
        <v>122.247</v>
      </c>
      <c r="I213" s="179"/>
      <c r="J213" s="180">
        <f>ROUND(I213*H213,2)</f>
        <v>0</v>
      </c>
      <c r="K213" s="176" t="s">
        <v>151</v>
      </c>
      <c r="L213" s="40"/>
      <c r="M213" s="181" t="s">
        <v>19</v>
      </c>
      <c r="N213" s="182" t="s">
        <v>44</v>
      </c>
      <c r="O213" s="65"/>
      <c r="P213" s="183">
        <f>O213*H213</f>
        <v>0</v>
      </c>
      <c r="Q213" s="183">
        <v>0.324</v>
      </c>
      <c r="R213" s="183">
        <f>Q213*H213</f>
        <v>39.608028000000004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159</v>
      </c>
      <c r="AT213" s="185" t="s">
        <v>148</v>
      </c>
      <c r="AU213" s="185" t="s">
        <v>83</v>
      </c>
      <c r="AY213" s="18" t="s">
        <v>145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81</v>
      </c>
      <c r="BK213" s="186">
        <f>ROUND(I213*H213,2)</f>
        <v>0</v>
      </c>
      <c r="BL213" s="18" t="s">
        <v>159</v>
      </c>
      <c r="BM213" s="185" t="s">
        <v>935</v>
      </c>
    </row>
    <row r="214" spans="1:47" s="2" customFormat="1" ht="19.5">
      <c r="A214" s="35"/>
      <c r="B214" s="36"/>
      <c r="C214" s="37"/>
      <c r="D214" s="187" t="s">
        <v>154</v>
      </c>
      <c r="E214" s="37"/>
      <c r="F214" s="188" t="s">
        <v>602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154</v>
      </c>
      <c r="AU214" s="18" t="s">
        <v>83</v>
      </c>
    </row>
    <row r="215" spans="1:47" s="2" customFormat="1" ht="11.25">
      <c r="A215" s="35"/>
      <c r="B215" s="36"/>
      <c r="C215" s="37"/>
      <c r="D215" s="192" t="s">
        <v>155</v>
      </c>
      <c r="E215" s="37"/>
      <c r="F215" s="193" t="s">
        <v>603</v>
      </c>
      <c r="G215" s="37"/>
      <c r="H215" s="37"/>
      <c r="I215" s="189"/>
      <c r="J215" s="37"/>
      <c r="K215" s="37"/>
      <c r="L215" s="40"/>
      <c r="M215" s="190"/>
      <c r="N215" s="191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155</v>
      </c>
      <c r="AU215" s="18" t="s">
        <v>83</v>
      </c>
    </row>
    <row r="216" spans="2:51" s="15" customFormat="1" ht="11.25">
      <c r="B216" s="220"/>
      <c r="C216" s="221"/>
      <c r="D216" s="187" t="s">
        <v>157</v>
      </c>
      <c r="E216" s="222" t="s">
        <v>19</v>
      </c>
      <c r="F216" s="223" t="s">
        <v>709</v>
      </c>
      <c r="G216" s="221"/>
      <c r="H216" s="222" t="s">
        <v>19</v>
      </c>
      <c r="I216" s="224"/>
      <c r="J216" s="221"/>
      <c r="K216" s="221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83</v>
      </c>
      <c r="AV216" s="15" t="s">
        <v>81</v>
      </c>
      <c r="AW216" s="15" t="s">
        <v>35</v>
      </c>
      <c r="AX216" s="15" t="s">
        <v>73</v>
      </c>
      <c r="AY216" s="229" t="s">
        <v>145</v>
      </c>
    </row>
    <row r="217" spans="2:51" s="13" customFormat="1" ht="11.25">
      <c r="B217" s="194"/>
      <c r="C217" s="195"/>
      <c r="D217" s="187" t="s">
        <v>157</v>
      </c>
      <c r="E217" s="196" t="s">
        <v>19</v>
      </c>
      <c r="F217" s="197" t="s">
        <v>936</v>
      </c>
      <c r="G217" s="195"/>
      <c r="H217" s="198">
        <v>122.247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157</v>
      </c>
      <c r="AU217" s="204" t="s">
        <v>83</v>
      </c>
      <c r="AV217" s="13" t="s">
        <v>83</v>
      </c>
      <c r="AW217" s="13" t="s">
        <v>35</v>
      </c>
      <c r="AX217" s="13" t="s">
        <v>73</v>
      </c>
      <c r="AY217" s="204" t="s">
        <v>145</v>
      </c>
    </row>
    <row r="218" spans="2:51" s="14" customFormat="1" ht="11.25">
      <c r="B218" s="205"/>
      <c r="C218" s="206"/>
      <c r="D218" s="187" t="s">
        <v>157</v>
      </c>
      <c r="E218" s="207" t="s">
        <v>19</v>
      </c>
      <c r="F218" s="208" t="s">
        <v>158</v>
      </c>
      <c r="G218" s="206"/>
      <c r="H218" s="209">
        <v>122.247</v>
      </c>
      <c r="I218" s="210"/>
      <c r="J218" s="206"/>
      <c r="K218" s="206"/>
      <c r="L218" s="211"/>
      <c r="M218" s="216"/>
      <c r="N218" s="217"/>
      <c r="O218" s="217"/>
      <c r="P218" s="217"/>
      <c r="Q218" s="217"/>
      <c r="R218" s="217"/>
      <c r="S218" s="217"/>
      <c r="T218" s="218"/>
      <c r="AT218" s="215" t="s">
        <v>157</v>
      </c>
      <c r="AU218" s="215" t="s">
        <v>83</v>
      </c>
      <c r="AV218" s="14" t="s">
        <v>159</v>
      </c>
      <c r="AW218" s="14" t="s">
        <v>35</v>
      </c>
      <c r="AX218" s="14" t="s">
        <v>81</v>
      </c>
      <c r="AY218" s="215" t="s">
        <v>145</v>
      </c>
    </row>
    <row r="219" spans="1:65" s="2" customFormat="1" ht="24.2" customHeight="1">
      <c r="A219" s="35"/>
      <c r="B219" s="36"/>
      <c r="C219" s="174" t="s">
        <v>524</v>
      </c>
      <c r="D219" s="174" t="s">
        <v>148</v>
      </c>
      <c r="E219" s="175" t="s">
        <v>608</v>
      </c>
      <c r="F219" s="176" t="s">
        <v>609</v>
      </c>
      <c r="G219" s="177" t="s">
        <v>230</v>
      </c>
      <c r="H219" s="178">
        <v>69.91</v>
      </c>
      <c r="I219" s="179"/>
      <c r="J219" s="180">
        <f>ROUND(I219*H219,2)</f>
        <v>0</v>
      </c>
      <c r="K219" s="176" t="s">
        <v>151</v>
      </c>
      <c r="L219" s="40"/>
      <c r="M219" s="181" t="s">
        <v>19</v>
      </c>
      <c r="N219" s="182" t="s">
        <v>44</v>
      </c>
      <c r="O219" s="65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5" t="s">
        <v>159</v>
      </c>
      <c r="AT219" s="185" t="s">
        <v>148</v>
      </c>
      <c r="AU219" s="185" t="s">
        <v>83</v>
      </c>
      <c r="AY219" s="18" t="s">
        <v>145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8" t="s">
        <v>81</v>
      </c>
      <c r="BK219" s="186">
        <f>ROUND(I219*H219,2)</f>
        <v>0</v>
      </c>
      <c r="BL219" s="18" t="s">
        <v>159</v>
      </c>
      <c r="BM219" s="185" t="s">
        <v>937</v>
      </c>
    </row>
    <row r="220" spans="1:47" s="2" customFormat="1" ht="11.25">
      <c r="A220" s="35"/>
      <c r="B220" s="36"/>
      <c r="C220" s="37"/>
      <c r="D220" s="187" t="s">
        <v>154</v>
      </c>
      <c r="E220" s="37"/>
      <c r="F220" s="188" t="s">
        <v>611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154</v>
      </c>
      <c r="AU220" s="18" t="s">
        <v>83</v>
      </c>
    </row>
    <row r="221" spans="1:47" s="2" customFormat="1" ht="11.25">
      <c r="A221" s="35"/>
      <c r="B221" s="36"/>
      <c r="C221" s="37"/>
      <c r="D221" s="192" t="s">
        <v>155</v>
      </c>
      <c r="E221" s="37"/>
      <c r="F221" s="193" t="s">
        <v>612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155</v>
      </c>
      <c r="AU221" s="18" t="s">
        <v>83</v>
      </c>
    </row>
    <row r="222" spans="2:51" s="15" customFormat="1" ht="11.25">
      <c r="B222" s="220"/>
      <c r="C222" s="221"/>
      <c r="D222" s="187" t="s">
        <v>157</v>
      </c>
      <c r="E222" s="222" t="s">
        <v>19</v>
      </c>
      <c r="F222" s="223" t="s">
        <v>613</v>
      </c>
      <c r="G222" s="221"/>
      <c r="H222" s="222" t="s">
        <v>19</v>
      </c>
      <c r="I222" s="224"/>
      <c r="J222" s="221"/>
      <c r="K222" s="221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157</v>
      </c>
      <c r="AU222" s="229" t="s">
        <v>83</v>
      </c>
      <c r="AV222" s="15" t="s">
        <v>81</v>
      </c>
      <c r="AW222" s="15" t="s">
        <v>35</v>
      </c>
      <c r="AX222" s="15" t="s">
        <v>73</v>
      </c>
      <c r="AY222" s="229" t="s">
        <v>145</v>
      </c>
    </row>
    <row r="223" spans="2:51" s="13" customFormat="1" ht="11.25">
      <c r="B223" s="194"/>
      <c r="C223" s="195"/>
      <c r="D223" s="187" t="s">
        <v>157</v>
      </c>
      <c r="E223" s="196" t="s">
        <v>19</v>
      </c>
      <c r="F223" s="197" t="s">
        <v>938</v>
      </c>
      <c r="G223" s="195"/>
      <c r="H223" s="198">
        <v>69.91</v>
      </c>
      <c r="I223" s="199"/>
      <c r="J223" s="195"/>
      <c r="K223" s="195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157</v>
      </c>
      <c r="AU223" s="204" t="s">
        <v>83</v>
      </c>
      <c r="AV223" s="13" t="s">
        <v>83</v>
      </c>
      <c r="AW223" s="13" t="s">
        <v>35</v>
      </c>
      <c r="AX223" s="13" t="s">
        <v>73</v>
      </c>
      <c r="AY223" s="204" t="s">
        <v>145</v>
      </c>
    </row>
    <row r="224" spans="2:51" s="14" customFormat="1" ht="11.25">
      <c r="B224" s="205"/>
      <c r="C224" s="206"/>
      <c r="D224" s="187" t="s">
        <v>157</v>
      </c>
      <c r="E224" s="207" t="s">
        <v>19</v>
      </c>
      <c r="F224" s="208" t="s">
        <v>158</v>
      </c>
      <c r="G224" s="206"/>
      <c r="H224" s="209">
        <v>69.91</v>
      </c>
      <c r="I224" s="210"/>
      <c r="J224" s="206"/>
      <c r="K224" s="206"/>
      <c r="L224" s="211"/>
      <c r="M224" s="216"/>
      <c r="N224" s="217"/>
      <c r="O224" s="217"/>
      <c r="P224" s="217"/>
      <c r="Q224" s="217"/>
      <c r="R224" s="217"/>
      <c r="S224" s="217"/>
      <c r="T224" s="218"/>
      <c r="AT224" s="215" t="s">
        <v>157</v>
      </c>
      <c r="AU224" s="215" t="s">
        <v>83</v>
      </c>
      <c r="AV224" s="14" t="s">
        <v>159</v>
      </c>
      <c r="AW224" s="14" t="s">
        <v>35</v>
      </c>
      <c r="AX224" s="14" t="s">
        <v>81</v>
      </c>
      <c r="AY224" s="215" t="s">
        <v>145</v>
      </c>
    </row>
    <row r="225" spans="1:65" s="2" customFormat="1" ht="24.2" customHeight="1">
      <c r="A225" s="35"/>
      <c r="B225" s="36"/>
      <c r="C225" s="174" t="s">
        <v>532</v>
      </c>
      <c r="D225" s="174" t="s">
        <v>148</v>
      </c>
      <c r="E225" s="175" t="s">
        <v>852</v>
      </c>
      <c r="F225" s="176" t="s">
        <v>853</v>
      </c>
      <c r="G225" s="177" t="s">
        <v>230</v>
      </c>
      <c r="H225" s="178">
        <v>66.581</v>
      </c>
      <c r="I225" s="179"/>
      <c r="J225" s="180">
        <f>ROUND(I225*H225,2)</f>
        <v>0</v>
      </c>
      <c r="K225" s="176" t="s">
        <v>151</v>
      </c>
      <c r="L225" s="40"/>
      <c r="M225" s="181" t="s">
        <v>19</v>
      </c>
      <c r="N225" s="182" t="s">
        <v>44</v>
      </c>
      <c r="O225" s="65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5" t="s">
        <v>159</v>
      </c>
      <c r="AT225" s="185" t="s">
        <v>148</v>
      </c>
      <c r="AU225" s="185" t="s">
        <v>83</v>
      </c>
      <c r="AY225" s="18" t="s">
        <v>145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8" t="s">
        <v>81</v>
      </c>
      <c r="BK225" s="186">
        <f>ROUND(I225*H225,2)</f>
        <v>0</v>
      </c>
      <c r="BL225" s="18" t="s">
        <v>159</v>
      </c>
      <c r="BM225" s="185" t="s">
        <v>939</v>
      </c>
    </row>
    <row r="226" spans="1:47" s="2" customFormat="1" ht="29.25">
      <c r="A226" s="35"/>
      <c r="B226" s="36"/>
      <c r="C226" s="37"/>
      <c r="D226" s="187" t="s">
        <v>154</v>
      </c>
      <c r="E226" s="37"/>
      <c r="F226" s="188" t="s">
        <v>855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154</v>
      </c>
      <c r="AU226" s="18" t="s">
        <v>83</v>
      </c>
    </row>
    <row r="227" spans="1:47" s="2" customFormat="1" ht="11.25">
      <c r="A227" s="35"/>
      <c r="B227" s="36"/>
      <c r="C227" s="37"/>
      <c r="D227" s="192" t="s">
        <v>155</v>
      </c>
      <c r="E227" s="37"/>
      <c r="F227" s="193" t="s">
        <v>856</v>
      </c>
      <c r="G227" s="37"/>
      <c r="H227" s="37"/>
      <c r="I227" s="189"/>
      <c r="J227" s="37"/>
      <c r="K227" s="37"/>
      <c r="L227" s="40"/>
      <c r="M227" s="190"/>
      <c r="N227" s="191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155</v>
      </c>
      <c r="AU227" s="18" t="s">
        <v>83</v>
      </c>
    </row>
    <row r="228" spans="2:51" s="15" customFormat="1" ht="11.25">
      <c r="B228" s="220"/>
      <c r="C228" s="221"/>
      <c r="D228" s="187" t="s">
        <v>157</v>
      </c>
      <c r="E228" s="222" t="s">
        <v>19</v>
      </c>
      <c r="F228" s="223" t="s">
        <v>857</v>
      </c>
      <c r="G228" s="221"/>
      <c r="H228" s="222" t="s">
        <v>19</v>
      </c>
      <c r="I228" s="224"/>
      <c r="J228" s="221"/>
      <c r="K228" s="221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157</v>
      </c>
      <c r="AU228" s="229" t="s">
        <v>83</v>
      </c>
      <c r="AV228" s="15" t="s">
        <v>81</v>
      </c>
      <c r="AW228" s="15" t="s">
        <v>35</v>
      </c>
      <c r="AX228" s="15" t="s">
        <v>73</v>
      </c>
      <c r="AY228" s="229" t="s">
        <v>145</v>
      </c>
    </row>
    <row r="229" spans="2:51" s="13" customFormat="1" ht="11.25">
      <c r="B229" s="194"/>
      <c r="C229" s="195"/>
      <c r="D229" s="187" t="s">
        <v>157</v>
      </c>
      <c r="E229" s="196" t="s">
        <v>19</v>
      </c>
      <c r="F229" s="197" t="s">
        <v>940</v>
      </c>
      <c r="G229" s="195"/>
      <c r="H229" s="198">
        <v>66.581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157</v>
      </c>
      <c r="AU229" s="204" t="s">
        <v>83</v>
      </c>
      <c r="AV229" s="13" t="s">
        <v>83</v>
      </c>
      <c r="AW229" s="13" t="s">
        <v>35</v>
      </c>
      <c r="AX229" s="13" t="s">
        <v>73</v>
      </c>
      <c r="AY229" s="204" t="s">
        <v>145</v>
      </c>
    </row>
    <row r="230" spans="2:51" s="14" customFormat="1" ht="11.25">
      <c r="B230" s="205"/>
      <c r="C230" s="206"/>
      <c r="D230" s="187" t="s">
        <v>157</v>
      </c>
      <c r="E230" s="207" t="s">
        <v>19</v>
      </c>
      <c r="F230" s="208" t="s">
        <v>158</v>
      </c>
      <c r="G230" s="206"/>
      <c r="H230" s="209">
        <v>66.581</v>
      </c>
      <c r="I230" s="210"/>
      <c r="J230" s="206"/>
      <c r="K230" s="206"/>
      <c r="L230" s="211"/>
      <c r="M230" s="216"/>
      <c r="N230" s="217"/>
      <c r="O230" s="217"/>
      <c r="P230" s="217"/>
      <c r="Q230" s="217"/>
      <c r="R230" s="217"/>
      <c r="S230" s="217"/>
      <c r="T230" s="218"/>
      <c r="AT230" s="215" t="s">
        <v>157</v>
      </c>
      <c r="AU230" s="215" t="s">
        <v>83</v>
      </c>
      <c r="AV230" s="14" t="s">
        <v>159</v>
      </c>
      <c r="AW230" s="14" t="s">
        <v>35</v>
      </c>
      <c r="AX230" s="14" t="s">
        <v>81</v>
      </c>
      <c r="AY230" s="215" t="s">
        <v>145</v>
      </c>
    </row>
    <row r="231" spans="1:65" s="2" customFormat="1" ht="24.2" customHeight="1">
      <c r="A231" s="35"/>
      <c r="B231" s="36"/>
      <c r="C231" s="174" t="s">
        <v>541</v>
      </c>
      <c r="D231" s="174" t="s">
        <v>148</v>
      </c>
      <c r="E231" s="175" t="s">
        <v>720</v>
      </c>
      <c r="F231" s="176" t="s">
        <v>721</v>
      </c>
      <c r="G231" s="177" t="s">
        <v>230</v>
      </c>
      <c r="H231" s="178">
        <v>13.294</v>
      </c>
      <c r="I231" s="179"/>
      <c r="J231" s="180">
        <f>ROUND(I231*H231,2)</f>
        <v>0</v>
      </c>
      <c r="K231" s="176" t="s">
        <v>151</v>
      </c>
      <c r="L231" s="40"/>
      <c r="M231" s="181" t="s">
        <v>19</v>
      </c>
      <c r="N231" s="182" t="s">
        <v>44</v>
      </c>
      <c r="O231" s="65"/>
      <c r="P231" s="183">
        <f>O231*H231</f>
        <v>0</v>
      </c>
      <c r="Q231" s="183">
        <v>0.19536</v>
      </c>
      <c r="R231" s="183">
        <f>Q231*H231</f>
        <v>2.5971158400000003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159</v>
      </c>
      <c r="AT231" s="185" t="s">
        <v>148</v>
      </c>
      <c r="AU231" s="185" t="s">
        <v>83</v>
      </c>
      <c r="AY231" s="18" t="s">
        <v>145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81</v>
      </c>
      <c r="BK231" s="186">
        <f>ROUND(I231*H231,2)</f>
        <v>0</v>
      </c>
      <c r="BL231" s="18" t="s">
        <v>159</v>
      </c>
      <c r="BM231" s="185" t="s">
        <v>941</v>
      </c>
    </row>
    <row r="232" spans="1:47" s="2" customFormat="1" ht="29.25">
      <c r="A232" s="35"/>
      <c r="B232" s="36"/>
      <c r="C232" s="37"/>
      <c r="D232" s="187" t="s">
        <v>154</v>
      </c>
      <c r="E232" s="37"/>
      <c r="F232" s="188" t="s">
        <v>723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154</v>
      </c>
      <c r="AU232" s="18" t="s">
        <v>83</v>
      </c>
    </row>
    <row r="233" spans="1:47" s="2" customFormat="1" ht="11.25">
      <c r="A233" s="35"/>
      <c r="B233" s="36"/>
      <c r="C233" s="37"/>
      <c r="D233" s="192" t="s">
        <v>155</v>
      </c>
      <c r="E233" s="37"/>
      <c r="F233" s="193" t="s">
        <v>724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155</v>
      </c>
      <c r="AU233" s="18" t="s">
        <v>83</v>
      </c>
    </row>
    <row r="234" spans="2:51" s="15" customFormat="1" ht="22.5">
      <c r="B234" s="220"/>
      <c r="C234" s="221"/>
      <c r="D234" s="187" t="s">
        <v>157</v>
      </c>
      <c r="E234" s="222" t="s">
        <v>19</v>
      </c>
      <c r="F234" s="223" t="s">
        <v>725</v>
      </c>
      <c r="G234" s="221"/>
      <c r="H234" s="222" t="s">
        <v>19</v>
      </c>
      <c r="I234" s="224"/>
      <c r="J234" s="221"/>
      <c r="K234" s="221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157</v>
      </c>
      <c r="AU234" s="229" t="s">
        <v>83</v>
      </c>
      <c r="AV234" s="15" t="s">
        <v>81</v>
      </c>
      <c r="AW234" s="15" t="s">
        <v>35</v>
      </c>
      <c r="AX234" s="15" t="s">
        <v>73</v>
      </c>
      <c r="AY234" s="229" t="s">
        <v>145</v>
      </c>
    </row>
    <row r="235" spans="2:51" s="13" customFormat="1" ht="11.25">
      <c r="B235" s="194"/>
      <c r="C235" s="195"/>
      <c r="D235" s="187" t="s">
        <v>157</v>
      </c>
      <c r="E235" s="196" t="s">
        <v>19</v>
      </c>
      <c r="F235" s="197" t="s">
        <v>942</v>
      </c>
      <c r="G235" s="195"/>
      <c r="H235" s="198">
        <v>13.294</v>
      </c>
      <c r="I235" s="199"/>
      <c r="J235" s="195"/>
      <c r="K235" s="195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157</v>
      </c>
      <c r="AU235" s="204" t="s">
        <v>83</v>
      </c>
      <c r="AV235" s="13" t="s">
        <v>83</v>
      </c>
      <c r="AW235" s="13" t="s">
        <v>35</v>
      </c>
      <c r="AX235" s="13" t="s">
        <v>73</v>
      </c>
      <c r="AY235" s="204" t="s">
        <v>145</v>
      </c>
    </row>
    <row r="236" spans="2:51" s="14" customFormat="1" ht="11.25">
      <c r="B236" s="205"/>
      <c r="C236" s="206"/>
      <c r="D236" s="187" t="s">
        <v>157</v>
      </c>
      <c r="E236" s="207" t="s">
        <v>19</v>
      </c>
      <c r="F236" s="208" t="s">
        <v>158</v>
      </c>
      <c r="G236" s="206"/>
      <c r="H236" s="209">
        <v>13.294</v>
      </c>
      <c r="I236" s="210"/>
      <c r="J236" s="206"/>
      <c r="K236" s="206"/>
      <c r="L236" s="211"/>
      <c r="M236" s="216"/>
      <c r="N236" s="217"/>
      <c r="O236" s="217"/>
      <c r="P236" s="217"/>
      <c r="Q236" s="217"/>
      <c r="R236" s="217"/>
      <c r="S236" s="217"/>
      <c r="T236" s="218"/>
      <c r="AT236" s="215" t="s">
        <v>157</v>
      </c>
      <c r="AU236" s="215" t="s">
        <v>83</v>
      </c>
      <c r="AV236" s="14" t="s">
        <v>159</v>
      </c>
      <c r="AW236" s="14" t="s">
        <v>35</v>
      </c>
      <c r="AX236" s="14" t="s">
        <v>81</v>
      </c>
      <c r="AY236" s="215" t="s">
        <v>145</v>
      </c>
    </row>
    <row r="237" spans="1:65" s="2" customFormat="1" ht="16.5" customHeight="1">
      <c r="A237" s="35"/>
      <c r="B237" s="36"/>
      <c r="C237" s="230" t="s">
        <v>550</v>
      </c>
      <c r="D237" s="230" t="s">
        <v>307</v>
      </c>
      <c r="E237" s="231" t="s">
        <v>729</v>
      </c>
      <c r="F237" s="232" t="s">
        <v>730</v>
      </c>
      <c r="G237" s="233" t="s">
        <v>230</v>
      </c>
      <c r="H237" s="234">
        <v>13.294</v>
      </c>
      <c r="I237" s="235"/>
      <c r="J237" s="236">
        <f>ROUND(I237*H237,2)</f>
        <v>0</v>
      </c>
      <c r="K237" s="232" t="s">
        <v>151</v>
      </c>
      <c r="L237" s="237"/>
      <c r="M237" s="238" t="s">
        <v>19</v>
      </c>
      <c r="N237" s="239" t="s">
        <v>44</v>
      </c>
      <c r="O237" s="65"/>
      <c r="P237" s="183">
        <f>O237*H237</f>
        <v>0</v>
      </c>
      <c r="Q237" s="183">
        <v>0.222</v>
      </c>
      <c r="R237" s="183">
        <f>Q237*H237</f>
        <v>2.9512680000000002</v>
      </c>
      <c r="S237" s="183">
        <v>0</v>
      </c>
      <c r="T237" s="18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5" t="s">
        <v>206</v>
      </c>
      <c r="AT237" s="185" t="s">
        <v>307</v>
      </c>
      <c r="AU237" s="185" t="s">
        <v>83</v>
      </c>
      <c r="AY237" s="18" t="s">
        <v>145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8" t="s">
        <v>81</v>
      </c>
      <c r="BK237" s="186">
        <f>ROUND(I237*H237,2)</f>
        <v>0</v>
      </c>
      <c r="BL237" s="18" t="s">
        <v>159</v>
      </c>
      <c r="BM237" s="185" t="s">
        <v>943</v>
      </c>
    </row>
    <row r="238" spans="1:47" s="2" customFormat="1" ht="11.25">
      <c r="A238" s="35"/>
      <c r="B238" s="36"/>
      <c r="C238" s="37"/>
      <c r="D238" s="187" t="s">
        <v>154</v>
      </c>
      <c r="E238" s="37"/>
      <c r="F238" s="188" t="s">
        <v>730</v>
      </c>
      <c r="G238" s="37"/>
      <c r="H238" s="37"/>
      <c r="I238" s="189"/>
      <c r="J238" s="37"/>
      <c r="K238" s="37"/>
      <c r="L238" s="40"/>
      <c r="M238" s="190"/>
      <c r="N238" s="191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154</v>
      </c>
      <c r="AU238" s="18" t="s">
        <v>83</v>
      </c>
    </row>
    <row r="239" spans="1:47" s="2" customFormat="1" ht="11.25">
      <c r="A239" s="35"/>
      <c r="B239" s="36"/>
      <c r="C239" s="37"/>
      <c r="D239" s="192" t="s">
        <v>155</v>
      </c>
      <c r="E239" s="37"/>
      <c r="F239" s="193" t="s">
        <v>732</v>
      </c>
      <c r="G239" s="37"/>
      <c r="H239" s="37"/>
      <c r="I239" s="189"/>
      <c r="J239" s="37"/>
      <c r="K239" s="37"/>
      <c r="L239" s="40"/>
      <c r="M239" s="190"/>
      <c r="N239" s="191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155</v>
      </c>
      <c r="AU239" s="18" t="s">
        <v>83</v>
      </c>
    </row>
    <row r="240" spans="2:63" s="12" customFormat="1" ht="22.9" customHeight="1">
      <c r="B240" s="158"/>
      <c r="C240" s="159"/>
      <c r="D240" s="160" t="s">
        <v>72</v>
      </c>
      <c r="E240" s="172" t="s">
        <v>351</v>
      </c>
      <c r="F240" s="172" t="s">
        <v>352</v>
      </c>
      <c r="G240" s="159"/>
      <c r="H240" s="159"/>
      <c r="I240" s="162"/>
      <c r="J240" s="173">
        <f>BK240</f>
        <v>0</v>
      </c>
      <c r="K240" s="159"/>
      <c r="L240" s="164"/>
      <c r="M240" s="165"/>
      <c r="N240" s="166"/>
      <c r="O240" s="166"/>
      <c r="P240" s="167">
        <f>SUM(P241:P243)</f>
        <v>0</v>
      </c>
      <c r="Q240" s="166"/>
      <c r="R240" s="167">
        <f>SUM(R241:R243)</f>
        <v>0</v>
      </c>
      <c r="S240" s="166"/>
      <c r="T240" s="168">
        <f>SUM(T241:T243)</f>
        <v>0</v>
      </c>
      <c r="AR240" s="169" t="s">
        <v>81</v>
      </c>
      <c r="AT240" s="170" t="s">
        <v>72</v>
      </c>
      <c r="AU240" s="170" t="s">
        <v>81</v>
      </c>
      <c r="AY240" s="169" t="s">
        <v>145</v>
      </c>
      <c r="BK240" s="171">
        <f>SUM(BK241:BK243)</f>
        <v>0</v>
      </c>
    </row>
    <row r="241" spans="1:65" s="2" customFormat="1" ht="24.2" customHeight="1">
      <c r="A241" s="35"/>
      <c r="B241" s="36"/>
      <c r="C241" s="174" t="s">
        <v>558</v>
      </c>
      <c r="D241" s="174" t="s">
        <v>148</v>
      </c>
      <c r="E241" s="175" t="s">
        <v>880</v>
      </c>
      <c r="F241" s="176" t="s">
        <v>881</v>
      </c>
      <c r="G241" s="177" t="s">
        <v>285</v>
      </c>
      <c r="H241" s="178">
        <v>46.324</v>
      </c>
      <c r="I241" s="179"/>
      <c r="J241" s="180">
        <f>ROUND(I241*H241,2)</f>
        <v>0</v>
      </c>
      <c r="K241" s="176" t="s">
        <v>151</v>
      </c>
      <c r="L241" s="40"/>
      <c r="M241" s="181" t="s">
        <v>19</v>
      </c>
      <c r="N241" s="182" t="s">
        <v>44</v>
      </c>
      <c r="O241" s="65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5" t="s">
        <v>159</v>
      </c>
      <c r="AT241" s="185" t="s">
        <v>148</v>
      </c>
      <c r="AU241" s="185" t="s">
        <v>83</v>
      </c>
      <c r="AY241" s="18" t="s">
        <v>145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8" t="s">
        <v>81</v>
      </c>
      <c r="BK241" s="186">
        <f>ROUND(I241*H241,2)</f>
        <v>0</v>
      </c>
      <c r="BL241" s="18" t="s">
        <v>159</v>
      </c>
      <c r="BM241" s="185" t="s">
        <v>944</v>
      </c>
    </row>
    <row r="242" spans="1:47" s="2" customFormat="1" ht="19.5">
      <c r="A242" s="35"/>
      <c r="B242" s="36"/>
      <c r="C242" s="37"/>
      <c r="D242" s="187" t="s">
        <v>154</v>
      </c>
      <c r="E242" s="37"/>
      <c r="F242" s="188" t="s">
        <v>883</v>
      </c>
      <c r="G242" s="37"/>
      <c r="H242" s="37"/>
      <c r="I242" s="189"/>
      <c r="J242" s="37"/>
      <c r="K242" s="37"/>
      <c r="L242" s="40"/>
      <c r="M242" s="190"/>
      <c r="N242" s="191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154</v>
      </c>
      <c r="AU242" s="18" t="s">
        <v>83</v>
      </c>
    </row>
    <row r="243" spans="1:47" s="2" customFormat="1" ht="11.25">
      <c r="A243" s="35"/>
      <c r="B243" s="36"/>
      <c r="C243" s="37"/>
      <c r="D243" s="192" t="s">
        <v>155</v>
      </c>
      <c r="E243" s="37"/>
      <c r="F243" s="193" t="s">
        <v>884</v>
      </c>
      <c r="G243" s="37"/>
      <c r="H243" s="37"/>
      <c r="I243" s="189"/>
      <c r="J243" s="37"/>
      <c r="K243" s="37"/>
      <c r="L243" s="40"/>
      <c r="M243" s="190"/>
      <c r="N243" s="191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155</v>
      </c>
      <c r="AU243" s="18" t="s">
        <v>83</v>
      </c>
    </row>
    <row r="244" spans="2:63" s="12" customFormat="1" ht="25.9" customHeight="1">
      <c r="B244" s="158"/>
      <c r="C244" s="159"/>
      <c r="D244" s="160" t="s">
        <v>72</v>
      </c>
      <c r="E244" s="161" t="s">
        <v>307</v>
      </c>
      <c r="F244" s="161" t="s">
        <v>359</v>
      </c>
      <c r="G244" s="159"/>
      <c r="H244" s="159"/>
      <c r="I244" s="162"/>
      <c r="J244" s="163">
        <f>BK244</f>
        <v>0</v>
      </c>
      <c r="K244" s="159"/>
      <c r="L244" s="164"/>
      <c r="M244" s="165"/>
      <c r="N244" s="166"/>
      <c r="O244" s="166"/>
      <c r="P244" s="167">
        <f>P245</f>
        <v>0</v>
      </c>
      <c r="Q244" s="166"/>
      <c r="R244" s="167">
        <f>R245</f>
        <v>0.07050000000000001</v>
      </c>
      <c r="S244" s="166"/>
      <c r="T244" s="168">
        <f>T245</f>
        <v>0</v>
      </c>
      <c r="AR244" s="169" t="s">
        <v>174</v>
      </c>
      <c r="AT244" s="170" t="s">
        <v>72</v>
      </c>
      <c r="AU244" s="170" t="s">
        <v>73</v>
      </c>
      <c r="AY244" s="169" t="s">
        <v>145</v>
      </c>
      <c r="BK244" s="171">
        <f>BK245</f>
        <v>0</v>
      </c>
    </row>
    <row r="245" spans="2:63" s="12" customFormat="1" ht="22.9" customHeight="1">
      <c r="B245" s="158"/>
      <c r="C245" s="159"/>
      <c r="D245" s="160" t="s">
        <v>72</v>
      </c>
      <c r="E245" s="172" t="s">
        <v>360</v>
      </c>
      <c r="F245" s="172" t="s">
        <v>361</v>
      </c>
      <c r="G245" s="159"/>
      <c r="H245" s="159"/>
      <c r="I245" s="162"/>
      <c r="J245" s="173">
        <f>BK245</f>
        <v>0</v>
      </c>
      <c r="K245" s="159"/>
      <c r="L245" s="164"/>
      <c r="M245" s="165"/>
      <c r="N245" s="166"/>
      <c r="O245" s="166"/>
      <c r="P245" s="167">
        <f>SUM(P246:P264)</f>
        <v>0</v>
      </c>
      <c r="Q245" s="166"/>
      <c r="R245" s="167">
        <f>SUM(R246:R264)</f>
        <v>0.07050000000000001</v>
      </c>
      <c r="S245" s="166"/>
      <c r="T245" s="168">
        <f>SUM(T246:T264)</f>
        <v>0</v>
      </c>
      <c r="AR245" s="169" t="s">
        <v>174</v>
      </c>
      <c r="AT245" s="170" t="s">
        <v>72</v>
      </c>
      <c r="AU245" s="170" t="s">
        <v>81</v>
      </c>
      <c r="AY245" s="169" t="s">
        <v>145</v>
      </c>
      <c r="BK245" s="171">
        <f>SUM(BK246:BK264)</f>
        <v>0</v>
      </c>
    </row>
    <row r="246" spans="1:65" s="2" customFormat="1" ht="24.2" customHeight="1">
      <c r="A246" s="35"/>
      <c r="B246" s="36"/>
      <c r="C246" s="174" t="s">
        <v>564</v>
      </c>
      <c r="D246" s="174" t="s">
        <v>148</v>
      </c>
      <c r="E246" s="175" t="s">
        <v>945</v>
      </c>
      <c r="F246" s="176" t="s">
        <v>946</v>
      </c>
      <c r="G246" s="177" t="s">
        <v>302</v>
      </c>
      <c r="H246" s="178">
        <v>1</v>
      </c>
      <c r="I246" s="179"/>
      <c r="J246" s="180">
        <f>ROUND(I246*H246,2)</f>
        <v>0</v>
      </c>
      <c r="K246" s="176" t="s">
        <v>151</v>
      </c>
      <c r="L246" s="40"/>
      <c r="M246" s="181" t="s">
        <v>19</v>
      </c>
      <c r="N246" s="182" t="s">
        <v>44</v>
      </c>
      <c r="O246" s="65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365</v>
      </c>
      <c r="AT246" s="185" t="s">
        <v>148</v>
      </c>
      <c r="AU246" s="185" t="s">
        <v>83</v>
      </c>
      <c r="AY246" s="18" t="s">
        <v>145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81</v>
      </c>
      <c r="BK246" s="186">
        <f>ROUND(I246*H246,2)</f>
        <v>0</v>
      </c>
      <c r="BL246" s="18" t="s">
        <v>365</v>
      </c>
      <c r="BM246" s="185" t="s">
        <v>947</v>
      </c>
    </row>
    <row r="247" spans="1:47" s="2" customFormat="1" ht="39">
      <c r="A247" s="35"/>
      <c r="B247" s="36"/>
      <c r="C247" s="37"/>
      <c r="D247" s="187" t="s">
        <v>154</v>
      </c>
      <c r="E247" s="37"/>
      <c r="F247" s="188" t="s">
        <v>948</v>
      </c>
      <c r="G247" s="37"/>
      <c r="H247" s="37"/>
      <c r="I247" s="189"/>
      <c r="J247" s="37"/>
      <c r="K247" s="37"/>
      <c r="L247" s="40"/>
      <c r="M247" s="190"/>
      <c r="N247" s="191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154</v>
      </c>
      <c r="AU247" s="18" t="s">
        <v>83</v>
      </c>
    </row>
    <row r="248" spans="1:47" s="2" customFormat="1" ht="11.25">
      <c r="A248" s="35"/>
      <c r="B248" s="36"/>
      <c r="C248" s="37"/>
      <c r="D248" s="192" t="s">
        <v>155</v>
      </c>
      <c r="E248" s="37"/>
      <c r="F248" s="193" t="s">
        <v>949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155</v>
      </c>
      <c r="AU248" s="18" t="s">
        <v>83</v>
      </c>
    </row>
    <row r="249" spans="2:51" s="15" customFormat="1" ht="22.5">
      <c r="B249" s="220"/>
      <c r="C249" s="221"/>
      <c r="D249" s="187" t="s">
        <v>157</v>
      </c>
      <c r="E249" s="222" t="s">
        <v>19</v>
      </c>
      <c r="F249" s="223" t="s">
        <v>950</v>
      </c>
      <c r="G249" s="221"/>
      <c r="H249" s="222" t="s">
        <v>19</v>
      </c>
      <c r="I249" s="224"/>
      <c r="J249" s="221"/>
      <c r="K249" s="221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157</v>
      </c>
      <c r="AU249" s="229" t="s">
        <v>83</v>
      </c>
      <c r="AV249" s="15" t="s">
        <v>81</v>
      </c>
      <c r="AW249" s="15" t="s">
        <v>35</v>
      </c>
      <c r="AX249" s="15" t="s">
        <v>73</v>
      </c>
      <c r="AY249" s="229" t="s">
        <v>145</v>
      </c>
    </row>
    <row r="250" spans="2:51" s="15" customFormat="1" ht="11.25">
      <c r="B250" s="220"/>
      <c r="C250" s="221"/>
      <c r="D250" s="187" t="s">
        <v>157</v>
      </c>
      <c r="E250" s="222" t="s">
        <v>19</v>
      </c>
      <c r="F250" s="223" t="s">
        <v>951</v>
      </c>
      <c r="G250" s="221"/>
      <c r="H250" s="222" t="s">
        <v>19</v>
      </c>
      <c r="I250" s="224"/>
      <c r="J250" s="221"/>
      <c r="K250" s="221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157</v>
      </c>
      <c r="AU250" s="229" t="s">
        <v>83</v>
      </c>
      <c r="AV250" s="15" t="s">
        <v>81</v>
      </c>
      <c r="AW250" s="15" t="s">
        <v>35</v>
      </c>
      <c r="AX250" s="15" t="s">
        <v>73</v>
      </c>
      <c r="AY250" s="229" t="s">
        <v>145</v>
      </c>
    </row>
    <row r="251" spans="2:51" s="15" customFormat="1" ht="11.25">
      <c r="B251" s="220"/>
      <c r="C251" s="221"/>
      <c r="D251" s="187" t="s">
        <v>157</v>
      </c>
      <c r="E251" s="222" t="s">
        <v>19</v>
      </c>
      <c r="F251" s="223" t="s">
        <v>952</v>
      </c>
      <c r="G251" s="221"/>
      <c r="H251" s="222" t="s">
        <v>19</v>
      </c>
      <c r="I251" s="224"/>
      <c r="J251" s="221"/>
      <c r="K251" s="221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83</v>
      </c>
      <c r="AV251" s="15" t="s">
        <v>81</v>
      </c>
      <c r="AW251" s="15" t="s">
        <v>35</v>
      </c>
      <c r="AX251" s="15" t="s">
        <v>73</v>
      </c>
      <c r="AY251" s="229" t="s">
        <v>145</v>
      </c>
    </row>
    <row r="252" spans="2:51" s="15" customFormat="1" ht="11.25">
      <c r="B252" s="220"/>
      <c r="C252" s="221"/>
      <c r="D252" s="187" t="s">
        <v>157</v>
      </c>
      <c r="E252" s="222" t="s">
        <v>19</v>
      </c>
      <c r="F252" s="223" t="s">
        <v>953</v>
      </c>
      <c r="G252" s="221"/>
      <c r="H252" s="222" t="s">
        <v>19</v>
      </c>
      <c r="I252" s="224"/>
      <c r="J252" s="221"/>
      <c r="K252" s="221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157</v>
      </c>
      <c r="AU252" s="229" t="s">
        <v>83</v>
      </c>
      <c r="AV252" s="15" t="s">
        <v>81</v>
      </c>
      <c r="AW252" s="15" t="s">
        <v>35</v>
      </c>
      <c r="AX252" s="15" t="s">
        <v>73</v>
      </c>
      <c r="AY252" s="229" t="s">
        <v>145</v>
      </c>
    </row>
    <row r="253" spans="2:51" s="13" customFormat="1" ht="11.25">
      <c r="B253" s="194"/>
      <c r="C253" s="195"/>
      <c r="D253" s="187" t="s">
        <v>157</v>
      </c>
      <c r="E253" s="196" t="s">
        <v>19</v>
      </c>
      <c r="F253" s="197" t="s">
        <v>81</v>
      </c>
      <c r="G253" s="195"/>
      <c r="H253" s="198">
        <v>1</v>
      </c>
      <c r="I253" s="199"/>
      <c r="J253" s="195"/>
      <c r="K253" s="195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157</v>
      </c>
      <c r="AU253" s="204" t="s">
        <v>83</v>
      </c>
      <c r="AV253" s="13" t="s">
        <v>83</v>
      </c>
      <c r="AW253" s="13" t="s">
        <v>35</v>
      </c>
      <c r="AX253" s="13" t="s">
        <v>73</v>
      </c>
      <c r="AY253" s="204" t="s">
        <v>145</v>
      </c>
    </row>
    <row r="254" spans="2:51" s="14" customFormat="1" ht="11.25">
      <c r="B254" s="205"/>
      <c r="C254" s="206"/>
      <c r="D254" s="187" t="s">
        <v>157</v>
      </c>
      <c r="E254" s="207" t="s">
        <v>19</v>
      </c>
      <c r="F254" s="208" t="s">
        <v>158</v>
      </c>
      <c r="G254" s="206"/>
      <c r="H254" s="209">
        <v>1</v>
      </c>
      <c r="I254" s="210"/>
      <c r="J254" s="206"/>
      <c r="K254" s="206"/>
      <c r="L254" s="211"/>
      <c r="M254" s="216"/>
      <c r="N254" s="217"/>
      <c r="O254" s="217"/>
      <c r="P254" s="217"/>
      <c r="Q254" s="217"/>
      <c r="R254" s="217"/>
      <c r="S254" s="217"/>
      <c r="T254" s="218"/>
      <c r="AT254" s="215" t="s">
        <v>157</v>
      </c>
      <c r="AU254" s="215" t="s">
        <v>83</v>
      </c>
      <c r="AV254" s="14" t="s">
        <v>159</v>
      </c>
      <c r="AW254" s="14" t="s">
        <v>35</v>
      </c>
      <c r="AX254" s="14" t="s">
        <v>81</v>
      </c>
      <c r="AY254" s="215" t="s">
        <v>145</v>
      </c>
    </row>
    <row r="255" spans="1:65" s="2" customFormat="1" ht="16.5" customHeight="1">
      <c r="A255" s="35"/>
      <c r="B255" s="36"/>
      <c r="C255" s="230" t="s">
        <v>573</v>
      </c>
      <c r="D255" s="230" t="s">
        <v>307</v>
      </c>
      <c r="E255" s="231" t="s">
        <v>954</v>
      </c>
      <c r="F255" s="232" t="s">
        <v>955</v>
      </c>
      <c r="G255" s="233" t="s">
        <v>302</v>
      </c>
      <c r="H255" s="234">
        <v>1</v>
      </c>
      <c r="I255" s="235"/>
      <c r="J255" s="236">
        <f>ROUND(I255*H255,2)</f>
        <v>0</v>
      </c>
      <c r="K255" s="232" t="s">
        <v>151</v>
      </c>
      <c r="L255" s="237"/>
      <c r="M255" s="238" t="s">
        <v>19</v>
      </c>
      <c r="N255" s="239" t="s">
        <v>44</v>
      </c>
      <c r="O255" s="65"/>
      <c r="P255" s="183">
        <f>O255*H255</f>
        <v>0</v>
      </c>
      <c r="Q255" s="183">
        <v>0.0125</v>
      </c>
      <c r="R255" s="183">
        <f>Q255*H255</f>
        <v>0.0125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956</v>
      </c>
      <c r="AT255" s="185" t="s">
        <v>307</v>
      </c>
      <c r="AU255" s="185" t="s">
        <v>83</v>
      </c>
      <c r="AY255" s="18" t="s">
        <v>145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81</v>
      </c>
      <c r="BK255" s="186">
        <f>ROUND(I255*H255,2)</f>
        <v>0</v>
      </c>
      <c r="BL255" s="18" t="s">
        <v>956</v>
      </c>
      <c r="BM255" s="185" t="s">
        <v>957</v>
      </c>
    </row>
    <row r="256" spans="1:47" s="2" customFormat="1" ht="11.25">
      <c r="A256" s="35"/>
      <c r="B256" s="36"/>
      <c r="C256" s="37"/>
      <c r="D256" s="187" t="s">
        <v>154</v>
      </c>
      <c r="E256" s="37"/>
      <c r="F256" s="188" t="s">
        <v>955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154</v>
      </c>
      <c r="AU256" s="18" t="s">
        <v>83</v>
      </c>
    </row>
    <row r="257" spans="1:47" s="2" customFormat="1" ht="11.25">
      <c r="A257" s="35"/>
      <c r="B257" s="36"/>
      <c r="C257" s="37"/>
      <c r="D257" s="192" t="s">
        <v>155</v>
      </c>
      <c r="E257" s="37"/>
      <c r="F257" s="193" t="s">
        <v>958</v>
      </c>
      <c r="G257" s="37"/>
      <c r="H257" s="37"/>
      <c r="I257" s="189"/>
      <c r="J257" s="37"/>
      <c r="K257" s="37"/>
      <c r="L257" s="40"/>
      <c r="M257" s="190"/>
      <c r="N257" s="191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155</v>
      </c>
      <c r="AU257" s="18" t="s">
        <v>83</v>
      </c>
    </row>
    <row r="258" spans="2:51" s="13" customFormat="1" ht="11.25">
      <c r="B258" s="194"/>
      <c r="C258" s="195"/>
      <c r="D258" s="187" t="s">
        <v>157</v>
      </c>
      <c r="E258" s="196" t="s">
        <v>19</v>
      </c>
      <c r="F258" s="197" t="s">
        <v>81</v>
      </c>
      <c r="G258" s="195"/>
      <c r="H258" s="198">
        <v>1</v>
      </c>
      <c r="I258" s="199"/>
      <c r="J258" s="195"/>
      <c r="K258" s="195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157</v>
      </c>
      <c r="AU258" s="204" t="s">
        <v>83</v>
      </c>
      <c r="AV258" s="13" t="s">
        <v>83</v>
      </c>
      <c r="AW258" s="13" t="s">
        <v>35</v>
      </c>
      <c r="AX258" s="13" t="s">
        <v>73</v>
      </c>
      <c r="AY258" s="204" t="s">
        <v>145</v>
      </c>
    </row>
    <row r="259" spans="2:51" s="14" customFormat="1" ht="11.25">
      <c r="B259" s="205"/>
      <c r="C259" s="206"/>
      <c r="D259" s="187" t="s">
        <v>157</v>
      </c>
      <c r="E259" s="207" t="s">
        <v>19</v>
      </c>
      <c r="F259" s="208" t="s">
        <v>158</v>
      </c>
      <c r="G259" s="206"/>
      <c r="H259" s="209">
        <v>1</v>
      </c>
      <c r="I259" s="210"/>
      <c r="J259" s="206"/>
      <c r="K259" s="206"/>
      <c r="L259" s="211"/>
      <c r="M259" s="216"/>
      <c r="N259" s="217"/>
      <c r="O259" s="217"/>
      <c r="P259" s="217"/>
      <c r="Q259" s="217"/>
      <c r="R259" s="217"/>
      <c r="S259" s="217"/>
      <c r="T259" s="218"/>
      <c r="AT259" s="215" t="s">
        <v>157</v>
      </c>
      <c r="AU259" s="215" t="s">
        <v>83</v>
      </c>
      <c r="AV259" s="14" t="s">
        <v>159</v>
      </c>
      <c r="AW259" s="14" t="s">
        <v>35</v>
      </c>
      <c r="AX259" s="14" t="s">
        <v>81</v>
      </c>
      <c r="AY259" s="215" t="s">
        <v>145</v>
      </c>
    </row>
    <row r="260" spans="1:65" s="2" customFormat="1" ht="16.5" customHeight="1">
      <c r="A260" s="35"/>
      <c r="B260" s="36"/>
      <c r="C260" s="230" t="s">
        <v>580</v>
      </c>
      <c r="D260" s="230" t="s">
        <v>307</v>
      </c>
      <c r="E260" s="231" t="s">
        <v>959</v>
      </c>
      <c r="F260" s="232" t="s">
        <v>960</v>
      </c>
      <c r="G260" s="233" t="s">
        <v>302</v>
      </c>
      <c r="H260" s="234">
        <v>1</v>
      </c>
      <c r="I260" s="235"/>
      <c r="J260" s="236">
        <f>ROUND(I260*H260,2)</f>
        <v>0</v>
      </c>
      <c r="K260" s="232" t="s">
        <v>151</v>
      </c>
      <c r="L260" s="237"/>
      <c r="M260" s="238" t="s">
        <v>19</v>
      </c>
      <c r="N260" s="239" t="s">
        <v>44</v>
      </c>
      <c r="O260" s="65"/>
      <c r="P260" s="183">
        <f>O260*H260</f>
        <v>0</v>
      </c>
      <c r="Q260" s="183">
        <v>0.058</v>
      </c>
      <c r="R260" s="183">
        <f>Q260*H260</f>
        <v>0.058</v>
      </c>
      <c r="S260" s="183">
        <v>0</v>
      </c>
      <c r="T260" s="184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5" t="s">
        <v>956</v>
      </c>
      <c r="AT260" s="185" t="s">
        <v>307</v>
      </c>
      <c r="AU260" s="185" t="s">
        <v>83</v>
      </c>
      <c r="AY260" s="18" t="s">
        <v>145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8" t="s">
        <v>81</v>
      </c>
      <c r="BK260" s="186">
        <f>ROUND(I260*H260,2)</f>
        <v>0</v>
      </c>
      <c r="BL260" s="18" t="s">
        <v>956</v>
      </c>
      <c r="BM260" s="185" t="s">
        <v>961</v>
      </c>
    </row>
    <row r="261" spans="1:47" s="2" customFormat="1" ht="11.25">
      <c r="A261" s="35"/>
      <c r="B261" s="36"/>
      <c r="C261" s="37"/>
      <c r="D261" s="187" t="s">
        <v>154</v>
      </c>
      <c r="E261" s="37"/>
      <c r="F261" s="188" t="s">
        <v>960</v>
      </c>
      <c r="G261" s="37"/>
      <c r="H261" s="37"/>
      <c r="I261" s="189"/>
      <c r="J261" s="37"/>
      <c r="K261" s="37"/>
      <c r="L261" s="40"/>
      <c r="M261" s="190"/>
      <c r="N261" s="191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154</v>
      </c>
      <c r="AU261" s="18" t="s">
        <v>83</v>
      </c>
    </row>
    <row r="262" spans="1:47" s="2" customFormat="1" ht="11.25">
      <c r="A262" s="35"/>
      <c r="B262" s="36"/>
      <c r="C262" s="37"/>
      <c r="D262" s="192" t="s">
        <v>155</v>
      </c>
      <c r="E262" s="37"/>
      <c r="F262" s="193" t="s">
        <v>962</v>
      </c>
      <c r="G262" s="37"/>
      <c r="H262" s="37"/>
      <c r="I262" s="189"/>
      <c r="J262" s="37"/>
      <c r="K262" s="37"/>
      <c r="L262" s="40"/>
      <c r="M262" s="190"/>
      <c r="N262" s="191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155</v>
      </c>
      <c r="AU262" s="18" t="s">
        <v>83</v>
      </c>
    </row>
    <row r="263" spans="2:51" s="13" customFormat="1" ht="11.25">
      <c r="B263" s="194"/>
      <c r="C263" s="195"/>
      <c r="D263" s="187" t="s">
        <v>157</v>
      </c>
      <c r="E263" s="196" t="s">
        <v>19</v>
      </c>
      <c r="F263" s="197" t="s">
        <v>81</v>
      </c>
      <c r="G263" s="195"/>
      <c r="H263" s="198">
        <v>1</v>
      </c>
      <c r="I263" s="199"/>
      <c r="J263" s="195"/>
      <c r="K263" s="195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157</v>
      </c>
      <c r="AU263" s="204" t="s">
        <v>83</v>
      </c>
      <c r="AV263" s="13" t="s">
        <v>83</v>
      </c>
      <c r="AW263" s="13" t="s">
        <v>35</v>
      </c>
      <c r="AX263" s="13" t="s">
        <v>73</v>
      </c>
      <c r="AY263" s="204" t="s">
        <v>145</v>
      </c>
    </row>
    <row r="264" spans="2:51" s="14" customFormat="1" ht="11.25">
      <c r="B264" s="205"/>
      <c r="C264" s="206"/>
      <c r="D264" s="187" t="s">
        <v>157</v>
      </c>
      <c r="E264" s="207" t="s">
        <v>19</v>
      </c>
      <c r="F264" s="208" t="s">
        <v>158</v>
      </c>
      <c r="G264" s="206"/>
      <c r="H264" s="209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157</v>
      </c>
      <c r="AU264" s="215" t="s">
        <v>83</v>
      </c>
      <c r="AV264" s="14" t="s">
        <v>159</v>
      </c>
      <c r="AW264" s="14" t="s">
        <v>35</v>
      </c>
      <c r="AX264" s="14" t="s">
        <v>81</v>
      </c>
      <c r="AY264" s="215" t="s">
        <v>145</v>
      </c>
    </row>
    <row r="265" spans="1:31" s="2" customFormat="1" ht="6.95" customHeight="1">
      <c r="A265" s="35"/>
      <c r="B265" s="48"/>
      <c r="C265" s="49"/>
      <c r="D265" s="49"/>
      <c r="E265" s="49"/>
      <c r="F265" s="49"/>
      <c r="G265" s="49"/>
      <c r="H265" s="49"/>
      <c r="I265" s="49"/>
      <c r="J265" s="49"/>
      <c r="K265" s="49"/>
      <c r="L265" s="40"/>
      <c r="M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</row>
  </sheetData>
  <sheetProtection algorithmName="SHA-512" hashValue="Yf/GjxsTHXM0/tIHpB4D4byP/pAiVsIH81NyPlhtl58cX2t9srPnrqmtNxx9wgkXUHun1rDe5WpCFKhXQgUgYw==" saltValue="mjXF1pGB9uEhUMc/NKRCJGOWzipnRNE+Y2VxpKpYG0IwesETgG8hgnfUlcT6R1Sg1rW7Y1WNH/FUIF9lvH/H/A==" spinCount="100000" sheet="1" objects="1" scenarios="1" formatColumns="0" formatRows="0" autoFilter="0"/>
  <autoFilter ref="C84:K26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11151132"/>
    <hyperlink ref="F96" r:id="rId2" display="https://podminky.urs.cz/item/CS_URS_2021_01/122251101"/>
    <hyperlink ref="F102" r:id="rId3" display="https://podminky.urs.cz/item/CS_URS_2021_01/122251406"/>
    <hyperlink ref="F112" r:id="rId4" display="https://podminky.urs.cz/item/CS_URS_2021_01/131213102"/>
    <hyperlink ref="F118" r:id="rId5" display="https://podminky.urs.cz/item/CS_URS_2021_01/162351103"/>
    <hyperlink ref="F128" r:id="rId6" display="https://podminky.urs.cz/item/CS_URS_2021_01/171152121"/>
    <hyperlink ref="F134" r:id="rId7" display="https://podminky.urs.cz/item/CS_URS_2021_01/171251201"/>
    <hyperlink ref="F139" r:id="rId8" display="https://podminky.urs.cz/item/CS_URS_2021_01/181252305"/>
    <hyperlink ref="F144" r:id="rId9" display="https://podminky.urs.cz/item/CS_URS_2021_01/182351133"/>
    <hyperlink ref="F150" r:id="rId10" display="https://podminky.urs.cz/item/CS_URS_2021_01/183405211"/>
    <hyperlink ref="F155" r:id="rId11" display="https://podminky.urs.cz/item/CS_URS_2021_01/00572100"/>
    <hyperlink ref="F160" r:id="rId12" display="https://podminky.urs.cz/item/CS_URS_2021_01/184802211"/>
    <hyperlink ref="F165" r:id="rId13" display="https://podminky.urs.cz/item/CS_URS_2021_01/185803112"/>
    <hyperlink ref="F170" r:id="rId14" display="https://podminky.urs.cz/item/CS_URS_2021_01/185851121"/>
    <hyperlink ref="F175" r:id="rId15" display="https://podminky.urs.cz/item/CS_URS_2021_01/185851129"/>
    <hyperlink ref="F186" r:id="rId16" display="https://podminky.urs.cz/item/CS_URS_2021_01/564871111"/>
    <hyperlink ref="F192" r:id="rId17" display="https://podminky.urs.cz/item/CS_URS_2021_01/564871116"/>
    <hyperlink ref="F198" r:id="rId18" display="https://podminky.urs.cz/item/CS_URS_2021_01/564931512"/>
    <hyperlink ref="F204" r:id="rId19" display="https://podminky.urs.cz/item/CS_URS_2021_01/567121114"/>
    <hyperlink ref="F209" r:id="rId20" display="https://podminky.urs.cz/item/CS_URS_2021_01/569903311"/>
    <hyperlink ref="F215" r:id="rId21" display="https://podminky.urs.cz/item/CS_URS_2021_01/569951133"/>
    <hyperlink ref="F221" r:id="rId22" display="https://podminky.urs.cz/item/CS_URS_2021_01/573191111"/>
    <hyperlink ref="F227" r:id="rId23" display="https://podminky.urs.cz/item/CS_URS_2021_01/577145111"/>
    <hyperlink ref="F233" r:id="rId24" display="https://podminky.urs.cz/item/CS_URS_2021_01/591241111"/>
    <hyperlink ref="F239" r:id="rId25" display="https://podminky.urs.cz/item/CS_URS_2021_01/58381007"/>
    <hyperlink ref="F243" r:id="rId26" display="https://podminky.urs.cz/item/CS_URS_2021_01/998223011"/>
    <hyperlink ref="F248" r:id="rId27" display="https://podminky.urs.cz/item/CS_URS_2021_01/220860080"/>
    <hyperlink ref="F257" r:id="rId28" display="https://podminky.urs.cz/item/CS_URS_2021_01/74910545"/>
    <hyperlink ref="F262" r:id="rId29" display="https://podminky.urs.cz/item/CS_URS_2021_01/7491048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8" t="s">
        <v>102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121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NEPOMUK_PŘEŠTICE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122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963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22. 2. 2021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ROUND((SUM(BE84:BE260)),2)</f>
        <v>0</v>
      </c>
      <c r="G33" s="35"/>
      <c r="H33" s="35"/>
      <c r="I33" s="119">
        <v>0.21</v>
      </c>
      <c r="J33" s="118">
        <f>ROUND(((SUM(BE84:BE260))*I33),2)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ROUND((SUM(BF84:BF260)),2)</f>
        <v>0</v>
      </c>
      <c r="G34" s="35"/>
      <c r="H34" s="35"/>
      <c r="I34" s="119">
        <v>0.15</v>
      </c>
      <c r="J34" s="118">
        <f>ROUND(((SUM(BF84:BF260))*I34),2)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ROUND((SUM(BG84:BG260)),2)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ROUND((SUM(BH84:BH260)),2)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ROUND((SUM(BI84:BI260)),2)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124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NEPOMUK_PŘEŠTICE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9" t="str">
        <f>E9</f>
        <v>SO 153.VZ - NAPOJENÍ POLNÍ CESTY NEVĚRNÁ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22. 2. 2021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SPRÁVA A ÚDRŽBA SILNIC PLZEŇSKÉHO KRAJE</v>
      </c>
      <c r="G54" s="37"/>
      <c r="H54" s="37"/>
      <c r="I54" s="30" t="s">
        <v>32</v>
      </c>
      <c r="J54" s="33" t="str">
        <f>E21</f>
        <v>AFRY CZ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125</v>
      </c>
      <c r="D57" s="132"/>
      <c r="E57" s="132"/>
      <c r="F57" s="132"/>
      <c r="G57" s="132"/>
      <c r="H57" s="132"/>
      <c r="I57" s="132"/>
      <c r="J57" s="133" t="s">
        <v>126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127</v>
      </c>
    </row>
    <row r="60" spans="2:12" s="9" customFormat="1" ht="24.95" customHeight="1">
      <c r="B60" s="135"/>
      <c r="C60" s="136"/>
      <c r="D60" s="137" t="s">
        <v>216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217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381</v>
      </c>
      <c r="E62" s="144"/>
      <c r="F62" s="144"/>
      <c r="G62" s="144"/>
      <c r="H62" s="144"/>
      <c r="I62" s="144"/>
      <c r="J62" s="145">
        <f>J170</f>
        <v>0</v>
      </c>
      <c r="K62" s="142"/>
      <c r="L62" s="146"/>
    </row>
    <row r="63" spans="2:12" s="10" customFormat="1" ht="19.9" customHeight="1">
      <c r="B63" s="141"/>
      <c r="C63" s="142"/>
      <c r="D63" s="143" t="s">
        <v>219</v>
      </c>
      <c r="E63" s="144"/>
      <c r="F63" s="144"/>
      <c r="G63" s="144"/>
      <c r="H63" s="144"/>
      <c r="I63" s="144"/>
      <c r="J63" s="145">
        <f>J238</f>
        <v>0</v>
      </c>
      <c r="K63" s="142"/>
      <c r="L63" s="146"/>
    </row>
    <row r="64" spans="2:12" s="10" customFormat="1" ht="19.9" customHeight="1">
      <c r="B64" s="141"/>
      <c r="C64" s="142"/>
      <c r="D64" s="143" t="s">
        <v>221</v>
      </c>
      <c r="E64" s="144"/>
      <c r="F64" s="144"/>
      <c r="G64" s="144"/>
      <c r="H64" s="144"/>
      <c r="I64" s="144"/>
      <c r="J64" s="145">
        <f>J257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130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2" t="str">
        <f>E7</f>
        <v>NEPOMUK_PŘEŠTICE</v>
      </c>
      <c r="F74" s="373"/>
      <c r="G74" s="373"/>
      <c r="H74" s="373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122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9" t="str">
        <f>E9</f>
        <v>SO 153.VZ - NAPOJENÍ POLNÍ CESTY NEVĚRNÁ</v>
      </c>
      <c r="F76" s="374"/>
      <c r="G76" s="374"/>
      <c r="H76" s="374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22. 2. 2021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25</v>
      </c>
      <c r="D80" s="37"/>
      <c r="E80" s="37"/>
      <c r="F80" s="28" t="str">
        <f>E15</f>
        <v>SPRÁVA A ÚDRŽBA SILNIC PLZEŇSKÉHO KRAJE</v>
      </c>
      <c r="G80" s="37"/>
      <c r="H80" s="37"/>
      <c r="I80" s="30" t="s">
        <v>32</v>
      </c>
      <c r="J80" s="33" t="str">
        <f>E21</f>
        <v>AFRY CZ s.r.o.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30</v>
      </c>
      <c r="D81" s="37"/>
      <c r="E81" s="37"/>
      <c r="F81" s="28" t="str">
        <f>IF(E18="","",E18)</f>
        <v>Vyplň údaj</v>
      </c>
      <c r="G81" s="37"/>
      <c r="H81" s="37"/>
      <c r="I81" s="30" t="s">
        <v>36</v>
      </c>
      <c r="J81" s="33" t="str">
        <f>E24</f>
        <v xml:space="preserve"> 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131</v>
      </c>
      <c r="D83" s="150" t="s">
        <v>58</v>
      </c>
      <c r="E83" s="150" t="s">
        <v>54</v>
      </c>
      <c r="F83" s="150" t="s">
        <v>55</v>
      </c>
      <c r="G83" s="150" t="s">
        <v>132</v>
      </c>
      <c r="H83" s="150" t="s">
        <v>133</v>
      </c>
      <c r="I83" s="150" t="s">
        <v>134</v>
      </c>
      <c r="J83" s="150" t="s">
        <v>126</v>
      </c>
      <c r="K83" s="151" t="s">
        <v>135</v>
      </c>
      <c r="L83" s="152"/>
      <c r="M83" s="69" t="s">
        <v>19</v>
      </c>
      <c r="N83" s="70" t="s">
        <v>43</v>
      </c>
      <c r="O83" s="70" t="s">
        <v>136</v>
      </c>
      <c r="P83" s="70" t="s">
        <v>137</v>
      </c>
      <c r="Q83" s="70" t="s">
        <v>138</v>
      </c>
      <c r="R83" s="70" t="s">
        <v>139</v>
      </c>
      <c r="S83" s="70" t="s">
        <v>140</v>
      </c>
      <c r="T83" s="71" t="s">
        <v>141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142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137.23489872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72</v>
      </c>
      <c r="AU84" s="18" t="s">
        <v>127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72</v>
      </c>
      <c r="E85" s="161" t="s">
        <v>225</v>
      </c>
      <c r="F85" s="161" t="s">
        <v>226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P86+P170+P238+P257</f>
        <v>0</v>
      </c>
      <c r="Q85" s="166"/>
      <c r="R85" s="167">
        <f>R86+R170+R238+R257</f>
        <v>137.23489872</v>
      </c>
      <c r="S85" s="166"/>
      <c r="T85" s="168">
        <f>T86+T170+T238+T257</f>
        <v>0</v>
      </c>
      <c r="AR85" s="169" t="s">
        <v>81</v>
      </c>
      <c r="AT85" s="170" t="s">
        <v>72</v>
      </c>
      <c r="AU85" s="170" t="s">
        <v>73</v>
      </c>
      <c r="AY85" s="169" t="s">
        <v>145</v>
      </c>
      <c r="BK85" s="171">
        <f>BK86+BK170+BK238+BK257</f>
        <v>0</v>
      </c>
    </row>
    <row r="86" spans="2:63" s="12" customFormat="1" ht="22.9" customHeight="1">
      <c r="B86" s="158"/>
      <c r="C86" s="159"/>
      <c r="D86" s="160" t="s">
        <v>72</v>
      </c>
      <c r="E86" s="172" t="s">
        <v>81</v>
      </c>
      <c r="F86" s="172" t="s">
        <v>227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SUM(P87:P169)</f>
        <v>0</v>
      </c>
      <c r="Q86" s="166"/>
      <c r="R86" s="167">
        <f>SUM(R87:R169)</f>
        <v>0.1912974</v>
      </c>
      <c r="S86" s="166"/>
      <c r="T86" s="168">
        <f>SUM(T87:T169)</f>
        <v>0</v>
      </c>
      <c r="AR86" s="169" t="s">
        <v>81</v>
      </c>
      <c r="AT86" s="170" t="s">
        <v>72</v>
      </c>
      <c r="AU86" s="170" t="s">
        <v>81</v>
      </c>
      <c r="AY86" s="169" t="s">
        <v>145</v>
      </c>
      <c r="BK86" s="171">
        <f>SUM(BK87:BK169)</f>
        <v>0</v>
      </c>
    </row>
    <row r="87" spans="1:65" s="2" customFormat="1" ht="24.2" customHeight="1">
      <c r="A87" s="35"/>
      <c r="B87" s="36"/>
      <c r="C87" s="174" t="s">
        <v>81</v>
      </c>
      <c r="D87" s="174" t="s">
        <v>148</v>
      </c>
      <c r="E87" s="175" t="s">
        <v>772</v>
      </c>
      <c r="F87" s="176" t="s">
        <v>773</v>
      </c>
      <c r="G87" s="177" t="s">
        <v>230</v>
      </c>
      <c r="H87" s="178">
        <v>443.16</v>
      </c>
      <c r="I87" s="179"/>
      <c r="J87" s="180">
        <f>ROUND(I87*H87,2)</f>
        <v>0</v>
      </c>
      <c r="K87" s="176" t="s">
        <v>151</v>
      </c>
      <c r="L87" s="40"/>
      <c r="M87" s="181" t="s">
        <v>19</v>
      </c>
      <c r="N87" s="182" t="s">
        <v>44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159</v>
      </c>
      <c r="AT87" s="185" t="s">
        <v>148</v>
      </c>
      <c r="AU87" s="185" t="s">
        <v>83</v>
      </c>
      <c r="AY87" s="18" t="s">
        <v>145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81</v>
      </c>
      <c r="BK87" s="186">
        <f>ROUND(I87*H87,2)</f>
        <v>0</v>
      </c>
      <c r="BL87" s="18" t="s">
        <v>159</v>
      </c>
      <c r="BM87" s="185" t="s">
        <v>964</v>
      </c>
    </row>
    <row r="88" spans="1:47" s="2" customFormat="1" ht="19.5">
      <c r="A88" s="35"/>
      <c r="B88" s="36"/>
      <c r="C88" s="37"/>
      <c r="D88" s="187" t="s">
        <v>154</v>
      </c>
      <c r="E88" s="37"/>
      <c r="F88" s="188" t="s">
        <v>775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154</v>
      </c>
      <c r="AU88" s="18" t="s">
        <v>83</v>
      </c>
    </row>
    <row r="89" spans="1:47" s="2" customFormat="1" ht="11.25">
      <c r="A89" s="35"/>
      <c r="B89" s="36"/>
      <c r="C89" s="37"/>
      <c r="D89" s="192" t="s">
        <v>155</v>
      </c>
      <c r="E89" s="37"/>
      <c r="F89" s="193" t="s">
        <v>776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155</v>
      </c>
      <c r="AU89" s="18" t="s">
        <v>83</v>
      </c>
    </row>
    <row r="90" spans="2:51" s="15" customFormat="1" ht="11.25">
      <c r="B90" s="220"/>
      <c r="C90" s="221"/>
      <c r="D90" s="187" t="s">
        <v>157</v>
      </c>
      <c r="E90" s="222" t="s">
        <v>19</v>
      </c>
      <c r="F90" s="223" t="s">
        <v>387</v>
      </c>
      <c r="G90" s="221"/>
      <c r="H90" s="222" t="s">
        <v>19</v>
      </c>
      <c r="I90" s="224"/>
      <c r="J90" s="221"/>
      <c r="K90" s="221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157</v>
      </c>
      <c r="AU90" s="229" t="s">
        <v>83</v>
      </c>
      <c r="AV90" s="15" t="s">
        <v>81</v>
      </c>
      <c r="AW90" s="15" t="s">
        <v>35</v>
      </c>
      <c r="AX90" s="15" t="s">
        <v>73</v>
      </c>
      <c r="AY90" s="229" t="s">
        <v>145</v>
      </c>
    </row>
    <row r="91" spans="2:51" s="13" customFormat="1" ht="11.25">
      <c r="B91" s="194"/>
      <c r="C91" s="195"/>
      <c r="D91" s="187" t="s">
        <v>157</v>
      </c>
      <c r="E91" s="196" t="s">
        <v>19</v>
      </c>
      <c r="F91" s="197" t="s">
        <v>965</v>
      </c>
      <c r="G91" s="195"/>
      <c r="H91" s="198">
        <v>443.16</v>
      </c>
      <c r="I91" s="199"/>
      <c r="J91" s="195"/>
      <c r="K91" s="195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157</v>
      </c>
      <c r="AU91" s="204" t="s">
        <v>83</v>
      </c>
      <c r="AV91" s="13" t="s">
        <v>83</v>
      </c>
      <c r="AW91" s="13" t="s">
        <v>35</v>
      </c>
      <c r="AX91" s="13" t="s">
        <v>73</v>
      </c>
      <c r="AY91" s="204" t="s">
        <v>145</v>
      </c>
    </row>
    <row r="92" spans="2:51" s="14" customFormat="1" ht="11.25">
      <c r="B92" s="205"/>
      <c r="C92" s="206"/>
      <c r="D92" s="187" t="s">
        <v>157</v>
      </c>
      <c r="E92" s="207" t="s">
        <v>19</v>
      </c>
      <c r="F92" s="208" t="s">
        <v>158</v>
      </c>
      <c r="G92" s="206"/>
      <c r="H92" s="209">
        <v>443.16</v>
      </c>
      <c r="I92" s="210"/>
      <c r="J92" s="206"/>
      <c r="K92" s="206"/>
      <c r="L92" s="211"/>
      <c r="M92" s="216"/>
      <c r="N92" s="217"/>
      <c r="O92" s="217"/>
      <c r="P92" s="217"/>
      <c r="Q92" s="217"/>
      <c r="R92" s="217"/>
      <c r="S92" s="217"/>
      <c r="T92" s="218"/>
      <c r="AT92" s="215" t="s">
        <v>157</v>
      </c>
      <c r="AU92" s="215" t="s">
        <v>83</v>
      </c>
      <c r="AV92" s="14" t="s">
        <v>159</v>
      </c>
      <c r="AW92" s="14" t="s">
        <v>35</v>
      </c>
      <c r="AX92" s="14" t="s">
        <v>81</v>
      </c>
      <c r="AY92" s="215" t="s">
        <v>145</v>
      </c>
    </row>
    <row r="93" spans="1:65" s="2" customFormat="1" ht="33" customHeight="1">
      <c r="A93" s="35"/>
      <c r="B93" s="36"/>
      <c r="C93" s="174" t="s">
        <v>83</v>
      </c>
      <c r="D93" s="174" t="s">
        <v>148</v>
      </c>
      <c r="E93" s="175" t="s">
        <v>966</v>
      </c>
      <c r="F93" s="176" t="s">
        <v>967</v>
      </c>
      <c r="G93" s="177" t="s">
        <v>264</v>
      </c>
      <c r="H93" s="178">
        <v>16.38</v>
      </c>
      <c r="I93" s="179"/>
      <c r="J93" s="180">
        <f>ROUND(I93*H93,2)</f>
        <v>0</v>
      </c>
      <c r="K93" s="176" t="s">
        <v>151</v>
      </c>
      <c r="L93" s="40"/>
      <c r="M93" s="181" t="s">
        <v>19</v>
      </c>
      <c r="N93" s="182" t="s">
        <v>44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159</v>
      </c>
      <c r="AT93" s="185" t="s">
        <v>148</v>
      </c>
      <c r="AU93" s="185" t="s">
        <v>83</v>
      </c>
      <c r="AY93" s="18" t="s">
        <v>145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81</v>
      </c>
      <c r="BK93" s="186">
        <f>ROUND(I93*H93,2)</f>
        <v>0</v>
      </c>
      <c r="BL93" s="18" t="s">
        <v>159</v>
      </c>
      <c r="BM93" s="185" t="s">
        <v>968</v>
      </c>
    </row>
    <row r="94" spans="1:47" s="2" customFormat="1" ht="19.5">
      <c r="A94" s="35"/>
      <c r="B94" s="36"/>
      <c r="C94" s="37"/>
      <c r="D94" s="187" t="s">
        <v>154</v>
      </c>
      <c r="E94" s="37"/>
      <c r="F94" s="188" t="s">
        <v>969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154</v>
      </c>
      <c r="AU94" s="18" t="s">
        <v>83</v>
      </c>
    </row>
    <row r="95" spans="1:47" s="2" customFormat="1" ht="11.25">
      <c r="A95" s="35"/>
      <c r="B95" s="36"/>
      <c r="C95" s="37"/>
      <c r="D95" s="192" t="s">
        <v>155</v>
      </c>
      <c r="E95" s="37"/>
      <c r="F95" s="193" t="s">
        <v>970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155</v>
      </c>
      <c r="AU95" s="18" t="s">
        <v>83</v>
      </c>
    </row>
    <row r="96" spans="2:51" s="15" customFormat="1" ht="11.25">
      <c r="B96" s="220"/>
      <c r="C96" s="221"/>
      <c r="D96" s="187" t="s">
        <v>157</v>
      </c>
      <c r="E96" s="222" t="s">
        <v>19</v>
      </c>
      <c r="F96" s="223" t="s">
        <v>394</v>
      </c>
      <c r="G96" s="221"/>
      <c r="H96" s="222" t="s">
        <v>19</v>
      </c>
      <c r="I96" s="224"/>
      <c r="J96" s="221"/>
      <c r="K96" s="221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157</v>
      </c>
      <c r="AU96" s="229" t="s">
        <v>83</v>
      </c>
      <c r="AV96" s="15" t="s">
        <v>81</v>
      </c>
      <c r="AW96" s="15" t="s">
        <v>35</v>
      </c>
      <c r="AX96" s="15" t="s">
        <v>73</v>
      </c>
      <c r="AY96" s="229" t="s">
        <v>145</v>
      </c>
    </row>
    <row r="97" spans="2:51" s="13" customFormat="1" ht="11.25">
      <c r="B97" s="194"/>
      <c r="C97" s="195"/>
      <c r="D97" s="187" t="s">
        <v>157</v>
      </c>
      <c r="E97" s="196" t="s">
        <v>19</v>
      </c>
      <c r="F97" s="197" t="s">
        <v>73</v>
      </c>
      <c r="G97" s="195"/>
      <c r="H97" s="198">
        <v>0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157</v>
      </c>
      <c r="AU97" s="204" t="s">
        <v>83</v>
      </c>
      <c r="AV97" s="13" t="s">
        <v>83</v>
      </c>
      <c r="AW97" s="13" t="s">
        <v>35</v>
      </c>
      <c r="AX97" s="13" t="s">
        <v>73</v>
      </c>
      <c r="AY97" s="204" t="s">
        <v>145</v>
      </c>
    </row>
    <row r="98" spans="2:51" s="15" customFormat="1" ht="11.25">
      <c r="B98" s="220"/>
      <c r="C98" s="221"/>
      <c r="D98" s="187" t="s">
        <v>157</v>
      </c>
      <c r="E98" s="222" t="s">
        <v>19</v>
      </c>
      <c r="F98" s="223" t="s">
        <v>396</v>
      </c>
      <c r="G98" s="221"/>
      <c r="H98" s="222" t="s">
        <v>19</v>
      </c>
      <c r="I98" s="224"/>
      <c r="J98" s="221"/>
      <c r="K98" s="221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157</v>
      </c>
      <c r="AU98" s="229" t="s">
        <v>83</v>
      </c>
      <c r="AV98" s="15" t="s">
        <v>81</v>
      </c>
      <c r="AW98" s="15" t="s">
        <v>35</v>
      </c>
      <c r="AX98" s="15" t="s">
        <v>73</v>
      </c>
      <c r="AY98" s="229" t="s">
        <v>145</v>
      </c>
    </row>
    <row r="99" spans="2:51" s="13" customFormat="1" ht="11.25">
      <c r="B99" s="194"/>
      <c r="C99" s="195"/>
      <c r="D99" s="187" t="s">
        <v>157</v>
      </c>
      <c r="E99" s="196" t="s">
        <v>19</v>
      </c>
      <c r="F99" s="197" t="s">
        <v>845</v>
      </c>
      <c r="G99" s="195"/>
      <c r="H99" s="198">
        <v>14.772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157</v>
      </c>
      <c r="AU99" s="204" t="s">
        <v>83</v>
      </c>
      <c r="AV99" s="13" t="s">
        <v>83</v>
      </c>
      <c r="AW99" s="13" t="s">
        <v>35</v>
      </c>
      <c r="AX99" s="13" t="s">
        <v>73</v>
      </c>
      <c r="AY99" s="204" t="s">
        <v>145</v>
      </c>
    </row>
    <row r="100" spans="2:51" s="15" customFormat="1" ht="11.25">
      <c r="B100" s="220"/>
      <c r="C100" s="221"/>
      <c r="D100" s="187" t="s">
        <v>157</v>
      </c>
      <c r="E100" s="222" t="s">
        <v>19</v>
      </c>
      <c r="F100" s="223" t="s">
        <v>398</v>
      </c>
      <c r="G100" s="221"/>
      <c r="H100" s="222" t="s">
        <v>19</v>
      </c>
      <c r="I100" s="224"/>
      <c r="J100" s="221"/>
      <c r="K100" s="221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157</v>
      </c>
      <c r="AU100" s="229" t="s">
        <v>83</v>
      </c>
      <c r="AV100" s="15" t="s">
        <v>81</v>
      </c>
      <c r="AW100" s="15" t="s">
        <v>35</v>
      </c>
      <c r="AX100" s="15" t="s">
        <v>73</v>
      </c>
      <c r="AY100" s="229" t="s">
        <v>145</v>
      </c>
    </row>
    <row r="101" spans="2:51" s="13" customFormat="1" ht="11.25">
      <c r="B101" s="194"/>
      <c r="C101" s="195"/>
      <c r="D101" s="187" t="s">
        <v>157</v>
      </c>
      <c r="E101" s="196" t="s">
        <v>19</v>
      </c>
      <c r="F101" s="197" t="s">
        <v>971</v>
      </c>
      <c r="G101" s="195"/>
      <c r="H101" s="198">
        <v>1.608</v>
      </c>
      <c r="I101" s="199"/>
      <c r="J101" s="195"/>
      <c r="K101" s="195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157</v>
      </c>
      <c r="AU101" s="204" t="s">
        <v>83</v>
      </c>
      <c r="AV101" s="13" t="s">
        <v>83</v>
      </c>
      <c r="AW101" s="13" t="s">
        <v>35</v>
      </c>
      <c r="AX101" s="13" t="s">
        <v>73</v>
      </c>
      <c r="AY101" s="204" t="s">
        <v>145</v>
      </c>
    </row>
    <row r="102" spans="2:51" s="14" customFormat="1" ht="11.25">
      <c r="B102" s="205"/>
      <c r="C102" s="206"/>
      <c r="D102" s="187" t="s">
        <v>157</v>
      </c>
      <c r="E102" s="207" t="s">
        <v>19</v>
      </c>
      <c r="F102" s="208" t="s">
        <v>158</v>
      </c>
      <c r="G102" s="206"/>
      <c r="H102" s="209">
        <v>16.38</v>
      </c>
      <c r="I102" s="210"/>
      <c r="J102" s="206"/>
      <c r="K102" s="206"/>
      <c r="L102" s="211"/>
      <c r="M102" s="216"/>
      <c r="N102" s="217"/>
      <c r="O102" s="217"/>
      <c r="P102" s="217"/>
      <c r="Q102" s="217"/>
      <c r="R102" s="217"/>
      <c r="S102" s="217"/>
      <c r="T102" s="218"/>
      <c r="AT102" s="215" t="s">
        <v>157</v>
      </c>
      <c r="AU102" s="215" t="s">
        <v>83</v>
      </c>
      <c r="AV102" s="14" t="s">
        <v>159</v>
      </c>
      <c r="AW102" s="14" t="s">
        <v>35</v>
      </c>
      <c r="AX102" s="14" t="s">
        <v>81</v>
      </c>
      <c r="AY102" s="215" t="s">
        <v>145</v>
      </c>
    </row>
    <row r="103" spans="1:65" s="2" customFormat="1" ht="37.9" customHeight="1">
      <c r="A103" s="35"/>
      <c r="B103" s="36"/>
      <c r="C103" s="174" t="s">
        <v>174</v>
      </c>
      <c r="D103" s="174" t="s">
        <v>148</v>
      </c>
      <c r="E103" s="175" t="s">
        <v>972</v>
      </c>
      <c r="F103" s="176" t="s">
        <v>973</v>
      </c>
      <c r="G103" s="177" t="s">
        <v>264</v>
      </c>
      <c r="H103" s="178">
        <v>140.686</v>
      </c>
      <c r="I103" s="179"/>
      <c r="J103" s="180">
        <f>ROUND(I103*H103,2)</f>
        <v>0</v>
      </c>
      <c r="K103" s="176" t="s">
        <v>151</v>
      </c>
      <c r="L103" s="40"/>
      <c r="M103" s="181" t="s">
        <v>19</v>
      </c>
      <c r="N103" s="182" t="s">
        <v>44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159</v>
      </c>
      <c r="AT103" s="185" t="s">
        <v>148</v>
      </c>
      <c r="AU103" s="185" t="s">
        <v>83</v>
      </c>
      <c r="AY103" s="18" t="s">
        <v>145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81</v>
      </c>
      <c r="BK103" s="186">
        <f>ROUND(I103*H103,2)</f>
        <v>0</v>
      </c>
      <c r="BL103" s="18" t="s">
        <v>159</v>
      </c>
      <c r="BM103" s="185" t="s">
        <v>974</v>
      </c>
    </row>
    <row r="104" spans="1:47" s="2" customFormat="1" ht="19.5">
      <c r="A104" s="35"/>
      <c r="B104" s="36"/>
      <c r="C104" s="37"/>
      <c r="D104" s="187" t="s">
        <v>154</v>
      </c>
      <c r="E104" s="37"/>
      <c r="F104" s="188" t="s">
        <v>975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154</v>
      </c>
      <c r="AU104" s="18" t="s">
        <v>83</v>
      </c>
    </row>
    <row r="105" spans="1:47" s="2" customFormat="1" ht="11.25">
      <c r="A105" s="35"/>
      <c r="B105" s="36"/>
      <c r="C105" s="37"/>
      <c r="D105" s="192" t="s">
        <v>155</v>
      </c>
      <c r="E105" s="37"/>
      <c r="F105" s="193" t="s">
        <v>976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155</v>
      </c>
      <c r="AU105" s="18" t="s">
        <v>83</v>
      </c>
    </row>
    <row r="106" spans="2:51" s="15" customFormat="1" ht="11.25">
      <c r="B106" s="220"/>
      <c r="C106" s="221"/>
      <c r="D106" s="187" t="s">
        <v>157</v>
      </c>
      <c r="E106" s="222" t="s">
        <v>19</v>
      </c>
      <c r="F106" s="223" t="s">
        <v>234</v>
      </c>
      <c r="G106" s="221"/>
      <c r="H106" s="222" t="s">
        <v>19</v>
      </c>
      <c r="I106" s="224"/>
      <c r="J106" s="221"/>
      <c r="K106" s="221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157</v>
      </c>
      <c r="AU106" s="229" t="s">
        <v>83</v>
      </c>
      <c r="AV106" s="15" t="s">
        <v>81</v>
      </c>
      <c r="AW106" s="15" t="s">
        <v>35</v>
      </c>
      <c r="AX106" s="15" t="s">
        <v>73</v>
      </c>
      <c r="AY106" s="229" t="s">
        <v>145</v>
      </c>
    </row>
    <row r="107" spans="2:51" s="13" customFormat="1" ht="11.25">
      <c r="B107" s="194"/>
      <c r="C107" s="195"/>
      <c r="D107" s="187" t="s">
        <v>157</v>
      </c>
      <c r="E107" s="196" t="s">
        <v>19</v>
      </c>
      <c r="F107" s="197" t="s">
        <v>977</v>
      </c>
      <c r="G107" s="195"/>
      <c r="H107" s="198">
        <v>140.686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157</v>
      </c>
      <c r="AU107" s="204" t="s">
        <v>83</v>
      </c>
      <c r="AV107" s="13" t="s">
        <v>83</v>
      </c>
      <c r="AW107" s="13" t="s">
        <v>35</v>
      </c>
      <c r="AX107" s="13" t="s">
        <v>73</v>
      </c>
      <c r="AY107" s="204" t="s">
        <v>145</v>
      </c>
    </row>
    <row r="108" spans="2:51" s="14" customFormat="1" ht="11.25">
      <c r="B108" s="205"/>
      <c r="C108" s="206"/>
      <c r="D108" s="187" t="s">
        <v>157</v>
      </c>
      <c r="E108" s="207" t="s">
        <v>19</v>
      </c>
      <c r="F108" s="208" t="s">
        <v>158</v>
      </c>
      <c r="G108" s="206"/>
      <c r="H108" s="209">
        <v>140.686</v>
      </c>
      <c r="I108" s="210"/>
      <c r="J108" s="206"/>
      <c r="K108" s="206"/>
      <c r="L108" s="211"/>
      <c r="M108" s="216"/>
      <c r="N108" s="217"/>
      <c r="O108" s="217"/>
      <c r="P108" s="217"/>
      <c r="Q108" s="217"/>
      <c r="R108" s="217"/>
      <c r="S108" s="217"/>
      <c r="T108" s="218"/>
      <c r="AT108" s="215" t="s">
        <v>157</v>
      </c>
      <c r="AU108" s="215" t="s">
        <v>83</v>
      </c>
      <c r="AV108" s="14" t="s">
        <v>159</v>
      </c>
      <c r="AW108" s="14" t="s">
        <v>35</v>
      </c>
      <c r="AX108" s="14" t="s">
        <v>81</v>
      </c>
      <c r="AY108" s="215" t="s">
        <v>145</v>
      </c>
    </row>
    <row r="109" spans="1:65" s="2" customFormat="1" ht="33" customHeight="1">
      <c r="A109" s="35"/>
      <c r="B109" s="36"/>
      <c r="C109" s="174" t="s">
        <v>159</v>
      </c>
      <c r="D109" s="174" t="s">
        <v>148</v>
      </c>
      <c r="E109" s="175" t="s">
        <v>262</v>
      </c>
      <c r="F109" s="176" t="s">
        <v>263</v>
      </c>
      <c r="G109" s="177" t="s">
        <v>264</v>
      </c>
      <c r="H109" s="178">
        <v>157.066</v>
      </c>
      <c r="I109" s="179"/>
      <c r="J109" s="180">
        <f>ROUND(I109*H109,2)</f>
        <v>0</v>
      </c>
      <c r="K109" s="176" t="s">
        <v>151</v>
      </c>
      <c r="L109" s="40"/>
      <c r="M109" s="181" t="s">
        <v>19</v>
      </c>
      <c r="N109" s="182" t="s">
        <v>44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159</v>
      </c>
      <c r="AT109" s="185" t="s">
        <v>148</v>
      </c>
      <c r="AU109" s="185" t="s">
        <v>83</v>
      </c>
      <c r="AY109" s="18" t="s">
        <v>145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81</v>
      </c>
      <c r="BK109" s="186">
        <f>ROUND(I109*H109,2)</f>
        <v>0</v>
      </c>
      <c r="BL109" s="18" t="s">
        <v>159</v>
      </c>
      <c r="BM109" s="185" t="s">
        <v>978</v>
      </c>
    </row>
    <row r="110" spans="1:47" s="2" customFormat="1" ht="39">
      <c r="A110" s="35"/>
      <c r="B110" s="36"/>
      <c r="C110" s="37"/>
      <c r="D110" s="187" t="s">
        <v>154</v>
      </c>
      <c r="E110" s="37"/>
      <c r="F110" s="188" t="s">
        <v>266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154</v>
      </c>
      <c r="AU110" s="18" t="s">
        <v>83</v>
      </c>
    </row>
    <row r="111" spans="1:47" s="2" customFormat="1" ht="11.25">
      <c r="A111" s="35"/>
      <c r="B111" s="36"/>
      <c r="C111" s="37"/>
      <c r="D111" s="192" t="s">
        <v>155</v>
      </c>
      <c r="E111" s="37"/>
      <c r="F111" s="193" t="s">
        <v>267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155</v>
      </c>
      <c r="AU111" s="18" t="s">
        <v>83</v>
      </c>
    </row>
    <row r="112" spans="2:51" s="15" customFormat="1" ht="11.25">
      <c r="B112" s="220"/>
      <c r="C112" s="221"/>
      <c r="D112" s="187" t="s">
        <v>157</v>
      </c>
      <c r="E112" s="222" t="s">
        <v>19</v>
      </c>
      <c r="F112" s="223" t="s">
        <v>394</v>
      </c>
      <c r="G112" s="221"/>
      <c r="H112" s="222" t="s">
        <v>19</v>
      </c>
      <c r="I112" s="224"/>
      <c r="J112" s="221"/>
      <c r="K112" s="221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157</v>
      </c>
      <c r="AU112" s="229" t="s">
        <v>83</v>
      </c>
      <c r="AV112" s="15" t="s">
        <v>81</v>
      </c>
      <c r="AW112" s="15" t="s">
        <v>35</v>
      </c>
      <c r="AX112" s="15" t="s">
        <v>73</v>
      </c>
      <c r="AY112" s="229" t="s">
        <v>145</v>
      </c>
    </row>
    <row r="113" spans="2:51" s="13" customFormat="1" ht="11.25">
      <c r="B113" s="194"/>
      <c r="C113" s="195"/>
      <c r="D113" s="187" t="s">
        <v>157</v>
      </c>
      <c r="E113" s="196" t="s">
        <v>19</v>
      </c>
      <c r="F113" s="197" t="s">
        <v>977</v>
      </c>
      <c r="G113" s="195"/>
      <c r="H113" s="198">
        <v>140.686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157</v>
      </c>
      <c r="AU113" s="204" t="s">
        <v>83</v>
      </c>
      <c r="AV113" s="13" t="s">
        <v>83</v>
      </c>
      <c r="AW113" s="13" t="s">
        <v>35</v>
      </c>
      <c r="AX113" s="13" t="s">
        <v>73</v>
      </c>
      <c r="AY113" s="204" t="s">
        <v>145</v>
      </c>
    </row>
    <row r="114" spans="2:51" s="15" customFormat="1" ht="11.25">
      <c r="B114" s="220"/>
      <c r="C114" s="221"/>
      <c r="D114" s="187" t="s">
        <v>157</v>
      </c>
      <c r="E114" s="222" t="s">
        <v>19</v>
      </c>
      <c r="F114" s="223" t="s">
        <v>396</v>
      </c>
      <c r="G114" s="221"/>
      <c r="H114" s="222" t="s">
        <v>19</v>
      </c>
      <c r="I114" s="224"/>
      <c r="J114" s="221"/>
      <c r="K114" s="221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157</v>
      </c>
      <c r="AU114" s="229" t="s">
        <v>83</v>
      </c>
      <c r="AV114" s="15" t="s">
        <v>81</v>
      </c>
      <c r="AW114" s="15" t="s">
        <v>35</v>
      </c>
      <c r="AX114" s="15" t="s">
        <v>73</v>
      </c>
      <c r="AY114" s="229" t="s">
        <v>145</v>
      </c>
    </row>
    <row r="115" spans="2:51" s="13" customFormat="1" ht="11.25">
      <c r="B115" s="194"/>
      <c r="C115" s="195"/>
      <c r="D115" s="187" t="s">
        <v>157</v>
      </c>
      <c r="E115" s="196" t="s">
        <v>19</v>
      </c>
      <c r="F115" s="197" t="s">
        <v>845</v>
      </c>
      <c r="G115" s="195"/>
      <c r="H115" s="198">
        <v>14.772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157</v>
      </c>
      <c r="AU115" s="204" t="s">
        <v>83</v>
      </c>
      <c r="AV115" s="13" t="s">
        <v>83</v>
      </c>
      <c r="AW115" s="13" t="s">
        <v>35</v>
      </c>
      <c r="AX115" s="13" t="s">
        <v>73</v>
      </c>
      <c r="AY115" s="204" t="s">
        <v>145</v>
      </c>
    </row>
    <row r="116" spans="2:51" s="15" customFormat="1" ht="11.25">
      <c r="B116" s="220"/>
      <c r="C116" s="221"/>
      <c r="D116" s="187" t="s">
        <v>157</v>
      </c>
      <c r="E116" s="222" t="s">
        <v>19</v>
      </c>
      <c r="F116" s="223" t="s">
        <v>398</v>
      </c>
      <c r="G116" s="221"/>
      <c r="H116" s="222" t="s">
        <v>19</v>
      </c>
      <c r="I116" s="224"/>
      <c r="J116" s="221"/>
      <c r="K116" s="221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157</v>
      </c>
      <c r="AU116" s="229" t="s">
        <v>83</v>
      </c>
      <c r="AV116" s="15" t="s">
        <v>81</v>
      </c>
      <c r="AW116" s="15" t="s">
        <v>35</v>
      </c>
      <c r="AX116" s="15" t="s">
        <v>73</v>
      </c>
      <c r="AY116" s="229" t="s">
        <v>145</v>
      </c>
    </row>
    <row r="117" spans="2:51" s="13" customFormat="1" ht="11.25">
      <c r="B117" s="194"/>
      <c r="C117" s="195"/>
      <c r="D117" s="187" t="s">
        <v>157</v>
      </c>
      <c r="E117" s="196" t="s">
        <v>19</v>
      </c>
      <c r="F117" s="197" t="s">
        <v>979</v>
      </c>
      <c r="G117" s="195"/>
      <c r="H117" s="198">
        <v>1.608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157</v>
      </c>
      <c r="AU117" s="204" t="s">
        <v>83</v>
      </c>
      <c r="AV117" s="13" t="s">
        <v>83</v>
      </c>
      <c r="AW117" s="13" t="s">
        <v>35</v>
      </c>
      <c r="AX117" s="13" t="s">
        <v>73</v>
      </c>
      <c r="AY117" s="204" t="s">
        <v>145</v>
      </c>
    </row>
    <row r="118" spans="2:51" s="14" customFormat="1" ht="11.25">
      <c r="B118" s="205"/>
      <c r="C118" s="206"/>
      <c r="D118" s="187" t="s">
        <v>157</v>
      </c>
      <c r="E118" s="207" t="s">
        <v>19</v>
      </c>
      <c r="F118" s="208" t="s">
        <v>158</v>
      </c>
      <c r="G118" s="206"/>
      <c r="H118" s="209">
        <v>157.066</v>
      </c>
      <c r="I118" s="210"/>
      <c r="J118" s="206"/>
      <c r="K118" s="206"/>
      <c r="L118" s="211"/>
      <c r="M118" s="216"/>
      <c r="N118" s="217"/>
      <c r="O118" s="217"/>
      <c r="P118" s="217"/>
      <c r="Q118" s="217"/>
      <c r="R118" s="217"/>
      <c r="S118" s="217"/>
      <c r="T118" s="218"/>
      <c r="AT118" s="215" t="s">
        <v>157</v>
      </c>
      <c r="AU118" s="215" t="s">
        <v>83</v>
      </c>
      <c r="AV118" s="14" t="s">
        <v>159</v>
      </c>
      <c r="AW118" s="14" t="s">
        <v>35</v>
      </c>
      <c r="AX118" s="14" t="s">
        <v>81</v>
      </c>
      <c r="AY118" s="215" t="s">
        <v>145</v>
      </c>
    </row>
    <row r="119" spans="1:65" s="2" customFormat="1" ht="37.9" customHeight="1">
      <c r="A119" s="35"/>
      <c r="B119" s="36"/>
      <c r="C119" s="174" t="s">
        <v>144</v>
      </c>
      <c r="D119" s="174" t="s">
        <v>148</v>
      </c>
      <c r="E119" s="175" t="s">
        <v>980</v>
      </c>
      <c r="F119" s="176" t="s">
        <v>981</v>
      </c>
      <c r="G119" s="177" t="s">
        <v>264</v>
      </c>
      <c r="H119" s="178">
        <v>314.132</v>
      </c>
      <c r="I119" s="179"/>
      <c r="J119" s="180">
        <f>ROUND(I119*H119,2)</f>
        <v>0</v>
      </c>
      <c r="K119" s="176" t="s">
        <v>151</v>
      </c>
      <c r="L119" s="40"/>
      <c r="M119" s="181" t="s">
        <v>19</v>
      </c>
      <c r="N119" s="182" t="s">
        <v>44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159</v>
      </c>
      <c r="AT119" s="185" t="s">
        <v>148</v>
      </c>
      <c r="AU119" s="185" t="s">
        <v>83</v>
      </c>
      <c r="AY119" s="18" t="s">
        <v>145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81</v>
      </c>
      <c r="BK119" s="186">
        <f>ROUND(I119*H119,2)</f>
        <v>0</v>
      </c>
      <c r="BL119" s="18" t="s">
        <v>159</v>
      </c>
      <c r="BM119" s="185" t="s">
        <v>982</v>
      </c>
    </row>
    <row r="120" spans="1:47" s="2" customFormat="1" ht="48.75">
      <c r="A120" s="35"/>
      <c r="B120" s="36"/>
      <c r="C120" s="37"/>
      <c r="D120" s="187" t="s">
        <v>154</v>
      </c>
      <c r="E120" s="37"/>
      <c r="F120" s="188" t="s">
        <v>983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154</v>
      </c>
      <c r="AU120" s="18" t="s">
        <v>83</v>
      </c>
    </row>
    <row r="121" spans="1:47" s="2" customFormat="1" ht="11.25">
      <c r="A121" s="35"/>
      <c r="B121" s="36"/>
      <c r="C121" s="37"/>
      <c r="D121" s="192" t="s">
        <v>155</v>
      </c>
      <c r="E121" s="37"/>
      <c r="F121" s="193" t="s">
        <v>984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155</v>
      </c>
      <c r="AU121" s="18" t="s">
        <v>83</v>
      </c>
    </row>
    <row r="122" spans="2:51" s="13" customFormat="1" ht="11.25">
      <c r="B122" s="194"/>
      <c r="C122" s="195"/>
      <c r="D122" s="187" t="s">
        <v>157</v>
      </c>
      <c r="E122" s="196" t="s">
        <v>19</v>
      </c>
      <c r="F122" s="197" t="s">
        <v>985</v>
      </c>
      <c r="G122" s="195"/>
      <c r="H122" s="198">
        <v>314.132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157</v>
      </c>
      <c r="AU122" s="204" t="s">
        <v>83</v>
      </c>
      <c r="AV122" s="13" t="s">
        <v>83</v>
      </c>
      <c r="AW122" s="13" t="s">
        <v>35</v>
      </c>
      <c r="AX122" s="13" t="s">
        <v>73</v>
      </c>
      <c r="AY122" s="204" t="s">
        <v>145</v>
      </c>
    </row>
    <row r="123" spans="2:51" s="14" customFormat="1" ht="11.25">
      <c r="B123" s="205"/>
      <c r="C123" s="206"/>
      <c r="D123" s="187" t="s">
        <v>157</v>
      </c>
      <c r="E123" s="207" t="s">
        <v>19</v>
      </c>
      <c r="F123" s="208" t="s">
        <v>158</v>
      </c>
      <c r="G123" s="206"/>
      <c r="H123" s="209">
        <v>314.132</v>
      </c>
      <c r="I123" s="210"/>
      <c r="J123" s="206"/>
      <c r="K123" s="206"/>
      <c r="L123" s="211"/>
      <c r="M123" s="216"/>
      <c r="N123" s="217"/>
      <c r="O123" s="217"/>
      <c r="P123" s="217"/>
      <c r="Q123" s="217"/>
      <c r="R123" s="217"/>
      <c r="S123" s="217"/>
      <c r="T123" s="218"/>
      <c r="AT123" s="215" t="s">
        <v>157</v>
      </c>
      <c r="AU123" s="215" t="s">
        <v>83</v>
      </c>
      <c r="AV123" s="14" t="s">
        <v>159</v>
      </c>
      <c r="AW123" s="14" t="s">
        <v>35</v>
      </c>
      <c r="AX123" s="14" t="s">
        <v>81</v>
      </c>
      <c r="AY123" s="215" t="s">
        <v>145</v>
      </c>
    </row>
    <row r="124" spans="1:65" s="2" customFormat="1" ht="16.5" customHeight="1">
      <c r="A124" s="35"/>
      <c r="B124" s="36"/>
      <c r="C124" s="174" t="s">
        <v>190</v>
      </c>
      <c r="D124" s="174" t="s">
        <v>148</v>
      </c>
      <c r="E124" s="175" t="s">
        <v>293</v>
      </c>
      <c r="F124" s="176" t="s">
        <v>294</v>
      </c>
      <c r="G124" s="177" t="s">
        <v>264</v>
      </c>
      <c r="H124" s="178">
        <v>140.686</v>
      </c>
      <c r="I124" s="179"/>
      <c r="J124" s="180">
        <f>ROUND(I124*H124,2)</f>
        <v>0</v>
      </c>
      <c r="K124" s="176" t="s">
        <v>151</v>
      </c>
      <c r="L124" s="40"/>
      <c r="M124" s="181" t="s">
        <v>19</v>
      </c>
      <c r="N124" s="182" t="s">
        <v>44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159</v>
      </c>
      <c r="AT124" s="185" t="s">
        <v>148</v>
      </c>
      <c r="AU124" s="185" t="s">
        <v>83</v>
      </c>
      <c r="AY124" s="18" t="s">
        <v>145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81</v>
      </c>
      <c r="BK124" s="186">
        <f>ROUND(I124*H124,2)</f>
        <v>0</v>
      </c>
      <c r="BL124" s="18" t="s">
        <v>159</v>
      </c>
      <c r="BM124" s="185" t="s">
        <v>986</v>
      </c>
    </row>
    <row r="125" spans="1:47" s="2" customFormat="1" ht="19.5">
      <c r="A125" s="35"/>
      <c r="B125" s="36"/>
      <c r="C125" s="37"/>
      <c r="D125" s="187" t="s">
        <v>154</v>
      </c>
      <c r="E125" s="37"/>
      <c r="F125" s="188" t="s">
        <v>296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154</v>
      </c>
      <c r="AU125" s="18" t="s">
        <v>83</v>
      </c>
    </row>
    <row r="126" spans="1:47" s="2" customFormat="1" ht="11.25">
      <c r="A126" s="35"/>
      <c r="B126" s="36"/>
      <c r="C126" s="37"/>
      <c r="D126" s="192" t="s">
        <v>155</v>
      </c>
      <c r="E126" s="37"/>
      <c r="F126" s="193" t="s">
        <v>297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155</v>
      </c>
      <c r="AU126" s="18" t="s">
        <v>83</v>
      </c>
    </row>
    <row r="127" spans="2:51" s="13" customFormat="1" ht="11.25">
      <c r="B127" s="194"/>
      <c r="C127" s="195"/>
      <c r="D127" s="187" t="s">
        <v>157</v>
      </c>
      <c r="E127" s="196" t="s">
        <v>19</v>
      </c>
      <c r="F127" s="197" t="s">
        <v>977</v>
      </c>
      <c r="G127" s="195"/>
      <c r="H127" s="198">
        <v>140.686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157</v>
      </c>
      <c r="AU127" s="204" t="s">
        <v>83</v>
      </c>
      <c r="AV127" s="13" t="s">
        <v>83</v>
      </c>
      <c r="AW127" s="13" t="s">
        <v>35</v>
      </c>
      <c r="AX127" s="13" t="s">
        <v>73</v>
      </c>
      <c r="AY127" s="204" t="s">
        <v>145</v>
      </c>
    </row>
    <row r="128" spans="2:51" s="14" customFormat="1" ht="11.25">
      <c r="B128" s="205"/>
      <c r="C128" s="206"/>
      <c r="D128" s="187" t="s">
        <v>157</v>
      </c>
      <c r="E128" s="207" t="s">
        <v>19</v>
      </c>
      <c r="F128" s="208" t="s">
        <v>158</v>
      </c>
      <c r="G128" s="206"/>
      <c r="H128" s="209">
        <v>140.686</v>
      </c>
      <c r="I128" s="210"/>
      <c r="J128" s="206"/>
      <c r="K128" s="206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5" t="s">
        <v>157</v>
      </c>
      <c r="AU128" s="215" t="s">
        <v>83</v>
      </c>
      <c r="AV128" s="14" t="s">
        <v>159</v>
      </c>
      <c r="AW128" s="14" t="s">
        <v>35</v>
      </c>
      <c r="AX128" s="14" t="s">
        <v>81</v>
      </c>
      <c r="AY128" s="215" t="s">
        <v>145</v>
      </c>
    </row>
    <row r="129" spans="1:65" s="2" customFormat="1" ht="24.2" customHeight="1">
      <c r="A129" s="35"/>
      <c r="B129" s="36"/>
      <c r="C129" s="174" t="s">
        <v>198</v>
      </c>
      <c r="D129" s="174" t="s">
        <v>148</v>
      </c>
      <c r="E129" s="175" t="s">
        <v>483</v>
      </c>
      <c r="F129" s="176" t="s">
        <v>484</v>
      </c>
      <c r="G129" s="177" t="s">
        <v>230</v>
      </c>
      <c r="H129" s="178">
        <v>104</v>
      </c>
      <c r="I129" s="179"/>
      <c r="J129" s="180">
        <f>ROUND(I129*H129,2)</f>
        <v>0</v>
      </c>
      <c r="K129" s="176" t="s">
        <v>151</v>
      </c>
      <c r="L129" s="40"/>
      <c r="M129" s="181" t="s">
        <v>19</v>
      </c>
      <c r="N129" s="182" t="s">
        <v>44</v>
      </c>
      <c r="O129" s="65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159</v>
      </c>
      <c r="AT129" s="185" t="s">
        <v>148</v>
      </c>
      <c r="AU129" s="185" t="s">
        <v>83</v>
      </c>
      <c r="AY129" s="18" t="s">
        <v>145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81</v>
      </c>
      <c r="BK129" s="186">
        <f>ROUND(I129*H129,2)</f>
        <v>0</v>
      </c>
      <c r="BL129" s="18" t="s">
        <v>159</v>
      </c>
      <c r="BM129" s="185" t="s">
        <v>987</v>
      </c>
    </row>
    <row r="130" spans="1:47" s="2" customFormat="1" ht="19.5">
      <c r="A130" s="35"/>
      <c r="B130" s="36"/>
      <c r="C130" s="37"/>
      <c r="D130" s="187" t="s">
        <v>154</v>
      </c>
      <c r="E130" s="37"/>
      <c r="F130" s="188" t="s">
        <v>486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154</v>
      </c>
      <c r="AU130" s="18" t="s">
        <v>83</v>
      </c>
    </row>
    <row r="131" spans="1:47" s="2" customFormat="1" ht="11.25">
      <c r="A131" s="35"/>
      <c r="B131" s="36"/>
      <c r="C131" s="37"/>
      <c r="D131" s="192" t="s">
        <v>155</v>
      </c>
      <c r="E131" s="37"/>
      <c r="F131" s="193" t="s">
        <v>487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155</v>
      </c>
      <c r="AU131" s="18" t="s">
        <v>83</v>
      </c>
    </row>
    <row r="132" spans="2:51" s="13" customFormat="1" ht="11.25">
      <c r="B132" s="194"/>
      <c r="C132" s="195"/>
      <c r="D132" s="187" t="s">
        <v>157</v>
      </c>
      <c r="E132" s="196" t="s">
        <v>19</v>
      </c>
      <c r="F132" s="197" t="s">
        <v>988</v>
      </c>
      <c r="G132" s="195"/>
      <c r="H132" s="198">
        <v>104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157</v>
      </c>
      <c r="AU132" s="204" t="s">
        <v>83</v>
      </c>
      <c r="AV132" s="13" t="s">
        <v>83</v>
      </c>
      <c r="AW132" s="13" t="s">
        <v>35</v>
      </c>
      <c r="AX132" s="13" t="s">
        <v>73</v>
      </c>
      <c r="AY132" s="204" t="s">
        <v>145</v>
      </c>
    </row>
    <row r="133" spans="2:51" s="14" customFormat="1" ht="11.25">
      <c r="B133" s="205"/>
      <c r="C133" s="206"/>
      <c r="D133" s="187" t="s">
        <v>157</v>
      </c>
      <c r="E133" s="207" t="s">
        <v>19</v>
      </c>
      <c r="F133" s="208" t="s">
        <v>158</v>
      </c>
      <c r="G133" s="206"/>
      <c r="H133" s="209">
        <v>104</v>
      </c>
      <c r="I133" s="210"/>
      <c r="J133" s="206"/>
      <c r="K133" s="206"/>
      <c r="L133" s="211"/>
      <c r="M133" s="216"/>
      <c r="N133" s="217"/>
      <c r="O133" s="217"/>
      <c r="P133" s="217"/>
      <c r="Q133" s="217"/>
      <c r="R133" s="217"/>
      <c r="S133" s="217"/>
      <c r="T133" s="218"/>
      <c r="AT133" s="215" t="s">
        <v>157</v>
      </c>
      <c r="AU133" s="215" t="s">
        <v>83</v>
      </c>
      <c r="AV133" s="14" t="s">
        <v>159</v>
      </c>
      <c r="AW133" s="14" t="s">
        <v>35</v>
      </c>
      <c r="AX133" s="14" t="s">
        <v>81</v>
      </c>
      <c r="AY133" s="215" t="s">
        <v>145</v>
      </c>
    </row>
    <row r="134" spans="1:65" s="2" customFormat="1" ht="24.2" customHeight="1">
      <c r="A134" s="35"/>
      <c r="B134" s="36"/>
      <c r="C134" s="174" t="s">
        <v>206</v>
      </c>
      <c r="D134" s="174" t="s">
        <v>148</v>
      </c>
      <c r="E134" s="175" t="s">
        <v>989</v>
      </c>
      <c r="F134" s="176" t="s">
        <v>990</v>
      </c>
      <c r="G134" s="177" t="s">
        <v>230</v>
      </c>
      <c r="H134" s="178">
        <v>147.72</v>
      </c>
      <c r="I134" s="179"/>
      <c r="J134" s="180">
        <f>ROUND(I134*H134,2)</f>
        <v>0</v>
      </c>
      <c r="K134" s="176" t="s">
        <v>151</v>
      </c>
      <c r="L134" s="40"/>
      <c r="M134" s="181" t="s">
        <v>19</v>
      </c>
      <c r="N134" s="182" t="s">
        <v>44</v>
      </c>
      <c r="O134" s="65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159</v>
      </c>
      <c r="AT134" s="185" t="s">
        <v>148</v>
      </c>
      <c r="AU134" s="185" t="s">
        <v>83</v>
      </c>
      <c r="AY134" s="18" t="s">
        <v>145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8" t="s">
        <v>81</v>
      </c>
      <c r="BK134" s="186">
        <f>ROUND(I134*H134,2)</f>
        <v>0</v>
      </c>
      <c r="BL134" s="18" t="s">
        <v>159</v>
      </c>
      <c r="BM134" s="185" t="s">
        <v>991</v>
      </c>
    </row>
    <row r="135" spans="1:47" s="2" customFormat="1" ht="19.5">
      <c r="A135" s="35"/>
      <c r="B135" s="36"/>
      <c r="C135" s="37"/>
      <c r="D135" s="187" t="s">
        <v>154</v>
      </c>
      <c r="E135" s="37"/>
      <c r="F135" s="188" t="s">
        <v>992</v>
      </c>
      <c r="G135" s="37"/>
      <c r="H135" s="37"/>
      <c r="I135" s="189"/>
      <c r="J135" s="37"/>
      <c r="K135" s="37"/>
      <c r="L135" s="40"/>
      <c r="M135" s="190"/>
      <c r="N135" s="191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154</v>
      </c>
      <c r="AU135" s="18" t="s">
        <v>83</v>
      </c>
    </row>
    <row r="136" spans="1:47" s="2" customFormat="1" ht="11.25">
      <c r="A136" s="35"/>
      <c r="B136" s="36"/>
      <c r="C136" s="37"/>
      <c r="D136" s="192" t="s">
        <v>155</v>
      </c>
      <c r="E136" s="37"/>
      <c r="F136" s="193" t="s">
        <v>993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155</v>
      </c>
      <c r="AU136" s="18" t="s">
        <v>83</v>
      </c>
    </row>
    <row r="137" spans="2:51" s="15" customFormat="1" ht="11.25">
      <c r="B137" s="220"/>
      <c r="C137" s="221"/>
      <c r="D137" s="187" t="s">
        <v>157</v>
      </c>
      <c r="E137" s="222" t="s">
        <v>19</v>
      </c>
      <c r="F137" s="223" t="s">
        <v>494</v>
      </c>
      <c r="G137" s="221"/>
      <c r="H137" s="222" t="s">
        <v>19</v>
      </c>
      <c r="I137" s="224"/>
      <c r="J137" s="221"/>
      <c r="K137" s="221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157</v>
      </c>
      <c r="AU137" s="229" t="s">
        <v>83</v>
      </c>
      <c r="AV137" s="15" t="s">
        <v>81</v>
      </c>
      <c r="AW137" s="15" t="s">
        <v>35</v>
      </c>
      <c r="AX137" s="15" t="s">
        <v>73</v>
      </c>
      <c r="AY137" s="229" t="s">
        <v>145</v>
      </c>
    </row>
    <row r="138" spans="2:51" s="13" customFormat="1" ht="11.25">
      <c r="B138" s="194"/>
      <c r="C138" s="195"/>
      <c r="D138" s="187" t="s">
        <v>157</v>
      </c>
      <c r="E138" s="196" t="s">
        <v>19</v>
      </c>
      <c r="F138" s="197" t="s">
        <v>994</v>
      </c>
      <c r="G138" s="195"/>
      <c r="H138" s="198">
        <v>147.72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157</v>
      </c>
      <c r="AU138" s="204" t="s">
        <v>83</v>
      </c>
      <c r="AV138" s="13" t="s">
        <v>83</v>
      </c>
      <c r="AW138" s="13" t="s">
        <v>35</v>
      </c>
      <c r="AX138" s="13" t="s">
        <v>73</v>
      </c>
      <c r="AY138" s="204" t="s">
        <v>145</v>
      </c>
    </row>
    <row r="139" spans="2:51" s="14" customFormat="1" ht="11.25">
      <c r="B139" s="205"/>
      <c r="C139" s="206"/>
      <c r="D139" s="187" t="s">
        <v>157</v>
      </c>
      <c r="E139" s="207" t="s">
        <v>19</v>
      </c>
      <c r="F139" s="208" t="s">
        <v>158</v>
      </c>
      <c r="G139" s="206"/>
      <c r="H139" s="209">
        <v>147.72</v>
      </c>
      <c r="I139" s="210"/>
      <c r="J139" s="206"/>
      <c r="K139" s="206"/>
      <c r="L139" s="211"/>
      <c r="M139" s="216"/>
      <c r="N139" s="217"/>
      <c r="O139" s="217"/>
      <c r="P139" s="217"/>
      <c r="Q139" s="217"/>
      <c r="R139" s="217"/>
      <c r="S139" s="217"/>
      <c r="T139" s="218"/>
      <c r="AT139" s="215" t="s">
        <v>157</v>
      </c>
      <c r="AU139" s="215" t="s">
        <v>83</v>
      </c>
      <c r="AV139" s="14" t="s">
        <v>159</v>
      </c>
      <c r="AW139" s="14" t="s">
        <v>35</v>
      </c>
      <c r="AX139" s="14" t="s">
        <v>81</v>
      </c>
      <c r="AY139" s="215" t="s">
        <v>145</v>
      </c>
    </row>
    <row r="140" spans="1:65" s="2" customFormat="1" ht="16.5" customHeight="1">
      <c r="A140" s="35"/>
      <c r="B140" s="36"/>
      <c r="C140" s="174" t="s">
        <v>282</v>
      </c>
      <c r="D140" s="174" t="s">
        <v>148</v>
      </c>
      <c r="E140" s="175" t="s">
        <v>496</v>
      </c>
      <c r="F140" s="176" t="s">
        <v>497</v>
      </c>
      <c r="G140" s="177" t="s">
        <v>230</v>
      </c>
      <c r="H140" s="178">
        <v>147.72</v>
      </c>
      <c r="I140" s="179"/>
      <c r="J140" s="180">
        <f>ROUND(I140*H140,2)</f>
        <v>0</v>
      </c>
      <c r="K140" s="176" t="s">
        <v>151</v>
      </c>
      <c r="L140" s="40"/>
      <c r="M140" s="181" t="s">
        <v>19</v>
      </c>
      <c r="N140" s="182" t="s">
        <v>44</v>
      </c>
      <c r="O140" s="65"/>
      <c r="P140" s="183">
        <f>O140*H140</f>
        <v>0</v>
      </c>
      <c r="Q140" s="183">
        <v>0.00127</v>
      </c>
      <c r="R140" s="183">
        <f>Q140*H140</f>
        <v>0.1876044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159</v>
      </c>
      <c r="AT140" s="185" t="s">
        <v>148</v>
      </c>
      <c r="AU140" s="185" t="s">
        <v>83</v>
      </c>
      <c r="AY140" s="18" t="s">
        <v>145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81</v>
      </c>
      <c r="BK140" s="186">
        <f>ROUND(I140*H140,2)</f>
        <v>0</v>
      </c>
      <c r="BL140" s="18" t="s">
        <v>159</v>
      </c>
      <c r="BM140" s="185" t="s">
        <v>995</v>
      </c>
    </row>
    <row r="141" spans="1:47" s="2" customFormat="1" ht="11.25">
      <c r="A141" s="35"/>
      <c r="B141" s="36"/>
      <c r="C141" s="37"/>
      <c r="D141" s="187" t="s">
        <v>154</v>
      </c>
      <c r="E141" s="37"/>
      <c r="F141" s="188" t="s">
        <v>497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154</v>
      </c>
      <c r="AU141" s="18" t="s">
        <v>83</v>
      </c>
    </row>
    <row r="142" spans="1:47" s="2" customFormat="1" ht="11.25">
      <c r="A142" s="35"/>
      <c r="B142" s="36"/>
      <c r="C142" s="37"/>
      <c r="D142" s="192" t="s">
        <v>155</v>
      </c>
      <c r="E142" s="37"/>
      <c r="F142" s="193" t="s">
        <v>499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155</v>
      </c>
      <c r="AU142" s="18" t="s">
        <v>83</v>
      </c>
    </row>
    <row r="143" spans="2:51" s="13" customFormat="1" ht="11.25">
      <c r="B143" s="194"/>
      <c r="C143" s="195"/>
      <c r="D143" s="187" t="s">
        <v>157</v>
      </c>
      <c r="E143" s="196" t="s">
        <v>19</v>
      </c>
      <c r="F143" s="197" t="s">
        <v>996</v>
      </c>
      <c r="G143" s="195"/>
      <c r="H143" s="198">
        <v>147.72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157</v>
      </c>
      <c r="AU143" s="204" t="s">
        <v>83</v>
      </c>
      <c r="AV143" s="13" t="s">
        <v>83</v>
      </c>
      <c r="AW143" s="13" t="s">
        <v>35</v>
      </c>
      <c r="AX143" s="13" t="s">
        <v>73</v>
      </c>
      <c r="AY143" s="204" t="s">
        <v>145</v>
      </c>
    </row>
    <row r="144" spans="2:51" s="14" customFormat="1" ht="11.25">
      <c r="B144" s="205"/>
      <c r="C144" s="206"/>
      <c r="D144" s="187" t="s">
        <v>157</v>
      </c>
      <c r="E144" s="207" t="s">
        <v>19</v>
      </c>
      <c r="F144" s="208" t="s">
        <v>158</v>
      </c>
      <c r="G144" s="206"/>
      <c r="H144" s="209">
        <v>147.72</v>
      </c>
      <c r="I144" s="210"/>
      <c r="J144" s="206"/>
      <c r="K144" s="206"/>
      <c r="L144" s="211"/>
      <c r="M144" s="216"/>
      <c r="N144" s="217"/>
      <c r="O144" s="217"/>
      <c r="P144" s="217"/>
      <c r="Q144" s="217"/>
      <c r="R144" s="217"/>
      <c r="S144" s="217"/>
      <c r="T144" s="218"/>
      <c r="AT144" s="215" t="s">
        <v>157</v>
      </c>
      <c r="AU144" s="215" t="s">
        <v>83</v>
      </c>
      <c r="AV144" s="14" t="s">
        <v>159</v>
      </c>
      <c r="AW144" s="14" t="s">
        <v>35</v>
      </c>
      <c r="AX144" s="14" t="s">
        <v>81</v>
      </c>
      <c r="AY144" s="215" t="s">
        <v>145</v>
      </c>
    </row>
    <row r="145" spans="1:65" s="2" customFormat="1" ht="16.5" customHeight="1">
      <c r="A145" s="35"/>
      <c r="B145" s="36"/>
      <c r="C145" s="230" t="s">
        <v>292</v>
      </c>
      <c r="D145" s="230" t="s">
        <v>307</v>
      </c>
      <c r="E145" s="231" t="s">
        <v>808</v>
      </c>
      <c r="F145" s="232" t="s">
        <v>809</v>
      </c>
      <c r="G145" s="233" t="s">
        <v>503</v>
      </c>
      <c r="H145" s="234">
        <v>3.693</v>
      </c>
      <c r="I145" s="235"/>
      <c r="J145" s="236">
        <f>ROUND(I145*H145,2)</f>
        <v>0</v>
      </c>
      <c r="K145" s="232" t="s">
        <v>151</v>
      </c>
      <c r="L145" s="237"/>
      <c r="M145" s="238" t="s">
        <v>19</v>
      </c>
      <c r="N145" s="239" t="s">
        <v>44</v>
      </c>
      <c r="O145" s="65"/>
      <c r="P145" s="183">
        <f>O145*H145</f>
        <v>0</v>
      </c>
      <c r="Q145" s="183">
        <v>0.001</v>
      </c>
      <c r="R145" s="183">
        <f>Q145*H145</f>
        <v>0.003693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206</v>
      </c>
      <c r="AT145" s="185" t="s">
        <v>307</v>
      </c>
      <c r="AU145" s="185" t="s">
        <v>83</v>
      </c>
      <c r="AY145" s="18" t="s">
        <v>145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81</v>
      </c>
      <c r="BK145" s="186">
        <f>ROUND(I145*H145,2)</f>
        <v>0</v>
      </c>
      <c r="BL145" s="18" t="s">
        <v>159</v>
      </c>
      <c r="BM145" s="185" t="s">
        <v>997</v>
      </c>
    </row>
    <row r="146" spans="1:47" s="2" customFormat="1" ht="11.25">
      <c r="A146" s="35"/>
      <c r="B146" s="36"/>
      <c r="C146" s="37"/>
      <c r="D146" s="187" t="s">
        <v>154</v>
      </c>
      <c r="E146" s="37"/>
      <c r="F146" s="188" t="s">
        <v>809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154</v>
      </c>
      <c r="AU146" s="18" t="s">
        <v>83</v>
      </c>
    </row>
    <row r="147" spans="1:47" s="2" customFormat="1" ht="11.25">
      <c r="A147" s="35"/>
      <c r="B147" s="36"/>
      <c r="C147" s="37"/>
      <c r="D147" s="192" t="s">
        <v>155</v>
      </c>
      <c r="E147" s="37"/>
      <c r="F147" s="193" t="s">
        <v>811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155</v>
      </c>
      <c r="AU147" s="18" t="s">
        <v>83</v>
      </c>
    </row>
    <row r="148" spans="2:51" s="13" customFormat="1" ht="11.25">
      <c r="B148" s="194"/>
      <c r="C148" s="195"/>
      <c r="D148" s="187" t="s">
        <v>157</v>
      </c>
      <c r="E148" s="196" t="s">
        <v>19</v>
      </c>
      <c r="F148" s="197" t="s">
        <v>998</v>
      </c>
      <c r="G148" s="195"/>
      <c r="H148" s="198">
        <v>3.693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157</v>
      </c>
      <c r="AU148" s="204" t="s">
        <v>83</v>
      </c>
      <c r="AV148" s="13" t="s">
        <v>83</v>
      </c>
      <c r="AW148" s="13" t="s">
        <v>35</v>
      </c>
      <c r="AX148" s="13" t="s">
        <v>73</v>
      </c>
      <c r="AY148" s="204" t="s">
        <v>145</v>
      </c>
    </row>
    <row r="149" spans="2:51" s="14" customFormat="1" ht="11.25">
      <c r="B149" s="205"/>
      <c r="C149" s="206"/>
      <c r="D149" s="187" t="s">
        <v>157</v>
      </c>
      <c r="E149" s="207" t="s">
        <v>19</v>
      </c>
      <c r="F149" s="208" t="s">
        <v>158</v>
      </c>
      <c r="G149" s="206"/>
      <c r="H149" s="209">
        <v>3.693</v>
      </c>
      <c r="I149" s="210"/>
      <c r="J149" s="206"/>
      <c r="K149" s="206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5" t="s">
        <v>157</v>
      </c>
      <c r="AU149" s="215" t="s">
        <v>83</v>
      </c>
      <c r="AV149" s="14" t="s">
        <v>159</v>
      </c>
      <c r="AW149" s="14" t="s">
        <v>35</v>
      </c>
      <c r="AX149" s="14" t="s">
        <v>81</v>
      </c>
      <c r="AY149" s="215" t="s">
        <v>145</v>
      </c>
    </row>
    <row r="150" spans="1:65" s="2" customFormat="1" ht="33" customHeight="1">
      <c r="A150" s="35"/>
      <c r="B150" s="36"/>
      <c r="C150" s="174" t="s">
        <v>299</v>
      </c>
      <c r="D150" s="174" t="s">
        <v>148</v>
      </c>
      <c r="E150" s="175" t="s">
        <v>507</v>
      </c>
      <c r="F150" s="176" t="s">
        <v>508</v>
      </c>
      <c r="G150" s="177" t="s">
        <v>230</v>
      </c>
      <c r="H150" s="178">
        <v>147.72</v>
      </c>
      <c r="I150" s="179"/>
      <c r="J150" s="180">
        <f>ROUND(I150*H150,2)</f>
        <v>0</v>
      </c>
      <c r="K150" s="176" t="s">
        <v>151</v>
      </c>
      <c r="L150" s="40"/>
      <c r="M150" s="181" t="s">
        <v>19</v>
      </c>
      <c r="N150" s="182" t="s">
        <v>44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159</v>
      </c>
      <c r="AT150" s="185" t="s">
        <v>148</v>
      </c>
      <c r="AU150" s="185" t="s">
        <v>83</v>
      </c>
      <c r="AY150" s="18" t="s">
        <v>145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81</v>
      </c>
      <c r="BK150" s="186">
        <f>ROUND(I150*H150,2)</f>
        <v>0</v>
      </c>
      <c r="BL150" s="18" t="s">
        <v>159</v>
      </c>
      <c r="BM150" s="185" t="s">
        <v>999</v>
      </c>
    </row>
    <row r="151" spans="1:47" s="2" customFormat="1" ht="29.25">
      <c r="A151" s="35"/>
      <c r="B151" s="36"/>
      <c r="C151" s="37"/>
      <c r="D151" s="187" t="s">
        <v>154</v>
      </c>
      <c r="E151" s="37"/>
      <c r="F151" s="188" t="s">
        <v>510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154</v>
      </c>
      <c r="AU151" s="18" t="s">
        <v>83</v>
      </c>
    </row>
    <row r="152" spans="1:47" s="2" customFormat="1" ht="11.25">
      <c r="A152" s="35"/>
      <c r="B152" s="36"/>
      <c r="C152" s="37"/>
      <c r="D152" s="192" t="s">
        <v>155</v>
      </c>
      <c r="E152" s="37"/>
      <c r="F152" s="193" t="s">
        <v>511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155</v>
      </c>
      <c r="AU152" s="18" t="s">
        <v>83</v>
      </c>
    </row>
    <row r="153" spans="2:51" s="13" customFormat="1" ht="11.25">
      <c r="B153" s="194"/>
      <c r="C153" s="195"/>
      <c r="D153" s="187" t="s">
        <v>157</v>
      </c>
      <c r="E153" s="196" t="s">
        <v>19</v>
      </c>
      <c r="F153" s="197" t="s">
        <v>996</v>
      </c>
      <c r="G153" s="195"/>
      <c r="H153" s="198">
        <v>147.72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157</v>
      </c>
      <c r="AU153" s="204" t="s">
        <v>83</v>
      </c>
      <c r="AV153" s="13" t="s">
        <v>83</v>
      </c>
      <c r="AW153" s="13" t="s">
        <v>35</v>
      </c>
      <c r="AX153" s="13" t="s">
        <v>73</v>
      </c>
      <c r="AY153" s="204" t="s">
        <v>145</v>
      </c>
    </row>
    <row r="154" spans="2:51" s="14" customFormat="1" ht="11.25">
      <c r="B154" s="205"/>
      <c r="C154" s="206"/>
      <c r="D154" s="187" t="s">
        <v>157</v>
      </c>
      <c r="E154" s="207" t="s">
        <v>19</v>
      </c>
      <c r="F154" s="208" t="s">
        <v>158</v>
      </c>
      <c r="G154" s="206"/>
      <c r="H154" s="209">
        <v>147.72</v>
      </c>
      <c r="I154" s="210"/>
      <c r="J154" s="206"/>
      <c r="K154" s="206"/>
      <c r="L154" s="211"/>
      <c r="M154" s="216"/>
      <c r="N154" s="217"/>
      <c r="O154" s="217"/>
      <c r="P154" s="217"/>
      <c r="Q154" s="217"/>
      <c r="R154" s="217"/>
      <c r="S154" s="217"/>
      <c r="T154" s="218"/>
      <c r="AT154" s="215" t="s">
        <v>157</v>
      </c>
      <c r="AU154" s="215" t="s">
        <v>83</v>
      </c>
      <c r="AV154" s="14" t="s">
        <v>159</v>
      </c>
      <c r="AW154" s="14" t="s">
        <v>35</v>
      </c>
      <c r="AX154" s="14" t="s">
        <v>81</v>
      </c>
      <c r="AY154" s="215" t="s">
        <v>145</v>
      </c>
    </row>
    <row r="155" spans="1:65" s="2" customFormat="1" ht="16.5" customHeight="1">
      <c r="A155" s="35"/>
      <c r="B155" s="36"/>
      <c r="C155" s="174" t="s">
        <v>306</v>
      </c>
      <c r="D155" s="174" t="s">
        <v>148</v>
      </c>
      <c r="E155" s="175" t="s">
        <v>512</v>
      </c>
      <c r="F155" s="176" t="s">
        <v>513</v>
      </c>
      <c r="G155" s="177" t="s">
        <v>230</v>
      </c>
      <c r="H155" s="178">
        <v>147.72</v>
      </c>
      <c r="I155" s="179"/>
      <c r="J155" s="180">
        <f>ROUND(I155*H155,2)</f>
        <v>0</v>
      </c>
      <c r="K155" s="176" t="s">
        <v>151</v>
      </c>
      <c r="L155" s="40"/>
      <c r="M155" s="181" t="s">
        <v>19</v>
      </c>
      <c r="N155" s="182" t="s">
        <v>44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159</v>
      </c>
      <c r="AT155" s="185" t="s">
        <v>148</v>
      </c>
      <c r="AU155" s="185" t="s">
        <v>83</v>
      </c>
      <c r="AY155" s="18" t="s">
        <v>145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81</v>
      </c>
      <c r="BK155" s="186">
        <f>ROUND(I155*H155,2)</f>
        <v>0</v>
      </c>
      <c r="BL155" s="18" t="s">
        <v>159</v>
      </c>
      <c r="BM155" s="185" t="s">
        <v>1000</v>
      </c>
    </row>
    <row r="156" spans="1:47" s="2" customFormat="1" ht="11.25">
      <c r="A156" s="35"/>
      <c r="B156" s="36"/>
      <c r="C156" s="37"/>
      <c r="D156" s="187" t="s">
        <v>154</v>
      </c>
      <c r="E156" s="37"/>
      <c r="F156" s="188" t="s">
        <v>515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154</v>
      </c>
      <c r="AU156" s="18" t="s">
        <v>83</v>
      </c>
    </row>
    <row r="157" spans="1:47" s="2" customFormat="1" ht="11.25">
      <c r="A157" s="35"/>
      <c r="B157" s="36"/>
      <c r="C157" s="37"/>
      <c r="D157" s="192" t="s">
        <v>155</v>
      </c>
      <c r="E157" s="37"/>
      <c r="F157" s="193" t="s">
        <v>516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155</v>
      </c>
      <c r="AU157" s="18" t="s">
        <v>83</v>
      </c>
    </row>
    <row r="158" spans="2:51" s="13" customFormat="1" ht="11.25">
      <c r="B158" s="194"/>
      <c r="C158" s="195"/>
      <c r="D158" s="187" t="s">
        <v>157</v>
      </c>
      <c r="E158" s="196" t="s">
        <v>19</v>
      </c>
      <c r="F158" s="197" t="s">
        <v>996</v>
      </c>
      <c r="G158" s="195"/>
      <c r="H158" s="198">
        <v>147.72</v>
      </c>
      <c r="I158" s="199"/>
      <c r="J158" s="195"/>
      <c r="K158" s="195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157</v>
      </c>
      <c r="AU158" s="204" t="s">
        <v>83</v>
      </c>
      <c r="AV158" s="13" t="s">
        <v>83</v>
      </c>
      <c r="AW158" s="13" t="s">
        <v>35</v>
      </c>
      <c r="AX158" s="13" t="s">
        <v>73</v>
      </c>
      <c r="AY158" s="204" t="s">
        <v>145</v>
      </c>
    </row>
    <row r="159" spans="2:51" s="14" customFormat="1" ht="11.25">
      <c r="B159" s="205"/>
      <c r="C159" s="206"/>
      <c r="D159" s="187" t="s">
        <v>157</v>
      </c>
      <c r="E159" s="207" t="s">
        <v>19</v>
      </c>
      <c r="F159" s="208" t="s">
        <v>158</v>
      </c>
      <c r="G159" s="206"/>
      <c r="H159" s="209">
        <v>147.72</v>
      </c>
      <c r="I159" s="210"/>
      <c r="J159" s="206"/>
      <c r="K159" s="206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5" t="s">
        <v>157</v>
      </c>
      <c r="AU159" s="215" t="s">
        <v>83</v>
      </c>
      <c r="AV159" s="14" t="s">
        <v>159</v>
      </c>
      <c r="AW159" s="14" t="s">
        <v>35</v>
      </c>
      <c r="AX159" s="14" t="s">
        <v>81</v>
      </c>
      <c r="AY159" s="215" t="s">
        <v>145</v>
      </c>
    </row>
    <row r="160" spans="1:65" s="2" customFormat="1" ht="21.75" customHeight="1">
      <c r="A160" s="35"/>
      <c r="B160" s="36"/>
      <c r="C160" s="174" t="s">
        <v>313</v>
      </c>
      <c r="D160" s="174" t="s">
        <v>148</v>
      </c>
      <c r="E160" s="175" t="s">
        <v>518</v>
      </c>
      <c r="F160" s="176" t="s">
        <v>519</v>
      </c>
      <c r="G160" s="177" t="s">
        <v>264</v>
      </c>
      <c r="H160" s="178">
        <v>2.216</v>
      </c>
      <c r="I160" s="179"/>
      <c r="J160" s="180">
        <f>ROUND(I160*H160,2)</f>
        <v>0</v>
      </c>
      <c r="K160" s="176" t="s">
        <v>151</v>
      </c>
      <c r="L160" s="40"/>
      <c r="M160" s="181" t="s">
        <v>19</v>
      </c>
      <c r="N160" s="182" t="s">
        <v>44</v>
      </c>
      <c r="O160" s="65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159</v>
      </c>
      <c r="AT160" s="185" t="s">
        <v>148</v>
      </c>
      <c r="AU160" s="185" t="s">
        <v>83</v>
      </c>
      <c r="AY160" s="18" t="s">
        <v>145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81</v>
      </c>
      <c r="BK160" s="186">
        <f>ROUND(I160*H160,2)</f>
        <v>0</v>
      </c>
      <c r="BL160" s="18" t="s">
        <v>159</v>
      </c>
      <c r="BM160" s="185" t="s">
        <v>1001</v>
      </c>
    </row>
    <row r="161" spans="1:47" s="2" customFormat="1" ht="11.25">
      <c r="A161" s="35"/>
      <c r="B161" s="36"/>
      <c r="C161" s="37"/>
      <c r="D161" s="187" t="s">
        <v>154</v>
      </c>
      <c r="E161" s="37"/>
      <c r="F161" s="188" t="s">
        <v>521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154</v>
      </c>
      <c r="AU161" s="18" t="s">
        <v>83</v>
      </c>
    </row>
    <row r="162" spans="1:47" s="2" customFormat="1" ht="11.25">
      <c r="A162" s="35"/>
      <c r="B162" s="36"/>
      <c r="C162" s="37"/>
      <c r="D162" s="192" t="s">
        <v>155</v>
      </c>
      <c r="E162" s="37"/>
      <c r="F162" s="193" t="s">
        <v>522</v>
      </c>
      <c r="G162" s="37"/>
      <c r="H162" s="37"/>
      <c r="I162" s="189"/>
      <c r="J162" s="37"/>
      <c r="K162" s="37"/>
      <c r="L162" s="40"/>
      <c r="M162" s="190"/>
      <c r="N162" s="191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155</v>
      </c>
      <c r="AU162" s="18" t="s">
        <v>83</v>
      </c>
    </row>
    <row r="163" spans="2:51" s="13" customFormat="1" ht="11.25">
      <c r="B163" s="194"/>
      <c r="C163" s="195"/>
      <c r="D163" s="187" t="s">
        <v>157</v>
      </c>
      <c r="E163" s="196" t="s">
        <v>19</v>
      </c>
      <c r="F163" s="197" t="s">
        <v>1002</v>
      </c>
      <c r="G163" s="195"/>
      <c r="H163" s="198">
        <v>2.216</v>
      </c>
      <c r="I163" s="199"/>
      <c r="J163" s="195"/>
      <c r="K163" s="195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157</v>
      </c>
      <c r="AU163" s="204" t="s">
        <v>83</v>
      </c>
      <c r="AV163" s="13" t="s">
        <v>83</v>
      </c>
      <c r="AW163" s="13" t="s">
        <v>35</v>
      </c>
      <c r="AX163" s="13" t="s">
        <v>73</v>
      </c>
      <c r="AY163" s="204" t="s">
        <v>145</v>
      </c>
    </row>
    <row r="164" spans="2:51" s="14" customFormat="1" ht="11.25">
      <c r="B164" s="205"/>
      <c r="C164" s="206"/>
      <c r="D164" s="187" t="s">
        <v>157</v>
      </c>
      <c r="E164" s="207" t="s">
        <v>19</v>
      </c>
      <c r="F164" s="208" t="s">
        <v>158</v>
      </c>
      <c r="G164" s="206"/>
      <c r="H164" s="209">
        <v>2.216</v>
      </c>
      <c r="I164" s="210"/>
      <c r="J164" s="206"/>
      <c r="K164" s="206"/>
      <c r="L164" s="211"/>
      <c r="M164" s="216"/>
      <c r="N164" s="217"/>
      <c r="O164" s="217"/>
      <c r="P164" s="217"/>
      <c r="Q164" s="217"/>
      <c r="R164" s="217"/>
      <c r="S164" s="217"/>
      <c r="T164" s="218"/>
      <c r="AT164" s="215" t="s">
        <v>157</v>
      </c>
      <c r="AU164" s="215" t="s">
        <v>83</v>
      </c>
      <c r="AV164" s="14" t="s">
        <v>159</v>
      </c>
      <c r="AW164" s="14" t="s">
        <v>35</v>
      </c>
      <c r="AX164" s="14" t="s">
        <v>81</v>
      </c>
      <c r="AY164" s="215" t="s">
        <v>145</v>
      </c>
    </row>
    <row r="165" spans="1:65" s="2" customFormat="1" ht="24.2" customHeight="1">
      <c r="A165" s="35"/>
      <c r="B165" s="36"/>
      <c r="C165" s="174" t="s">
        <v>321</v>
      </c>
      <c r="D165" s="174" t="s">
        <v>148</v>
      </c>
      <c r="E165" s="175" t="s">
        <v>525</v>
      </c>
      <c r="F165" s="176" t="s">
        <v>526</v>
      </c>
      <c r="G165" s="177" t="s">
        <v>264</v>
      </c>
      <c r="H165" s="178">
        <v>22.16</v>
      </c>
      <c r="I165" s="179"/>
      <c r="J165" s="180">
        <f>ROUND(I165*H165,2)</f>
        <v>0</v>
      </c>
      <c r="K165" s="176" t="s">
        <v>151</v>
      </c>
      <c r="L165" s="40"/>
      <c r="M165" s="181" t="s">
        <v>19</v>
      </c>
      <c r="N165" s="182" t="s">
        <v>44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159</v>
      </c>
      <c r="AT165" s="185" t="s">
        <v>148</v>
      </c>
      <c r="AU165" s="185" t="s">
        <v>83</v>
      </c>
      <c r="AY165" s="18" t="s">
        <v>145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81</v>
      </c>
      <c r="BK165" s="186">
        <f>ROUND(I165*H165,2)</f>
        <v>0</v>
      </c>
      <c r="BL165" s="18" t="s">
        <v>159</v>
      </c>
      <c r="BM165" s="185" t="s">
        <v>1003</v>
      </c>
    </row>
    <row r="166" spans="1:47" s="2" customFormat="1" ht="19.5">
      <c r="A166" s="35"/>
      <c r="B166" s="36"/>
      <c r="C166" s="37"/>
      <c r="D166" s="187" t="s">
        <v>154</v>
      </c>
      <c r="E166" s="37"/>
      <c r="F166" s="188" t="s">
        <v>528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154</v>
      </c>
      <c r="AU166" s="18" t="s">
        <v>83</v>
      </c>
    </row>
    <row r="167" spans="1:47" s="2" customFormat="1" ht="11.25">
      <c r="A167" s="35"/>
      <c r="B167" s="36"/>
      <c r="C167" s="37"/>
      <c r="D167" s="192" t="s">
        <v>155</v>
      </c>
      <c r="E167" s="37"/>
      <c r="F167" s="193" t="s">
        <v>529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155</v>
      </c>
      <c r="AU167" s="18" t="s">
        <v>83</v>
      </c>
    </row>
    <row r="168" spans="2:51" s="13" customFormat="1" ht="11.25">
      <c r="B168" s="194"/>
      <c r="C168" s="195"/>
      <c r="D168" s="187" t="s">
        <v>157</v>
      </c>
      <c r="E168" s="196" t="s">
        <v>19</v>
      </c>
      <c r="F168" s="197" t="s">
        <v>1004</v>
      </c>
      <c r="G168" s="195"/>
      <c r="H168" s="198">
        <v>22.16</v>
      </c>
      <c r="I168" s="199"/>
      <c r="J168" s="195"/>
      <c r="K168" s="195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157</v>
      </c>
      <c r="AU168" s="204" t="s">
        <v>83</v>
      </c>
      <c r="AV168" s="13" t="s">
        <v>83</v>
      </c>
      <c r="AW168" s="13" t="s">
        <v>35</v>
      </c>
      <c r="AX168" s="13" t="s">
        <v>73</v>
      </c>
      <c r="AY168" s="204" t="s">
        <v>145</v>
      </c>
    </row>
    <row r="169" spans="2:51" s="14" customFormat="1" ht="11.25">
      <c r="B169" s="205"/>
      <c r="C169" s="206"/>
      <c r="D169" s="187" t="s">
        <v>157</v>
      </c>
      <c r="E169" s="207" t="s">
        <v>19</v>
      </c>
      <c r="F169" s="208" t="s">
        <v>158</v>
      </c>
      <c r="G169" s="206"/>
      <c r="H169" s="209">
        <v>22.16</v>
      </c>
      <c r="I169" s="210"/>
      <c r="J169" s="206"/>
      <c r="K169" s="206"/>
      <c r="L169" s="211"/>
      <c r="M169" s="216"/>
      <c r="N169" s="217"/>
      <c r="O169" s="217"/>
      <c r="P169" s="217"/>
      <c r="Q169" s="217"/>
      <c r="R169" s="217"/>
      <c r="S169" s="217"/>
      <c r="T169" s="218"/>
      <c r="AT169" s="215" t="s">
        <v>157</v>
      </c>
      <c r="AU169" s="215" t="s">
        <v>83</v>
      </c>
      <c r="AV169" s="14" t="s">
        <v>159</v>
      </c>
      <c r="AW169" s="14" t="s">
        <v>35</v>
      </c>
      <c r="AX169" s="14" t="s">
        <v>81</v>
      </c>
      <c r="AY169" s="215" t="s">
        <v>145</v>
      </c>
    </row>
    <row r="170" spans="2:63" s="12" customFormat="1" ht="22.9" customHeight="1">
      <c r="B170" s="158"/>
      <c r="C170" s="159"/>
      <c r="D170" s="160" t="s">
        <v>72</v>
      </c>
      <c r="E170" s="172" t="s">
        <v>144</v>
      </c>
      <c r="F170" s="172" t="s">
        <v>540</v>
      </c>
      <c r="G170" s="159"/>
      <c r="H170" s="159"/>
      <c r="I170" s="162"/>
      <c r="J170" s="173">
        <f>BK170</f>
        <v>0</v>
      </c>
      <c r="K170" s="159"/>
      <c r="L170" s="164"/>
      <c r="M170" s="165"/>
      <c r="N170" s="166"/>
      <c r="O170" s="166"/>
      <c r="P170" s="167">
        <f>SUM(P171:P237)</f>
        <v>0</v>
      </c>
      <c r="Q170" s="166"/>
      <c r="R170" s="167">
        <f>SUM(R171:R237)</f>
        <v>95.84609608</v>
      </c>
      <c r="S170" s="166"/>
      <c r="T170" s="168">
        <f>SUM(T171:T237)</f>
        <v>0</v>
      </c>
      <c r="AR170" s="169" t="s">
        <v>81</v>
      </c>
      <c r="AT170" s="170" t="s">
        <v>72</v>
      </c>
      <c r="AU170" s="170" t="s">
        <v>81</v>
      </c>
      <c r="AY170" s="169" t="s">
        <v>145</v>
      </c>
      <c r="BK170" s="171">
        <f>SUM(BK171:BK237)</f>
        <v>0</v>
      </c>
    </row>
    <row r="171" spans="1:65" s="2" customFormat="1" ht="16.5" customHeight="1">
      <c r="A171" s="35"/>
      <c r="B171" s="36"/>
      <c r="C171" s="174" t="s">
        <v>8</v>
      </c>
      <c r="D171" s="174" t="s">
        <v>148</v>
      </c>
      <c r="E171" s="175" t="s">
        <v>542</v>
      </c>
      <c r="F171" s="176" t="s">
        <v>543</v>
      </c>
      <c r="G171" s="177" t="s">
        <v>264</v>
      </c>
      <c r="H171" s="178">
        <v>0.115</v>
      </c>
      <c r="I171" s="179"/>
      <c r="J171" s="180">
        <f>ROUND(I171*H171,2)</f>
        <v>0</v>
      </c>
      <c r="K171" s="176" t="s">
        <v>151</v>
      </c>
      <c r="L171" s="40"/>
      <c r="M171" s="181" t="s">
        <v>19</v>
      </c>
      <c r="N171" s="182" t="s">
        <v>44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159</v>
      </c>
      <c r="AT171" s="185" t="s">
        <v>148</v>
      </c>
      <c r="AU171" s="185" t="s">
        <v>83</v>
      </c>
      <c r="AY171" s="18" t="s">
        <v>145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81</v>
      </c>
      <c r="BK171" s="186">
        <f>ROUND(I171*H171,2)</f>
        <v>0</v>
      </c>
      <c r="BL171" s="18" t="s">
        <v>159</v>
      </c>
      <c r="BM171" s="185" t="s">
        <v>1005</v>
      </c>
    </row>
    <row r="172" spans="1:47" s="2" customFormat="1" ht="11.25">
      <c r="A172" s="35"/>
      <c r="B172" s="36"/>
      <c r="C172" s="37"/>
      <c r="D172" s="187" t="s">
        <v>154</v>
      </c>
      <c r="E172" s="37"/>
      <c r="F172" s="188" t="s">
        <v>545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154</v>
      </c>
      <c r="AU172" s="18" t="s">
        <v>83</v>
      </c>
    </row>
    <row r="173" spans="1:47" s="2" customFormat="1" ht="11.25">
      <c r="A173" s="35"/>
      <c r="B173" s="36"/>
      <c r="C173" s="37"/>
      <c r="D173" s="192" t="s">
        <v>155</v>
      </c>
      <c r="E173" s="37"/>
      <c r="F173" s="193" t="s">
        <v>546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155</v>
      </c>
      <c r="AU173" s="18" t="s">
        <v>83</v>
      </c>
    </row>
    <row r="174" spans="1:47" s="2" customFormat="1" ht="39">
      <c r="A174" s="35"/>
      <c r="B174" s="36"/>
      <c r="C174" s="37"/>
      <c r="D174" s="187" t="s">
        <v>183</v>
      </c>
      <c r="E174" s="37"/>
      <c r="F174" s="219" t="s">
        <v>547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183</v>
      </c>
      <c r="AU174" s="18" t="s">
        <v>83</v>
      </c>
    </row>
    <row r="175" spans="2:51" s="15" customFormat="1" ht="11.25">
      <c r="B175" s="220"/>
      <c r="C175" s="221"/>
      <c r="D175" s="187" t="s">
        <v>157</v>
      </c>
      <c r="E175" s="222" t="s">
        <v>19</v>
      </c>
      <c r="F175" s="223" t="s">
        <v>1006</v>
      </c>
      <c r="G175" s="221"/>
      <c r="H175" s="222" t="s">
        <v>19</v>
      </c>
      <c r="I175" s="224"/>
      <c r="J175" s="221"/>
      <c r="K175" s="221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157</v>
      </c>
      <c r="AU175" s="229" t="s">
        <v>83</v>
      </c>
      <c r="AV175" s="15" t="s">
        <v>81</v>
      </c>
      <c r="AW175" s="15" t="s">
        <v>35</v>
      </c>
      <c r="AX175" s="15" t="s">
        <v>73</v>
      </c>
      <c r="AY175" s="229" t="s">
        <v>145</v>
      </c>
    </row>
    <row r="176" spans="2:51" s="13" customFormat="1" ht="11.25">
      <c r="B176" s="194"/>
      <c r="C176" s="195"/>
      <c r="D176" s="187" t="s">
        <v>157</v>
      </c>
      <c r="E176" s="196" t="s">
        <v>19</v>
      </c>
      <c r="F176" s="197" t="s">
        <v>1007</v>
      </c>
      <c r="G176" s="195"/>
      <c r="H176" s="198">
        <v>0.115</v>
      </c>
      <c r="I176" s="199"/>
      <c r="J176" s="195"/>
      <c r="K176" s="195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157</v>
      </c>
      <c r="AU176" s="204" t="s">
        <v>83</v>
      </c>
      <c r="AV176" s="13" t="s">
        <v>83</v>
      </c>
      <c r="AW176" s="13" t="s">
        <v>35</v>
      </c>
      <c r="AX176" s="13" t="s">
        <v>73</v>
      </c>
      <c r="AY176" s="204" t="s">
        <v>145</v>
      </c>
    </row>
    <row r="177" spans="2:51" s="14" customFormat="1" ht="11.25">
      <c r="B177" s="205"/>
      <c r="C177" s="206"/>
      <c r="D177" s="187" t="s">
        <v>157</v>
      </c>
      <c r="E177" s="207" t="s">
        <v>19</v>
      </c>
      <c r="F177" s="208" t="s">
        <v>158</v>
      </c>
      <c r="G177" s="206"/>
      <c r="H177" s="209">
        <v>0.115</v>
      </c>
      <c r="I177" s="210"/>
      <c r="J177" s="206"/>
      <c r="K177" s="206"/>
      <c r="L177" s="211"/>
      <c r="M177" s="216"/>
      <c r="N177" s="217"/>
      <c r="O177" s="217"/>
      <c r="P177" s="217"/>
      <c r="Q177" s="217"/>
      <c r="R177" s="217"/>
      <c r="S177" s="217"/>
      <c r="T177" s="218"/>
      <c r="AT177" s="215" t="s">
        <v>157</v>
      </c>
      <c r="AU177" s="215" t="s">
        <v>83</v>
      </c>
      <c r="AV177" s="14" t="s">
        <v>159</v>
      </c>
      <c r="AW177" s="14" t="s">
        <v>35</v>
      </c>
      <c r="AX177" s="14" t="s">
        <v>81</v>
      </c>
      <c r="AY177" s="215" t="s">
        <v>145</v>
      </c>
    </row>
    <row r="178" spans="1:65" s="2" customFormat="1" ht="16.5" customHeight="1">
      <c r="A178" s="35"/>
      <c r="B178" s="36"/>
      <c r="C178" s="174" t="s">
        <v>337</v>
      </c>
      <c r="D178" s="174" t="s">
        <v>148</v>
      </c>
      <c r="E178" s="175" t="s">
        <v>565</v>
      </c>
      <c r="F178" s="176" t="s">
        <v>566</v>
      </c>
      <c r="G178" s="177" t="s">
        <v>230</v>
      </c>
      <c r="H178" s="178">
        <v>105.479</v>
      </c>
      <c r="I178" s="179"/>
      <c r="J178" s="180">
        <f>ROUND(I178*H178,2)</f>
        <v>0</v>
      </c>
      <c r="K178" s="176" t="s">
        <v>151</v>
      </c>
      <c r="L178" s="40"/>
      <c r="M178" s="181" t="s">
        <v>19</v>
      </c>
      <c r="N178" s="182" t="s">
        <v>44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159</v>
      </c>
      <c r="AT178" s="185" t="s">
        <v>148</v>
      </c>
      <c r="AU178" s="185" t="s">
        <v>83</v>
      </c>
      <c r="AY178" s="18" t="s">
        <v>145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81</v>
      </c>
      <c r="BK178" s="186">
        <f>ROUND(I178*H178,2)</f>
        <v>0</v>
      </c>
      <c r="BL178" s="18" t="s">
        <v>159</v>
      </c>
      <c r="BM178" s="185" t="s">
        <v>1008</v>
      </c>
    </row>
    <row r="179" spans="1:47" s="2" customFormat="1" ht="19.5">
      <c r="A179" s="35"/>
      <c r="B179" s="36"/>
      <c r="C179" s="37"/>
      <c r="D179" s="187" t="s">
        <v>154</v>
      </c>
      <c r="E179" s="37"/>
      <c r="F179" s="188" t="s">
        <v>568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154</v>
      </c>
      <c r="AU179" s="18" t="s">
        <v>83</v>
      </c>
    </row>
    <row r="180" spans="1:47" s="2" customFormat="1" ht="11.25">
      <c r="A180" s="35"/>
      <c r="B180" s="36"/>
      <c r="C180" s="37"/>
      <c r="D180" s="192" t="s">
        <v>155</v>
      </c>
      <c r="E180" s="37"/>
      <c r="F180" s="193" t="s">
        <v>569</v>
      </c>
      <c r="G180" s="37"/>
      <c r="H180" s="37"/>
      <c r="I180" s="189"/>
      <c r="J180" s="37"/>
      <c r="K180" s="37"/>
      <c r="L180" s="40"/>
      <c r="M180" s="190"/>
      <c r="N180" s="191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155</v>
      </c>
      <c r="AU180" s="18" t="s">
        <v>83</v>
      </c>
    </row>
    <row r="181" spans="2:51" s="15" customFormat="1" ht="11.25">
      <c r="B181" s="220"/>
      <c r="C181" s="221"/>
      <c r="D181" s="187" t="s">
        <v>157</v>
      </c>
      <c r="E181" s="222" t="s">
        <v>19</v>
      </c>
      <c r="F181" s="223" t="s">
        <v>696</v>
      </c>
      <c r="G181" s="221"/>
      <c r="H181" s="222" t="s">
        <v>19</v>
      </c>
      <c r="I181" s="224"/>
      <c r="J181" s="221"/>
      <c r="K181" s="221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83</v>
      </c>
      <c r="AV181" s="15" t="s">
        <v>81</v>
      </c>
      <c r="AW181" s="15" t="s">
        <v>35</v>
      </c>
      <c r="AX181" s="15" t="s">
        <v>73</v>
      </c>
      <c r="AY181" s="229" t="s">
        <v>145</v>
      </c>
    </row>
    <row r="182" spans="2:51" s="13" customFormat="1" ht="11.25">
      <c r="B182" s="194"/>
      <c r="C182" s="195"/>
      <c r="D182" s="187" t="s">
        <v>157</v>
      </c>
      <c r="E182" s="196" t="s">
        <v>19</v>
      </c>
      <c r="F182" s="197" t="s">
        <v>1009</v>
      </c>
      <c r="G182" s="195"/>
      <c r="H182" s="198">
        <v>105.479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157</v>
      </c>
      <c r="AU182" s="204" t="s">
        <v>83</v>
      </c>
      <c r="AV182" s="13" t="s">
        <v>83</v>
      </c>
      <c r="AW182" s="13" t="s">
        <v>35</v>
      </c>
      <c r="AX182" s="13" t="s">
        <v>73</v>
      </c>
      <c r="AY182" s="204" t="s">
        <v>145</v>
      </c>
    </row>
    <row r="183" spans="2:51" s="14" customFormat="1" ht="11.25">
      <c r="B183" s="205"/>
      <c r="C183" s="206"/>
      <c r="D183" s="187" t="s">
        <v>157</v>
      </c>
      <c r="E183" s="207" t="s">
        <v>19</v>
      </c>
      <c r="F183" s="208" t="s">
        <v>158</v>
      </c>
      <c r="G183" s="206"/>
      <c r="H183" s="209">
        <v>105.479</v>
      </c>
      <c r="I183" s="210"/>
      <c r="J183" s="206"/>
      <c r="K183" s="206"/>
      <c r="L183" s="211"/>
      <c r="M183" s="216"/>
      <c r="N183" s="217"/>
      <c r="O183" s="217"/>
      <c r="P183" s="217"/>
      <c r="Q183" s="217"/>
      <c r="R183" s="217"/>
      <c r="S183" s="217"/>
      <c r="T183" s="218"/>
      <c r="AT183" s="215" t="s">
        <v>157</v>
      </c>
      <c r="AU183" s="215" t="s">
        <v>83</v>
      </c>
      <c r="AV183" s="14" t="s">
        <v>159</v>
      </c>
      <c r="AW183" s="14" t="s">
        <v>35</v>
      </c>
      <c r="AX183" s="14" t="s">
        <v>81</v>
      </c>
      <c r="AY183" s="215" t="s">
        <v>145</v>
      </c>
    </row>
    <row r="184" spans="1:65" s="2" customFormat="1" ht="16.5" customHeight="1">
      <c r="A184" s="35"/>
      <c r="B184" s="36"/>
      <c r="C184" s="174" t="s">
        <v>345</v>
      </c>
      <c r="D184" s="174" t="s">
        <v>148</v>
      </c>
      <c r="E184" s="175" t="s">
        <v>822</v>
      </c>
      <c r="F184" s="176" t="s">
        <v>566</v>
      </c>
      <c r="G184" s="177" t="s">
        <v>230</v>
      </c>
      <c r="H184" s="178">
        <v>15.21</v>
      </c>
      <c r="I184" s="179"/>
      <c r="J184" s="180">
        <f>ROUND(I184*H184,2)</f>
        <v>0</v>
      </c>
      <c r="K184" s="176" t="s">
        <v>19</v>
      </c>
      <c r="L184" s="40"/>
      <c r="M184" s="181" t="s">
        <v>19</v>
      </c>
      <c r="N184" s="182" t="s">
        <v>44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159</v>
      </c>
      <c r="AT184" s="185" t="s">
        <v>148</v>
      </c>
      <c r="AU184" s="185" t="s">
        <v>83</v>
      </c>
      <c r="AY184" s="18" t="s">
        <v>145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81</v>
      </c>
      <c r="BK184" s="186">
        <f>ROUND(I184*H184,2)</f>
        <v>0</v>
      </c>
      <c r="BL184" s="18" t="s">
        <v>159</v>
      </c>
      <c r="BM184" s="185" t="s">
        <v>1010</v>
      </c>
    </row>
    <row r="185" spans="1:47" s="2" customFormat="1" ht="19.5">
      <c r="A185" s="35"/>
      <c r="B185" s="36"/>
      <c r="C185" s="37"/>
      <c r="D185" s="187" t="s">
        <v>154</v>
      </c>
      <c r="E185" s="37"/>
      <c r="F185" s="188" t="s">
        <v>568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154</v>
      </c>
      <c r="AU185" s="18" t="s">
        <v>83</v>
      </c>
    </row>
    <row r="186" spans="2:51" s="15" customFormat="1" ht="11.25">
      <c r="B186" s="220"/>
      <c r="C186" s="221"/>
      <c r="D186" s="187" t="s">
        <v>157</v>
      </c>
      <c r="E186" s="222" t="s">
        <v>19</v>
      </c>
      <c r="F186" s="223" t="s">
        <v>700</v>
      </c>
      <c r="G186" s="221"/>
      <c r="H186" s="222" t="s">
        <v>19</v>
      </c>
      <c r="I186" s="224"/>
      <c r="J186" s="221"/>
      <c r="K186" s="221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157</v>
      </c>
      <c r="AU186" s="229" t="s">
        <v>83</v>
      </c>
      <c r="AV186" s="15" t="s">
        <v>81</v>
      </c>
      <c r="AW186" s="15" t="s">
        <v>35</v>
      </c>
      <c r="AX186" s="15" t="s">
        <v>73</v>
      </c>
      <c r="AY186" s="229" t="s">
        <v>145</v>
      </c>
    </row>
    <row r="187" spans="2:51" s="13" customFormat="1" ht="11.25">
      <c r="B187" s="194"/>
      <c r="C187" s="195"/>
      <c r="D187" s="187" t="s">
        <v>157</v>
      </c>
      <c r="E187" s="196" t="s">
        <v>19</v>
      </c>
      <c r="F187" s="197" t="s">
        <v>1011</v>
      </c>
      <c r="G187" s="195"/>
      <c r="H187" s="198">
        <v>15.21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157</v>
      </c>
      <c r="AU187" s="204" t="s">
        <v>83</v>
      </c>
      <c r="AV187" s="13" t="s">
        <v>83</v>
      </c>
      <c r="AW187" s="13" t="s">
        <v>35</v>
      </c>
      <c r="AX187" s="13" t="s">
        <v>73</v>
      </c>
      <c r="AY187" s="204" t="s">
        <v>145</v>
      </c>
    </row>
    <row r="188" spans="2:51" s="14" customFormat="1" ht="11.25">
      <c r="B188" s="205"/>
      <c r="C188" s="206"/>
      <c r="D188" s="187" t="s">
        <v>157</v>
      </c>
      <c r="E188" s="207" t="s">
        <v>19</v>
      </c>
      <c r="F188" s="208" t="s">
        <v>158</v>
      </c>
      <c r="G188" s="206"/>
      <c r="H188" s="209">
        <v>15.21</v>
      </c>
      <c r="I188" s="210"/>
      <c r="J188" s="206"/>
      <c r="K188" s="206"/>
      <c r="L188" s="211"/>
      <c r="M188" s="216"/>
      <c r="N188" s="217"/>
      <c r="O188" s="217"/>
      <c r="P188" s="217"/>
      <c r="Q188" s="217"/>
      <c r="R188" s="217"/>
      <c r="S188" s="217"/>
      <c r="T188" s="218"/>
      <c r="AT188" s="215" t="s">
        <v>157</v>
      </c>
      <c r="AU188" s="215" t="s">
        <v>83</v>
      </c>
      <c r="AV188" s="14" t="s">
        <v>159</v>
      </c>
      <c r="AW188" s="14" t="s">
        <v>35</v>
      </c>
      <c r="AX188" s="14" t="s">
        <v>81</v>
      </c>
      <c r="AY188" s="215" t="s">
        <v>145</v>
      </c>
    </row>
    <row r="189" spans="1:65" s="2" customFormat="1" ht="16.5" customHeight="1">
      <c r="A189" s="35"/>
      <c r="B189" s="36"/>
      <c r="C189" s="174" t="s">
        <v>353</v>
      </c>
      <c r="D189" s="174" t="s">
        <v>148</v>
      </c>
      <c r="E189" s="175" t="s">
        <v>835</v>
      </c>
      <c r="F189" s="176" t="s">
        <v>836</v>
      </c>
      <c r="G189" s="177" t="s">
        <v>230</v>
      </c>
      <c r="H189" s="178">
        <v>84.352</v>
      </c>
      <c r="I189" s="179"/>
      <c r="J189" s="180">
        <f>ROUND(I189*H189,2)</f>
        <v>0</v>
      </c>
      <c r="K189" s="176" t="s">
        <v>151</v>
      </c>
      <c r="L189" s="40"/>
      <c r="M189" s="181" t="s">
        <v>19</v>
      </c>
      <c r="N189" s="182" t="s">
        <v>44</v>
      </c>
      <c r="O189" s="65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5" t="s">
        <v>159</v>
      </c>
      <c r="AT189" s="185" t="s">
        <v>148</v>
      </c>
      <c r="AU189" s="185" t="s">
        <v>83</v>
      </c>
      <c r="AY189" s="18" t="s">
        <v>145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18" t="s">
        <v>81</v>
      </c>
      <c r="BK189" s="186">
        <f>ROUND(I189*H189,2)</f>
        <v>0</v>
      </c>
      <c r="BL189" s="18" t="s">
        <v>159</v>
      </c>
      <c r="BM189" s="185" t="s">
        <v>1012</v>
      </c>
    </row>
    <row r="190" spans="1:47" s="2" customFormat="1" ht="19.5">
      <c r="A190" s="35"/>
      <c r="B190" s="36"/>
      <c r="C190" s="37"/>
      <c r="D190" s="187" t="s">
        <v>154</v>
      </c>
      <c r="E190" s="37"/>
      <c r="F190" s="188" t="s">
        <v>838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154</v>
      </c>
      <c r="AU190" s="18" t="s">
        <v>83</v>
      </c>
    </row>
    <row r="191" spans="1:47" s="2" customFormat="1" ht="11.25">
      <c r="A191" s="35"/>
      <c r="B191" s="36"/>
      <c r="C191" s="37"/>
      <c r="D191" s="192" t="s">
        <v>155</v>
      </c>
      <c r="E191" s="37"/>
      <c r="F191" s="193" t="s">
        <v>839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155</v>
      </c>
      <c r="AU191" s="18" t="s">
        <v>83</v>
      </c>
    </row>
    <row r="192" spans="2:51" s="15" customFormat="1" ht="11.25">
      <c r="B192" s="220"/>
      <c r="C192" s="221"/>
      <c r="D192" s="187" t="s">
        <v>157</v>
      </c>
      <c r="E192" s="222" t="s">
        <v>19</v>
      </c>
      <c r="F192" s="223" t="s">
        <v>840</v>
      </c>
      <c r="G192" s="221"/>
      <c r="H192" s="222" t="s">
        <v>19</v>
      </c>
      <c r="I192" s="224"/>
      <c r="J192" s="221"/>
      <c r="K192" s="221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157</v>
      </c>
      <c r="AU192" s="229" t="s">
        <v>83</v>
      </c>
      <c r="AV192" s="15" t="s">
        <v>81</v>
      </c>
      <c r="AW192" s="15" t="s">
        <v>35</v>
      </c>
      <c r="AX192" s="15" t="s">
        <v>73</v>
      </c>
      <c r="AY192" s="229" t="s">
        <v>145</v>
      </c>
    </row>
    <row r="193" spans="2:51" s="13" customFormat="1" ht="11.25">
      <c r="B193" s="194"/>
      <c r="C193" s="195"/>
      <c r="D193" s="187" t="s">
        <v>157</v>
      </c>
      <c r="E193" s="196" t="s">
        <v>19</v>
      </c>
      <c r="F193" s="197" t="s">
        <v>1013</v>
      </c>
      <c r="G193" s="195"/>
      <c r="H193" s="198">
        <v>84.352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157</v>
      </c>
      <c r="AU193" s="204" t="s">
        <v>83</v>
      </c>
      <c r="AV193" s="13" t="s">
        <v>83</v>
      </c>
      <c r="AW193" s="13" t="s">
        <v>35</v>
      </c>
      <c r="AX193" s="13" t="s">
        <v>73</v>
      </c>
      <c r="AY193" s="204" t="s">
        <v>145</v>
      </c>
    </row>
    <row r="194" spans="2:51" s="14" customFormat="1" ht="11.25">
      <c r="B194" s="205"/>
      <c r="C194" s="206"/>
      <c r="D194" s="187" t="s">
        <v>157</v>
      </c>
      <c r="E194" s="207" t="s">
        <v>19</v>
      </c>
      <c r="F194" s="208" t="s">
        <v>158</v>
      </c>
      <c r="G194" s="206"/>
      <c r="H194" s="209">
        <v>84.352</v>
      </c>
      <c r="I194" s="210"/>
      <c r="J194" s="206"/>
      <c r="K194" s="206"/>
      <c r="L194" s="211"/>
      <c r="M194" s="216"/>
      <c r="N194" s="217"/>
      <c r="O194" s="217"/>
      <c r="P194" s="217"/>
      <c r="Q194" s="217"/>
      <c r="R194" s="217"/>
      <c r="S194" s="217"/>
      <c r="T194" s="218"/>
      <c r="AT194" s="215" t="s">
        <v>157</v>
      </c>
      <c r="AU194" s="215" t="s">
        <v>83</v>
      </c>
      <c r="AV194" s="14" t="s">
        <v>159</v>
      </c>
      <c r="AW194" s="14" t="s">
        <v>35</v>
      </c>
      <c r="AX194" s="14" t="s">
        <v>81</v>
      </c>
      <c r="AY194" s="215" t="s">
        <v>145</v>
      </c>
    </row>
    <row r="195" spans="1:65" s="2" customFormat="1" ht="16.5" customHeight="1">
      <c r="A195" s="35"/>
      <c r="B195" s="36"/>
      <c r="C195" s="174" t="s">
        <v>362</v>
      </c>
      <c r="D195" s="174" t="s">
        <v>148</v>
      </c>
      <c r="E195" s="175" t="s">
        <v>704</v>
      </c>
      <c r="F195" s="176" t="s">
        <v>705</v>
      </c>
      <c r="G195" s="177" t="s">
        <v>230</v>
      </c>
      <c r="H195" s="178">
        <v>80.335</v>
      </c>
      <c r="I195" s="179"/>
      <c r="J195" s="180">
        <f>ROUND(I195*H195,2)</f>
        <v>0</v>
      </c>
      <c r="K195" s="176" t="s">
        <v>151</v>
      </c>
      <c r="L195" s="40"/>
      <c r="M195" s="181" t="s">
        <v>19</v>
      </c>
      <c r="N195" s="182" t="s">
        <v>44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159</v>
      </c>
      <c r="AT195" s="185" t="s">
        <v>148</v>
      </c>
      <c r="AU195" s="185" t="s">
        <v>83</v>
      </c>
      <c r="AY195" s="18" t="s">
        <v>145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81</v>
      </c>
      <c r="BK195" s="186">
        <f>ROUND(I195*H195,2)</f>
        <v>0</v>
      </c>
      <c r="BL195" s="18" t="s">
        <v>159</v>
      </c>
      <c r="BM195" s="185" t="s">
        <v>1014</v>
      </c>
    </row>
    <row r="196" spans="1:47" s="2" customFormat="1" ht="19.5">
      <c r="A196" s="35"/>
      <c r="B196" s="36"/>
      <c r="C196" s="37"/>
      <c r="D196" s="187" t="s">
        <v>154</v>
      </c>
      <c r="E196" s="37"/>
      <c r="F196" s="188" t="s">
        <v>707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154</v>
      </c>
      <c r="AU196" s="18" t="s">
        <v>83</v>
      </c>
    </row>
    <row r="197" spans="1:47" s="2" customFormat="1" ht="11.25">
      <c r="A197" s="35"/>
      <c r="B197" s="36"/>
      <c r="C197" s="37"/>
      <c r="D197" s="192" t="s">
        <v>155</v>
      </c>
      <c r="E197" s="37"/>
      <c r="F197" s="193" t="s">
        <v>708</v>
      </c>
      <c r="G197" s="37"/>
      <c r="H197" s="37"/>
      <c r="I197" s="189"/>
      <c r="J197" s="37"/>
      <c r="K197" s="37"/>
      <c r="L197" s="40"/>
      <c r="M197" s="190"/>
      <c r="N197" s="191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155</v>
      </c>
      <c r="AU197" s="18" t="s">
        <v>83</v>
      </c>
    </row>
    <row r="198" spans="2:51" s="15" customFormat="1" ht="11.25">
      <c r="B198" s="220"/>
      <c r="C198" s="221"/>
      <c r="D198" s="187" t="s">
        <v>157</v>
      </c>
      <c r="E198" s="222" t="s">
        <v>19</v>
      </c>
      <c r="F198" s="223" t="s">
        <v>709</v>
      </c>
      <c r="G198" s="221"/>
      <c r="H198" s="222" t="s">
        <v>19</v>
      </c>
      <c r="I198" s="224"/>
      <c r="J198" s="221"/>
      <c r="K198" s="221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157</v>
      </c>
      <c r="AU198" s="229" t="s">
        <v>83</v>
      </c>
      <c r="AV198" s="15" t="s">
        <v>81</v>
      </c>
      <c r="AW198" s="15" t="s">
        <v>35</v>
      </c>
      <c r="AX198" s="15" t="s">
        <v>73</v>
      </c>
      <c r="AY198" s="229" t="s">
        <v>145</v>
      </c>
    </row>
    <row r="199" spans="2:51" s="13" customFormat="1" ht="11.25">
      <c r="B199" s="194"/>
      <c r="C199" s="195"/>
      <c r="D199" s="187" t="s">
        <v>157</v>
      </c>
      <c r="E199" s="196" t="s">
        <v>19</v>
      </c>
      <c r="F199" s="197" t="s">
        <v>1015</v>
      </c>
      <c r="G199" s="195"/>
      <c r="H199" s="198">
        <v>80.335</v>
      </c>
      <c r="I199" s="199"/>
      <c r="J199" s="195"/>
      <c r="K199" s="195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157</v>
      </c>
      <c r="AU199" s="204" t="s">
        <v>83</v>
      </c>
      <c r="AV199" s="13" t="s">
        <v>83</v>
      </c>
      <c r="AW199" s="13" t="s">
        <v>35</v>
      </c>
      <c r="AX199" s="13" t="s">
        <v>73</v>
      </c>
      <c r="AY199" s="204" t="s">
        <v>145</v>
      </c>
    </row>
    <row r="200" spans="2:51" s="14" customFormat="1" ht="11.25">
      <c r="B200" s="205"/>
      <c r="C200" s="206"/>
      <c r="D200" s="187" t="s">
        <v>157</v>
      </c>
      <c r="E200" s="207" t="s">
        <v>19</v>
      </c>
      <c r="F200" s="208" t="s">
        <v>158</v>
      </c>
      <c r="G200" s="206"/>
      <c r="H200" s="209">
        <v>80.335</v>
      </c>
      <c r="I200" s="210"/>
      <c r="J200" s="206"/>
      <c r="K200" s="206"/>
      <c r="L200" s="211"/>
      <c r="M200" s="216"/>
      <c r="N200" s="217"/>
      <c r="O200" s="217"/>
      <c r="P200" s="217"/>
      <c r="Q200" s="217"/>
      <c r="R200" s="217"/>
      <c r="S200" s="217"/>
      <c r="T200" s="218"/>
      <c r="AT200" s="215" t="s">
        <v>157</v>
      </c>
      <c r="AU200" s="215" t="s">
        <v>83</v>
      </c>
      <c r="AV200" s="14" t="s">
        <v>159</v>
      </c>
      <c r="AW200" s="14" t="s">
        <v>35</v>
      </c>
      <c r="AX200" s="14" t="s">
        <v>81</v>
      </c>
      <c r="AY200" s="215" t="s">
        <v>145</v>
      </c>
    </row>
    <row r="201" spans="1:65" s="2" customFormat="1" ht="24.2" customHeight="1">
      <c r="A201" s="35"/>
      <c r="B201" s="36"/>
      <c r="C201" s="174" t="s">
        <v>372</v>
      </c>
      <c r="D201" s="174" t="s">
        <v>148</v>
      </c>
      <c r="E201" s="175" t="s">
        <v>712</v>
      </c>
      <c r="F201" s="176" t="s">
        <v>713</v>
      </c>
      <c r="G201" s="177" t="s">
        <v>230</v>
      </c>
      <c r="H201" s="178">
        <v>14.483</v>
      </c>
      <c r="I201" s="179"/>
      <c r="J201" s="180">
        <f>ROUND(I201*H201,2)</f>
        <v>0</v>
      </c>
      <c r="K201" s="176" t="s">
        <v>151</v>
      </c>
      <c r="L201" s="40"/>
      <c r="M201" s="181" t="s">
        <v>19</v>
      </c>
      <c r="N201" s="182" t="s">
        <v>44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159</v>
      </c>
      <c r="AT201" s="185" t="s">
        <v>148</v>
      </c>
      <c r="AU201" s="185" t="s">
        <v>83</v>
      </c>
      <c r="AY201" s="18" t="s">
        <v>145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81</v>
      </c>
      <c r="BK201" s="186">
        <f>ROUND(I201*H201,2)</f>
        <v>0</v>
      </c>
      <c r="BL201" s="18" t="s">
        <v>159</v>
      </c>
      <c r="BM201" s="185" t="s">
        <v>1016</v>
      </c>
    </row>
    <row r="202" spans="1:47" s="2" customFormat="1" ht="19.5">
      <c r="A202" s="35"/>
      <c r="B202" s="36"/>
      <c r="C202" s="37"/>
      <c r="D202" s="187" t="s">
        <v>154</v>
      </c>
      <c r="E202" s="37"/>
      <c r="F202" s="188" t="s">
        <v>715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154</v>
      </c>
      <c r="AU202" s="18" t="s">
        <v>83</v>
      </c>
    </row>
    <row r="203" spans="1:47" s="2" customFormat="1" ht="11.25">
      <c r="A203" s="35"/>
      <c r="B203" s="36"/>
      <c r="C203" s="37"/>
      <c r="D203" s="192" t="s">
        <v>155</v>
      </c>
      <c r="E203" s="37"/>
      <c r="F203" s="193" t="s">
        <v>716</v>
      </c>
      <c r="G203" s="37"/>
      <c r="H203" s="37"/>
      <c r="I203" s="189"/>
      <c r="J203" s="37"/>
      <c r="K203" s="37"/>
      <c r="L203" s="40"/>
      <c r="M203" s="190"/>
      <c r="N203" s="191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155</v>
      </c>
      <c r="AU203" s="18" t="s">
        <v>83</v>
      </c>
    </row>
    <row r="204" spans="2:51" s="13" customFormat="1" ht="11.25">
      <c r="B204" s="194"/>
      <c r="C204" s="195"/>
      <c r="D204" s="187" t="s">
        <v>157</v>
      </c>
      <c r="E204" s="196" t="s">
        <v>19</v>
      </c>
      <c r="F204" s="197" t="s">
        <v>1017</v>
      </c>
      <c r="G204" s="195"/>
      <c r="H204" s="198">
        <v>14.483</v>
      </c>
      <c r="I204" s="199"/>
      <c r="J204" s="195"/>
      <c r="K204" s="195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157</v>
      </c>
      <c r="AU204" s="204" t="s">
        <v>83</v>
      </c>
      <c r="AV204" s="13" t="s">
        <v>83</v>
      </c>
      <c r="AW204" s="13" t="s">
        <v>35</v>
      </c>
      <c r="AX204" s="13" t="s">
        <v>73</v>
      </c>
      <c r="AY204" s="204" t="s">
        <v>145</v>
      </c>
    </row>
    <row r="205" spans="2:51" s="14" customFormat="1" ht="11.25">
      <c r="B205" s="205"/>
      <c r="C205" s="206"/>
      <c r="D205" s="187" t="s">
        <v>157</v>
      </c>
      <c r="E205" s="207" t="s">
        <v>19</v>
      </c>
      <c r="F205" s="208" t="s">
        <v>158</v>
      </c>
      <c r="G205" s="206"/>
      <c r="H205" s="209">
        <v>14.483</v>
      </c>
      <c r="I205" s="210"/>
      <c r="J205" s="206"/>
      <c r="K205" s="206"/>
      <c r="L205" s="211"/>
      <c r="M205" s="216"/>
      <c r="N205" s="217"/>
      <c r="O205" s="217"/>
      <c r="P205" s="217"/>
      <c r="Q205" s="217"/>
      <c r="R205" s="217"/>
      <c r="S205" s="217"/>
      <c r="T205" s="218"/>
      <c r="AT205" s="215" t="s">
        <v>157</v>
      </c>
      <c r="AU205" s="215" t="s">
        <v>83</v>
      </c>
      <c r="AV205" s="14" t="s">
        <v>159</v>
      </c>
      <c r="AW205" s="14" t="s">
        <v>35</v>
      </c>
      <c r="AX205" s="14" t="s">
        <v>81</v>
      </c>
      <c r="AY205" s="215" t="s">
        <v>145</v>
      </c>
    </row>
    <row r="206" spans="1:65" s="2" customFormat="1" ht="16.5" customHeight="1">
      <c r="A206" s="35"/>
      <c r="B206" s="36"/>
      <c r="C206" s="174" t="s">
        <v>7</v>
      </c>
      <c r="D206" s="174" t="s">
        <v>148</v>
      </c>
      <c r="E206" s="175" t="s">
        <v>589</v>
      </c>
      <c r="F206" s="176" t="s">
        <v>590</v>
      </c>
      <c r="G206" s="177" t="s">
        <v>264</v>
      </c>
      <c r="H206" s="178">
        <v>1.608</v>
      </c>
      <c r="I206" s="179"/>
      <c r="J206" s="180">
        <f>ROUND(I206*H206,2)</f>
        <v>0</v>
      </c>
      <c r="K206" s="176" t="s">
        <v>151</v>
      </c>
      <c r="L206" s="40"/>
      <c r="M206" s="181" t="s">
        <v>19</v>
      </c>
      <c r="N206" s="182" t="s">
        <v>44</v>
      </c>
      <c r="O206" s="65"/>
      <c r="P206" s="183">
        <f>O206*H206</f>
        <v>0</v>
      </c>
      <c r="Q206" s="183">
        <v>0</v>
      </c>
      <c r="R206" s="183">
        <f>Q206*H206</f>
        <v>0</v>
      </c>
      <c r="S206" s="183">
        <v>0</v>
      </c>
      <c r="T206" s="18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5" t="s">
        <v>159</v>
      </c>
      <c r="AT206" s="185" t="s">
        <v>148</v>
      </c>
      <c r="AU206" s="185" t="s">
        <v>83</v>
      </c>
      <c r="AY206" s="18" t="s">
        <v>145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8" t="s">
        <v>81</v>
      </c>
      <c r="BK206" s="186">
        <f>ROUND(I206*H206,2)</f>
        <v>0</v>
      </c>
      <c r="BL206" s="18" t="s">
        <v>159</v>
      </c>
      <c r="BM206" s="185" t="s">
        <v>1018</v>
      </c>
    </row>
    <row r="207" spans="1:47" s="2" customFormat="1" ht="11.25">
      <c r="A207" s="35"/>
      <c r="B207" s="36"/>
      <c r="C207" s="37"/>
      <c r="D207" s="187" t="s">
        <v>154</v>
      </c>
      <c r="E207" s="37"/>
      <c r="F207" s="188" t="s">
        <v>592</v>
      </c>
      <c r="G207" s="37"/>
      <c r="H207" s="37"/>
      <c r="I207" s="189"/>
      <c r="J207" s="37"/>
      <c r="K207" s="37"/>
      <c r="L207" s="40"/>
      <c r="M207" s="190"/>
      <c r="N207" s="191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154</v>
      </c>
      <c r="AU207" s="18" t="s">
        <v>83</v>
      </c>
    </row>
    <row r="208" spans="1:47" s="2" customFormat="1" ht="11.25">
      <c r="A208" s="35"/>
      <c r="B208" s="36"/>
      <c r="C208" s="37"/>
      <c r="D208" s="192" t="s">
        <v>155</v>
      </c>
      <c r="E208" s="37"/>
      <c r="F208" s="193" t="s">
        <v>593</v>
      </c>
      <c r="G208" s="37"/>
      <c r="H208" s="37"/>
      <c r="I208" s="189"/>
      <c r="J208" s="37"/>
      <c r="K208" s="37"/>
      <c r="L208" s="40"/>
      <c r="M208" s="190"/>
      <c r="N208" s="191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155</v>
      </c>
      <c r="AU208" s="18" t="s">
        <v>83</v>
      </c>
    </row>
    <row r="209" spans="2:51" s="15" customFormat="1" ht="11.25">
      <c r="B209" s="220"/>
      <c r="C209" s="221"/>
      <c r="D209" s="187" t="s">
        <v>157</v>
      </c>
      <c r="E209" s="222" t="s">
        <v>19</v>
      </c>
      <c r="F209" s="223" t="s">
        <v>847</v>
      </c>
      <c r="G209" s="221"/>
      <c r="H209" s="222" t="s">
        <v>19</v>
      </c>
      <c r="I209" s="224"/>
      <c r="J209" s="221"/>
      <c r="K209" s="221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157</v>
      </c>
      <c r="AU209" s="229" t="s">
        <v>83</v>
      </c>
      <c r="AV209" s="15" t="s">
        <v>81</v>
      </c>
      <c r="AW209" s="15" t="s">
        <v>35</v>
      </c>
      <c r="AX209" s="15" t="s">
        <v>73</v>
      </c>
      <c r="AY209" s="229" t="s">
        <v>145</v>
      </c>
    </row>
    <row r="210" spans="2:51" s="13" customFormat="1" ht="11.25">
      <c r="B210" s="194"/>
      <c r="C210" s="195"/>
      <c r="D210" s="187" t="s">
        <v>157</v>
      </c>
      <c r="E210" s="196" t="s">
        <v>19</v>
      </c>
      <c r="F210" s="197" t="s">
        <v>971</v>
      </c>
      <c r="G210" s="195"/>
      <c r="H210" s="198">
        <v>1.608</v>
      </c>
      <c r="I210" s="199"/>
      <c r="J210" s="195"/>
      <c r="K210" s="195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157</v>
      </c>
      <c r="AU210" s="204" t="s">
        <v>83</v>
      </c>
      <c r="AV210" s="13" t="s">
        <v>83</v>
      </c>
      <c r="AW210" s="13" t="s">
        <v>35</v>
      </c>
      <c r="AX210" s="13" t="s">
        <v>73</v>
      </c>
      <c r="AY210" s="204" t="s">
        <v>145</v>
      </c>
    </row>
    <row r="211" spans="2:51" s="14" customFormat="1" ht="11.25">
      <c r="B211" s="205"/>
      <c r="C211" s="206"/>
      <c r="D211" s="187" t="s">
        <v>157</v>
      </c>
      <c r="E211" s="207" t="s">
        <v>19</v>
      </c>
      <c r="F211" s="208" t="s">
        <v>158</v>
      </c>
      <c r="G211" s="206"/>
      <c r="H211" s="209">
        <v>1.608</v>
      </c>
      <c r="I211" s="210"/>
      <c r="J211" s="206"/>
      <c r="K211" s="206"/>
      <c r="L211" s="211"/>
      <c r="M211" s="216"/>
      <c r="N211" s="217"/>
      <c r="O211" s="217"/>
      <c r="P211" s="217"/>
      <c r="Q211" s="217"/>
      <c r="R211" s="217"/>
      <c r="S211" s="217"/>
      <c r="T211" s="218"/>
      <c r="AT211" s="215" t="s">
        <v>157</v>
      </c>
      <c r="AU211" s="215" t="s">
        <v>83</v>
      </c>
      <c r="AV211" s="14" t="s">
        <v>159</v>
      </c>
      <c r="AW211" s="14" t="s">
        <v>35</v>
      </c>
      <c r="AX211" s="14" t="s">
        <v>81</v>
      </c>
      <c r="AY211" s="215" t="s">
        <v>145</v>
      </c>
    </row>
    <row r="212" spans="1:65" s="2" customFormat="1" ht="21.75" customHeight="1">
      <c r="A212" s="35"/>
      <c r="B212" s="36"/>
      <c r="C212" s="174" t="s">
        <v>517</v>
      </c>
      <c r="D212" s="174" t="s">
        <v>148</v>
      </c>
      <c r="E212" s="175" t="s">
        <v>599</v>
      </c>
      <c r="F212" s="176" t="s">
        <v>600</v>
      </c>
      <c r="G212" s="177" t="s">
        <v>230</v>
      </c>
      <c r="H212" s="178">
        <v>29.708</v>
      </c>
      <c r="I212" s="179"/>
      <c r="J212" s="180">
        <f>ROUND(I212*H212,2)</f>
        <v>0</v>
      </c>
      <c r="K212" s="176" t="s">
        <v>151</v>
      </c>
      <c r="L212" s="40"/>
      <c r="M212" s="181" t="s">
        <v>19</v>
      </c>
      <c r="N212" s="182" t="s">
        <v>44</v>
      </c>
      <c r="O212" s="65"/>
      <c r="P212" s="183">
        <f>O212*H212</f>
        <v>0</v>
      </c>
      <c r="Q212" s="183">
        <v>0.324</v>
      </c>
      <c r="R212" s="183">
        <f>Q212*H212</f>
        <v>9.625392</v>
      </c>
      <c r="S212" s="183">
        <v>0</v>
      </c>
      <c r="T212" s="18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5" t="s">
        <v>159</v>
      </c>
      <c r="AT212" s="185" t="s">
        <v>148</v>
      </c>
      <c r="AU212" s="185" t="s">
        <v>83</v>
      </c>
      <c r="AY212" s="18" t="s">
        <v>145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8" t="s">
        <v>81</v>
      </c>
      <c r="BK212" s="186">
        <f>ROUND(I212*H212,2)</f>
        <v>0</v>
      </c>
      <c r="BL212" s="18" t="s">
        <v>159</v>
      </c>
      <c r="BM212" s="185" t="s">
        <v>1019</v>
      </c>
    </row>
    <row r="213" spans="1:47" s="2" customFormat="1" ht="19.5">
      <c r="A213" s="35"/>
      <c r="B213" s="36"/>
      <c r="C213" s="37"/>
      <c r="D213" s="187" t="s">
        <v>154</v>
      </c>
      <c r="E213" s="37"/>
      <c r="F213" s="188" t="s">
        <v>602</v>
      </c>
      <c r="G213" s="37"/>
      <c r="H213" s="37"/>
      <c r="I213" s="189"/>
      <c r="J213" s="37"/>
      <c r="K213" s="37"/>
      <c r="L213" s="40"/>
      <c r="M213" s="190"/>
      <c r="N213" s="19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154</v>
      </c>
      <c r="AU213" s="18" t="s">
        <v>83</v>
      </c>
    </row>
    <row r="214" spans="1:47" s="2" customFormat="1" ht="11.25">
      <c r="A214" s="35"/>
      <c r="B214" s="36"/>
      <c r="C214" s="37"/>
      <c r="D214" s="192" t="s">
        <v>155</v>
      </c>
      <c r="E214" s="37"/>
      <c r="F214" s="193" t="s">
        <v>603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155</v>
      </c>
      <c r="AU214" s="18" t="s">
        <v>83</v>
      </c>
    </row>
    <row r="215" spans="2:51" s="15" customFormat="1" ht="11.25">
      <c r="B215" s="220"/>
      <c r="C215" s="221"/>
      <c r="D215" s="187" t="s">
        <v>157</v>
      </c>
      <c r="E215" s="222" t="s">
        <v>19</v>
      </c>
      <c r="F215" s="223" t="s">
        <v>709</v>
      </c>
      <c r="G215" s="221"/>
      <c r="H215" s="222" t="s">
        <v>19</v>
      </c>
      <c r="I215" s="224"/>
      <c r="J215" s="221"/>
      <c r="K215" s="221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157</v>
      </c>
      <c r="AU215" s="229" t="s">
        <v>83</v>
      </c>
      <c r="AV215" s="15" t="s">
        <v>81</v>
      </c>
      <c r="AW215" s="15" t="s">
        <v>35</v>
      </c>
      <c r="AX215" s="15" t="s">
        <v>73</v>
      </c>
      <c r="AY215" s="229" t="s">
        <v>145</v>
      </c>
    </row>
    <row r="216" spans="2:51" s="13" customFormat="1" ht="11.25">
      <c r="B216" s="194"/>
      <c r="C216" s="195"/>
      <c r="D216" s="187" t="s">
        <v>157</v>
      </c>
      <c r="E216" s="196" t="s">
        <v>19</v>
      </c>
      <c r="F216" s="197" t="s">
        <v>1020</v>
      </c>
      <c r="G216" s="195"/>
      <c r="H216" s="198">
        <v>29.708</v>
      </c>
      <c r="I216" s="199"/>
      <c r="J216" s="195"/>
      <c r="K216" s="195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157</v>
      </c>
      <c r="AU216" s="204" t="s">
        <v>83</v>
      </c>
      <c r="AV216" s="13" t="s">
        <v>83</v>
      </c>
      <c r="AW216" s="13" t="s">
        <v>35</v>
      </c>
      <c r="AX216" s="13" t="s">
        <v>73</v>
      </c>
      <c r="AY216" s="204" t="s">
        <v>145</v>
      </c>
    </row>
    <row r="217" spans="2:51" s="14" customFormat="1" ht="11.25">
      <c r="B217" s="205"/>
      <c r="C217" s="206"/>
      <c r="D217" s="187" t="s">
        <v>157</v>
      </c>
      <c r="E217" s="207" t="s">
        <v>19</v>
      </c>
      <c r="F217" s="208" t="s">
        <v>158</v>
      </c>
      <c r="G217" s="206"/>
      <c r="H217" s="209">
        <v>29.708</v>
      </c>
      <c r="I217" s="210"/>
      <c r="J217" s="206"/>
      <c r="K217" s="206"/>
      <c r="L217" s="211"/>
      <c r="M217" s="216"/>
      <c r="N217" s="217"/>
      <c r="O217" s="217"/>
      <c r="P217" s="217"/>
      <c r="Q217" s="217"/>
      <c r="R217" s="217"/>
      <c r="S217" s="217"/>
      <c r="T217" s="218"/>
      <c r="AT217" s="215" t="s">
        <v>157</v>
      </c>
      <c r="AU217" s="215" t="s">
        <v>83</v>
      </c>
      <c r="AV217" s="14" t="s">
        <v>159</v>
      </c>
      <c r="AW217" s="14" t="s">
        <v>35</v>
      </c>
      <c r="AX217" s="14" t="s">
        <v>81</v>
      </c>
      <c r="AY217" s="215" t="s">
        <v>145</v>
      </c>
    </row>
    <row r="218" spans="1:65" s="2" customFormat="1" ht="24.2" customHeight="1">
      <c r="A218" s="35"/>
      <c r="B218" s="36"/>
      <c r="C218" s="174" t="s">
        <v>524</v>
      </c>
      <c r="D218" s="174" t="s">
        <v>148</v>
      </c>
      <c r="E218" s="175" t="s">
        <v>720</v>
      </c>
      <c r="F218" s="176" t="s">
        <v>721</v>
      </c>
      <c r="G218" s="177" t="s">
        <v>230</v>
      </c>
      <c r="H218" s="178">
        <v>13.137</v>
      </c>
      <c r="I218" s="179"/>
      <c r="J218" s="180">
        <f>ROUND(I218*H218,2)</f>
        <v>0</v>
      </c>
      <c r="K218" s="176" t="s">
        <v>151</v>
      </c>
      <c r="L218" s="40"/>
      <c r="M218" s="181" t="s">
        <v>19</v>
      </c>
      <c r="N218" s="182" t="s">
        <v>44</v>
      </c>
      <c r="O218" s="65"/>
      <c r="P218" s="183">
        <f>O218*H218</f>
        <v>0</v>
      </c>
      <c r="Q218" s="183">
        <v>0.19536</v>
      </c>
      <c r="R218" s="183">
        <f>Q218*H218</f>
        <v>2.56644432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159</v>
      </c>
      <c r="AT218" s="185" t="s">
        <v>148</v>
      </c>
      <c r="AU218" s="185" t="s">
        <v>83</v>
      </c>
      <c r="AY218" s="18" t="s">
        <v>145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8" t="s">
        <v>81</v>
      </c>
      <c r="BK218" s="186">
        <f>ROUND(I218*H218,2)</f>
        <v>0</v>
      </c>
      <c r="BL218" s="18" t="s">
        <v>159</v>
      </c>
      <c r="BM218" s="185" t="s">
        <v>1021</v>
      </c>
    </row>
    <row r="219" spans="1:47" s="2" customFormat="1" ht="29.25">
      <c r="A219" s="35"/>
      <c r="B219" s="36"/>
      <c r="C219" s="37"/>
      <c r="D219" s="187" t="s">
        <v>154</v>
      </c>
      <c r="E219" s="37"/>
      <c r="F219" s="188" t="s">
        <v>723</v>
      </c>
      <c r="G219" s="37"/>
      <c r="H219" s="37"/>
      <c r="I219" s="189"/>
      <c r="J219" s="37"/>
      <c r="K219" s="37"/>
      <c r="L219" s="40"/>
      <c r="M219" s="190"/>
      <c r="N219" s="191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154</v>
      </c>
      <c r="AU219" s="18" t="s">
        <v>83</v>
      </c>
    </row>
    <row r="220" spans="1:47" s="2" customFormat="1" ht="11.25">
      <c r="A220" s="35"/>
      <c r="B220" s="36"/>
      <c r="C220" s="37"/>
      <c r="D220" s="192" t="s">
        <v>155</v>
      </c>
      <c r="E220" s="37"/>
      <c r="F220" s="193" t="s">
        <v>724</v>
      </c>
      <c r="G220" s="37"/>
      <c r="H220" s="37"/>
      <c r="I220" s="189"/>
      <c r="J220" s="37"/>
      <c r="K220" s="37"/>
      <c r="L220" s="40"/>
      <c r="M220" s="190"/>
      <c r="N220" s="19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155</v>
      </c>
      <c r="AU220" s="18" t="s">
        <v>83</v>
      </c>
    </row>
    <row r="221" spans="2:51" s="15" customFormat="1" ht="22.5">
      <c r="B221" s="220"/>
      <c r="C221" s="221"/>
      <c r="D221" s="187" t="s">
        <v>157</v>
      </c>
      <c r="E221" s="222" t="s">
        <v>19</v>
      </c>
      <c r="F221" s="223" t="s">
        <v>725</v>
      </c>
      <c r="G221" s="221"/>
      <c r="H221" s="222" t="s">
        <v>19</v>
      </c>
      <c r="I221" s="224"/>
      <c r="J221" s="221"/>
      <c r="K221" s="221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157</v>
      </c>
      <c r="AU221" s="229" t="s">
        <v>83</v>
      </c>
      <c r="AV221" s="15" t="s">
        <v>81</v>
      </c>
      <c r="AW221" s="15" t="s">
        <v>35</v>
      </c>
      <c r="AX221" s="15" t="s">
        <v>73</v>
      </c>
      <c r="AY221" s="229" t="s">
        <v>145</v>
      </c>
    </row>
    <row r="222" spans="2:51" s="13" customFormat="1" ht="11.25">
      <c r="B222" s="194"/>
      <c r="C222" s="195"/>
      <c r="D222" s="187" t="s">
        <v>157</v>
      </c>
      <c r="E222" s="196" t="s">
        <v>19</v>
      </c>
      <c r="F222" s="197" t="s">
        <v>1022</v>
      </c>
      <c r="G222" s="195"/>
      <c r="H222" s="198">
        <v>13.137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157</v>
      </c>
      <c r="AU222" s="204" t="s">
        <v>83</v>
      </c>
      <c r="AV222" s="13" t="s">
        <v>83</v>
      </c>
      <c r="AW222" s="13" t="s">
        <v>35</v>
      </c>
      <c r="AX222" s="13" t="s">
        <v>73</v>
      </c>
      <c r="AY222" s="204" t="s">
        <v>145</v>
      </c>
    </row>
    <row r="223" spans="2:51" s="14" customFormat="1" ht="11.25">
      <c r="B223" s="205"/>
      <c r="C223" s="206"/>
      <c r="D223" s="187" t="s">
        <v>157</v>
      </c>
      <c r="E223" s="207" t="s">
        <v>19</v>
      </c>
      <c r="F223" s="208" t="s">
        <v>158</v>
      </c>
      <c r="G223" s="206"/>
      <c r="H223" s="209">
        <v>13.137</v>
      </c>
      <c r="I223" s="210"/>
      <c r="J223" s="206"/>
      <c r="K223" s="206"/>
      <c r="L223" s="211"/>
      <c r="M223" s="216"/>
      <c r="N223" s="217"/>
      <c r="O223" s="217"/>
      <c r="P223" s="217"/>
      <c r="Q223" s="217"/>
      <c r="R223" s="217"/>
      <c r="S223" s="217"/>
      <c r="T223" s="218"/>
      <c r="AT223" s="215" t="s">
        <v>157</v>
      </c>
      <c r="AU223" s="215" t="s">
        <v>83</v>
      </c>
      <c r="AV223" s="14" t="s">
        <v>159</v>
      </c>
      <c r="AW223" s="14" t="s">
        <v>35</v>
      </c>
      <c r="AX223" s="14" t="s">
        <v>81</v>
      </c>
      <c r="AY223" s="215" t="s">
        <v>145</v>
      </c>
    </row>
    <row r="224" spans="1:65" s="2" customFormat="1" ht="16.5" customHeight="1">
      <c r="A224" s="35"/>
      <c r="B224" s="36"/>
      <c r="C224" s="230" t="s">
        <v>532</v>
      </c>
      <c r="D224" s="230" t="s">
        <v>307</v>
      </c>
      <c r="E224" s="231" t="s">
        <v>729</v>
      </c>
      <c r="F224" s="232" t="s">
        <v>730</v>
      </c>
      <c r="G224" s="233" t="s">
        <v>230</v>
      </c>
      <c r="H224" s="234">
        <v>13.137</v>
      </c>
      <c r="I224" s="235"/>
      <c r="J224" s="236">
        <f>ROUND(I224*H224,2)</f>
        <v>0</v>
      </c>
      <c r="K224" s="232" t="s">
        <v>151</v>
      </c>
      <c r="L224" s="237"/>
      <c r="M224" s="238" t="s">
        <v>19</v>
      </c>
      <c r="N224" s="239" t="s">
        <v>44</v>
      </c>
      <c r="O224" s="65"/>
      <c r="P224" s="183">
        <f>O224*H224</f>
        <v>0</v>
      </c>
      <c r="Q224" s="183">
        <v>0.222</v>
      </c>
      <c r="R224" s="183">
        <f>Q224*H224</f>
        <v>2.916414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206</v>
      </c>
      <c r="AT224" s="185" t="s">
        <v>307</v>
      </c>
      <c r="AU224" s="185" t="s">
        <v>83</v>
      </c>
      <c r="AY224" s="18" t="s">
        <v>145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81</v>
      </c>
      <c r="BK224" s="186">
        <f>ROUND(I224*H224,2)</f>
        <v>0</v>
      </c>
      <c r="BL224" s="18" t="s">
        <v>159</v>
      </c>
      <c r="BM224" s="185" t="s">
        <v>1023</v>
      </c>
    </row>
    <row r="225" spans="1:47" s="2" customFormat="1" ht="11.25">
      <c r="A225" s="35"/>
      <c r="B225" s="36"/>
      <c r="C225" s="37"/>
      <c r="D225" s="187" t="s">
        <v>154</v>
      </c>
      <c r="E225" s="37"/>
      <c r="F225" s="188" t="s">
        <v>730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154</v>
      </c>
      <c r="AU225" s="18" t="s">
        <v>83</v>
      </c>
    </row>
    <row r="226" spans="1:47" s="2" customFormat="1" ht="11.25">
      <c r="A226" s="35"/>
      <c r="B226" s="36"/>
      <c r="C226" s="37"/>
      <c r="D226" s="192" t="s">
        <v>155</v>
      </c>
      <c r="E226" s="37"/>
      <c r="F226" s="193" t="s">
        <v>732</v>
      </c>
      <c r="G226" s="37"/>
      <c r="H226" s="37"/>
      <c r="I226" s="189"/>
      <c r="J226" s="37"/>
      <c r="K226" s="37"/>
      <c r="L226" s="40"/>
      <c r="M226" s="190"/>
      <c r="N226" s="191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155</v>
      </c>
      <c r="AU226" s="18" t="s">
        <v>83</v>
      </c>
    </row>
    <row r="227" spans="1:65" s="2" customFormat="1" ht="24.2" customHeight="1">
      <c r="A227" s="35"/>
      <c r="B227" s="36"/>
      <c r="C227" s="174" t="s">
        <v>541</v>
      </c>
      <c r="D227" s="174" t="s">
        <v>148</v>
      </c>
      <c r="E227" s="175" t="s">
        <v>643</v>
      </c>
      <c r="F227" s="176" t="s">
        <v>644</v>
      </c>
      <c r="G227" s="177" t="s">
        <v>230</v>
      </c>
      <c r="H227" s="178">
        <v>105.479</v>
      </c>
      <c r="I227" s="179"/>
      <c r="J227" s="180">
        <f>ROUND(I227*H227,2)</f>
        <v>0</v>
      </c>
      <c r="K227" s="176" t="s">
        <v>151</v>
      </c>
      <c r="L227" s="40"/>
      <c r="M227" s="181" t="s">
        <v>19</v>
      </c>
      <c r="N227" s="182" t="s">
        <v>44</v>
      </c>
      <c r="O227" s="65"/>
      <c r="P227" s="183">
        <f>O227*H227</f>
        <v>0</v>
      </c>
      <c r="Q227" s="183">
        <v>0.61404</v>
      </c>
      <c r="R227" s="183">
        <f>Q227*H227</f>
        <v>64.76832516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159</v>
      </c>
      <c r="AT227" s="185" t="s">
        <v>148</v>
      </c>
      <c r="AU227" s="185" t="s">
        <v>83</v>
      </c>
      <c r="AY227" s="18" t="s">
        <v>145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81</v>
      </c>
      <c r="BK227" s="186">
        <f>ROUND(I227*H227,2)</f>
        <v>0</v>
      </c>
      <c r="BL227" s="18" t="s">
        <v>159</v>
      </c>
      <c r="BM227" s="185" t="s">
        <v>1024</v>
      </c>
    </row>
    <row r="228" spans="1:47" s="2" customFormat="1" ht="29.25">
      <c r="A228" s="35"/>
      <c r="B228" s="36"/>
      <c r="C228" s="37"/>
      <c r="D228" s="187" t="s">
        <v>154</v>
      </c>
      <c r="E228" s="37"/>
      <c r="F228" s="188" t="s">
        <v>646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154</v>
      </c>
      <c r="AU228" s="18" t="s">
        <v>83</v>
      </c>
    </row>
    <row r="229" spans="1:47" s="2" customFormat="1" ht="11.25">
      <c r="A229" s="35"/>
      <c r="B229" s="36"/>
      <c r="C229" s="37"/>
      <c r="D229" s="192" t="s">
        <v>155</v>
      </c>
      <c r="E229" s="37"/>
      <c r="F229" s="193" t="s">
        <v>647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155</v>
      </c>
      <c r="AU229" s="18" t="s">
        <v>83</v>
      </c>
    </row>
    <row r="230" spans="2:51" s="13" customFormat="1" ht="11.25">
      <c r="B230" s="194"/>
      <c r="C230" s="195"/>
      <c r="D230" s="187" t="s">
        <v>157</v>
      </c>
      <c r="E230" s="196" t="s">
        <v>19</v>
      </c>
      <c r="F230" s="197" t="s">
        <v>1025</v>
      </c>
      <c r="G230" s="195"/>
      <c r="H230" s="198">
        <v>105.479</v>
      </c>
      <c r="I230" s="199"/>
      <c r="J230" s="195"/>
      <c r="K230" s="195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157</v>
      </c>
      <c r="AU230" s="204" t="s">
        <v>83</v>
      </c>
      <c r="AV230" s="13" t="s">
        <v>83</v>
      </c>
      <c r="AW230" s="13" t="s">
        <v>35</v>
      </c>
      <c r="AX230" s="13" t="s">
        <v>73</v>
      </c>
      <c r="AY230" s="204" t="s">
        <v>145</v>
      </c>
    </row>
    <row r="231" spans="2:51" s="14" customFormat="1" ht="11.25">
      <c r="B231" s="205"/>
      <c r="C231" s="206"/>
      <c r="D231" s="187" t="s">
        <v>157</v>
      </c>
      <c r="E231" s="207" t="s">
        <v>19</v>
      </c>
      <c r="F231" s="208" t="s">
        <v>158</v>
      </c>
      <c r="G231" s="206"/>
      <c r="H231" s="209">
        <v>105.479</v>
      </c>
      <c r="I231" s="210"/>
      <c r="J231" s="206"/>
      <c r="K231" s="206"/>
      <c r="L231" s="211"/>
      <c r="M231" s="216"/>
      <c r="N231" s="217"/>
      <c r="O231" s="217"/>
      <c r="P231" s="217"/>
      <c r="Q231" s="217"/>
      <c r="R231" s="217"/>
      <c r="S231" s="217"/>
      <c r="T231" s="218"/>
      <c r="AT231" s="215" t="s">
        <v>157</v>
      </c>
      <c r="AU231" s="215" t="s">
        <v>83</v>
      </c>
      <c r="AV231" s="14" t="s">
        <v>159</v>
      </c>
      <c r="AW231" s="14" t="s">
        <v>35</v>
      </c>
      <c r="AX231" s="14" t="s">
        <v>81</v>
      </c>
      <c r="AY231" s="215" t="s">
        <v>145</v>
      </c>
    </row>
    <row r="232" spans="1:65" s="2" customFormat="1" ht="24.2" customHeight="1">
      <c r="A232" s="35"/>
      <c r="B232" s="36"/>
      <c r="C232" s="174" t="s">
        <v>550</v>
      </c>
      <c r="D232" s="174" t="s">
        <v>148</v>
      </c>
      <c r="E232" s="175" t="s">
        <v>650</v>
      </c>
      <c r="F232" s="176" t="s">
        <v>651</v>
      </c>
      <c r="G232" s="177" t="s">
        <v>230</v>
      </c>
      <c r="H232" s="178">
        <v>105.479</v>
      </c>
      <c r="I232" s="179"/>
      <c r="J232" s="180">
        <f>ROUND(I232*H232,2)</f>
        <v>0</v>
      </c>
      <c r="K232" s="176" t="s">
        <v>151</v>
      </c>
      <c r="L232" s="40"/>
      <c r="M232" s="181" t="s">
        <v>19</v>
      </c>
      <c r="N232" s="182" t="s">
        <v>44</v>
      </c>
      <c r="O232" s="65"/>
      <c r="P232" s="183">
        <f>O232*H232</f>
        <v>0</v>
      </c>
      <c r="Q232" s="183">
        <v>0.1514</v>
      </c>
      <c r="R232" s="183">
        <f>Q232*H232</f>
        <v>15.969520600000001</v>
      </c>
      <c r="S232" s="183">
        <v>0</v>
      </c>
      <c r="T232" s="18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5" t="s">
        <v>159</v>
      </c>
      <c r="AT232" s="185" t="s">
        <v>148</v>
      </c>
      <c r="AU232" s="185" t="s">
        <v>83</v>
      </c>
      <c r="AY232" s="18" t="s">
        <v>145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8" t="s">
        <v>81</v>
      </c>
      <c r="BK232" s="186">
        <f>ROUND(I232*H232,2)</f>
        <v>0</v>
      </c>
      <c r="BL232" s="18" t="s">
        <v>159</v>
      </c>
      <c r="BM232" s="185" t="s">
        <v>1026</v>
      </c>
    </row>
    <row r="233" spans="1:47" s="2" customFormat="1" ht="19.5">
      <c r="A233" s="35"/>
      <c r="B233" s="36"/>
      <c r="C233" s="37"/>
      <c r="D233" s="187" t="s">
        <v>154</v>
      </c>
      <c r="E233" s="37"/>
      <c r="F233" s="188" t="s">
        <v>653</v>
      </c>
      <c r="G233" s="37"/>
      <c r="H233" s="37"/>
      <c r="I233" s="189"/>
      <c r="J233" s="37"/>
      <c r="K233" s="37"/>
      <c r="L233" s="40"/>
      <c r="M233" s="190"/>
      <c r="N233" s="191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154</v>
      </c>
      <c r="AU233" s="18" t="s">
        <v>83</v>
      </c>
    </row>
    <row r="234" spans="1:47" s="2" customFormat="1" ht="11.25">
      <c r="A234" s="35"/>
      <c r="B234" s="36"/>
      <c r="C234" s="37"/>
      <c r="D234" s="192" t="s">
        <v>155</v>
      </c>
      <c r="E234" s="37"/>
      <c r="F234" s="193" t="s">
        <v>654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155</v>
      </c>
      <c r="AU234" s="18" t="s">
        <v>83</v>
      </c>
    </row>
    <row r="235" spans="2:51" s="15" customFormat="1" ht="11.25">
      <c r="B235" s="220"/>
      <c r="C235" s="221"/>
      <c r="D235" s="187" t="s">
        <v>157</v>
      </c>
      <c r="E235" s="222" t="s">
        <v>19</v>
      </c>
      <c r="F235" s="223" t="s">
        <v>738</v>
      </c>
      <c r="G235" s="221"/>
      <c r="H235" s="222" t="s">
        <v>19</v>
      </c>
      <c r="I235" s="224"/>
      <c r="J235" s="221"/>
      <c r="K235" s="221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83</v>
      </c>
      <c r="AV235" s="15" t="s">
        <v>81</v>
      </c>
      <c r="AW235" s="15" t="s">
        <v>35</v>
      </c>
      <c r="AX235" s="15" t="s">
        <v>73</v>
      </c>
      <c r="AY235" s="229" t="s">
        <v>145</v>
      </c>
    </row>
    <row r="236" spans="2:51" s="13" customFormat="1" ht="11.25">
      <c r="B236" s="194"/>
      <c r="C236" s="195"/>
      <c r="D236" s="187" t="s">
        <v>157</v>
      </c>
      <c r="E236" s="196" t="s">
        <v>19</v>
      </c>
      <c r="F236" s="197" t="s">
        <v>1027</v>
      </c>
      <c r="G236" s="195"/>
      <c r="H236" s="198">
        <v>105.479</v>
      </c>
      <c r="I236" s="199"/>
      <c r="J236" s="195"/>
      <c r="K236" s="195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157</v>
      </c>
      <c r="AU236" s="204" t="s">
        <v>83</v>
      </c>
      <c r="AV236" s="13" t="s">
        <v>83</v>
      </c>
      <c r="AW236" s="13" t="s">
        <v>35</v>
      </c>
      <c r="AX236" s="13" t="s">
        <v>73</v>
      </c>
      <c r="AY236" s="204" t="s">
        <v>145</v>
      </c>
    </row>
    <row r="237" spans="2:51" s="14" customFormat="1" ht="11.25">
      <c r="B237" s="205"/>
      <c r="C237" s="206"/>
      <c r="D237" s="187" t="s">
        <v>157</v>
      </c>
      <c r="E237" s="207" t="s">
        <v>19</v>
      </c>
      <c r="F237" s="208" t="s">
        <v>158</v>
      </c>
      <c r="G237" s="206"/>
      <c r="H237" s="209">
        <v>105.479</v>
      </c>
      <c r="I237" s="210"/>
      <c r="J237" s="206"/>
      <c r="K237" s="206"/>
      <c r="L237" s="211"/>
      <c r="M237" s="216"/>
      <c r="N237" s="217"/>
      <c r="O237" s="217"/>
      <c r="P237" s="217"/>
      <c r="Q237" s="217"/>
      <c r="R237" s="217"/>
      <c r="S237" s="217"/>
      <c r="T237" s="218"/>
      <c r="AT237" s="215" t="s">
        <v>157</v>
      </c>
      <c r="AU237" s="215" t="s">
        <v>83</v>
      </c>
      <c r="AV237" s="14" t="s">
        <v>159</v>
      </c>
      <c r="AW237" s="14" t="s">
        <v>35</v>
      </c>
      <c r="AX237" s="14" t="s">
        <v>81</v>
      </c>
      <c r="AY237" s="215" t="s">
        <v>145</v>
      </c>
    </row>
    <row r="238" spans="2:63" s="12" customFormat="1" ht="22.9" customHeight="1">
      <c r="B238" s="158"/>
      <c r="C238" s="159"/>
      <c r="D238" s="160" t="s">
        <v>72</v>
      </c>
      <c r="E238" s="172" t="s">
        <v>282</v>
      </c>
      <c r="F238" s="172" t="s">
        <v>312</v>
      </c>
      <c r="G238" s="159"/>
      <c r="H238" s="159"/>
      <c r="I238" s="162"/>
      <c r="J238" s="173">
        <f>BK238</f>
        <v>0</v>
      </c>
      <c r="K238" s="159"/>
      <c r="L238" s="164"/>
      <c r="M238" s="165"/>
      <c r="N238" s="166"/>
      <c r="O238" s="166"/>
      <c r="P238" s="167">
        <f>SUM(P239:P256)</f>
        <v>0</v>
      </c>
      <c r="Q238" s="166"/>
      <c r="R238" s="167">
        <f>SUM(R239:R256)</f>
        <v>41.197505240000005</v>
      </c>
      <c r="S238" s="166"/>
      <c r="T238" s="168">
        <f>SUM(T239:T256)</f>
        <v>0</v>
      </c>
      <c r="AR238" s="169" t="s">
        <v>81</v>
      </c>
      <c r="AT238" s="170" t="s">
        <v>72</v>
      </c>
      <c r="AU238" s="170" t="s">
        <v>81</v>
      </c>
      <c r="AY238" s="169" t="s">
        <v>145</v>
      </c>
      <c r="BK238" s="171">
        <f>SUM(BK239:BK256)</f>
        <v>0</v>
      </c>
    </row>
    <row r="239" spans="1:65" s="2" customFormat="1" ht="24.2" customHeight="1">
      <c r="A239" s="35"/>
      <c r="B239" s="36"/>
      <c r="C239" s="174" t="s">
        <v>558</v>
      </c>
      <c r="D239" s="174" t="s">
        <v>148</v>
      </c>
      <c r="E239" s="175" t="s">
        <v>658</v>
      </c>
      <c r="F239" s="176" t="s">
        <v>659</v>
      </c>
      <c r="G239" s="177" t="s">
        <v>660</v>
      </c>
      <c r="H239" s="178">
        <v>10.9</v>
      </c>
      <c r="I239" s="179"/>
      <c r="J239" s="180">
        <f>ROUND(I239*H239,2)</f>
        <v>0</v>
      </c>
      <c r="K239" s="176" t="s">
        <v>151</v>
      </c>
      <c r="L239" s="40"/>
      <c r="M239" s="181" t="s">
        <v>19</v>
      </c>
      <c r="N239" s="182" t="s">
        <v>44</v>
      </c>
      <c r="O239" s="65"/>
      <c r="P239" s="183">
        <f>O239*H239</f>
        <v>0</v>
      </c>
      <c r="Q239" s="183">
        <v>0.88535</v>
      </c>
      <c r="R239" s="183">
        <f>Q239*H239</f>
        <v>9.650315</v>
      </c>
      <c r="S239" s="183">
        <v>0</v>
      </c>
      <c r="T239" s="18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159</v>
      </c>
      <c r="AT239" s="185" t="s">
        <v>148</v>
      </c>
      <c r="AU239" s="185" t="s">
        <v>83</v>
      </c>
      <c r="AY239" s="18" t="s">
        <v>145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81</v>
      </c>
      <c r="BK239" s="186">
        <f>ROUND(I239*H239,2)</f>
        <v>0</v>
      </c>
      <c r="BL239" s="18" t="s">
        <v>159</v>
      </c>
      <c r="BM239" s="185" t="s">
        <v>1028</v>
      </c>
    </row>
    <row r="240" spans="1:47" s="2" customFormat="1" ht="19.5">
      <c r="A240" s="35"/>
      <c r="B240" s="36"/>
      <c r="C240" s="37"/>
      <c r="D240" s="187" t="s">
        <v>154</v>
      </c>
      <c r="E240" s="37"/>
      <c r="F240" s="188" t="s">
        <v>662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154</v>
      </c>
      <c r="AU240" s="18" t="s">
        <v>83</v>
      </c>
    </row>
    <row r="241" spans="1:47" s="2" customFormat="1" ht="11.25">
      <c r="A241" s="35"/>
      <c r="B241" s="36"/>
      <c r="C241" s="37"/>
      <c r="D241" s="192" t="s">
        <v>155</v>
      </c>
      <c r="E241" s="37"/>
      <c r="F241" s="193" t="s">
        <v>663</v>
      </c>
      <c r="G241" s="37"/>
      <c r="H241" s="37"/>
      <c r="I241" s="189"/>
      <c r="J241" s="37"/>
      <c r="K241" s="37"/>
      <c r="L241" s="40"/>
      <c r="M241" s="190"/>
      <c r="N241" s="191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155</v>
      </c>
      <c r="AU241" s="18" t="s">
        <v>83</v>
      </c>
    </row>
    <row r="242" spans="2:51" s="13" customFormat="1" ht="11.25">
      <c r="B242" s="194"/>
      <c r="C242" s="195"/>
      <c r="D242" s="187" t="s">
        <v>157</v>
      </c>
      <c r="E242" s="196" t="s">
        <v>19</v>
      </c>
      <c r="F242" s="197" t="s">
        <v>1029</v>
      </c>
      <c r="G242" s="195"/>
      <c r="H242" s="198">
        <v>10.9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157</v>
      </c>
      <c r="AU242" s="204" t="s">
        <v>83</v>
      </c>
      <c r="AV242" s="13" t="s">
        <v>83</v>
      </c>
      <c r="AW242" s="13" t="s">
        <v>35</v>
      </c>
      <c r="AX242" s="13" t="s">
        <v>73</v>
      </c>
      <c r="AY242" s="204" t="s">
        <v>145</v>
      </c>
    </row>
    <row r="243" spans="2:51" s="14" customFormat="1" ht="11.25">
      <c r="B243" s="205"/>
      <c r="C243" s="206"/>
      <c r="D243" s="187" t="s">
        <v>157</v>
      </c>
      <c r="E243" s="207" t="s">
        <v>19</v>
      </c>
      <c r="F243" s="208" t="s">
        <v>158</v>
      </c>
      <c r="G243" s="206"/>
      <c r="H243" s="209">
        <v>10.9</v>
      </c>
      <c r="I243" s="210"/>
      <c r="J243" s="206"/>
      <c r="K243" s="206"/>
      <c r="L243" s="211"/>
      <c r="M243" s="216"/>
      <c r="N243" s="217"/>
      <c r="O243" s="217"/>
      <c r="P243" s="217"/>
      <c r="Q243" s="217"/>
      <c r="R243" s="217"/>
      <c r="S243" s="217"/>
      <c r="T243" s="218"/>
      <c r="AT243" s="215" t="s">
        <v>157</v>
      </c>
      <c r="AU243" s="215" t="s">
        <v>83</v>
      </c>
      <c r="AV243" s="14" t="s">
        <v>159</v>
      </c>
      <c r="AW243" s="14" t="s">
        <v>35</v>
      </c>
      <c r="AX243" s="14" t="s">
        <v>81</v>
      </c>
      <c r="AY243" s="215" t="s">
        <v>145</v>
      </c>
    </row>
    <row r="244" spans="1:65" s="2" customFormat="1" ht="16.5" customHeight="1">
      <c r="A244" s="35"/>
      <c r="B244" s="36"/>
      <c r="C244" s="230" t="s">
        <v>564</v>
      </c>
      <c r="D244" s="230" t="s">
        <v>307</v>
      </c>
      <c r="E244" s="231" t="s">
        <v>752</v>
      </c>
      <c r="F244" s="232" t="s">
        <v>753</v>
      </c>
      <c r="G244" s="233" t="s">
        <v>660</v>
      </c>
      <c r="H244" s="234">
        <v>10.9</v>
      </c>
      <c r="I244" s="235"/>
      <c r="J244" s="236">
        <f>ROUND(I244*H244,2)</f>
        <v>0</v>
      </c>
      <c r="K244" s="232" t="s">
        <v>151</v>
      </c>
      <c r="L244" s="237"/>
      <c r="M244" s="238" t="s">
        <v>19</v>
      </c>
      <c r="N244" s="239" t="s">
        <v>44</v>
      </c>
      <c r="O244" s="65"/>
      <c r="P244" s="183">
        <f>O244*H244</f>
        <v>0</v>
      </c>
      <c r="Q244" s="183">
        <v>0.5264</v>
      </c>
      <c r="R244" s="183">
        <f>Q244*H244</f>
        <v>5.73776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206</v>
      </c>
      <c r="AT244" s="185" t="s">
        <v>307</v>
      </c>
      <c r="AU244" s="185" t="s">
        <v>83</v>
      </c>
      <c r="AY244" s="18" t="s">
        <v>145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81</v>
      </c>
      <c r="BK244" s="186">
        <f>ROUND(I244*H244,2)</f>
        <v>0</v>
      </c>
      <c r="BL244" s="18" t="s">
        <v>159</v>
      </c>
      <c r="BM244" s="185" t="s">
        <v>1030</v>
      </c>
    </row>
    <row r="245" spans="1:47" s="2" customFormat="1" ht="11.25">
      <c r="A245" s="35"/>
      <c r="B245" s="36"/>
      <c r="C245" s="37"/>
      <c r="D245" s="187" t="s">
        <v>154</v>
      </c>
      <c r="E245" s="37"/>
      <c r="F245" s="188" t="s">
        <v>753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154</v>
      </c>
      <c r="AU245" s="18" t="s">
        <v>83</v>
      </c>
    </row>
    <row r="246" spans="1:47" s="2" customFormat="1" ht="11.25">
      <c r="A246" s="35"/>
      <c r="B246" s="36"/>
      <c r="C246" s="37"/>
      <c r="D246" s="192" t="s">
        <v>155</v>
      </c>
      <c r="E246" s="37"/>
      <c r="F246" s="193" t="s">
        <v>755</v>
      </c>
      <c r="G246" s="37"/>
      <c r="H246" s="37"/>
      <c r="I246" s="189"/>
      <c r="J246" s="37"/>
      <c r="K246" s="37"/>
      <c r="L246" s="40"/>
      <c r="M246" s="190"/>
      <c r="N246" s="191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155</v>
      </c>
      <c r="AU246" s="18" t="s">
        <v>83</v>
      </c>
    </row>
    <row r="247" spans="1:65" s="2" customFormat="1" ht="24.2" customHeight="1">
      <c r="A247" s="35"/>
      <c r="B247" s="36"/>
      <c r="C247" s="174" t="s">
        <v>573</v>
      </c>
      <c r="D247" s="174" t="s">
        <v>148</v>
      </c>
      <c r="E247" s="175" t="s">
        <v>671</v>
      </c>
      <c r="F247" s="176" t="s">
        <v>672</v>
      </c>
      <c r="G247" s="177" t="s">
        <v>264</v>
      </c>
      <c r="H247" s="178">
        <v>10.432</v>
      </c>
      <c r="I247" s="179"/>
      <c r="J247" s="180">
        <f>ROUND(I247*H247,2)</f>
        <v>0</v>
      </c>
      <c r="K247" s="176" t="s">
        <v>151</v>
      </c>
      <c r="L247" s="40"/>
      <c r="M247" s="181" t="s">
        <v>19</v>
      </c>
      <c r="N247" s="182" t="s">
        <v>44</v>
      </c>
      <c r="O247" s="65"/>
      <c r="P247" s="183">
        <f>O247*H247</f>
        <v>0</v>
      </c>
      <c r="Q247" s="183">
        <v>2.46367</v>
      </c>
      <c r="R247" s="183">
        <f>Q247*H247</f>
        <v>25.701005440000003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159</v>
      </c>
      <c r="AT247" s="185" t="s">
        <v>148</v>
      </c>
      <c r="AU247" s="185" t="s">
        <v>83</v>
      </c>
      <c r="AY247" s="18" t="s">
        <v>145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81</v>
      </c>
      <c r="BK247" s="186">
        <f>ROUND(I247*H247,2)</f>
        <v>0</v>
      </c>
      <c r="BL247" s="18" t="s">
        <v>159</v>
      </c>
      <c r="BM247" s="185" t="s">
        <v>1031</v>
      </c>
    </row>
    <row r="248" spans="1:47" s="2" customFormat="1" ht="19.5">
      <c r="A248" s="35"/>
      <c r="B248" s="36"/>
      <c r="C248" s="37"/>
      <c r="D248" s="187" t="s">
        <v>154</v>
      </c>
      <c r="E248" s="37"/>
      <c r="F248" s="188" t="s">
        <v>674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154</v>
      </c>
      <c r="AU248" s="18" t="s">
        <v>83</v>
      </c>
    </row>
    <row r="249" spans="1:47" s="2" customFormat="1" ht="11.25">
      <c r="A249" s="35"/>
      <c r="B249" s="36"/>
      <c r="C249" s="37"/>
      <c r="D249" s="192" t="s">
        <v>155</v>
      </c>
      <c r="E249" s="37"/>
      <c r="F249" s="193" t="s">
        <v>675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155</v>
      </c>
      <c r="AU249" s="18" t="s">
        <v>83</v>
      </c>
    </row>
    <row r="250" spans="2:51" s="13" customFormat="1" ht="11.25">
      <c r="B250" s="194"/>
      <c r="C250" s="195"/>
      <c r="D250" s="187" t="s">
        <v>157</v>
      </c>
      <c r="E250" s="196" t="s">
        <v>19</v>
      </c>
      <c r="F250" s="197" t="s">
        <v>1032</v>
      </c>
      <c r="G250" s="195"/>
      <c r="H250" s="198">
        <v>10.432</v>
      </c>
      <c r="I250" s="199"/>
      <c r="J250" s="195"/>
      <c r="K250" s="195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157</v>
      </c>
      <c r="AU250" s="204" t="s">
        <v>83</v>
      </c>
      <c r="AV250" s="13" t="s">
        <v>83</v>
      </c>
      <c r="AW250" s="13" t="s">
        <v>35</v>
      </c>
      <c r="AX250" s="13" t="s">
        <v>73</v>
      </c>
      <c r="AY250" s="204" t="s">
        <v>145</v>
      </c>
    </row>
    <row r="251" spans="2:51" s="14" customFormat="1" ht="11.25">
      <c r="B251" s="205"/>
      <c r="C251" s="206"/>
      <c r="D251" s="187" t="s">
        <v>157</v>
      </c>
      <c r="E251" s="207" t="s">
        <v>19</v>
      </c>
      <c r="F251" s="208" t="s">
        <v>158</v>
      </c>
      <c r="G251" s="206"/>
      <c r="H251" s="209">
        <v>10.432</v>
      </c>
      <c r="I251" s="210"/>
      <c r="J251" s="206"/>
      <c r="K251" s="206"/>
      <c r="L251" s="211"/>
      <c r="M251" s="216"/>
      <c r="N251" s="217"/>
      <c r="O251" s="217"/>
      <c r="P251" s="217"/>
      <c r="Q251" s="217"/>
      <c r="R251" s="217"/>
      <c r="S251" s="217"/>
      <c r="T251" s="218"/>
      <c r="AT251" s="215" t="s">
        <v>157</v>
      </c>
      <c r="AU251" s="215" t="s">
        <v>83</v>
      </c>
      <c r="AV251" s="14" t="s">
        <v>159</v>
      </c>
      <c r="AW251" s="14" t="s">
        <v>35</v>
      </c>
      <c r="AX251" s="14" t="s">
        <v>81</v>
      </c>
      <c r="AY251" s="215" t="s">
        <v>145</v>
      </c>
    </row>
    <row r="252" spans="1:65" s="2" customFormat="1" ht="16.5" customHeight="1">
      <c r="A252" s="35"/>
      <c r="B252" s="36"/>
      <c r="C252" s="230" t="s">
        <v>580</v>
      </c>
      <c r="D252" s="230" t="s">
        <v>307</v>
      </c>
      <c r="E252" s="231" t="s">
        <v>678</v>
      </c>
      <c r="F252" s="232" t="s">
        <v>679</v>
      </c>
      <c r="G252" s="233" t="s">
        <v>230</v>
      </c>
      <c r="H252" s="234">
        <v>13.69</v>
      </c>
      <c r="I252" s="235"/>
      <c r="J252" s="236">
        <f>ROUND(I252*H252,2)</f>
        <v>0</v>
      </c>
      <c r="K252" s="232" t="s">
        <v>151</v>
      </c>
      <c r="L252" s="237"/>
      <c r="M252" s="238" t="s">
        <v>19</v>
      </c>
      <c r="N252" s="239" t="s">
        <v>44</v>
      </c>
      <c r="O252" s="65"/>
      <c r="P252" s="183">
        <f>O252*H252</f>
        <v>0</v>
      </c>
      <c r="Q252" s="183">
        <v>0.00792</v>
      </c>
      <c r="R252" s="183">
        <f>Q252*H252</f>
        <v>0.1084248</v>
      </c>
      <c r="S252" s="183">
        <v>0</v>
      </c>
      <c r="T252" s="18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5" t="s">
        <v>206</v>
      </c>
      <c r="AT252" s="185" t="s">
        <v>307</v>
      </c>
      <c r="AU252" s="185" t="s">
        <v>83</v>
      </c>
      <c r="AY252" s="18" t="s">
        <v>145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8" t="s">
        <v>81</v>
      </c>
      <c r="BK252" s="186">
        <f>ROUND(I252*H252,2)</f>
        <v>0</v>
      </c>
      <c r="BL252" s="18" t="s">
        <v>159</v>
      </c>
      <c r="BM252" s="185" t="s">
        <v>1033</v>
      </c>
    </row>
    <row r="253" spans="1:47" s="2" customFormat="1" ht="11.25">
      <c r="A253" s="35"/>
      <c r="B253" s="36"/>
      <c r="C253" s="37"/>
      <c r="D253" s="187" t="s">
        <v>154</v>
      </c>
      <c r="E253" s="37"/>
      <c r="F253" s="188" t="s">
        <v>679</v>
      </c>
      <c r="G253" s="37"/>
      <c r="H253" s="37"/>
      <c r="I253" s="189"/>
      <c r="J253" s="37"/>
      <c r="K253" s="37"/>
      <c r="L253" s="40"/>
      <c r="M253" s="190"/>
      <c r="N253" s="191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154</v>
      </c>
      <c r="AU253" s="18" t="s">
        <v>83</v>
      </c>
    </row>
    <row r="254" spans="1:47" s="2" customFormat="1" ht="11.25">
      <c r="A254" s="35"/>
      <c r="B254" s="36"/>
      <c r="C254" s="37"/>
      <c r="D254" s="192" t="s">
        <v>155</v>
      </c>
      <c r="E254" s="37"/>
      <c r="F254" s="193" t="s">
        <v>681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155</v>
      </c>
      <c r="AU254" s="18" t="s">
        <v>83</v>
      </c>
    </row>
    <row r="255" spans="2:51" s="13" customFormat="1" ht="11.25">
      <c r="B255" s="194"/>
      <c r="C255" s="195"/>
      <c r="D255" s="187" t="s">
        <v>157</v>
      </c>
      <c r="E255" s="196" t="s">
        <v>19</v>
      </c>
      <c r="F255" s="197" t="s">
        <v>1034</v>
      </c>
      <c r="G255" s="195"/>
      <c r="H255" s="198">
        <v>13.69</v>
      </c>
      <c r="I255" s="199"/>
      <c r="J255" s="195"/>
      <c r="K255" s="195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157</v>
      </c>
      <c r="AU255" s="204" t="s">
        <v>83</v>
      </c>
      <c r="AV255" s="13" t="s">
        <v>83</v>
      </c>
      <c r="AW255" s="13" t="s">
        <v>35</v>
      </c>
      <c r="AX255" s="13" t="s">
        <v>73</v>
      </c>
      <c r="AY255" s="204" t="s">
        <v>145</v>
      </c>
    </row>
    <row r="256" spans="2:51" s="14" customFormat="1" ht="11.25">
      <c r="B256" s="205"/>
      <c r="C256" s="206"/>
      <c r="D256" s="187" t="s">
        <v>157</v>
      </c>
      <c r="E256" s="207" t="s">
        <v>19</v>
      </c>
      <c r="F256" s="208" t="s">
        <v>158</v>
      </c>
      <c r="G256" s="206"/>
      <c r="H256" s="209">
        <v>13.69</v>
      </c>
      <c r="I256" s="210"/>
      <c r="J256" s="206"/>
      <c r="K256" s="206"/>
      <c r="L256" s="211"/>
      <c r="M256" s="216"/>
      <c r="N256" s="217"/>
      <c r="O256" s="217"/>
      <c r="P256" s="217"/>
      <c r="Q256" s="217"/>
      <c r="R256" s="217"/>
      <c r="S256" s="217"/>
      <c r="T256" s="218"/>
      <c r="AT256" s="215" t="s">
        <v>157</v>
      </c>
      <c r="AU256" s="215" t="s">
        <v>83</v>
      </c>
      <c r="AV256" s="14" t="s">
        <v>159</v>
      </c>
      <c r="AW256" s="14" t="s">
        <v>35</v>
      </c>
      <c r="AX256" s="14" t="s">
        <v>81</v>
      </c>
      <c r="AY256" s="215" t="s">
        <v>145</v>
      </c>
    </row>
    <row r="257" spans="2:63" s="12" customFormat="1" ht="22.9" customHeight="1">
      <c r="B257" s="158"/>
      <c r="C257" s="159"/>
      <c r="D257" s="160" t="s">
        <v>72</v>
      </c>
      <c r="E257" s="172" t="s">
        <v>351</v>
      </c>
      <c r="F257" s="172" t="s">
        <v>352</v>
      </c>
      <c r="G257" s="159"/>
      <c r="H257" s="159"/>
      <c r="I257" s="162"/>
      <c r="J257" s="173">
        <f>BK257</f>
        <v>0</v>
      </c>
      <c r="K257" s="159"/>
      <c r="L257" s="164"/>
      <c r="M257" s="165"/>
      <c r="N257" s="166"/>
      <c r="O257" s="166"/>
      <c r="P257" s="167">
        <f>SUM(P258:P260)</f>
        <v>0</v>
      </c>
      <c r="Q257" s="166"/>
      <c r="R257" s="167">
        <f>SUM(R258:R260)</f>
        <v>0</v>
      </c>
      <c r="S257" s="166"/>
      <c r="T257" s="168">
        <f>SUM(T258:T260)</f>
        <v>0</v>
      </c>
      <c r="AR257" s="169" t="s">
        <v>81</v>
      </c>
      <c r="AT257" s="170" t="s">
        <v>72</v>
      </c>
      <c r="AU257" s="170" t="s">
        <v>81</v>
      </c>
      <c r="AY257" s="169" t="s">
        <v>145</v>
      </c>
      <c r="BK257" s="171">
        <f>SUM(BK258:BK260)</f>
        <v>0</v>
      </c>
    </row>
    <row r="258" spans="1:65" s="2" customFormat="1" ht="24.2" customHeight="1">
      <c r="A258" s="35"/>
      <c r="B258" s="36"/>
      <c r="C258" s="174" t="s">
        <v>588</v>
      </c>
      <c r="D258" s="174" t="s">
        <v>148</v>
      </c>
      <c r="E258" s="175" t="s">
        <v>880</v>
      </c>
      <c r="F258" s="176" t="s">
        <v>881</v>
      </c>
      <c r="G258" s="177" t="s">
        <v>285</v>
      </c>
      <c r="H258" s="178">
        <v>137.235</v>
      </c>
      <c r="I258" s="179"/>
      <c r="J258" s="180">
        <f>ROUND(I258*H258,2)</f>
        <v>0</v>
      </c>
      <c r="K258" s="176" t="s">
        <v>151</v>
      </c>
      <c r="L258" s="40"/>
      <c r="M258" s="181" t="s">
        <v>19</v>
      </c>
      <c r="N258" s="182" t="s">
        <v>44</v>
      </c>
      <c r="O258" s="65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159</v>
      </c>
      <c r="AT258" s="185" t="s">
        <v>148</v>
      </c>
      <c r="AU258" s="185" t="s">
        <v>83</v>
      </c>
      <c r="AY258" s="18" t="s">
        <v>145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81</v>
      </c>
      <c r="BK258" s="186">
        <f>ROUND(I258*H258,2)</f>
        <v>0</v>
      </c>
      <c r="BL258" s="18" t="s">
        <v>159</v>
      </c>
      <c r="BM258" s="185" t="s">
        <v>1035</v>
      </c>
    </row>
    <row r="259" spans="1:47" s="2" customFormat="1" ht="19.5">
      <c r="A259" s="35"/>
      <c r="B259" s="36"/>
      <c r="C259" s="37"/>
      <c r="D259" s="187" t="s">
        <v>154</v>
      </c>
      <c r="E259" s="37"/>
      <c r="F259" s="188" t="s">
        <v>883</v>
      </c>
      <c r="G259" s="37"/>
      <c r="H259" s="37"/>
      <c r="I259" s="189"/>
      <c r="J259" s="37"/>
      <c r="K259" s="37"/>
      <c r="L259" s="40"/>
      <c r="M259" s="190"/>
      <c r="N259" s="191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154</v>
      </c>
      <c r="AU259" s="18" t="s">
        <v>83</v>
      </c>
    </row>
    <row r="260" spans="1:47" s="2" customFormat="1" ht="11.25">
      <c r="A260" s="35"/>
      <c r="B260" s="36"/>
      <c r="C260" s="37"/>
      <c r="D260" s="192" t="s">
        <v>155</v>
      </c>
      <c r="E260" s="37"/>
      <c r="F260" s="193" t="s">
        <v>884</v>
      </c>
      <c r="G260" s="37"/>
      <c r="H260" s="37"/>
      <c r="I260" s="189"/>
      <c r="J260" s="37"/>
      <c r="K260" s="37"/>
      <c r="L260" s="40"/>
      <c r="M260" s="240"/>
      <c r="N260" s="241"/>
      <c r="O260" s="242"/>
      <c r="P260" s="242"/>
      <c r="Q260" s="242"/>
      <c r="R260" s="242"/>
      <c r="S260" s="242"/>
      <c r="T260" s="243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155</v>
      </c>
      <c r="AU260" s="18" t="s">
        <v>83</v>
      </c>
    </row>
    <row r="261" spans="1:31" s="2" customFormat="1" ht="6.95" customHeight="1">
      <c r="A261" s="35"/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0"/>
      <c r="M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</row>
  </sheetData>
  <sheetProtection algorithmName="SHA-512" hashValue="x7/xhqIVZBdepargM52ZtTa52mxfvXykE7auiIGlP4HnX663kcbi7Ua0IIj85LvJvr9vHj+Kn7TT/KFM5BWXNw==" saltValue="Od7Kjc7ZyjqF1T0Q/Q6n9yIDqeg2m16hPcmDfnLldQZ/urQpO1Wl1QprM1XgaUe5hr1Ym+cgA/3EaBnBlE2UXg==" spinCount="100000" sheet="1" objects="1" scenarios="1" formatColumns="0" formatRows="0" autoFilter="0"/>
  <autoFilter ref="C83:K26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1151132"/>
    <hyperlink ref="F95" r:id="rId2" display="https://podminky.urs.cz/item/CS_URS_2021_01/122251401"/>
    <hyperlink ref="F105" r:id="rId3" display="https://podminky.urs.cz/item/CS_URS_2021_01/122252204"/>
    <hyperlink ref="F111" r:id="rId4" display="https://podminky.urs.cz/item/CS_URS_2021_01/162351104"/>
    <hyperlink ref="F121" r:id="rId5" display="https://podminky.urs.cz/item/CS_URS_2021_01/162751119"/>
    <hyperlink ref="F126" r:id="rId6" display="https://podminky.urs.cz/item/CS_URS_2021_01/171251201"/>
    <hyperlink ref="F131" r:id="rId7" display="https://podminky.urs.cz/item/CS_URS_2021_01/181152302"/>
    <hyperlink ref="F136" r:id="rId8" display="https://podminky.urs.cz/item/CS_URS_2021_01/182351123"/>
    <hyperlink ref="F142" r:id="rId9" display="https://podminky.urs.cz/item/CS_URS_2021_01/183405211"/>
    <hyperlink ref="F147" r:id="rId10" display="https://podminky.urs.cz/item/CS_URS_2021_01/00572100"/>
    <hyperlink ref="F152" r:id="rId11" display="https://podminky.urs.cz/item/CS_URS_2021_01/184802211"/>
    <hyperlink ref="F157" r:id="rId12" display="https://podminky.urs.cz/item/CS_URS_2021_01/185803112"/>
    <hyperlink ref="F162" r:id="rId13" display="https://podminky.urs.cz/item/CS_URS_2021_01/185851121"/>
    <hyperlink ref="F167" r:id="rId14" display="https://podminky.urs.cz/item/CS_URS_2021_01/185851129"/>
    <hyperlink ref="F173" r:id="rId15" display="https://podminky.urs.cz/item/CS_URS_2021_01/51131101399"/>
    <hyperlink ref="F180" r:id="rId16" display="https://podminky.urs.cz/item/CS_URS_2021_01/564851111.1"/>
    <hyperlink ref="F191" r:id="rId17" display="https://podminky.urs.cz/item/CS_URS_2021_01/564871116"/>
    <hyperlink ref="F197" r:id="rId18" display="https://podminky.urs.cz/item/CS_URS_2021_01/564931512"/>
    <hyperlink ref="F203" r:id="rId19" display="https://podminky.urs.cz/item/CS_URS_2021_01/567121114"/>
    <hyperlink ref="F208" r:id="rId20" display="https://podminky.urs.cz/item/CS_URS_2021_01/569903311"/>
    <hyperlink ref="F214" r:id="rId21" display="https://podminky.urs.cz/item/CS_URS_2021_01/569951133"/>
    <hyperlink ref="F220" r:id="rId22" display="https://podminky.urs.cz/item/CS_URS_2021_01/591241111"/>
    <hyperlink ref="F226" r:id="rId23" display="https://podminky.urs.cz/item/CS_URS_2021_01/58381007"/>
    <hyperlink ref="F229" r:id="rId24" display="https://podminky.urs.cz/item/CS_URS_2021_01/594511111"/>
    <hyperlink ref="F234" r:id="rId25" display="https://podminky.urs.cz/item/CS_URS_2021_01/599632111"/>
    <hyperlink ref="F241" r:id="rId26" display="https://podminky.urs.cz/item/CS_URS_2021_01/919521140"/>
    <hyperlink ref="F246" r:id="rId27" display="https://podminky.urs.cz/item/CS_URS_2021_01/59223023"/>
    <hyperlink ref="F249" r:id="rId28" display="https://podminky.urs.cz/item/CS_URS_2021_01/919535558"/>
    <hyperlink ref="F254" r:id="rId29" display="https://podminky.urs.cz/item/CS_URS_2021_01/31316008"/>
    <hyperlink ref="F260" r:id="rId30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Plíva, Lubomír</dc:creator>
  <cp:keywords/>
  <dc:description/>
  <cp:lastModifiedBy>Zábranský Ladislav</cp:lastModifiedBy>
  <dcterms:created xsi:type="dcterms:W3CDTF">2021-11-24T14:13:55Z</dcterms:created>
  <dcterms:modified xsi:type="dcterms:W3CDTF">2021-11-24T14:55:49Z</dcterms:modified>
  <cp:category/>
  <cp:version/>
  <cp:contentType/>
  <cp:contentStatus/>
</cp:coreProperties>
</file>