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>
    <definedName name="_xlnm.Print_Area" localSheetId="0">'List1'!$B$123:$I$151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<sst xmlns="http://schemas.openxmlformats.org/spreadsheetml/2006/main" count="323" uniqueCount="152">
  <si>
    <t>{1fc14e21-083a-49c8-8928-4bed8fdece6c}</t>
  </si>
  <si>
    <t>2</t>
  </si>
  <si>
    <t>KRYCÍ LIST SOUPISU PRACÍ</t>
  </si>
  <si>
    <t>v ---  níže se nacházejí doplnkové a pomocné údaje k sestavám  --- v</t>
  </si>
  <si>
    <t>False</t>
  </si>
  <si>
    <t>Stavba:</t>
  </si>
  <si>
    <t>Povrchová oprava komunikace III/201 52 Krsy - Štipoklasy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</si>
  <si>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</si>
  <si>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</si>
  <si>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</si>
  <si>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</si>
  <si>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</si>
  <si>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</si>
  <si>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</si>
  <si>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</si>
  <si>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72053119</t>
  </si>
  <si>
    <t>SUS Plzeňského kraje, příspěvková organizace</t>
  </si>
  <si>
    <t>DIČ:</t>
  </si>
  <si>
    <t>CZ72053119</t>
  </si>
  <si>
    <t>Uchazeč:</t>
  </si>
  <si>
    <t>Projektant:</t>
  </si>
  <si>
    <t>26395606</t>
  </si>
  <si>
    <t>projectstudio8 s.r.o.</t>
  </si>
  <si>
    <t>CZ26395606</t>
  </si>
  <si>
    <t>Zpracovatel:</t>
  </si>
  <si>
    <t>Poznámka:</t>
  </si>
  <si>
    <t>Náklady z rozpočtu</t>
  </si>
  <si>
    <t>Ostatní náklady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</si>
  <si>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</si>
  <si>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</si>
  <si>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</si>
  <si>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</si>
  <si>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</si>
  <si>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</si>
  <si>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</si>
  <si>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</si>
  <si>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</si>
  <si>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</si>
  <si>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</si>
  <si>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</si>
  <si>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</si>
  <si>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</si>
  <si>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</si>
  <si>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</si>
  <si>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</si>
  <si>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</si>
  <si>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</si>
  <si>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</si>
  <si>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</si>
  <si>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</si>
  <si>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</si>
  <si>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</si>
  <si>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</si>
  <si>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</si>
  <si>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</si>
  <si>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</si>
  <si>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</si>
  <si>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93 - Různé dokončovací konstrukce a práce inženýrských staveb</t>
  </si>
  <si>
    <t xml:space="preserve">    96 - Bourání konstrukcí</t>
  </si>
  <si>
    <t xml:space="preserve">    99 - Přesun hmot a manipulace se sutí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</si>
  <si>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</si>
  <si>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</si>
  <si>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</si>
  <si>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</si>
  <si>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2) Ostatní náklady</t>
  </si>
  <si>
    <t>Zařízení staveniště</t>
  </si>
  <si>
    <t>VRN</t>
  </si>
  <si>
    <t>1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</si>
  <si>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</si>
  <si>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</si>
  <si>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</si>
  <si>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</si>
  <si>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</si>
  <si>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</si>
  <si>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</si>
  <si>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</si>
  <si>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</si>
  <si>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Typ</t>
  </si>
  <si>
    <t>Kód</t>
  </si>
  <si>
    <t>Popis</t>
  </si>
  <si>
    <t>MJ</t>
  </si>
  <si>
    <t>Množství</t>
  </si>
  <si>
    <t>J. Nh [h]</t>
  </si>
  <si>
    <t>Nh celkem [h]</t>
  </si>
  <si>
    <t>J. hmotnost [t]</t>
  </si>
  <si>
    <t>Hmotnost celkem [t]</t>
  </si>
  <si>
    <t>J. suť [t]</t>
  </si>
  <si>
    <t>Suť Celkem [t]</t>
  </si>
  <si>
    <t>D</t>
  </si>
  <si>
    <t>HSV</t>
  </si>
  <si>
    <t>Práce a dodávky HSV</t>
  </si>
  <si>
    <t>0</t>
  </si>
  <si>
    <t>ROZPOCET</t>
  </si>
  <si>
    <t>Zemní práce</t>
  </si>
  <si>
    <t>K</t>
  </si>
  <si>
    <t>113154121x</t>
  </si>
  <si>
    <t>Frézování živičného krytu tl 30 mm pruh š 1 m pl do 500 m2 bez překážek v trase</t>
  </si>
  <si>
    <t>m2</t>
  </si>
  <si>
    <t>4</t>
  </si>
  <si>
    <t>-1248528266</t>
  </si>
  <si>
    <t>5</t>
  </si>
  <si>
    <t>Komunikace pozemní</t>
  </si>
  <si>
    <t>577134111</t>
  </si>
  <si>
    <t>Asfaltový beton vrstva obrusná ACO 11 (ABS) tř. I tl 40 mm š do 3 m z nemodifikovaného asfaltu</t>
  </si>
  <si>
    <t>1137832702</t>
  </si>
  <si>
    <t>573231106</t>
  </si>
  <si>
    <t>Postřik živičný spojovací ze silniční emulze v množství 0,30 kg/m2</t>
  </si>
  <si>
    <t>-915979662</t>
  </si>
  <si>
    <t>7</t>
  </si>
  <si>
    <t>577165112</t>
  </si>
  <si>
    <t>Asfaltový beton vrstva ložní ACL 16 (ABH) tl 70 mm š do 3 m z nemodifikovaného asfaltu</t>
  </si>
  <si>
    <t>-27199478</t>
  </si>
  <si>
    <t>PP</t>
  </si>
  <si>
    <t>Asfaltový beton vrstva ložní ACL 16 (ABH)  s rozprostřením a zhutněním z nemodifikovaného asfaltu v pruhu šířky do 3 m, po zhutnění tl. 70 mm
Viz výkres B.1.1, B.1.2
plocha měřena v dwg</t>
  </si>
  <si>
    <t>573231107</t>
  </si>
  <si>
    <t>Postřik živičný spojovací ze silniční emulze v množství 0,40 kg/m2</t>
  </si>
  <si>
    <t>-1591502989</t>
  </si>
  <si>
    <t>577134111x</t>
  </si>
  <si>
    <t>Asfaltový beton vrstva podkladní ACO11  pro vyspravení výtluků</t>
  </si>
  <si>
    <t>t</t>
  </si>
  <si>
    <t>-47340024</t>
  </si>
  <si>
    <t>přepočet ceny z pol.č.2 279Kč/m2 v tl.40mm = 6.9755Kč/m3 / 2,5 = 2790Kč/t</t>
  </si>
  <si>
    <t>569951131</t>
  </si>
  <si>
    <t>Zpevnění krajnic asfaltový recyklátem tl 130 mm</t>
  </si>
  <si>
    <t>9</t>
  </si>
  <si>
    <t>Ostatní konstrukce a práce, bourání</t>
  </si>
  <si>
    <t>915611111</t>
  </si>
  <si>
    <t>Předznačení vodorovného liniového značení</t>
  </si>
  <si>
    <t>m</t>
  </si>
  <si>
    <t>915111112</t>
  </si>
  <si>
    <t>Vodorovné dopravní značení dělící čáry souvislé š 125 mm retroreflexní bílá barva</t>
  </si>
  <si>
    <t>919122121</t>
  </si>
  <si>
    <t>Těsnění spár zálivkou za tepla pro komůrky š 15 mm hl 25 mm s těsnicím profilem</t>
  </si>
  <si>
    <t>-415495874</t>
  </si>
  <si>
    <t>99</t>
  </si>
  <si>
    <t>Přesun hmot a manipulace se sutí</t>
  </si>
  <si>
    <t>997221551</t>
  </si>
  <si>
    <t>Vodorovná doprava suti ze sypkých materiálů do 1 km</t>
  </si>
  <si>
    <t>-970401704</t>
  </si>
  <si>
    <t>Vedlejší rozpočtové náklady</t>
  </si>
  <si>
    <t>VRN4</t>
  </si>
  <si>
    <t>Inženýrská činnost</t>
  </si>
  <si>
    <t>049002000</t>
  </si>
  <si>
    <t>kpl</t>
  </si>
  <si>
    <t>1024</t>
  </si>
  <si>
    <t>-1288878059</t>
  </si>
  <si>
    <t>Správa a údržba Plzeňského kraje, příspěvková organizace</t>
  </si>
  <si>
    <t xml:space="preserve">II/201 Krsy - náves, povrchová oprava </t>
  </si>
  <si>
    <t>Cena celkem [CZK] bez DPH</t>
  </si>
  <si>
    <t>J.cena [CZK] bez DPH</t>
  </si>
  <si>
    <t>DIR a DIO</t>
  </si>
  <si>
    <t>Zpevnění krajnic a vjezdů s rozprostřením a zhutněním, po zhutnění asfaltovým recyklátem tl. 130 mm, v šíři 0,5m
Asfaltový recyklát z deponie SUS Úněšov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</si>
</sst>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#,##0.00%"/>
    <numFmt numFmtId="166" formatCode="#,##0.00\ &quot;Kč&quot;"/>
    <numFmt numFmtId="167" formatCode="#,##0.00000"/>
    <numFmt numFmtId="168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b/>
      <sz val="10"/>
      <color rgb="FF003366"/>
      <name val="Arial CE"/>
      <family val="2"/>
    </font>
    <font>
      <sz val="8"/>
      <color theme="1"/>
      <name val="Calibri"/>
      <family val="2"/>
      <scheme val="minor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5">
    <border>
      <left/>
      <right/>
      <top/>
      <bottom/>
      <diagonal/>
    </border>
    <border>
      <left style="medium"/>
      <right/>
      <top/>
      <bottom/>
    </border>
    <border>
      <left/>
      <right/>
      <top/>
      <bottom style="hair">
        <color rgb="FF969696"/>
      </bottom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2" xfId="0" applyFont="1" applyBorder="1" applyAlignment="1" applyProtection="1">
      <alignment vertical="center"/>
      <protection/>
    </xf>
    <xf numFmtId="4" fontId="16" fillId="0" borderId="2" xfId="0" applyNumberFormat="1" applyFont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2" xfId="0" applyFont="1" applyBorder="1" applyAlignment="1" applyProtection="1">
      <alignment vertical="center"/>
      <protection/>
    </xf>
    <xf numFmtId="4" fontId="17" fillId="0" borderId="2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4" fontId="10" fillId="2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166" fontId="0" fillId="0" borderId="0" xfId="0" applyNumberFormat="1" applyFont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18" fillId="0" borderId="8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67" fontId="19" fillId="0" borderId="11" xfId="0" applyNumberFormat="1" applyFont="1" applyBorder="1" applyAlignment="1" applyProtection="1">
      <alignment/>
      <protection/>
    </xf>
    <xf numFmtId="167" fontId="19" fillId="0" borderId="12" xfId="0" applyNumberFormat="1" applyFont="1" applyBorder="1" applyAlignment="1" applyProtection="1">
      <alignment/>
      <protection/>
    </xf>
    <xf numFmtId="0" fontId="21" fillId="0" borderId="1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167" fontId="21" fillId="0" borderId="0" xfId="0" applyNumberFormat="1" applyFont="1" applyBorder="1" applyAlignment="1" applyProtection="1">
      <alignment/>
      <protection/>
    </xf>
    <xf numFmtId="167" fontId="21" fillId="0" borderId="14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167" fontId="18" fillId="0" borderId="0" xfId="0" applyNumberFormat="1" applyFont="1" applyBorder="1" applyAlignment="1" applyProtection="1">
      <alignment vertical="center"/>
      <protection/>
    </xf>
    <xf numFmtId="167" fontId="18" fillId="0" borderId="14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4" fontId="10" fillId="3" borderId="15" xfId="0" applyNumberFormat="1" applyFont="1" applyFill="1" applyBorder="1" applyAlignment="1" applyProtection="1">
      <alignment/>
      <protection/>
    </xf>
    <xf numFmtId="0" fontId="21" fillId="3" borderId="16" xfId="0" applyFont="1" applyFill="1" applyBorder="1" applyAlignment="1" applyProtection="1">
      <alignment/>
      <protection/>
    </xf>
    <xf numFmtId="0" fontId="21" fillId="3" borderId="17" xfId="0" applyFont="1" applyFill="1" applyBorder="1" applyAlignment="1" applyProtection="1">
      <alignment horizontal="left"/>
      <protection/>
    </xf>
    <xf numFmtId="0" fontId="21" fillId="3" borderId="17" xfId="0" applyFont="1" applyFill="1" applyBorder="1" applyAlignment="1" applyProtection="1">
      <alignment/>
      <protection/>
    </xf>
    <xf numFmtId="4" fontId="17" fillId="3" borderId="15" xfId="0" applyNumberFormat="1" applyFont="1" applyFill="1" applyBorder="1" applyAlignment="1" applyProtection="1">
      <alignment/>
      <protection/>
    </xf>
    <xf numFmtId="0" fontId="14" fillId="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Protection="1">
      <protection/>
    </xf>
    <xf numFmtId="0" fontId="0" fillId="0" borderId="19" xfId="0" applyBorder="1" applyProtection="1"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0" xfId="0" applyBorder="1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165" fontId="5" fillId="0" borderId="0" xfId="0" applyNumberFormat="1" applyFont="1" applyBorder="1" applyAlignment="1" applyProtection="1">
      <alignment horizontal="right" vertical="center"/>
      <protection/>
    </xf>
    <xf numFmtId="0" fontId="0" fillId="2" borderId="20" xfId="0" applyFont="1" applyFill="1" applyBorder="1" applyAlignment="1" applyProtection="1">
      <alignment vertical="center"/>
      <protection/>
    </xf>
    <xf numFmtId="0" fontId="12" fillId="2" borderId="20" xfId="0" applyFont="1" applyFill="1" applyBorder="1" applyAlignment="1" applyProtection="1">
      <alignment horizontal="right" vertical="center"/>
      <protection/>
    </xf>
    <xf numFmtId="0" fontId="12" fillId="2" borderId="20" xfId="0" applyFont="1" applyFill="1" applyBorder="1" applyAlignment="1" applyProtection="1">
      <alignment horizontal="center" vertical="center"/>
      <protection/>
    </xf>
    <xf numFmtId="4" fontId="12" fillId="2" borderId="2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13" fillId="0" borderId="21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4" fontId="17" fillId="4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0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8" fillId="4" borderId="13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14" fillId="5" borderId="17" xfId="0" applyNumberFormat="1" applyFont="1" applyFill="1" applyBorder="1" applyAlignment="1" applyProtection="1">
      <alignment vertical="center"/>
      <protection locked="0"/>
    </xf>
    <xf numFmtId="0" fontId="10" fillId="3" borderId="23" xfId="0" applyFont="1" applyFill="1" applyBorder="1" applyAlignment="1" applyProtection="1">
      <alignment horizontal="left" vertical="center"/>
      <protection/>
    </xf>
    <xf numFmtId="0" fontId="0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24" fillId="3" borderId="17" xfId="0" applyFont="1" applyFill="1" applyBorder="1" applyAlignment="1" applyProtection="1">
      <alignment horizontal="left"/>
      <protection/>
    </xf>
    <xf numFmtId="0" fontId="25" fillId="0" borderId="19" xfId="0" applyFont="1" applyBorder="1" applyProtection="1">
      <protection/>
    </xf>
    <xf numFmtId="0" fontId="25" fillId="0" borderId="0" xfId="0" applyFont="1" applyBorder="1" applyProtection="1">
      <protection/>
    </xf>
    <xf numFmtId="0" fontId="25" fillId="0" borderId="6" xfId="0" applyFont="1" applyBorder="1" applyProtection="1"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5" fillId="0" borderId="11" xfId="0" applyFont="1" applyBorder="1" applyAlignment="1" applyProtection="1">
      <alignment vertical="center"/>
      <protection/>
    </xf>
    <xf numFmtId="0" fontId="25" fillId="2" borderId="20" xfId="0" applyFont="1" applyFill="1" applyBorder="1" applyAlignment="1" applyProtection="1">
      <alignment vertical="center"/>
      <protection/>
    </xf>
    <xf numFmtId="0" fontId="25" fillId="0" borderId="21" xfId="0" applyFont="1" applyBorder="1" applyAlignment="1" applyProtection="1">
      <alignment vertical="center"/>
      <protection/>
    </xf>
    <xf numFmtId="0" fontId="25" fillId="0" borderId="22" xfId="0" applyFont="1" applyBorder="1" applyAlignment="1" applyProtection="1">
      <alignment vertical="center"/>
      <protection/>
    </xf>
    <xf numFmtId="0" fontId="25" fillId="0" borderId="4" xfId="0" applyFont="1" applyBorder="1" applyAlignment="1" applyProtection="1">
      <alignment vertical="center"/>
      <protection/>
    </xf>
    <xf numFmtId="0" fontId="25" fillId="0" borderId="6" xfId="0" applyFont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1" fillId="0" borderId="2" xfId="0" applyFont="1" applyBorder="1" applyAlignment="1" applyProtection="1">
      <alignment vertical="center"/>
      <protection/>
    </xf>
    <xf numFmtId="0" fontId="25" fillId="3" borderId="24" xfId="0" applyFont="1" applyFill="1" applyBorder="1" applyAlignment="1" applyProtection="1">
      <alignment vertical="center"/>
      <protection/>
    </xf>
    <xf numFmtId="0" fontId="25" fillId="0" borderId="0" xfId="0" applyFont="1" applyProtection="1">
      <protection/>
    </xf>
    <xf numFmtId="4" fontId="14" fillId="5" borderId="26" xfId="0" applyNumberFormat="1" applyFont="1" applyFill="1" applyBorder="1" applyAlignment="1" applyProtection="1">
      <alignment vertical="center"/>
      <protection locked="0"/>
    </xf>
    <xf numFmtId="0" fontId="21" fillId="5" borderId="16" xfId="0" applyFont="1" applyFill="1" applyBorder="1" applyAlignment="1" applyProtection="1">
      <alignment/>
      <protection/>
    </xf>
    <xf numFmtId="0" fontId="21" fillId="5" borderId="17" xfId="0" applyFont="1" applyFill="1" applyBorder="1" applyAlignment="1" applyProtection="1">
      <alignment horizontal="left"/>
      <protection/>
    </xf>
    <xf numFmtId="0" fontId="16" fillId="5" borderId="17" xfId="0" applyFont="1" applyFill="1" applyBorder="1" applyAlignment="1" applyProtection="1">
      <alignment horizontal="left"/>
      <protection/>
    </xf>
    <xf numFmtId="0" fontId="21" fillId="5" borderId="17" xfId="0" applyFont="1" applyFill="1" applyBorder="1" applyAlignment="1" applyProtection="1">
      <alignment/>
      <protection/>
    </xf>
    <xf numFmtId="4" fontId="16" fillId="5" borderId="15" xfId="0" applyNumberFormat="1" applyFont="1" applyFill="1" applyBorder="1" applyAlignment="1" applyProtection="1">
      <alignment/>
      <protection/>
    </xf>
    <xf numFmtId="0" fontId="14" fillId="5" borderId="16" xfId="0" applyFont="1" applyFill="1" applyBorder="1" applyAlignment="1" applyProtection="1">
      <alignment horizontal="center" vertical="center"/>
      <protection/>
    </xf>
    <xf numFmtId="0" fontId="14" fillId="5" borderId="17" xfId="0" applyFont="1" applyFill="1" applyBorder="1" applyAlignment="1" applyProtection="1">
      <alignment horizontal="center" vertical="center"/>
      <protection/>
    </xf>
    <xf numFmtId="49" fontId="26" fillId="5" borderId="17" xfId="0" applyNumberFormat="1" applyFont="1" applyFill="1" applyBorder="1" applyAlignment="1" applyProtection="1">
      <alignment horizontal="left" vertical="center" wrapText="1"/>
      <protection/>
    </xf>
    <xf numFmtId="0" fontId="14" fillId="5" borderId="17" xfId="0" applyFont="1" applyFill="1" applyBorder="1" applyAlignment="1" applyProtection="1">
      <alignment horizontal="left" vertical="center" wrapText="1"/>
      <protection/>
    </xf>
    <xf numFmtId="0" fontId="14" fillId="5" borderId="17" xfId="0" applyFont="1" applyFill="1" applyBorder="1" applyAlignment="1" applyProtection="1">
      <alignment horizontal="center" vertical="center" wrapText="1"/>
      <protection/>
    </xf>
    <xf numFmtId="168" fontId="14" fillId="5" borderId="17" xfId="0" applyNumberFormat="1" applyFont="1" applyFill="1" applyBorder="1" applyAlignment="1" applyProtection="1">
      <alignment vertical="center"/>
      <protection/>
    </xf>
    <xf numFmtId="4" fontId="14" fillId="5" borderId="15" xfId="0" applyNumberFormat="1" applyFont="1" applyFill="1" applyBorder="1" applyAlignment="1" applyProtection="1">
      <alignment vertical="center"/>
      <protection/>
    </xf>
    <xf numFmtId="4" fontId="14" fillId="5" borderId="17" xfId="0" applyNumberFormat="1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 vertical="center"/>
      <protection/>
    </xf>
    <xf numFmtId="0" fontId="25" fillId="5" borderId="17" xfId="0" applyFont="1" applyFill="1" applyBorder="1" applyAlignment="1" applyProtection="1">
      <alignment vertical="center"/>
      <protection/>
    </xf>
    <xf numFmtId="0" fontId="23" fillId="5" borderId="17" xfId="0" applyFont="1" applyFill="1" applyBorder="1" applyAlignment="1" applyProtection="1">
      <alignment horizontal="left" vertical="center" wrapText="1"/>
      <protection/>
    </xf>
    <xf numFmtId="0" fontId="0" fillId="5" borderId="17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vertical="center"/>
      <protection/>
    </xf>
    <xf numFmtId="0" fontId="17" fillId="5" borderId="17" xfId="0" applyFont="1" applyFill="1" applyBorder="1" applyAlignment="1" applyProtection="1">
      <alignment horizontal="left"/>
      <protection/>
    </xf>
    <xf numFmtId="4" fontId="17" fillId="5" borderId="15" xfId="0" applyNumberFormat="1" applyFont="1" applyFill="1" applyBorder="1" applyAlignment="1" applyProtection="1">
      <alignment/>
      <protection/>
    </xf>
    <xf numFmtId="0" fontId="14" fillId="5" borderId="27" xfId="0" applyFont="1" applyFill="1" applyBorder="1" applyAlignment="1" applyProtection="1">
      <alignment horizontal="center" vertical="center"/>
      <protection/>
    </xf>
    <xf numFmtId="0" fontId="14" fillId="5" borderId="26" xfId="0" applyFont="1" applyFill="1" applyBorder="1" applyAlignment="1" applyProtection="1">
      <alignment horizontal="center" vertical="center"/>
      <protection/>
    </xf>
    <xf numFmtId="49" fontId="26" fillId="5" borderId="26" xfId="0" applyNumberFormat="1" applyFont="1" applyFill="1" applyBorder="1" applyAlignment="1" applyProtection="1">
      <alignment horizontal="left" vertical="center" wrapText="1"/>
      <protection/>
    </xf>
    <xf numFmtId="0" fontId="14" fillId="5" borderId="26" xfId="0" applyFont="1" applyFill="1" applyBorder="1" applyAlignment="1" applyProtection="1">
      <alignment horizontal="left" vertical="center" wrapText="1"/>
      <protection/>
    </xf>
    <xf numFmtId="0" fontId="14" fillId="5" borderId="26" xfId="0" applyFont="1" applyFill="1" applyBorder="1" applyAlignment="1" applyProtection="1">
      <alignment horizontal="center" vertical="center" wrapText="1"/>
      <protection/>
    </xf>
    <xf numFmtId="168" fontId="14" fillId="5" borderId="26" xfId="0" applyNumberFormat="1" applyFont="1" applyFill="1" applyBorder="1" applyAlignment="1" applyProtection="1">
      <alignment vertical="center"/>
      <protection/>
    </xf>
    <xf numFmtId="4" fontId="14" fillId="5" borderId="28" xfId="0" applyNumberFormat="1" applyFont="1" applyFill="1" applyBorder="1" applyAlignment="1" applyProtection="1">
      <alignment vertical="center"/>
      <protection/>
    </xf>
    <xf numFmtId="0" fontId="0" fillId="6" borderId="19" xfId="0" applyFont="1" applyFill="1" applyBorder="1" applyAlignment="1" applyProtection="1">
      <alignment vertical="center"/>
      <protection/>
    </xf>
    <xf numFmtId="0" fontId="25" fillId="6" borderId="19" xfId="0" applyFont="1" applyFill="1" applyBorder="1" applyAlignment="1" applyProtection="1">
      <alignment vertical="center"/>
      <protection/>
    </xf>
    <xf numFmtId="0" fontId="0" fillId="6" borderId="29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vertical="center" wrapText="1"/>
      <protection/>
    </xf>
    <xf numFmtId="0" fontId="2" fillId="6" borderId="0" xfId="0" applyFont="1" applyFill="1" applyBorder="1" applyAlignment="1" applyProtection="1">
      <alignment vertical="center"/>
      <protection/>
    </xf>
    <xf numFmtId="0" fontId="0" fillId="6" borderId="30" xfId="0" applyFill="1" applyBorder="1" applyAlignment="1" applyProtection="1">
      <alignment vertical="center"/>
      <protection/>
    </xf>
    <xf numFmtId="0" fontId="25" fillId="6" borderId="0" xfId="0" applyFont="1" applyFill="1" applyBorder="1" applyAlignment="1" applyProtection="1">
      <alignment vertical="center"/>
      <protection/>
    </xf>
    <xf numFmtId="0" fontId="7" fillId="6" borderId="0" xfId="0" applyFont="1" applyFill="1" applyBorder="1" applyAlignment="1" applyProtection="1">
      <alignment horizontal="left" vertical="center"/>
      <protection/>
    </xf>
    <xf numFmtId="0" fontId="5" fillId="6" borderId="0" xfId="0" applyFont="1" applyFill="1" applyBorder="1" applyAlignment="1" applyProtection="1">
      <alignment horizontal="left" vertical="center"/>
      <protection/>
    </xf>
    <xf numFmtId="0" fontId="7" fillId="6" borderId="30" xfId="0" applyFont="1" applyFill="1" applyBorder="1" applyAlignment="1" applyProtection="1">
      <alignment horizontal="left" vertical="center" wrapText="1"/>
      <protection/>
    </xf>
    <xf numFmtId="0" fontId="0" fillId="6" borderId="31" xfId="0" applyFont="1" applyFill="1" applyBorder="1" applyAlignment="1" applyProtection="1">
      <alignment vertical="center"/>
      <protection/>
    </xf>
    <xf numFmtId="0" fontId="25" fillId="6" borderId="31" xfId="0" applyFont="1" applyFill="1" applyBorder="1" applyAlignment="1" applyProtection="1">
      <alignment vertical="center"/>
      <protection/>
    </xf>
    <xf numFmtId="0" fontId="0" fillId="6" borderId="32" xfId="0" applyFont="1" applyFill="1" applyBorder="1" applyAlignment="1" applyProtection="1">
      <alignment vertical="center"/>
      <protection/>
    </xf>
    <xf numFmtId="0" fontId="3" fillId="6" borderId="18" xfId="0" applyFont="1" applyFill="1" applyBorder="1" applyAlignment="1" applyProtection="1">
      <alignment horizontal="left" vertical="center"/>
      <protection/>
    </xf>
    <xf numFmtId="0" fontId="7" fillId="6" borderId="1" xfId="0" applyFont="1" applyFill="1" applyBorder="1" applyAlignment="1" applyProtection="1">
      <alignment horizontal="left" vertical="center"/>
      <protection/>
    </xf>
    <xf numFmtId="0" fontId="0" fillId="6" borderId="33" xfId="0" applyFont="1" applyFill="1" applyBorder="1" applyAlignment="1" applyProtection="1">
      <alignment vertical="center"/>
      <protection/>
    </xf>
    <xf numFmtId="0" fontId="14" fillId="3" borderId="16" xfId="0" applyFont="1" applyFill="1" applyBorder="1" applyAlignment="1" applyProtection="1">
      <alignment horizontal="center" vertical="center" wrapText="1"/>
      <protection/>
    </xf>
    <xf numFmtId="0" fontId="26" fillId="3" borderId="17" xfId="0" applyFont="1" applyFill="1" applyBorder="1" applyAlignment="1" applyProtection="1">
      <alignment horizontal="center" vertical="center" wrapText="1"/>
      <protection/>
    </xf>
    <xf numFmtId="0" fontId="14" fillId="3" borderId="15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2" borderId="34" xfId="0" applyFont="1" applyFill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center" vertical="center"/>
      <protection/>
    </xf>
    <xf numFmtId="0" fontId="17" fillId="0" borderId="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0" fillId="6" borderId="19" xfId="0" applyFont="1" applyFill="1" applyBorder="1" applyAlignment="1" applyProtection="1">
      <alignment horizontal="center" vertical="center"/>
      <protection/>
    </xf>
    <xf numFmtId="0" fontId="0" fillId="6" borderId="0" xfId="0" applyFont="1" applyFill="1" applyBorder="1" applyAlignment="1" applyProtection="1">
      <alignment horizontal="center" vertical="center"/>
      <protection/>
    </xf>
    <xf numFmtId="0" fontId="0" fillId="6" borderId="31" xfId="0" applyFont="1" applyFill="1" applyBorder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center" vertical="center"/>
      <protection/>
    </xf>
    <xf numFmtId="0" fontId="21" fillId="5" borderId="17" xfId="0" applyFont="1" applyFill="1" applyBorder="1" applyAlignment="1" applyProtection="1">
      <alignment horizontal="center"/>
      <protection/>
    </xf>
    <xf numFmtId="0" fontId="21" fillId="3" borderId="17" xfId="0" applyFont="1" applyFill="1" applyBorder="1" applyAlignment="1" applyProtection="1">
      <alignment horizontal="center"/>
      <protection/>
    </xf>
    <xf numFmtId="0" fontId="22" fillId="5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7" fillId="4" borderId="0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Protection="1"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51"/>
  <sheetViews>
    <sheetView tabSelected="1" workbookViewId="0" topLeftCell="A122">
      <selection activeCell="H131" sqref="H131"/>
    </sheetView>
  </sheetViews>
  <sheetFormatPr defaultColWidth="7.8515625" defaultRowHeight="15"/>
  <cols>
    <col min="1" max="1" width="0.9921875" style="58" customWidth="1"/>
    <col min="2" max="2" width="3.57421875" style="58" customWidth="1"/>
    <col min="3" max="3" width="3.7109375" style="200" customWidth="1"/>
    <col min="4" max="4" width="9.57421875" style="124" customWidth="1"/>
    <col min="5" max="5" width="43.57421875" style="58" customWidth="1"/>
    <col min="6" max="6" width="4.8515625" style="58" customWidth="1"/>
    <col min="7" max="7" width="9.421875" style="58" customWidth="1"/>
    <col min="8" max="8" width="11.28125" style="58" customWidth="1"/>
    <col min="9" max="9" width="15.28125" style="58" customWidth="1"/>
    <col min="10" max="10" width="8.00390625" style="58" customWidth="1"/>
    <col min="11" max="11" width="10.28125" style="58" hidden="1" customWidth="1"/>
    <col min="12" max="12" width="7.8515625" style="58" hidden="1" customWidth="1"/>
    <col min="13" max="15" width="12.140625" style="58" hidden="1" customWidth="1"/>
    <col min="16" max="16" width="9.140625" style="58" hidden="1" customWidth="1"/>
    <col min="17" max="17" width="11.00390625" style="58" hidden="1" customWidth="1"/>
    <col min="18" max="18" width="13.00390625" style="58" hidden="1" customWidth="1"/>
    <col min="19" max="19" width="9.8515625" style="58" customWidth="1"/>
    <col min="20" max="20" width="10.57421875" style="58" customWidth="1"/>
    <col min="21" max="21" width="14.00390625" style="58" customWidth="1"/>
    <col min="22" max="22" width="10.57421875" style="58" customWidth="1"/>
    <col min="23" max="23" width="12.8515625" style="58" customWidth="1"/>
    <col min="24" max="24" width="9.421875" style="58" customWidth="1"/>
    <col min="25" max="25" width="12.8515625" style="58" customWidth="1"/>
    <col min="26" max="26" width="14.00390625" style="58" customWidth="1"/>
    <col min="27" max="27" width="9.421875" style="58" customWidth="1"/>
    <col min="28" max="28" width="12.8515625" style="58" customWidth="1"/>
    <col min="29" max="29" width="14.00390625" style="58" customWidth="1"/>
    <col min="30" max="38" width="7.8515625" style="58" customWidth="1"/>
    <col min="39" max="71" width="7.8515625" style="58" hidden="1" customWidth="1"/>
    <col min="72" max="16384" width="7.8515625" style="58" customWidth="1"/>
  </cols>
  <sheetData>
    <row r="1" spans="1:9" ht="15" hidden="1">
      <c r="A1" s="56"/>
      <c r="B1" s="57"/>
      <c r="C1" s="173"/>
      <c r="D1" s="110"/>
      <c r="E1" s="57"/>
      <c r="F1" s="57"/>
      <c r="G1" s="57"/>
      <c r="H1" s="57"/>
      <c r="I1" s="57"/>
    </row>
    <row r="2" spans="1:44" ht="36.95" customHeight="1" hidden="1">
      <c r="A2" s="59"/>
      <c r="B2" s="60"/>
      <c r="C2" s="174"/>
      <c r="D2" s="111"/>
      <c r="E2" s="60"/>
      <c r="F2" s="60"/>
      <c r="G2" s="60"/>
      <c r="H2" s="60"/>
      <c r="I2" s="60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AR2" s="61" t="s">
        <v>0</v>
      </c>
    </row>
    <row r="3" spans="1:44" ht="6.95" customHeight="1" hidden="1">
      <c r="A3" s="62"/>
      <c r="B3" s="63"/>
      <c r="C3" s="175"/>
      <c r="D3" s="112"/>
      <c r="E3" s="63"/>
      <c r="F3" s="63"/>
      <c r="G3" s="63"/>
      <c r="H3" s="63"/>
      <c r="I3" s="63"/>
      <c r="J3" s="60"/>
      <c r="AR3" s="61" t="s">
        <v>1</v>
      </c>
    </row>
    <row r="4" spans="1:44" ht="24.95" customHeight="1" hidden="1">
      <c r="A4" s="59"/>
      <c r="B4" s="60"/>
      <c r="C4" s="176" t="s">
        <v>2</v>
      </c>
      <c r="D4" s="111"/>
      <c r="E4" s="60"/>
      <c r="F4" s="60"/>
      <c r="G4" s="60"/>
      <c r="H4" s="60"/>
      <c r="I4" s="60"/>
      <c r="J4" s="60"/>
      <c r="K4" s="64" t="s">
        <v>3</v>
      </c>
      <c r="AR4" s="61" t="s">
        <v>4</v>
      </c>
    </row>
    <row r="5" spans="1:10" ht="6.95" customHeight="1" hidden="1">
      <c r="A5" s="59"/>
      <c r="B5" s="60"/>
      <c r="C5" s="174"/>
      <c r="D5" s="111"/>
      <c r="E5" s="60"/>
      <c r="F5" s="60"/>
      <c r="G5" s="60"/>
      <c r="H5" s="60"/>
      <c r="I5" s="60"/>
      <c r="J5" s="60"/>
    </row>
    <row r="6" spans="1:29" s="65" customFormat="1" ht="12" customHeight="1" hidden="1">
      <c r="A6" s="1"/>
      <c r="B6" s="3"/>
      <c r="C6" s="177" t="s">
        <v>5</v>
      </c>
      <c r="D6" s="113"/>
      <c r="E6" s="3"/>
      <c r="F6" s="3"/>
      <c r="G6" s="3"/>
      <c r="H6" s="3"/>
      <c r="I6" s="3"/>
      <c r="J6" s="48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s="65" customFormat="1" ht="16.5" customHeight="1" hidden="1">
      <c r="A7" s="1"/>
      <c r="B7" s="3"/>
      <c r="C7" s="178"/>
      <c r="D7" s="204" t="s">
        <v>6</v>
      </c>
      <c r="E7" s="205"/>
      <c r="F7" s="205"/>
      <c r="G7" s="205"/>
      <c r="H7" s="3"/>
      <c r="I7" s="3"/>
      <c r="J7" s="48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s="65" customFormat="1" ht="15" hidden="1">
      <c r="A8" s="1"/>
      <c r="B8" s="3"/>
      <c r="C8" s="178"/>
      <c r="D8" s="113"/>
      <c r="E8" s="3"/>
      <c r="F8" s="3"/>
      <c r="G8" s="3"/>
      <c r="H8" s="3"/>
      <c r="I8" s="3"/>
      <c r="J8" s="48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s="65" customFormat="1" ht="12" customHeight="1" hidden="1">
      <c r="A9" s="1"/>
      <c r="B9" s="3"/>
      <c r="C9" s="177" t="s">
        <v>7</v>
      </c>
      <c r="D9" s="113"/>
      <c r="E9" s="5" t="s">
        <v>8</v>
      </c>
      <c r="F9" s="3"/>
      <c r="G9" s="3"/>
      <c r="H9" s="4" t="s">
        <v>9</v>
      </c>
      <c r="I9" s="5" t="s">
        <v>8</v>
      </c>
      <c r="J9" s="48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s="65" customFormat="1" ht="12" customHeight="1" hidden="1">
      <c r="A10" s="1"/>
      <c r="B10" s="3"/>
      <c r="C10" s="177" t="s">
        <v>10</v>
      </c>
      <c r="D10" s="113"/>
      <c r="E10" s="5" t="s">
        <v>11</v>
      </c>
      <c r="F10" s="3"/>
      <c r="G10" s="3"/>
      <c r="H10" s="4" t="s">
        <v>12</v>
      </c>
      <c r="I10" s="6" t="e">
        <f>#REF!</f>
        <v>#REF!</v>
      </c>
      <c r="J10" s="48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 s="65" customFormat="1" ht="10.9" customHeight="1" hidden="1">
      <c r="A11" s="1"/>
      <c r="B11" s="3"/>
      <c r="C11" s="178"/>
      <c r="D11" s="113"/>
      <c r="E11" s="3"/>
      <c r="F11" s="3"/>
      <c r="G11" s="3"/>
      <c r="H11" s="3"/>
      <c r="I11" s="3"/>
      <c r="J11" s="48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s="65" customFormat="1" ht="12" customHeight="1" hidden="1">
      <c r="A12" s="1"/>
      <c r="B12" s="3"/>
      <c r="C12" s="177" t="s">
        <v>13</v>
      </c>
      <c r="D12" s="113"/>
      <c r="E12" s="3"/>
      <c r="F12" s="3"/>
      <c r="G12" s="3"/>
      <c r="H12" s="4" t="s">
        <v>14</v>
      </c>
      <c r="I12" s="5" t="s">
        <v>15</v>
      </c>
      <c r="J12" s="48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s="65" customFormat="1" ht="18" customHeight="1" hidden="1">
      <c r="A13" s="1"/>
      <c r="B13" s="3"/>
      <c r="C13" s="178"/>
      <c r="D13" s="114" t="s">
        <v>16</v>
      </c>
      <c r="E13" s="3"/>
      <c r="F13" s="3"/>
      <c r="G13" s="3"/>
      <c r="H13" s="4" t="s">
        <v>17</v>
      </c>
      <c r="I13" s="5" t="s">
        <v>18</v>
      </c>
      <c r="J13" s="48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s="65" customFormat="1" ht="6.95" customHeight="1" hidden="1">
      <c r="A14" s="1"/>
      <c r="B14" s="3"/>
      <c r="C14" s="178"/>
      <c r="D14" s="113"/>
      <c r="E14" s="3"/>
      <c r="F14" s="3"/>
      <c r="G14" s="3"/>
      <c r="H14" s="3"/>
      <c r="I14" s="3"/>
      <c r="J14" s="48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s="65" customFormat="1" ht="12" customHeight="1" hidden="1">
      <c r="A15" s="1"/>
      <c r="B15" s="3"/>
      <c r="C15" s="177" t="s">
        <v>19</v>
      </c>
      <c r="D15" s="113"/>
      <c r="E15" s="3"/>
      <c r="F15" s="3"/>
      <c r="G15" s="3"/>
      <c r="H15" s="4" t="s">
        <v>14</v>
      </c>
      <c r="I15" s="67" t="e">
        <f>#REF!</f>
        <v>#REF!</v>
      </c>
      <c r="J15" s="48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s="65" customFormat="1" ht="18" customHeight="1" hidden="1">
      <c r="A16" s="1"/>
      <c r="B16" s="3"/>
      <c r="C16" s="178"/>
      <c r="D16" s="206" t="e">
        <f>#REF!</f>
        <v>#REF!</v>
      </c>
      <c r="E16" s="207"/>
      <c r="F16" s="207"/>
      <c r="G16" s="207"/>
      <c r="H16" s="4" t="s">
        <v>17</v>
      </c>
      <c r="I16" s="67" t="e">
        <f>#REF!</f>
        <v>#REF!</v>
      </c>
      <c r="J16" s="48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65" customFormat="1" ht="6.95" customHeight="1" hidden="1">
      <c r="A17" s="1"/>
      <c r="B17" s="3"/>
      <c r="C17" s="178"/>
      <c r="D17" s="113"/>
      <c r="E17" s="3"/>
      <c r="F17" s="3"/>
      <c r="G17" s="3"/>
      <c r="H17" s="3"/>
      <c r="I17" s="3"/>
      <c r="J17" s="48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s="65" customFormat="1" ht="12" customHeight="1" hidden="1">
      <c r="A18" s="1"/>
      <c r="B18" s="3"/>
      <c r="C18" s="177" t="s">
        <v>20</v>
      </c>
      <c r="D18" s="113"/>
      <c r="E18" s="3"/>
      <c r="F18" s="3"/>
      <c r="G18" s="3"/>
      <c r="H18" s="4" t="s">
        <v>14</v>
      </c>
      <c r="I18" s="5" t="s">
        <v>21</v>
      </c>
      <c r="J18" s="48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s="65" customFormat="1" ht="18" customHeight="1" hidden="1">
      <c r="A19" s="1"/>
      <c r="B19" s="3"/>
      <c r="C19" s="178"/>
      <c r="D19" s="114" t="s">
        <v>22</v>
      </c>
      <c r="E19" s="3"/>
      <c r="F19" s="3"/>
      <c r="G19" s="3"/>
      <c r="H19" s="4" t="s">
        <v>17</v>
      </c>
      <c r="I19" s="5" t="s">
        <v>23</v>
      </c>
      <c r="J19" s="48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s="65" customFormat="1" ht="6.95" customHeight="1" hidden="1">
      <c r="A20" s="1"/>
      <c r="B20" s="3"/>
      <c r="C20" s="178"/>
      <c r="D20" s="113"/>
      <c r="E20" s="3"/>
      <c r="F20" s="3"/>
      <c r="G20" s="3"/>
      <c r="H20" s="3"/>
      <c r="I20" s="3"/>
      <c r="J20" s="48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s="65" customFormat="1" ht="12" customHeight="1" hidden="1">
      <c r="A21" s="1"/>
      <c r="B21" s="3"/>
      <c r="C21" s="177" t="s">
        <v>24</v>
      </c>
      <c r="D21" s="113"/>
      <c r="E21" s="3"/>
      <c r="F21" s="3"/>
      <c r="G21" s="3"/>
      <c r="H21" s="4" t="s">
        <v>14</v>
      </c>
      <c r="I21" s="5" t="s">
        <v>21</v>
      </c>
      <c r="J21" s="48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s="65" customFormat="1" ht="18" customHeight="1" hidden="1">
      <c r="A22" s="1"/>
      <c r="B22" s="3"/>
      <c r="C22" s="178"/>
      <c r="D22" s="114" t="s">
        <v>22</v>
      </c>
      <c r="E22" s="3"/>
      <c r="F22" s="3"/>
      <c r="G22" s="3"/>
      <c r="H22" s="4" t="s">
        <v>17</v>
      </c>
      <c r="I22" s="5" t="s">
        <v>23</v>
      </c>
      <c r="J22" s="48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s="65" customFormat="1" ht="6.95" customHeight="1" hidden="1">
      <c r="A23" s="1"/>
      <c r="B23" s="3"/>
      <c r="C23" s="178"/>
      <c r="D23" s="113"/>
      <c r="E23" s="3"/>
      <c r="F23" s="3"/>
      <c r="G23" s="3"/>
      <c r="H23" s="3"/>
      <c r="I23" s="3"/>
      <c r="J23" s="48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s="65" customFormat="1" ht="12" customHeight="1" hidden="1">
      <c r="A24" s="1"/>
      <c r="B24" s="3"/>
      <c r="C24" s="177" t="s">
        <v>25</v>
      </c>
      <c r="D24" s="113"/>
      <c r="E24" s="3"/>
      <c r="F24" s="3"/>
      <c r="G24" s="3"/>
      <c r="H24" s="3"/>
      <c r="I24" s="3"/>
      <c r="J24" s="48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s="71" customFormat="1" ht="16.5" customHeight="1" hidden="1">
      <c r="A25" s="68"/>
      <c r="B25" s="69"/>
      <c r="C25" s="179"/>
      <c r="D25" s="208" t="s">
        <v>8</v>
      </c>
      <c r="E25" s="208"/>
      <c r="F25" s="208"/>
      <c r="G25" s="208"/>
      <c r="H25" s="69"/>
      <c r="I25" s="69"/>
      <c r="J25" s="70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</row>
    <row r="26" spans="1:29" s="65" customFormat="1" ht="6.95" customHeight="1" hidden="1">
      <c r="A26" s="1"/>
      <c r="B26" s="3"/>
      <c r="C26" s="178"/>
      <c r="D26" s="113"/>
      <c r="E26" s="3"/>
      <c r="F26" s="3"/>
      <c r="G26" s="3"/>
      <c r="H26" s="3"/>
      <c r="I26" s="3"/>
      <c r="J26" s="48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s="65" customFormat="1" ht="6.95" customHeight="1" hidden="1">
      <c r="A27" s="1"/>
      <c r="B27" s="3"/>
      <c r="C27" s="180"/>
      <c r="D27" s="115"/>
      <c r="E27" s="36"/>
      <c r="F27" s="36"/>
      <c r="G27" s="36"/>
      <c r="H27" s="36"/>
      <c r="I27" s="36"/>
      <c r="J27" s="48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s="65" customFormat="1" ht="14.45" customHeight="1" hidden="1">
      <c r="A28" s="1"/>
      <c r="B28" s="3"/>
      <c r="C28" s="181" t="s">
        <v>26</v>
      </c>
      <c r="D28" s="113"/>
      <c r="E28" s="3"/>
      <c r="F28" s="3"/>
      <c r="G28" s="3"/>
      <c r="H28" s="3"/>
      <c r="I28" s="73">
        <f>I94</f>
        <v>0</v>
      </c>
      <c r="J28" s="48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s="65" customFormat="1" ht="14.45" customHeight="1" hidden="1">
      <c r="A29" s="1"/>
      <c r="B29" s="3"/>
      <c r="C29" s="182" t="s">
        <v>27</v>
      </c>
      <c r="D29" s="113"/>
      <c r="E29" s="3"/>
      <c r="F29" s="3"/>
      <c r="G29" s="3"/>
      <c r="H29" s="3"/>
      <c r="I29" s="73">
        <f>I109</f>
        <v>0</v>
      </c>
      <c r="J29" s="48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s="65" customFormat="1" ht="25.35" customHeight="1" hidden="1">
      <c r="A30" s="1"/>
      <c r="B30" s="3"/>
      <c r="C30" s="183" t="s">
        <v>28</v>
      </c>
      <c r="D30" s="113"/>
      <c r="E30" s="3"/>
      <c r="F30" s="3"/>
      <c r="G30" s="3"/>
      <c r="H30" s="3"/>
      <c r="I30" s="12">
        <f>ROUND(I28+I29,2)</f>
        <v>0</v>
      </c>
      <c r="J30" s="48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s="65" customFormat="1" ht="6.95" customHeight="1" hidden="1">
      <c r="A31" s="1"/>
      <c r="B31" s="3"/>
      <c r="C31" s="180"/>
      <c r="D31" s="115"/>
      <c r="E31" s="36"/>
      <c r="F31" s="36"/>
      <c r="G31" s="36"/>
      <c r="H31" s="36"/>
      <c r="I31" s="36"/>
      <c r="J31" s="48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s="65" customFormat="1" ht="14.45" customHeight="1" hidden="1">
      <c r="A32" s="1"/>
      <c r="B32" s="3"/>
      <c r="C32" s="178"/>
      <c r="D32" s="113"/>
      <c r="E32" s="74" t="s">
        <v>29</v>
      </c>
      <c r="F32" s="3"/>
      <c r="G32" s="3"/>
      <c r="H32" s="74" t="s">
        <v>30</v>
      </c>
      <c r="I32" s="74" t="s">
        <v>31</v>
      </c>
      <c r="J32" s="48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s="65" customFormat="1" ht="14.45" customHeight="1" hidden="1">
      <c r="A33" s="1"/>
      <c r="B33" s="3"/>
      <c r="C33" s="184" t="s">
        <v>32</v>
      </c>
      <c r="D33" s="75" t="s">
        <v>33</v>
      </c>
      <c r="E33" s="76">
        <f>ROUND((SUM(BC109:BC116)+SUM(BC128:BC151)),2)</f>
        <v>0</v>
      </c>
      <c r="F33" s="3"/>
      <c r="G33" s="3"/>
      <c r="H33" s="77">
        <v>0.21</v>
      </c>
      <c r="I33" s="76">
        <f>ROUND(((SUM(BC109:BC116)+SUM(BC128:BC151))*H33),2)</f>
        <v>0</v>
      </c>
      <c r="J33" s="48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s="65" customFormat="1" ht="14.45" customHeight="1" hidden="1">
      <c r="A34" s="1"/>
      <c r="B34" s="3"/>
      <c r="C34" s="178"/>
      <c r="D34" s="75" t="s">
        <v>34</v>
      </c>
      <c r="E34" s="76">
        <f>ROUND((SUM(BD109:BD116)+SUM(BD128:BD151)),2)</f>
        <v>0</v>
      </c>
      <c r="F34" s="3"/>
      <c r="G34" s="3"/>
      <c r="H34" s="77">
        <v>0.15</v>
      </c>
      <c r="I34" s="76">
        <f>ROUND(((SUM(BD109:BD116)+SUM(BD128:BD151))*H34),2)</f>
        <v>0</v>
      </c>
      <c r="J34" s="48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s="65" customFormat="1" ht="14.45" customHeight="1" hidden="1">
      <c r="A35" s="1"/>
      <c r="B35" s="3"/>
      <c r="C35" s="178"/>
      <c r="D35" s="75" t="s">
        <v>35</v>
      </c>
      <c r="E35" s="76">
        <f>ROUND((SUM(BE109:BE116)+SUM(BE128:BE151)),2)</f>
        <v>0</v>
      </c>
      <c r="F35" s="3"/>
      <c r="G35" s="3"/>
      <c r="H35" s="77">
        <v>0.21</v>
      </c>
      <c r="I35" s="76">
        <f>0</f>
        <v>0</v>
      </c>
      <c r="J35" s="48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s="65" customFormat="1" ht="14.45" customHeight="1" hidden="1">
      <c r="A36" s="1"/>
      <c r="B36" s="3"/>
      <c r="C36" s="178"/>
      <c r="D36" s="75" t="s">
        <v>36</v>
      </c>
      <c r="E36" s="76">
        <f>ROUND((SUM(BF109:BF116)+SUM(BF128:BF151)),2)</f>
        <v>0</v>
      </c>
      <c r="F36" s="3"/>
      <c r="G36" s="3"/>
      <c r="H36" s="77">
        <v>0.15</v>
      </c>
      <c r="I36" s="76">
        <f>0</f>
        <v>0</v>
      </c>
      <c r="J36" s="48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s="65" customFormat="1" ht="14.45" customHeight="1" hidden="1">
      <c r="A37" s="1"/>
      <c r="B37" s="3"/>
      <c r="C37" s="178"/>
      <c r="D37" s="75" t="s">
        <v>37</v>
      </c>
      <c r="E37" s="76">
        <f>ROUND((SUM(BG109:BG116)+SUM(BG128:BG151)),2)</f>
        <v>0</v>
      </c>
      <c r="F37" s="3"/>
      <c r="G37" s="3"/>
      <c r="H37" s="77">
        <v>0</v>
      </c>
      <c r="I37" s="76">
        <f>0</f>
        <v>0</v>
      </c>
      <c r="J37" s="48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s="65" customFormat="1" ht="6.95" customHeight="1" hidden="1">
      <c r="A38" s="1"/>
      <c r="B38" s="3"/>
      <c r="C38" s="178"/>
      <c r="D38" s="113"/>
      <c r="E38" s="3"/>
      <c r="F38" s="3"/>
      <c r="G38" s="3"/>
      <c r="H38" s="3"/>
      <c r="I38" s="3"/>
      <c r="J38" s="48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s="65" customFormat="1" ht="25.35" customHeight="1" hidden="1">
      <c r="A39" s="1"/>
      <c r="B39" s="9"/>
      <c r="C39" s="185" t="s">
        <v>38</v>
      </c>
      <c r="D39" s="116"/>
      <c r="E39" s="78"/>
      <c r="F39" s="79" t="s">
        <v>39</v>
      </c>
      <c r="G39" s="80" t="s">
        <v>40</v>
      </c>
      <c r="H39" s="78"/>
      <c r="I39" s="81">
        <f>SUM(I30:I37)</f>
        <v>0</v>
      </c>
      <c r="J39" s="48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</row>
    <row r="40" spans="1:29" s="65" customFormat="1" ht="14.45" customHeight="1" hidden="1">
      <c r="A40" s="1"/>
      <c r="B40" s="3"/>
      <c r="C40" s="178"/>
      <c r="D40" s="113"/>
      <c r="E40" s="3"/>
      <c r="F40" s="3"/>
      <c r="G40" s="3"/>
      <c r="H40" s="3"/>
      <c r="I40" s="3"/>
      <c r="J40" s="48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10" ht="14.45" customHeight="1" hidden="1">
      <c r="A41" s="59"/>
      <c r="B41" s="60"/>
      <c r="C41" s="174"/>
      <c r="D41" s="111"/>
      <c r="E41" s="60"/>
      <c r="F41" s="60"/>
      <c r="G41" s="60"/>
      <c r="H41" s="60"/>
      <c r="I41" s="60"/>
      <c r="J41" s="60"/>
    </row>
    <row r="42" spans="1:10" ht="14.45" customHeight="1" hidden="1">
      <c r="A42" s="59"/>
      <c r="B42" s="60"/>
      <c r="C42" s="174"/>
      <c r="D42" s="111"/>
      <c r="E42" s="60"/>
      <c r="F42" s="60"/>
      <c r="G42" s="60"/>
      <c r="H42" s="60"/>
      <c r="I42" s="60"/>
      <c r="J42" s="60"/>
    </row>
    <row r="43" spans="1:10" ht="14.45" customHeight="1" hidden="1">
      <c r="A43" s="59"/>
      <c r="B43" s="60"/>
      <c r="C43" s="174"/>
      <c r="D43" s="111"/>
      <c r="E43" s="60"/>
      <c r="F43" s="60"/>
      <c r="G43" s="60"/>
      <c r="H43" s="60"/>
      <c r="I43" s="60"/>
      <c r="J43" s="60"/>
    </row>
    <row r="44" spans="1:10" ht="14.45" customHeight="1" hidden="1">
      <c r="A44" s="59"/>
      <c r="B44" s="60"/>
      <c r="C44" s="174"/>
      <c r="D44" s="111"/>
      <c r="E44" s="60"/>
      <c r="F44" s="60"/>
      <c r="G44" s="60"/>
      <c r="H44" s="60"/>
      <c r="I44" s="60"/>
      <c r="J44" s="60"/>
    </row>
    <row r="45" spans="1:10" ht="14.45" customHeight="1" hidden="1">
      <c r="A45" s="59"/>
      <c r="B45" s="60"/>
      <c r="C45" s="174"/>
      <c r="D45" s="111"/>
      <c r="E45" s="60"/>
      <c r="F45" s="60"/>
      <c r="G45" s="60"/>
      <c r="H45" s="60"/>
      <c r="I45" s="60"/>
      <c r="J45" s="60"/>
    </row>
    <row r="46" spans="1:10" ht="14.45" customHeight="1" hidden="1">
      <c r="A46" s="59"/>
      <c r="B46" s="60"/>
      <c r="C46" s="174"/>
      <c r="D46" s="111"/>
      <c r="E46" s="60"/>
      <c r="F46" s="60"/>
      <c r="G46" s="60"/>
      <c r="H46" s="60"/>
      <c r="I46" s="60"/>
      <c r="J46" s="60"/>
    </row>
    <row r="47" spans="1:10" ht="14.45" customHeight="1" hidden="1">
      <c r="A47" s="59"/>
      <c r="B47" s="60"/>
      <c r="C47" s="174"/>
      <c r="D47" s="111"/>
      <c r="E47" s="60"/>
      <c r="F47" s="60"/>
      <c r="G47" s="60"/>
      <c r="H47" s="60"/>
      <c r="I47" s="60"/>
      <c r="J47" s="60"/>
    </row>
    <row r="48" spans="1:10" ht="14.45" customHeight="1" hidden="1">
      <c r="A48" s="59"/>
      <c r="B48" s="60"/>
      <c r="C48" s="174"/>
      <c r="D48" s="111"/>
      <c r="E48" s="60"/>
      <c r="F48" s="60"/>
      <c r="G48" s="60"/>
      <c r="H48" s="60"/>
      <c r="I48" s="60"/>
      <c r="J48" s="60"/>
    </row>
    <row r="49" spans="1:10" ht="14.45" customHeight="1" hidden="1">
      <c r="A49" s="59"/>
      <c r="B49" s="60"/>
      <c r="C49" s="174"/>
      <c r="D49" s="111"/>
      <c r="E49" s="60"/>
      <c r="F49" s="60"/>
      <c r="G49" s="60"/>
      <c r="H49" s="60"/>
      <c r="I49" s="60"/>
      <c r="J49" s="60"/>
    </row>
    <row r="50" spans="1:10" s="65" customFormat="1" ht="14.45" customHeight="1" hidden="1">
      <c r="A50" s="82"/>
      <c r="B50" s="48"/>
      <c r="C50" s="186" t="s">
        <v>41</v>
      </c>
      <c r="D50" s="117"/>
      <c r="E50" s="84"/>
      <c r="F50" s="83" t="s">
        <v>42</v>
      </c>
      <c r="G50" s="84"/>
      <c r="H50" s="84"/>
      <c r="I50" s="84"/>
      <c r="J50" s="48"/>
    </row>
    <row r="51" spans="1:10" ht="15" hidden="1">
      <c r="A51" s="59"/>
      <c r="B51" s="60"/>
      <c r="C51" s="174"/>
      <c r="D51" s="111"/>
      <c r="E51" s="60"/>
      <c r="F51" s="60"/>
      <c r="G51" s="60"/>
      <c r="H51" s="60"/>
      <c r="I51" s="60"/>
      <c r="J51" s="60"/>
    </row>
    <row r="52" spans="1:10" ht="15" hidden="1">
      <c r="A52" s="59"/>
      <c r="B52" s="60"/>
      <c r="C52" s="174"/>
      <c r="D52" s="111"/>
      <c r="E52" s="60"/>
      <c r="F52" s="60"/>
      <c r="G52" s="60"/>
      <c r="H52" s="60"/>
      <c r="I52" s="60"/>
      <c r="J52" s="60"/>
    </row>
    <row r="53" spans="1:10" ht="15" hidden="1">
      <c r="A53" s="59"/>
      <c r="B53" s="60"/>
      <c r="C53" s="174"/>
      <c r="D53" s="111"/>
      <c r="E53" s="60"/>
      <c r="F53" s="60"/>
      <c r="G53" s="60"/>
      <c r="H53" s="60"/>
      <c r="I53" s="60"/>
      <c r="J53" s="60"/>
    </row>
    <row r="54" spans="1:10" ht="15" hidden="1">
      <c r="A54" s="59"/>
      <c r="B54" s="60"/>
      <c r="C54" s="174"/>
      <c r="D54" s="111"/>
      <c r="E54" s="60"/>
      <c r="F54" s="60"/>
      <c r="G54" s="60"/>
      <c r="H54" s="60"/>
      <c r="I54" s="60"/>
      <c r="J54" s="60"/>
    </row>
    <row r="55" spans="1:10" ht="15" hidden="1">
      <c r="A55" s="59"/>
      <c r="B55" s="60"/>
      <c r="C55" s="174"/>
      <c r="D55" s="111"/>
      <c r="E55" s="60"/>
      <c r="F55" s="60"/>
      <c r="G55" s="60"/>
      <c r="H55" s="60"/>
      <c r="I55" s="60"/>
      <c r="J55" s="60"/>
    </row>
    <row r="56" spans="1:10" ht="15" hidden="1">
      <c r="A56" s="59"/>
      <c r="B56" s="60"/>
      <c r="C56" s="174"/>
      <c r="D56" s="111"/>
      <c r="E56" s="60"/>
      <c r="F56" s="60"/>
      <c r="G56" s="60"/>
      <c r="H56" s="60"/>
      <c r="I56" s="60"/>
      <c r="J56" s="60"/>
    </row>
    <row r="57" spans="1:10" ht="15" hidden="1">
      <c r="A57" s="59"/>
      <c r="B57" s="60"/>
      <c r="C57" s="174"/>
      <c r="D57" s="111"/>
      <c r="E57" s="60"/>
      <c r="F57" s="60"/>
      <c r="G57" s="60"/>
      <c r="H57" s="60"/>
      <c r="I57" s="60"/>
      <c r="J57" s="60"/>
    </row>
    <row r="58" spans="1:10" ht="15" hidden="1">
      <c r="A58" s="59"/>
      <c r="B58" s="60"/>
      <c r="C58" s="174"/>
      <c r="D58" s="111"/>
      <c r="E58" s="60"/>
      <c r="F58" s="60"/>
      <c r="G58" s="60"/>
      <c r="H58" s="60"/>
      <c r="I58" s="60"/>
      <c r="J58" s="60"/>
    </row>
    <row r="59" spans="1:10" ht="15" hidden="1">
      <c r="A59" s="59"/>
      <c r="B59" s="60"/>
      <c r="C59" s="174"/>
      <c r="D59" s="111"/>
      <c r="E59" s="60"/>
      <c r="F59" s="60"/>
      <c r="G59" s="60"/>
      <c r="H59" s="60"/>
      <c r="I59" s="60"/>
      <c r="J59" s="60"/>
    </row>
    <row r="60" spans="1:10" ht="15" hidden="1">
      <c r="A60" s="59"/>
      <c r="B60" s="60"/>
      <c r="C60" s="174"/>
      <c r="D60" s="111"/>
      <c r="E60" s="60"/>
      <c r="F60" s="60"/>
      <c r="G60" s="60"/>
      <c r="H60" s="60"/>
      <c r="I60" s="60"/>
      <c r="J60" s="60"/>
    </row>
    <row r="61" spans="1:29" s="65" customFormat="1" ht="15" hidden="1">
      <c r="A61" s="1"/>
      <c r="B61" s="3"/>
      <c r="C61" s="87" t="s">
        <v>43</v>
      </c>
      <c r="D61" s="118"/>
      <c r="E61" s="87" t="s">
        <v>44</v>
      </c>
      <c r="F61" s="85" t="s">
        <v>43</v>
      </c>
      <c r="G61" s="86"/>
      <c r="H61" s="86"/>
      <c r="I61" s="88" t="s">
        <v>44</v>
      </c>
      <c r="J61" s="48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</row>
    <row r="62" spans="1:10" ht="15" hidden="1">
      <c r="A62" s="59"/>
      <c r="B62" s="60"/>
      <c r="C62" s="174"/>
      <c r="D62" s="111"/>
      <c r="E62" s="60"/>
      <c r="F62" s="60"/>
      <c r="G62" s="60"/>
      <c r="H62" s="60"/>
      <c r="I62" s="60"/>
      <c r="J62" s="60"/>
    </row>
    <row r="63" spans="1:10" ht="15" hidden="1">
      <c r="A63" s="59"/>
      <c r="B63" s="60"/>
      <c r="C63" s="174"/>
      <c r="D63" s="111"/>
      <c r="E63" s="60"/>
      <c r="F63" s="60"/>
      <c r="G63" s="60"/>
      <c r="H63" s="60"/>
      <c r="I63" s="60"/>
      <c r="J63" s="60"/>
    </row>
    <row r="64" spans="1:10" ht="15" hidden="1">
      <c r="A64" s="59"/>
      <c r="B64" s="60"/>
      <c r="C64" s="174"/>
      <c r="D64" s="111"/>
      <c r="E64" s="60"/>
      <c r="F64" s="60"/>
      <c r="G64" s="60"/>
      <c r="H64" s="60"/>
      <c r="I64" s="60"/>
      <c r="J64" s="60"/>
    </row>
    <row r="65" spans="1:29" s="65" customFormat="1" ht="15" hidden="1">
      <c r="A65" s="1"/>
      <c r="B65" s="3"/>
      <c r="C65" s="186" t="s">
        <v>45</v>
      </c>
      <c r="D65" s="117"/>
      <c r="E65" s="89"/>
      <c r="F65" s="83" t="s">
        <v>46</v>
      </c>
      <c r="G65" s="89"/>
      <c r="H65" s="89"/>
      <c r="I65" s="89"/>
      <c r="J65" s="48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1:10" ht="15" hidden="1">
      <c r="A66" s="59"/>
      <c r="B66" s="60"/>
      <c r="C66" s="174"/>
      <c r="D66" s="111"/>
      <c r="E66" s="60"/>
      <c r="F66" s="60"/>
      <c r="G66" s="60"/>
      <c r="H66" s="60"/>
      <c r="I66" s="60"/>
      <c r="J66" s="60"/>
    </row>
    <row r="67" spans="1:10" ht="15" hidden="1">
      <c r="A67" s="59"/>
      <c r="B67" s="60"/>
      <c r="C67" s="174"/>
      <c r="D67" s="111"/>
      <c r="E67" s="60"/>
      <c r="F67" s="60"/>
      <c r="G67" s="60"/>
      <c r="H67" s="60"/>
      <c r="I67" s="60"/>
      <c r="J67" s="60"/>
    </row>
    <row r="68" spans="1:10" ht="15" hidden="1">
      <c r="A68" s="59"/>
      <c r="B68" s="60"/>
      <c r="C68" s="174"/>
      <c r="D68" s="111"/>
      <c r="E68" s="60"/>
      <c r="F68" s="60"/>
      <c r="G68" s="60"/>
      <c r="H68" s="60"/>
      <c r="I68" s="60"/>
      <c r="J68" s="60"/>
    </row>
    <row r="69" spans="1:10" ht="15" hidden="1">
      <c r="A69" s="59"/>
      <c r="B69" s="60"/>
      <c r="C69" s="174"/>
      <c r="D69" s="111"/>
      <c r="E69" s="60"/>
      <c r="F69" s="60"/>
      <c r="G69" s="60"/>
      <c r="H69" s="60"/>
      <c r="I69" s="60"/>
      <c r="J69" s="60"/>
    </row>
    <row r="70" spans="1:10" ht="15" hidden="1">
      <c r="A70" s="59"/>
      <c r="B70" s="60"/>
      <c r="C70" s="174"/>
      <c r="D70" s="111"/>
      <c r="E70" s="60"/>
      <c r="F70" s="60"/>
      <c r="G70" s="60"/>
      <c r="H70" s="60"/>
      <c r="I70" s="60"/>
      <c r="J70" s="60"/>
    </row>
    <row r="71" spans="1:10" ht="15" hidden="1">
      <c r="A71" s="59"/>
      <c r="B71" s="60"/>
      <c r="C71" s="174"/>
      <c r="D71" s="111"/>
      <c r="E71" s="60"/>
      <c r="F71" s="60"/>
      <c r="G71" s="60"/>
      <c r="H71" s="60"/>
      <c r="I71" s="60"/>
      <c r="J71" s="60"/>
    </row>
    <row r="72" spans="1:10" ht="15" hidden="1">
      <c r="A72" s="59"/>
      <c r="B72" s="60"/>
      <c r="C72" s="174"/>
      <c r="D72" s="111"/>
      <c r="E72" s="60"/>
      <c r="F72" s="60"/>
      <c r="G72" s="60"/>
      <c r="H72" s="60"/>
      <c r="I72" s="60"/>
      <c r="J72" s="60"/>
    </row>
    <row r="73" spans="1:10" ht="15" hidden="1">
      <c r="A73" s="59"/>
      <c r="B73" s="60"/>
      <c r="C73" s="174"/>
      <c r="D73" s="111"/>
      <c r="E73" s="60"/>
      <c r="F73" s="60"/>
      <c r="G73" s="60"/>
      <c r="H73" s="60"/>
      <c r="I73" s="60"/>
      <c r="J73" s="60"/>
    </row>
    <row r="74" spans="1:10" ht="15" hidden="1">
      <c r="A74" s="59"/>
      <c r="B74" s="60"/>
      <c r="C74" s="174"/>
      <c r="D74" s="111"/>
      <c r="E74" s="60"/>
      <c r="F74" s="60"/>
      <c r="G74" s="60"/>
      <c r="H74" s="60"/>
      <c r="I74" s="60"/>
      <c r="J74" s="60"/>
    </row>
    <row r="75" spans="1:10" ht="15" hidden="1">
      <c r="A75" s="59"/>
      <c r="B75" s="60"/>
      <c r="C75" s="174"/>
      <c r="D75" s="111"/>
      <c r="E75" s="60"/>
      <c r="F75" s="60"/>
      <c r="G75" s="60"/>
      <c r="H75" s="60"/>
      <c r="I75" s="60"/>
      <c r="J75" s="60"/>
    </row>
    <row r="76" spans="1:29" s="65" customFormat="1" ht="15" hidden="1">
      <c r="A76" s="1"/>
      <c r="B76" s="3"/>
      <c r="C76" s="87" t="s">
        <v>43</v>
      </c>
      <c r="D76" s="118"/>
      <c r="E76" s="87" t="s">
        <v>44</v>
      </c>
      <c r="F76" s="85" t="s">
        <v>43</v>
      </c>
      <c r="G76" s="86"/>
      <c r="H76" s="86"/>
      <c r="I76" s="88" t="s">
        <v>44</v>
      </c>
      <c r="J76" s="48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</row>
    <row r="77" spans="1:29" s="65" customFormat="1" ht="14.45" customHeight="1" hidden="1">
      <c r="A77" s="24"/>
      <c r="B77" s="25"/>
      <c r="C77" s="187"/>
      <c r="D77" s="119"/>
      <c r="E77" s="25"/>
      <c r="F77" s="25"/>
      <c r="G77" s="25"/>
      <c r="H77" s="25"/>
      <c r="I77" s="25"/>
      <c r="J77" s="48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</row>
    <row r="78" spans="1:9" ht="15" hidden="1">
      <c r="A78" s="59"/>
      <c r="B78" s="60"/>
      <c r="C78" s="174"/>
      <c r="D78" s="111"/>
      <c r="E78" s="60"/>
      <c r="F78" s="60"/>
      <c r="G78" s="60"/>
      <c r="H78" s="60"/>
      <c r="I78" s="60"/>
    </row>
    <row r="79" spans="1:9" ht="15" hidden="1">
      <c r="A79" s="59"/>
      <c r="B79" s="60"/>
      <c r="C79" s="174"/>
      <c r="D79" s="111"/>
      <c r="E79" s="60"/>
      <c r="F79" s="60"/>
      <c r="G79" s="60"/>
      <c r="H79" s="60"/>
      <c r="I79" s="60"/>
    </row>
    <row r="80" spans="1:9" ht="15" hidden="1">
      <c r="A80" s="59"/>
      <c r="B80" s="60"/>
      <c r="C80" s="174"/>
      <c r="D80" s="111"/>
      <c r="E80" s="60"/>
      <c r="F80" s="60"/>
      <c r="G80" s="60"/>
      <c r="H80" s="60"/>
      <c r="I80" s="60"/>
    </row>
    <row r="81" spans="1:29" s="65" customFormat="1" ht="6.95" customHeight="1" hidden="1">
      <c r="A81" s="26"/>
      <c r="B81" s="27"/>
      <c r="C81" s="188"/>
      <c r="D81" s="120"/>
      <c r="E81" s="27"/>
      <c r="F81" s="27"/>
      <c r="G81" s="27"/>
      <c r="H81" s="27"/>
      <c r="I81" s="27"/>
      <c r="J81" s="48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</row>
    <row r="82" spans="1:29" s="65" customFormat="1" ht="24.95" customHeight="1" hidden="1">
      <c r="A82" s="1"/>
      <c r="B82" s="2" t="s">
        <v>47</v>
      </c>
      <c r="C82" s="178"/>
      <c r="D82" s="113"/>
      <c r="E82" s="3"/>
      <c r="F82" s="3"/>
      <c r="G82" s="3"/>
      <c r="H82" s="3"/>
      <c r="I82" s="3"/>
      <c r="J82" s="48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</row>
    <row r="83" spans="1:29" s="65" customFormat="1" ht="6.95" customHeight="1" hidden="1">
      <c r="A83" s="1"/>
      <c r="B83" s="3"/>
      <c r="C83" s="178"/>
      <c r="D83" s="113"/>
      <c r="E83" s="3"/>
      <c r="F83" s="3"/>
      <c r="G83" s="3"/>
      <c r="H83" s="3"/>
      <c r="I83" s="3"/>
      <c r="J83" s="48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</row>
    <row r="84" spans="1:29" s="65" customFormat="1" ht="12" customHeight="1" hidden="1">
      <c r="A84" s="1"/>
      <c r="B84" s="4" t="s">
        <v>5</v>
      </c>
      <c r="C84" s="178"/>
      <c r="D84" s="113"/>
      <c r="E84" s="3"/>
      <c r="F84" s="3"/>
      <c r="G84" s="3"/>
      <c r="H84" s="3"/>
      <c r="I84" s="3"/>
      <c r="J84" s="48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</row>
    <row r="85" spans="1:29" s="65" customFormat="1" ht="16.5" customHeight="1" hidden="1">
      <c r="A85" s="1"/>
      <c r="B85" s="3"/>
      <c r="C85" s="178"/>
      <c r="D85" s="204" t="str">
        <f>D7</f>
        <v>Povrchová oprava komunikace III/201 52 Krsy - Štipoklasy</v>
      </c>
      <c r="E85" s="205"/>
      <c r="F85" s="205"/>
      <c r="G85" s="205"/>
      <c r="H85" s="3"/>
      <c r="I85" s="3"/>
      <c r="J85" s="48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</row>
    <row r="86" spans="1:29" s="65" customFormat="1" ht="6.95" customHeight="1" hidden="1">
      <c r="A86" s="1"/>
      <c r="B86" s="3"/>
      <c r="C86" s="178"/>
      <c r="D86" s="113"/>
      <c r="E86" s="3"/>
      <c r="F86" s="3"/>
      <c r="G86" s="3"/>
      <c r="H86" s="3"/>
      <c r="I86" s="3"/>
      <c r="J86" s="48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</row>
    <row r="87" spans="1:29" s="65" customFormat="1" ht="12" customHeight="1" hidden="1">
      <c r="A87" s="1"/>
      <c r="B87" s="4" t="s">
        <v>10</v>
      </c>
      <c r="C87" s="178"/>
      <c r="D87" s="113"/>
      <c r="E87" s="5" t="str">
        <f>E10</f>
        <v xml:space="preserve"> </v>
      </c>
      <c r="F87" s="3"/>
      <c r="G87" s="3"/>
      <c r="H87" s="4" t="s">
        <v>12</v>
      </c>
      <c r="I87" s="6" t="e">
        <f>IF(I10="","",I10)</f>
        <v>#REF!</v>
      </c>
      <c r="J87" s="48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</row>
    <row r="88" spans="1:29" s="65" customFormat="1" ht="6.95" customHeight="1" hidden="1">
      <c r="A88" s="1"/>
      <c r="B88" s="3"/>
      <c r="C88" s="178"/>
      <c r="D88" s="113"/>
      <c r="E88" s="3"/>
      <c r="F88" s="3"/>
      <c r="G88" s="3"/>
      <c r="H88" s="3"/>
      <c r="I88" s="3"/>
      <c r="J88" s="48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</row>
    <row r="89" spans="1:29" s="65" customFormat="1" ht="15.2" customHeight="1" hidden="1">
      <c r="A89" s="1"/>
      <c r="B89" s="4" t="s">
        <v>13</v>
      </c>
      <c r="C89" s="178"/>
      <c r="D89" s="113"/>
      <c r="E89" s="5" t="str">
        <f>D13</f>
        <v>SUS Plzeňského kraje, příspěvková organizace</v>
      </c>
      <c r="F89" s="3"/>
      <c r="G89" s="3"/>
      <c r="H89" s="4" t="s">
        <v>20</v>
      </c>
      <c r="I89" s="7" t="str">
        <f>D19</f>
        <v>projectstudio8 s.r.o.</v>
      </c>
      <c r="J89" s="48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</row>
    <row r="90" spans="1:29" s="65" customFormat="1" ht="15.2" customHeight="1" hidden="1">
      <c r="A90" s="1"/>
      <c r="B90" s="4" t="s">
        <v>19</v>
      </c>
      <c r="C90" s="178"/>
      <c r="D90" s="113"/>
      <c r="E90" s="5" t="e">
        <f>IF(D16="","",D16)</f>
        <v>#REF!</v>
      </c>
      <c r="F90" s="3"/>
      <c r="G90" s="3"/>
      <c r="H90" s="4" t="s">
        <v>24</v>
      </c>
      <c r="I90" s="7" t="str">
        <f>D22</f>
        <v>projectstudio8 s.r.o.</v>
      </c>
      <c r="J90" s="48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</row>
    <row r="91" spans="1:29" s="65" customFormat="1" ht="10.35" customHeight="1" hidden="1">
      <c r="A91" s="1"/>
      <c r="B91" s="3"/>
      <c r="C91" s="178"/>
      <c r="D91" s="113"/>
      <c r="E91" s="3"/>
      <c r="F91" s="3"/>
      <c r="G91" s="3"/>
      <c r="H91" s="3"/>
      <c r="I91" s="3"/>
      <c r="J91" s="48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</row>
    <row r="92" spans="1:29" s="65" customFormat="1" ht="29.25" customHeight="1" hidden="1">
      <c r="A92" s="1"/>
      <c r="B92" s="8" t="s">
        <v>48</v>
      </c>
      <c r="C92" s="189"/>
      <c r="D92" s="121"/>
      <c r="E92" s="9"/>
      <c r="F92" s="9"/>
      <c r="G92" s="9"/>
      <c r="H92" s="9"/>
      <c r="I92" s="10" t="s">
        <v>49</v>
      </c>
      <c r="J92" s="48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</row>
    <row r="93" spans="1:29" s="65" customFormat="1" ht="10.35" customHeight="1" hidden="1">
      <c r="A93" s="1"/>
      <c r="B93" s="3"/>
      <c r="C93" s="178"/>
      <c r="D93" s="113"/>
      <c r="E93" s="3"/>
      <c r="F93" s="3"/>
      <c r="G93" s="3"/>
      <c r="H93" s="3"/>
      <c r="I93" s="3"/>
      <c r="J93" s="48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</row>
    <row r="94" spans="1:45" s="65" customFormat="1" ht="22.9" customHeight="1" hidden="1">
      <c r="A94" s="1"/>
      <c r="B94" s="11" t="s">
        <v>50</v>
      </c>
      <c r="C94" s="178"/>
      <c r="D94" s="113"/>
      <c r="E94" s="3"/>
      <c r="F94" s="3"/>
      <c r="G94" s="3"/>
      <c r="H94" s="3"/>
      <c r="I94" s="12">
        <f>I128</f>
        <v>0</v>
      </c>
      <c r="J94" s="48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S94" s="61" t="s">
        <v>51</v>
      </c>
    </row>
    <row r="95" spans="1:10" s="90" customFormat="1" ht="24.95" customHeight="1" hidden="1">
      <c r="A95" s="13"/>
      <c r="B95" s="14"/>
      <c r="C95" s="190" t="s">
        <v>52</v>
      </c>
      <c r="D95" s="122"/>
      <c r="E95" s="15"/>
      <c r="F95" s="15"/>
      <c r="G95" s="15"/>
      <c r="H95" s="15"/>
      <c r="I95" s="16">
        <f>I129</f>
        <v>0</v>
      </c>
      <c r="J95" s="14"/>
    </row>
    <row r="96" spans="1:10" s="91" customFormat="1" ht="19.9" customHeight="1" hidden="1">
      <c r="A96" s="17"/>
      <c r="B96" s="18"/>
      <c r="C96" s="191" t="s">
        <v>53</v>
      </c>
      <c r="D96" s="122"/>
      <c r="E96" s="19"/>
      <c r="F96" s="19"/>
      <c r="G96" s="19"/>
      <c r="H96" s="19"/>
      <c r="I96" s="20">
        <f>I130</f>
        <v>0</v>
      </c>
      <c r="J96" s="18"/>
    </row>
    <row r="97" spans="1:10" s="91" customFormat="1" ht="19.9" customHeight="1" hidden="1">
      <c r="A97" s="17"/>
      <c r="B97" s="18"/>
      <c r="C97" s="191" t="s">
        <v>54</v>
      </c>
      <c r="D97" s="122"/>
      <c r="E97" s="19"/>
      <c r="F97" s="19"/>
      <c r="G97" s="19"/>
      <c r="H97" s="19"/>
      <c r="I97" s="20" t="e">
        <f>#REF!</f>
        <v>#REF!</v>
      </c>
      <c r="J97" s="18"/>
    </row>
    <row r="98" spans="1:10" s="91" customFormat="1" ht="19.9" customHeight="1" hidden="1">
      <c r="A98" s="17"/>
      <c r="B98" s="18"/>
      <c r="C98" s="191" t="s">
        <v>55</v>
      </c>
      <c r="D98" s="122"/>
      <c r="E98" s="19"/>
      <c r="F98" s="19"/>
      <c r="G98" s="19"/>
      <c r="H98" s="19"/>
      <c r="I98" s="20">
        <f>I132</f>
        <v>0</v>
      </c>
      <c r="J98" s="18"/>
    </row>
    <row r="99" spans="1:10" s="91" customFormat="1" ht="19.9" customHeight="1" hidden="1">
      <c r="A99" s="17"/>
      <c r="B99" s="18"/>
      <c r="C99" s="191" t="s">
        <v>56</v>
      </c>
      <c r="D99" s="122"/>
      <c r="E99" s="19"/>
      <c r="F99" s="19"/>
      <c r="G99" s="19"/>
      <c r="H99" s="19"/>
      <c r="I99" s="20">
        <f>I142</f>
        <v>0</v>
      </c>
      <c r="J99" s="18"/>
    </row>
    <row r="100" spans="1:10" s="91" customFormat="1" ht="19.9" customHeight="1" hidden="1">
      <c r="A100" s="17"/>
      <c r="B100" s="18"/>
      <c r="C100" s="191" t="s">
        <v>57</v>
      </c>
      <c r="D100" s="122"/>
      <c r="E100" s="19"/>
      <c r="F100" s="19"/>
      <c r="G100" s="19"/>
      <c r="H100" s="19"/>
      <c r="I100" s="20" t="e">
        <f>#REF!</f>
        <v>#REF!</v>
      </c>
      <c r="J100" s="18"/>
    </row>
    <row r="101" spans="1:10" s="91" customFormat="1" ht="19.9" customHeight="1" hidden="1">
      <c r="A101" s="17"/>
      <c r="B101" s="18"/>
      <c r="C101" s="191" t="s">
        <v>58</v>
      </c>
      <c r="D101" s="122"/>
      <c r="E101" s="19"/>
      <c r="F101" s="19"/>
      <c r="G101" s="19"/>
      <c r="H101" s="19"/>
      <c r="I101" s="20" t="e">
        <f>#REF!</f>
        <v>#REF!</v>
      </c>
      <c r="J101" s="18"/>
    </row>
    <row r="102" spans="1:10" s="91" customFormat="1" ht="19.9" customHeight="1" hidden="1">
      <c r="A102" s="17"/>
      <c r="B102" s="18"/>
      <c r="C102" s="191" t="s">
        <v>59</v>
      </c>
      <c r="D102" s="122"/>
      <c r="E102" s="19"/>
      <c r="F102" s="19"/>
      <c r="G102" s="19"/>
      <c r="H102" s="19"/>
      <c r="I102" s="20">
        <f>I147</f>
        <v>0</v>
      </c>
      <c r="J102" s="18"/>
    </row>
    <row r="103" spans="1:10" s="90" customFormat="1" ht="24.95" customHeight="1" hidden="1">
      <c r="A103" s="13"/>
      <c r="B103" s="14"/>
      <c r="C103" s="190" t="s">
        <v>60</v>
      </c>
      <c r="D103" s="122"/>
      <c r="E103" s="15"/>
      <c r="F103" s="15"/>
      <c r="G103" s="15"/>
      <c r="H103" s="15"/>
      <c r="I103" s="16">
        <f>I149</f>
        <v>0</v>
      </c>
      <c r="J103" s="14"/>
    </row>
    <row r="104" spans="1:10" s="91" customFormat="1" ht="19.9" customHeight="1" hidden="1">
      <c r="A104" s="17"/>
      <c r="B104" s="18"/>
      <c r="C104" s="191" t="s">
        <v>61</v>
      </c>
      <c r="D104" s="122"/>
      <c r="E104" s="19"/>
      <c r="F104" s="19"/>
      <c r="G104" s="19"/>
      <c r="H104" s="19"/>
      <c r="I104" s="20" t="e">
        <f>#REF!</f>
        <v>#REF!</v>
      </c>
      <c r="J104" s="18"/>
    </row>
    <row r="105" spans="1:10" s="91" customFormat="1" ht="19.9" customHeight="1" hidden="1">
      <c r="A105" s="17"/>
      <c r="B105" s="18"/>
      <c r="C105" s="191" t="s">
        <v>62</v>
      </c>
      <c r="D105" s="122"/>
      <c r="E105" s="19"/>
      <c r="F105" s="19"/>
      <c r="G105" s="19"/>
      <c r="H105" s="19"/>
      <c r="I105" s="20" t="e">
        <f>#REF!</f>
        <v>#REF!</v>
      </c>
      <c r="J105" s="18"/>
    </row>
    <row r="106" spans="1:10" s="91" customFormat="1" ht="19.9" customHeight="1" hidden="1">
      <c r="A106" s="17"/>
      <c r="B106" s="18"/>
      <c r="C106" s="191" t="s">
        <v>63</v>
      </c>
      <c r="D106" s="122"/>
      <c r="E106" s="19"/>
      <c r="F106" s="19"/>
      <c r="G106" s="19"/>
      <c r="H106" s="19"/>
      <c r="I106" s="20">
        <f>I150</f>
        <v>0</v>
      </c>
      <c r="J106" s="18"/>
    </row>
    <row r="107" spans="1:29" s="65" customFormat="1" ht="21.75" customHeight="1" hidden="1">
      <c r="A107" s="1"/>
      <c r="B107" s="3"/>
      <c r="C107" s="178"/>
      <c r="D107" s="113"/>
      <c r="E107" s="3"/>
      <c r="F107" s="3"/>
      <c r="G107" s="3"/>
      <c r="H107" s="3"/>
      <c r="I107" s="3"/>
      <c r="J107" s="48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</row>
    <row r="108" spans="1:29" s="65" customFormat="1" ht="6.95" customHeight="1" hidden="1">
      <c r="A108" s="1"/>
      <c r="B108" s="3"/>
      <c r="C108" s="178"/>
      <c r="D108" s="113"/>
      <c r="E108" s="3"/>
      <c r="F108" s="3"/>
      <c r="G108" s="3"/>
      <c r="H108" s="3"/>
      <c r="I108" s="3"/>
      <c r="J108" s="48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</row>
    <row r="109" spans="1:29" s="65" customFormat="1" ht="29.25" customHeight="1" hidden="1">
      <c r="A109" s="1"/>
      <c r="B109" s="11" t="s">
        <v>64</v>
      </c>
      <c r="C109" s="178"/>
      <c r="D109" s="113"/>
      <c r="E109" s="3"/>
      <c r="F109" s="3"/>
      <c r="G109" s="3"/>
      <c r="H109" s="3"/>
      <c r="I109" s="21">
        <f>ROUND(I110+I111+I112+I113+I114+I115,2)</f>
        <v>0</v>
      </c>
      <c r="J109" s="48"/>
      <c r="L109" s="92" t="s">
        <v>32</v>
      </c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</row>
    <row r="110" spans="1:60" s="65" customFormat="1" ht="18" customHeight="1" hidden="1">
      <c r="A110" s="1"/>
      <c r="B110" s="3"/>
      <c r="C110" s="201" t="s">
        <v>65</v>
      </c>
      <c r="D110" s="202"/>
      <c r="E110" s="202"/>
      <c r="F110" s="3"/>
      <c r="G110" s="3"/>
      <c r="H110" s="3"/>
      <c r="I110" s="93">
        <v>0</v>
      </c>
      <c r="J110" s="48"/>
      <c r="L110" s="94" t="s">
        <v>33</v>
      </c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W110" s="61" t="s">
        <v>66</v>
      </c>
      <c r="BC110" s="28">
        <f aca="true" t="shared" si="0" ref="BC110:BC115">IF(L110="základní",I110,0)</f>
        <v>0</v>
      </c>
      <c r="BD110" s="28">
        <f aca="true" t="shared" si="1" ref="BD110:BD115">IF(L110="snížená",I110,0)</f>
        <v>0</v>
      </c>
      <c r="BE110" s="28">
        <f aca="true" t="shared" si="2" ref="BE110:BE115">IF(L110="zákl. přenesená",I110,0)</f>
        <v>0</v>
      </c>
      <c r="BF110" s="28">
        <f aca="true" t="shared" si="3" ref="BF110:BF115">IF(L110="sníž. přenesená",I110,0)</f>
        <v>0</v>
      </c>
      <c r="BG110" s="28">
        <f aca="true" t="shared" si="4" ref="BG110:BG115">IF(L110="nulová",I110,0)</f>
        <v>0</v>
      </c>
      <c r="BH110" s="61" t="s">
        <v>67</v>
      </c>
    </row>
    <row r="111" spans="1:60" s="65" customFormat="1" ht="18" customHeight="1" hidden="1">
      <c r="A111" s="1"/>
      <c r="B111" s="3"/>
      <c r="C111" s="201" t="s">
        <v>68</v>
      </c>
      <c r="D111" s="202"/>
      <c r="E111" s="202"/>
      <c r="F111" s="3"/>
      <c r="G111" s="3"/>
      <c r="H111" s="3"/>
      <c r="I111" s="93">
        <v>0</v>
      </c>
      <c r="J111" s="48"/>
      <c r="L111" s="94" t="s">
        <v>33</v>
      </c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W111" s="61" t="s">
        <v>66</v>
      </c>
      <c r="BC111" s="28">
        <f t="shared" si="0"/>
        <v>0</v>
      </c>
      <c r="BD111" s="28">
        <f t="shared" si="1"/>
        <v>0</v>
      </c>
      <c r="BE111" s="28">
        <f t="shared" si="2"/>
        <v>0</v>
      </c>
      <c r="BF111" s="28">
        <f t="shared" si="3"/>
        <v>0</v>
      </c>
      <c r="BG111" s="28">
        <f t="shared" si="4"/>
        <v>0</v>
      </c>
      <c r="BH111" s="61" t="s">
        <v>67</v>
      </c>
    </row>
    <row r="112" spans="1:60" s="65" customFormat="1" ht="18" customHeight="1" hidden="1">
      <c r="A112" s="1"/>
      <c r="B112" s="3"/>
      <c r="C112" s="201" t="s">
        <v>69</v>
      </c>
      <c r="D112" s="202"/>
      <c r="E112" s="202"/>
      <c r="F112" s="3"/>
      <c r="G112" s="3"/>
      <c r="H112" s="3"/>
      <c r="I112" s="93">
        <v>0</v>
      </c>
      <c r="J112" s="48"/>
      <c r="L112" s="94" t="s">
        <v>33</v>
      </c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W112" s="61" t="s">
        <v>66</v>
      </c>
      <c r="BC112" s="28">
        <f t="shared" si="0"/>
        <v>0</v>
      </c>
      <c r="BD112" s="28">
        <f t="shared" si="1"/>
        <v>0</v>
      </c>
      <c r="BE112" s="28">
        <f t="shared" si="2"/>
        <v>0</v>
      </c>
      <c r="BF112" s="28">
        <f t="shared" si="3"/>
        <v>0</v>
      </c>
      <c r="BG112" s="28">
        <f t="shared" si="4"/>
        <v>0</v>
      </c>
      <c r="BH112" s="61" t="s">
        <v>67</v>
      </c>
    </row>
    <row r="113" spans="1:60" s="65" customFormat="1" ht="18" customHeight="1" hidden="1">
      <c r="A113" s="1"/>
      <c r="B113" s="3"/>
      <c r="C113" s="201" t="s">
        <v>70</v>
      </c>
      <c r="D113" s="202"/>
      <c r="E113" s="202"/>
      <c r="F113" s="3"/>
      <c r="G113" s="3"/>
      <c r="H113" s="3"/>
      <c r="I113" s="93">
        <v>0</v>
      </c>
      <c r="J113" s="48"/>
      <c r="L113" s="94" t="s">
        <v>33</v>
      </c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W113" s="61" t="s">
        <v>66</v>
      </c>
      <c r="BC113" s="28">
        <f t="shared" si="0"/>
        <v>0</v>
      </c>
      <c r="BD113" s="28">
        <f t="shared" si="1"/>
        <v>0</v>
      </c>
      <c r="BE113" s="28">
        <f t="shared" si="2"/>
        <v>0</v>
      </c>
      <c r="BF113" s="28">
        <f t="shared" si="3"/>
        <v>0</v>
      </c>
      <c r="BG113" s="28">
        <f t="shared" si="4"/>
        <v>0</v>
      </c>
      <c r="BH113" s="61" t="s">
        <v>67</v>
      </c>
    </row>
    <row r="114" spans="1:60" s="65" customFormat="1" ht="18" customHeight="1" hidden="1">
      <c r="A114" s="1"/>
      <c r="B114" s="3"/>
      <c r="C114" s="201" t="s">
        <v>71</v>
      </c>
      <c r="D114" s="202"/>
      <c r="E114" s="202"/>
      <c r="F114" s="3"/>
      <c r="G114" s="3"/>
      <c r="H114" s="3"/>
      <c r="I114" s="93">
        <v>0</v>
      </c>
      <c r="J114" s="48"/>
      <c r="L114" s="94" t="s">
        <v>33</v>
      </c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W114" s="61" t="s">
        <v>66</v>
      </c>
      <c r="BC114" s="28">
        <f t="shared" si="0"/>
        <v>0</v>
      </c>
      <c r="BD114" s="28">
        <f t="shared" si="1"/>
        <v>0</v>
      </c>
      <c r="BE114" s="28">
        <f t="shared" si="2"/>
        <v>0</v>
      </c>
      <c r="BF114" s="28">
        <f t="shared" si="3"/>
        <v>0</v>
      </c>
      <c r="BG114" s="28">
        <f t="shared" si="4"/>
        <v>0</v>
      </c>
      <c r="BH114" s="61" t="s">
        <v>67</v>
      </c>
    </row>
    <row r="115" spans="1:60" s="65" customFormat="1" ht="18" customHeight="1" hidden="1">
      <c r="A115" s="1"/>
      <c r="B115" s="3"/>
      <c r="C115" s="192" t="s">
        <v>72</v>
      </c>
      <c r="D115" s="113"/>
      <c r="E115" s="3"/>
      <c r="F115" s="3"/>
      <c r="G115" s="3"/>
      <c r="H115" s="3"/>
      <c r="I115" s="93">
        <f>ROUND(I28*R115,2)</f>
        <v>0</v>
      </c>
      <c r="J115" s="48"/>
      <c r="L115" s="94" t="s">
        <v>33</v>
      </c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W115" s="61" t="s">
        <v>73</v>
      </c>
      <c r="BC115" s="28">
        <f t="shared" si="0"/>
        <v>0</v>
      </c>
      <c r="BD115" s="28">
        <f t="shared" si="1"/>
        <v>0</v>
      </c>
      <c r="BE115" s="28">
        <f t="shared" si="2"/>
        <v>0</v>
      </c>
      <c r="BF115" s="28">
        <f t="shared" si="3"/>
        <v>0</v>
      </c>
      <c r="BG115" s="28">
        <f t="shared" si="4"/>
        <v>0</v>
      </c>
      <c r="BH115" s="61" t="s">
        <v>67</v>
      </c>
    </row>
    <row r="116" spans="1:29" s="65" customFormat="1" ht="15" hidden="1">
      <c r="A116" s="1"/>
      <c r="B116" s="3"/>
      <c r="C116" s="178"/>
      <c r="D116" s="113"/>
      <c r="E116" s="3"/>
      <c r="F116" s="3"/>
      <c r="G116" s="3"/>
      <c r="H116" s="3"/>
      <c r="I116" s="3"/>
      <c r="J116" s="48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</row>
    <row r="117" spans="1:29" s="65" customFormat="1" ht="29.25" customHeight="1" hidden="1">
      <c r="A117" s="1"/>
      <c r="B117" s="22" t="s">
        <v>74</v>
      </c>
      <c r="C117" s="189"/>
      <c r="D117" s="121"/>
      <c r="E117" s="9"/>
      <c r="F117" s="9"/>
      <c r="G117" s="9"/>
      <c r="H117" s="9"/>
      <c r="I117" s="23">
        <f>ROUND(I94+I109,2)</f>
        <v>0</v>
      </c>
      <c r="J117" s="48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</row>
    <row r="118" spans="1:29" s="65" customFormat="1" ht="6.95" customHeight="1" hidden="1">
      <c r="A118" s="24"/>
      <c r="B118" s="25"/>
      <c r="C118" s="187"/>
      <c r="D118" s="119"/>
      <c r="E118" s="25"/>
      <c r="F118" s="25"/>
      <c r="G118" s="25"/>
      <c r="H118" s="25"/>
      <c r="I118" s="25"/>
      <c r="J118" s="48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</row>
    <row r="119" spans="1:9" ht="15" hidden="1">
      <c r="A119" s="59"/>
      <c r="B119" s="60"/>
      <c r="C119" s="174"/>
      <c r="D119" s="111"/>
      <c r="E119" s="60"/>
      <c r="F119" s="60"/>
      <c r="G119" s="60"/>
      <c r="H119" s="60"/>
      <c r="I119" s="60"/>
    </row>
    <row r="120" spans="1:9" ht="15" hidden="1">
      <c r="A120" s="59"/>
      <c r="B120" s="60"/>
      <c r="C120" s="174"/>
      <c r="D120" s="111"/>
      <c r="E120" s="60"/>
      <c r="F120" s="60"/>
      <c r="G120" s="60"/>
      <c r="H120" s="60"/>
      <c r="I120" s="60"/>
    </row>
    <row r="121" spans="1:9" ht="15" hidden="1">
      <c r="A121" s="59"/>
      <c r="B121" s="60"/>
      <c r="C121" s="174"/>
      <c r="D121" s="111"/>
      <c r="E121" s="60"/>
      <c r="F121" s="60"/>
      <c r="G121" s="60"/>
      <c r="H121" s="60"/>
      <c r="I121" s="60"/>
    </row>
    <row r="122" spans="1:29" s="65" customFormat="1" ht="6.95" customHeight="1" thickBot="1">
      <c r="A122" s="26"/>
      <c r="B122" s="27"/>
      <c r="C122" s="188"/>
      <c r="D122" s="120"/>
      <c r="E122" s="27"/>
      <c r="F122" s="27"/>
      <c r="G122" s="27"/>
      <c r="H122" s="27"/>
      <c r="I122" s="27"/>
      <c r="J122" s="48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</row>
    <row r="123" spans="1:29" s="65" customFormat="1" ht="24.95" customHeight="1">
      <c r="A123" s="1"/>
      <c r="B123" s="167" t="s">
        <v>75</v>
      </c>
      <c r="C123" s="193"/>
      <c r="D123" s="154"/>
      <c r="E123" s="153"/>
      <c r="F123" s="153"/>
      <c r="G123" s="153"/>
      <c r="H123" s="153"/>
      <c r="I123" s="155"/>
      <c r="J123" s="48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</row>
    <row r="124" spans="1:29" s="65" customFormat="1" ht="16.5" customHeight="1">
      <c r="A124" s="1"/>
      <c r="B124" s="168" t="s">
        <v>5</v>
      </c>
      <c r="C124" s="194"/>
      <c r="D124" s="157"/>
      <c r="E124" s="158" t="s">
        <v>147</v>
      </c>
      <c r="F124" s="156"/>
      <c r="G124" s="156"/>
      <c r="H124" s="156"/>
      <c r="I124" s="159"/>
      <c r="J124" s="48"/>
      <c r="K124" s="28"/>
      <c r="P124" s="29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</row>
    <row r="125" spans="1:29" s="65" customFormat="1" ht="15.2" customHeight="1">
      <c r="A125" s="1"/>
      <c r="B125" s="168" t="s">
        <v>13</v>
      </c>
      <c r="C125" s="194"/>
      <c r="D125" s="160"/>
      <c r="E125" s="161" t="s">
        <v>146</v>
      </c>
      <c r="F125" s="156"/>
      <c r="G125" s="156"/>
      <c r="H125" s="162"/>
      <c r="I125" s="163"/>
      <c r="J125" s="48"/>
      <c r="K125" s="28"/>
      <c r="P125" s="30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</row>
    <row r="126" spans="1:29" s="65" customFormat="1" ht="10.35" customHeight="1">
      <c r="A126" s="1"/>
      <c r="B126" s="169"/>
      <c r="C126" s="195"/>
      <c r="D126" s="165"/>
      <c r="E126" s="164"/>
      <c r="F126" s="164"/>
      <c r="G126" s="164"/>
      <c r="H126" s="164"/>
      <c r="I126" s="166"/>
      <c r="J126" s="48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</row>
    <row r="127" spans="1:29" s="97" customFormat="1" ht="29.25" customHeight="1">
      <c r="A127" s="31"/>
      <c r="B127" s="170" t="s">
        <v>76</v>
      </c>
      <c r="C127" s="55" t="s">
        <v>77</v>
      </c>
      <c r="D127" s="171" t="s">
        <v>78</v>
      </c>
      <c r="E127" s="55" t="s">
        <v>79</v>
      </c>
      <c r="F127" s="55" t="s">
        <v>80</v>
      </c>
      <c r="G127" s="55" t="s">
        <v>81</v>
      </c>
      <c r="H127" s="55" t="s">
        <v>149</v>
      </c>
      <c r="I127" s="172" t="s">
        <v>148</v>
      </c>
      <c r="J127" s="95"/>
      <c r="K127" s="32" t="s">
        <v>8</v>
      </c>
      <c r="L127" s="33" t="s">
        <v>32</v>
      </c>
      <c r="M127" s="33" t="s">
        <v>82</v>
      </c>
      <c r="N127" s="33" t="s">
        <v>83</v>
      </c>
      <c r="O127" s="33" t="s">
        <v>84</v>
      </c>
      <c r="P127" s="33" t="s">
        <v>85</v>
      </c>
      <c r="Q127" s="33" t="s">
        <v>86</v>
      </c>
      <c r="R127" s="34" t="s">
        <v>87</v>
      </c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</row>
    <row r="128" spans="1:61" s="65" customFormat="1" ht="22.9" customHeight="1">
      <c r="A128" s="1"/>
      <c r="B128" s="106"/>
      <c r="C128" s="196"/>
      <c r="D128" s="123"/>
      <c r="E128" s="107"/>
      <c r="F128" s="107"/>
      <c r="G128" s="107"/>
      <c r="H128" s="108"/>
      <c r="I128" s="50">
        <f>I129</f>
        <v>0</v>
      </c>
      <c r="J128" s="3"/>
      <c r="L128" s="35"/>
      <c r="M128" s="36"/>
      <c r="N128" s="37" t="e">
        <f>N129+N149</f>
        <v>#REF!</v>
      </c>
      <c r="O128" s="36"/>
      <c r="P128" s="37" t="e">
        <f>P129+P149</f>
        <v>#REF!</v>
      </c>
      <c r="Q128" s="36"/>
      <c r="R128" s="38" t="e">
        <f>R129+R149</f>
        <v>#REF!</v>
      </c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R128" s="61" t="s">
        <v>88</v>
      </c>
      <c r="AS128" s="61" t="s">
        <v>51</v>
      </c>
      <c r="BI128" s="98" t="e">
        <f>BI129+BI149</f>
        <v>#REF!</v>
      </c>
    </row>
    <row r="129" spans="1:61" s="99" customFormat="1" ht="25.9" customHeight="1">
      <c r="A129" s="39"/>
      <c r="B129" s="126"/>
      <c r="C129" s="197" t="s">
        <v>88</v>
      </c>
      <c r="D129" s="127" t="s">
        <v>89</v>
      </c>
      <c r="E129" s="128" t="s">
        <v>90</v>
      </c>
      <c r="F129" s="129"/>
      <c r="G129" s="129"/>
      <c r="H129" s="129"/>
      <c r="I129" s="130">
        <f>I130+I132+I142+I147+I149</f>
        <v>0</v>
      </c>
      <c r="J129" s="40"/>
      <c r="K129" s="41"/>
      <c r="L129" s="40"/>
      <c r="M129" s="40"/>
      <c r="N129" s="42" t="e">
        <f>N130+#REF!+N132+N142+#REF!+#REF!+N147</f>
        <v>#REF!</v>
      </c>
      <c r="O129" s="40"/>
      <c r="P129" s="42" t="e">
        <f>P130+#REF!+P132+P142+#REF!+#REF!+P147</f>
        <v>#REF!</v>
      </c>
      <c r="Q129" s="40"/>
      <c r="R129" s="43" t="e">
        <f>R130+#REF!+R132+R142+#REF!+#REF!+R147</f>
        <v>#REF!</v>
      </c>
      <c r="AP129" s="100" t="s">
        <v>67</v>
      </c>
      <c r="AR129" s="101" t="s">
        <v>88</v>
      </c>
      <c r="AS129" s="101" t="s">
        <v>91</v>
      </c>
      <c r="AW129" s="100" t="s">
        <v>92</v>
      </c>
      <c r="BI129" s="102" t="e">
        <f>BI130+#REF!+BI132+BI142+#REF!+#REF!+BI147</f>
        <v>#REF!</v>
      </c>
    </row>
    <row r="130" spans="1:61" s="99" customFormat="1" ht="22.9" customHeight="1">
      <c r="A130" s="39"/>
      <c r="B130" s="51"/>
      <c r="C130" s="198" t="s">
        <v>88</v>
      </c>
      <c r="D130" s="52" t="s">
        <v>67</v>
      </c>
      <c r="E130" s="109" t="s">
        <v>93</v>
      </c>
      <c r="F130" s="53"/>
      <c r="G130" s="53"/>
      <c r="H130" s="53"/>
      <c r="I130" s="54">
        <f>I131</f>
        <v>0</v>
      </c>
      <c r="J130" s="40"/>
      <c r="K130" s="41"/>
      <c r="L130" s="40"/>
      <c r="M130" s="40"/>
      <c r="N130" s="42">
        <f>SUM(N131:N131)</f>
        <v>0</v>
      </c>
      <c r="O130" s="40"/>
      <c r="P130" s="42">
        <f>SUM(P131:P131)</f>
        <v>0.04692</v>
      </c>
      <c r="Q130" s="40"/>
      <c r="R130" s="43">
        <f>SUM(R131:R131)</f>
        <v>107.91600000000001</v>
      </c>
      <c r="AP130" s="100" t="s">
        <v>67</v>
      </c>
      <c r="AR130" s="101" t="s">
        <v>88</v>
      </c>
      <c r="AS130" s="101" t="s">
        <v>67</v>
      </c>
      <c r="AW130" s="100" t="s">
        <v>92</v>
      </c>
      <c r="BI130" s="102">
        <f>SUM(BI131:BI131)</f>
        <v>0</v>
      </c>
    </row>
    <row r="131" spans="1:63" s="65" customFormat="1" ht="24">
      <c r="A131" s="1"/>
      <c r="B131" s="131">
        <v>1</v>
      </c>
      <c r="C131" s="132" t="s">
        <v>94</v>
      </c>
      <c r="D131" s="133" t="s">
        <v>95</v>
      </c>
      <c r="E131" s="134" t="s">
        <v>96</v>
      </c>
      <c r="F131" s="135" t="s">
        <v>97</v>
      </c>
      <c r="G131" s="136">
        <v>1564</v>
      </c>
      <c r="H131" s="105"/>
      <c r="I131" s="137">
        <f>ROUND(H131*G131,2)</f>
        <v>0</v>
      </c>
      <c r="J131" s="3"/>
      <c r="K131" s="103" t="s">
        <v>8</v>
      </c>
      <c r="L131" s="44" t="s">
        <v>33</v>
      </c>
      <c r="M131" s="3"/>
      <c r="N131" s="45">
        <f>M131*G131</f>
        <v>0</v>
      </c>
      <c r="O131" s="45">
        <v>3E-05</v>
      </c>
      <c r="P131" s="45">
        <f>O131*G131</f>
        <v>0.04692</v>
      </c>
      <c r="Q131" s="45">
        <v>0.069</v>
      </c>
      <c r="R131" s="46">
        <f>Q131*G131</f>
        <v>107.91600000000001</v>
      </c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P131" s="104" t="s">
        <v>98</v>
      </c>
      <c r="AR131" s="104" t="s">
        <v>94</v>
      </c>
      <c r="AS131" s="104" t="s">
        <v>1</v>
      </c>
      <c r="AW131" s="61" t="s">
        <v>92</v>
      </c>
      <c r="BC131" s="28">
        <f>IF(L131="základní",I131,0)</f>
        <v>0</v>
      </c>
      <c r="BD131" s="28">
        <f>IF(L131="snížená",I131,0)</f>
        <v>0</v>
      </c>
      <c r="BE131" s="28">
        <f>IF(L131="zákl. přenesená",I131,0)</f>
        <v>0</v>
      </c>
      <c r="BF131" s="28">
        <f>IF(L131="sníž. přenesená",I131,0)</f>
        <v>0</v>
      </c>
      <c r="BG131" s="28">
        <f>IF(L131="nulová",I131,0)</f>
        <v>0</v>
      </c>
      <c r="BH131" s="61" t="s">
        <v>67</v>
      </c>
      <c r="BI131" s="28">
        <f>ROUND(H131*G131,2)</f>
        <v>0</v>
      </c>
      <c r="BJ131" s="61" t="s">
        <v>98</v>
      </c>
      <c r="BK131" s="104" t="s">
        <v>99</v>
      </c>
    </row>
    <row r="132" spans="1:61" s="99" customFormat="1" ht="22.9" customHeight="1">
      <c r="A132" s="39"/>
      <c r="B132" s="51"/>
      <c r="C132" s="198" t="s">
        <v>88</v>
      </c>
      <c r="D132" s="52" t="s">
        <v>100</v>
      </c>
      <c r="E132" s="109" t="s">
        <v>101</v>
      </c>
      <c r="F132" s="53"/>
      <c r="G132" s="53"/>
      <c r="H132" s="53"/>
      <c r="I132" s="54">
        <f>SUM(I133:I141)</f>
        <v>0</v>
      </c>
      <c r="J132" s="40"/>
      <c r="K132" s="41"/>
      <c r="L132" s="40"/>
      <c r="M132" s="40"/>
      <c r="N132" s="42">
        <f>SUM(N133:N139)</f>
        <v>0</v>
      </c>
      <c r="O132" s="40"/>
      <c r="P132" s="42">
        <f>SUM(P133:P139)</f>
        <v>0</v>
      </c>
      <c r="Q132" s="40"/>
      <c r="R132" s="43">
        <f>SUM(R133:R139)</f>
        <v>0</v>
      </c>
      <c r="AP132" s="100" t="s">
        <v>67</v>
      </c>
      <c r="AR132" s="101" t="s">
        <v>88</v>
      </c>
      <c r="AS132" s="101" t="s">
        <v>67</v>
      </c>
      <c r="AW132" s="100" t="s">
        <v>92</v>
      </c>
      <c r="BI132" s="102">
        <f>SUM(BI133:BI139)</f>
        <v>0</v>
      </c>
    </row>
    <row r="133" spans="1:63" s="65" customFormat="1" ht="33" customHeight="1">
      <c r="A133" s="1"/>
      <c r="B133" s="131">
        <v>2</v>
      </c>
      <c r="C133" s="132" t="s">
        <v>94</v>
      </c>
      <c r="D133" s="133" t="s">
        <v>102</v>
      </c>
      <c r="E133" s="134" t="s">
        <v>103</v>
      </c>
      <c r="F133" s="135" t="s">
        <v>97</v>
      </c>
      <c r="G133" s="136">
        <f>G131</f>
        <v>1564</v>
      </c>
      <c r="H133" s="105"/>
      <c r="I133" s="137">
        <f>ROUND(H133*G133,2)</f>
        <v>0</v>
      </c>
      <c r="J133" s="3"/>
      <c r="K133" s="103" t="s">
        <v>8</v>
      </c>
      <c r="L133" s="44" t="s">
        <v>33</v>
      </c>
      <c r="M133" s="3"/>
      <c r="N133" s="45">
        <f>M133*G133</f>
        <v>0</v>
      </c>
      <c r="O133" s="45">
        <v>0</v>
      </c>
      <c r="P133" s="45">
        <f>O133*G133</f>
        <v>0</v>
      </c>
      <c r="Q133" s="45">
        <v>0</v>
      </c>
      <c r="R133" s="46">
        <f>Q133*G133</f>
        <v>0</v>
      </c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P133" s="104" t="s">
        <v>98</v>
      </c>
      <c r="AR133" s="104" t="s">
        <v>94</v>
      </c>
      <c r="AS133" s="104" t="s">
        <v>1</v>
      </c>
      <c r="AW133" s="61" t="s">
        <v>92</v>
      </c>
      <c r="BC133" s="28">
        <f>IF(L133="základní",I133,0)</f>
        <v>0</v>
      </c>
      <c r="BD133" s="28">
        <f>IF(L133="snížená",I133,0)</f>
        <v>0</v>
      </c>
      <c r="BE133" s="28">
        <f>IF(L133="zákl. přenesená",I133,0)</f>
        <v>0</v>
      </c>
      <c r="BF133" s="28">
        <f>IF(L133="sníž. přenesená",I133,0)</f>
        <v>0</v>
      </c>
      <c r="BG133" s="28">
        <f>IF(L133="nulová",I133,0)</f>
        <v>0</v>
      </c>
      <c r="BH133" s="61" t="s">
        <v>67</v>
      </c>
      <c r="BI133" s="28">
        <f>ROUND(H133*G133,2)</f>
        <v>0</v>
      </c>
      <c r="BJ133" s="61" t="s">
        <v>98</v>
      </c>
      <c r="BK133" s="104" t="s">
        <v>104</v>
      </c>
    </row>
    <row r="134" spans="1:63" s="65" customFormat="1" ht="24">
      <c r="A134" s="1"/>
      <c r="B134" s="131">
        <v>3</v>
      </c>
      <c r="C134" s="132" t="s">
        <v>94</v>
      </c>
      <c r="D134" s="133" t="s">
        <v>105</v>
      </c>
      <c r="E134" s="134" t="s">
        <v>106</v>
      </c>
      <c r="F134" s="135" t="s">
        <v>97</v>
      </c>
      <c r="G134" s="136">
        <f>G133</f>
        <v>1564</v>
      </c>
      <c r="H134" s="105"/>
      <c r="I134" s="137">
        <f>ROUND(H134*G134,2)</f>
        <v>0</v>
      </c>
      <c r="J134" s="3"/>
      <c r="K134" s="103" t="s">
        <v>8</v>
      </c>
      <c r="L134" s="44" t="s">
        <v>33</v>
      </c>
      <c r="M134" s="3"/>
      <c r="N134" s="45">
        <f>M134*G134</f>
        <v>0</v>
      </c>
      <c r="O134" s="45">
        <v>0</v>
      </c>
      <c r="P134" s="45">
        <f>O134*G134</f>
        <v>0</v>
      </c>
      <c r="Q134" s="45">
        <v>0</v>
      </c>
      <c r="R134" s="46">
        <f>Q134*G134</f>
        <v>0</v>
      </c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P134" s="104" t="s">
        <v>98</v>
      </c>
      <c r="AR134" s="104" t="s">
        <v>94</v>
      </c>
      <c r="AS134" s="104" t="s">
        <v>1</v>
      </c>
      <c r="AW134" s="61" t="s">
        <v>92</v>
      </c>
      <c r="BC134" s="28">
        <f>IF(L134="základní",I134,0)</f>
        <v>0</v>
      </c>
      <c r="BD134" s="28">
        <f>IF(L134="snížená",I134,0)</f>
        <v>0</v>
      </c>
      <c r="BE134" s="28">
        <f>IF(L134="zákl. přenesená",I134,0)</f>
        <v>0</v>
      </c>
      <c r="BF134" s="28">
        <f>IF(L134="sníž. přenesená",I134,0)</f>
        <v>0</v>
      </c>
      <c r="BG134" s="28">
        <f>IF(L134="nulová",I134,0)</f>
        <v>0</v>
      </c>
      <c r="BH134" s="61" t="s">
        <v>67</v>
      </c>
      <c r="BI134" s="28">
        <f>ROUND(H134*G134,2)</f>
        <v>0</v>
      </c>
      <c r="BJ134" s="61" t="s">
        <v>98</v>
      </c>
      <c r="BK134" s="104" t="s">
        <v>107</v>
      </c>
    </row>
    <row r="135" spans="1:63" s="65" customFormat="1" ht="24" hidden="1">
      <c r="A135" s="1"/>
      <c r="B135" s="131" t="s">
        <v>108</v>
      </c>
      <c r="C135" s="132" t="s">
        <v>94</v>
      </c>
      <c r="D135" s="133" t="s">
        <v>109</v>
      </c>
      <c r="E135" s="134" t="s">
        <v>110</v>
      </c>
      <c r="F135" s="135" t="s">
        <v>97</v>
      </c>
      <c r="G135" s="136"/>
      <c r="H135" s="138">
        <f>250.7</f>
        <v>250.7</v>
      </c>
      <c r="I135" s="137">
        <f>ROUND(H135*G135,2)</f>
        <v>0</v>
      </c>
      <c r="J135" s="3"/>
      <c r="K135" s="103" t="s">
        <v>8</v>
      </c>
      <c r="L135" s="44" t="s">
        <v>33</v>
      </c>
      <c r="M135" s="3"/>
      <c r="N135" s="45">
        <f>M135*G135</f>
        <v>0</v>
      </c>
      <c r="O135" s="45">
        <v>0</v>
      </c>
      <c r="P135" s="45">
        <f>O135*G135</f>
        <v>0</v>
      </c>
      <c r="Q135" s="45">
        <v>0</v>
      </c>
      <c r="R135" s="46">
        <f>Q135*G135</f>
        <v>0</v>
      </c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P135" s="104" t="s">
        <v>98</v>
      </c>
      <c r="AR135" s="104" t="s">
        <v>94</v>
      </c>
      <c r="AS135" s="104" t="s">
        <v>1</v>
      </c>
      <c r="AW135" s="61" t="s">
        <v>92</v>
      </c>
      <c r="BC135" s="28">
        <f>IF(L135="základní",I135,0)</f>
        <v>0</v>
      </c>
      <c r="BD135" s="28">
        <f>IF(L135="snížená",I135,0)</f>
        <v>0</v>
      </c>
      <c r="BE135" s="28">
        <f>IF(L135="zákl. přenesená",I135,0)</f>
        <v>0</v>
      </c>
      <c r="BF135" s="28">
        <f>IF(L135="sníž. přenesená",I135,0)</f>
        <v>0</v>
      </c>
      <c r="BG135" s="28">
        <f>IF(L135="nulová",I135,0)</f>
        <v>0</v>
      </c>
      <c r="BH135" s="61" t="s">
        <v>67</v>
      </c>
      <c r="BI135" s="28">
        <f>ROUND(H135*G135,2)</f>
        <v>0</v>
      </c>
      <c r="BJ135" s="61" t="s">
        <v>98</v>
      </c>
      <c r="BK135" s="104" t="s">
        <v>111</v>
      </c>
    </row>
    <row r="136" spans="1:45" s="65" customFormat="1" ht="48.75" hidden="1">
      <c r="A136" s="1"/>
      <c r="B136" s="139"/>
      <c r="C136" s="199" t="s">
        <v>112</v>
      </c>
      <c r="D136" s="140"/>
      <c r="E136" s="141" t="s">
        <v>113</v>
      </c>
      <c r="F136" s="142"/>
      <c r="G136" s="142"/>
      <c r="H136" s="142"/>
      <c r="I136" s="143"/>
      <c r="J136" s="3"/>
      <c r="K136" s="47"/>
      <c r="L136" s="48"/>
      <c r="M136" s="3"/>
      <c r="N136" s="3"/>
      <c r="O136" s="3"/>
      <c r="P136" s="3"/>
      <c r="Q136" s="3"/>
      <c r="R136" s="49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R136" s="61" t="s">
        <v>112</v>
      </c>
      <c r="AS136" s="61" t="s">
        <v>1</v>
      </c>
    </row>
    <row r="137" spans="1:63" s="65" customFormat="1" ht="24">
      <c r="A137" s="1"/>
      <c r="B137" s="131">
        <v>4</v>
      </c>
      <c r="C137" s="132" t="s">
        <v>94</v>
      </c>
      <c r="D137" s="133" t="s">
        <v>114</v>
      </c>
      <c r="E137" s="134" t="s">
        <v>115</v>
      </c>
      <c r="F137" s="135" t="s">
        <v>97</v>
      </c>
      <c r="G137" s="136">
        <f>G133</f>
        <v>1564</v>
      </c>
      <c r="H137" s="105"/>
      <c r="I137" s="137">
        <f>ROUND(H137*G137,2)</f>
        <v>0</v>
      </c>
      <c r="J137" s="3"/>
      <c r="K137" s="103" t="s">
        <v>8</v>
      </c>
      <c r="L137" s="44" t="s">
        <v>33</v>
      </c>
      <c r="M137" s="3"/>
      <c r="N137" s="45">
        <f>M137*G137</f>
        <v>0</v>
      </c>
      <c r="O137" s="45">
        <v>0</v>
      </c>
      <c r="P137" s="45">
        <f>O137*G137</f>
        <v>0</v>
      </c>
      <c r="Q137" s="45">
        <v>0</v>
      </c>
      <c r="R137" s="46">
        <f>Q137*G137</f>
        <v>0</v>
      </c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P137" s="104" t="s">
        <v>98</v>
      </c>
      <c r="AR137" s="104" t="s">
        <v>94</v>
      </c>
      <c r="AS137" s="104" t="s">
        <v>1</v>
      </c>
      <c r="AW137" s="61" t="s">
        <v>92</v>
      </c>
      <c r="BC137" s="28">
        <f>IF(L137="základní",I137,0)</f>
        <v>0</v>
      </c>
      <c r="BD137" s="28">
        <f>IF(L137="snížená",I137,0)</f>
        <v>0</v>
      </c>
      <c r="BE137" s="28">
        <f>IF(L137="zákl. přenesená",I137,0)</f>
        <v>0</v>
      </c>
      <c r="BF137" s="28">
        <f>IF(L137="sníž. přenesená",I137,0)</f>
        <v>0</v>
      </c>
      <c r="BG137" s="28">
        <f>IF(L137="nulová",I137,0)</f>
        <v>0</v>
      </c>
      <c r="BH137" s="61" t="s">
        <v>67</v>
      </c>
      <c r="BI137" s="28">
        <f>ROUND(H137*G137,2)</f>
        <v>0</v>
      </c>
      <c r="BJ137" s="61" t="s">
        <v>98</v>
      </c>
      <c r="BK137" s="104" t="s">
        <v>116</v>
      </c>
    </row>
    <row r="138" spans="1:63" s="65" customFormat="1" ht="30.6" customHeight="1">
      <c r="A138" s="1"/>
      <c r="B138" s="131">
        <v>5</v>
      </c>
      <c r="C138" s="132" t="s">
        <v>94</v>
      </c>
      <c r="D138" s="133" t="s">
        <v>117</v>
      </c>
      <c r="E138" s="134" t="s">
        <v>118</v>
      </c>
      <c r="F138" s="135" t="s">
        <v>119</v>
      </c>
      <c r="G138" s="136">
        <f>G137*0.035*2.5</f>
        <v>136.85</v>
      </c>
      <c r="H138" s="105"/>
      <c r="I138" s="137">
        <f>ROUND(H138*G138,2)</f>
        <v>0</v>
      </c>
      <c r="J138" s="3"/>
      <c r="K138" s="103" t="s">
        <v>8</v>
      </c>
      <c r="L138" s="44" t="s">
        <v>33</v>
      </c>
      <c r="M138" s="3"/>
      <c r="N138" s="45">
        <f>M138*G138</f>
        <v>0</v>
      </c>
      <c r="O138" s="45">
        <v>0</v>
      </c>
      <c r="P138" s="45">
        <f>O138*G138</f>
        <v>0</v>
      </c>
      <c r="Q138" s="45">
        <v>0</v>
      </c>
      <c r="R138" s="46">
        <f>Q138*G138</f>
        <v>0</v>
      </c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P138" s="104" t="s">
        <v>98</v>
      </c>
      <c r="AR138" s="104" t="s">
        <v>94</v>
      </c>
      <c r="AS138" s="104" t="s">
        <v>1</v>
      </c>
      <c r="AW138" s="61" t="s">
        <v>92</v>
      </c>
      <c r="BC138" s="28">
        <f>IF(L138="základní",I138,0)</f>
        <v>0</v>
      </c>
      <c r="BD138" s="28">
        <f>IF(L138="snížená",I138,0)</f>
        <v>0</v>
      </c>
      <c r="BE138" s="28">
        <f>IF(L138="zákl. přenesená",I138,0)</f>
        <v>0</v>
      </c>
      <c r="BF138" s="28">
        <f>IF(L138="sníž. přenesená",I138,0)</f>
        <v>0</v>
      </c>
      <c r="BG138" s="28">
        <f>IF(L138="nulová",I138,0)</f>
        <v>0</v>
      </c>
      <c r="BH138" s="61" t="s">
        <v>67</v>
      </c>
      <c r="BI138" s="28">
        <f>ROUND(H138*G138,2)</f>
        <v>0</v>
      </c>
      <c r="BJ138" s="61" t="s">
        <v>98</v>
      </c>
      <c r="BK138" s="104" t="s">
        <v>120</v>
      </c>
    </row>
    <row r="139" spans="1:63" s="65" customFormat="1" ht="25.15" customHeight="1">
      <c r="A139" s="1"/>
      <c r="B139" s="131"/>
      <c r="C139" s="132"/>
      <c r="D139" s="133"/>
      <c r="E139" s="141" t="s">
        <v>121</v>
      </c>
      <c r="F139" s="135"/>
      <c r="G139" s="136"/>
      <c r="H139" s="142"/>
      <c r="I139" s="137"/>
      <c r="J139" s="3"/>
      <c r="K139" s="103"/>
      <c r="L139" s="44"/>
      <c r="M139" s="3"/>
      <c r="N139" s="45"/>
      <c r="O139" s="45"/>
      <c r="P139" s="45"/>
      <c r="Q139" s="45"/>
      <c r="R139" s="4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P139" s="104"/>
      <c r="AR139" s="104"/>
      <c r="AS139" s="104"/>
      <c r="AW139" s="61"/>
      <c r="BC139" s="28"/>
      <c r="BD139" s="28"/>
      <c r="BE139" s="28"/>
      <c r="BF139" s="28"/>
      <c r="BG139" s="28"/>
      <c r="BH139" s="61"/>
      <c r="BI139" s="28"/>
      <c r="BJ139" s="61"/>
      <c r="BK139" s="104"/>
    </row>
    <row r="140" spans="1:63" s="65" customFormat="1" ht="18" customHeight="1">
      <c r="A140" s="1"/>
      <c r="B140" s="131">
        <v>6</v>
      </c>
      <c r="C140" s="132" t="s">
        <v>94</v>
      </c>
      <c r="D140" s="133" t="s">
        <v>122</v>
      </c>
      <c r="E140" s="134" t="s">
        <v>123</v>
      </c>
      <c r="F140" s="135" t="s">
        <v>97</v>
      </c>
      <c r="G140" s="136">
        <v>173</v>
      </c>
      <c r="H140" s="105"/>
      <c r="I140" s="137">
        <f>ROUND(H140*G140,2)</f>
        <v>0</v>
      </c>
      <c r="J140" s="3"/>
      <c r="K140" s="103"/>
      <c r="L140" s="44"/>
      <c r="M140" s="3"/>
      <c r="N140" s="45"/>
      <c r="O140" s="45"/>
      <c r="P140" s="45"/>
      <c r="Q140" s="45"/>
      <c r="R140" s="4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P140" s="104"/>
      <c r="AR140" s="104"/>
      <c r="AS140" s="104"/>
      <c r="AW140" s="61"/>
      <c r="BC140" s="28"/>
      <c r="BD140" s="28"/>
      <c r="BE140" s="28"/>
      <c r="BF140" s="28"/>
      <c r="BG140" s="28"/>
      <c r="BH140" s="61"/>
      <c r="BI140" s="28"/>
      <c r="BJ140" s="61"/>
      <c r="BK140" s="104"/>
    </row>
    <row r="141" spans="1:63" s="65" customFormat="1" ht="30" customHeight="1">
      <c r="A141" s="1"/>
      <c r="B141" s="131"/>
      <c r="C141" s="132"/>
      <c r="D141" s="133"/>
      <c r="E141" s="141" t="s">
        <v>151</v>
      </c>
      <c r="F141" s="135"/>
      <c r="G141" s="136"/>
      <c r="H141" s="138"/>
      <c r="I141" s="137"/>
      <c r="J141" s="3"/>
      <c r="K141" s="103"/>
      <c r="L141" s="44"/>
      <c r="M141" s="3"/>
      <c r="N141" s="45"/>
      <c r="O141" s="45"/>
      <c r="P141" s="45"/>
      <c r="Q141" s="45"/>
      <c r="R141" s="4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P141" s="104"/>
      <c r="AR141" s="104"/>
      <c r="AS141" s="104"/>
      <c r="AW141" s="61"/>
      <c r="BC141" s="28"/>
      <c r="BD141" s="28"/>
      <c r="BE141" s="28"/>
      <c r="BF141" s="28"/>
      <c r="BG141" s="28"/>
      <c r="BH141" s="61"/>
      <c r="BI141" s="28"/>
      <c r="BJ141" s="61"/>
      <c r="BK141" s="104"/>
    </row>
    <row r="142" spans="1:61" s="99" customFormat="1" ht="22.9" customHeight="1">
      <c r="A142" s="39"/>
      <c r="B142" s="51"/>
      <c r="C142" s="198" t="s">
        <v>88</v>
      </c>
      <c r="D142" s="52" t="s">
        <v>124</v>
      </c>
      <c r="E142" s="109" t="s">
        <v>125</v>
      </c>
      <c r="F142" s="53"/>
      <c r="G142" s="53"/>
      <c r="H142" s="53"/>
      <c r="I142" s="54">
        <f>SUM(I143:I145)</f>
        <v>0</v>
      </c>
      <c r="J142" s="40"/>
      <c r="K142" s="41"/>
      <c r="L142" s="40"/>
      <c r="M142" s="40"/>
      <c r="N142" s="42">
        <f>SUM(N145:N145)</f>
        <v>0</v>
      </c>
      <c r="O142" s="40"/>
      <c r="P142" s="42">
        <f>SUM(P145:P145)</f>
        <v>0.00234</v>
      </c>
      <c r="Q142" s="40"/>
      <c r="R142" s="43">
        <f>SUM(R145:R145)</f>
        <v>0</v>
      </c>
      <c r="AP142" s="100" t="s">
        <v>67</v>
      </c>
      <c r="AR142" s="101" t="s">
        <v>88</v>
      </c>
      <c r="AS142" s="101" t="s">
        <v>67</v>
      </c>
      <c r="AW142" s="100" t="s">
        <v>92</v>
      </c>
      <c r="BI142" s="102">
        <f>SUM(BI145:BI145)</f>
        <v>0</v>
      </c>
    </row>
    <row r="143" spans="1:61" s="99" customFormat="1" ht="22.9" customHeight="1">
      <c r="A143" s="39"/>
      <c r="B143" s="131">
        <v>7</v>
      </c>
      <c r="C143" s="132" t="s">
        <v>94</v>
      </c>
      <c r="D143" s="133" t="s">
        <v>126</v>
      </c>
      <c r="E143" s="134" t="s">
        <v>127</v>
      </c>
      <c r="F143" s="135" t="s">
        <v>128</v>
      </c>
      <c r="G143" s="136">
        <f>328*2</f>
        <v>656</v>
      </c>
      <c r="H143" s="105"/>
      <c r="I143" s="137">
        <f>ROUND(H143*G143,2)</f>
        <v>0</v>
      </c>
      <c r="J143" s="40"/>
      <c r="K143" s="41"/>
      <c r="L143" s="40"/>
      <c r="M143" s="40"/>
      <c r="N143" s="42"/>
      <c r="O143" s="40"/>
      <c r="P143" s="42"/>
      <c r="Q143" s="40"/>
      <c r="R143" s="43"/>
      <c r="AP143" s="100"/>
      <c r="AR143" s="101"/>
      <c r="AS143" s="101"/>
      <c r="AW143" s="100"/>
      <c r="BI143" s="102"/>
    </row>
    <row r="144" spans="1:61" s="99" customFormat="1" ht="22.9" customHeight="1">
      <c r="A144" s="39"/>
      <c r="B144" s="131">
        <v>8</v>
      </c>
      <c r="C144" s="132" t="s">
        <v>94</v>
      </c>
      <c r="D144" s="133" t="s">
        <v>129</v>
      </c>
      <c r="E144" s="134" t="s">
        <v>130</v>
      </c>
      <c r="F144" s="135" t="s">
        <v>128</v>
      </c>
      <c r="G144" s="136">
        <f>G143</f>
        <v>656</v>
      </c>
      <c r="H144" s="105"/>
      <c r="I144" s="137">
        <f>ROUND(H144*G144,2)</f>
        <v>0</v>
      </c>
      <c r="J144" s="40"/>
      <c r="K144" s="41"/>
      <c r="L144" s="40"/>
      <c r="M144" s="40"/>
      <c r="N144" s="42"/>
      <c r="O144" s="40"/>
      <c r="P144" s="42"/>
      <c r="Q144" s="40"/>
      <c r="R144" s="43"/>
      <c r="AP144" s="100"/>
      <c r="AR144" s="101"/>
      <c r="AS144" s="101"/>
      <c r="AW144" s="100"/>
      <c r="BI144" s="102"/>
    </row>
    <row r="145" spans="1:63" s="65" customFormat="1" ht="24">
      <c r="A145" s="1"/>
      <c r="B145" s="131">
        <v>9</v>
      </c>
      <c r="C145" s="132" t="s">
        <v>94</v>
      </c>
      <c r="D145" s="133" t="s">
        <v>131</v>
      </c>
      <c r="E145" s="134" t="s">
        <v>132</v>
      </c>
      <c r="F145" s="135" t="s">
        <v>128</v>
      </c>
      <c r="G145" s="136">
        <v>26</v>
      </c>
      <c r="H145" s="105"/>
      <c r="I145" s="137">
        <f>ROUND(H145*G145,2)</f>
        <v>0</v>
      </c>
      <c r="J145" s="3"/>
      <c r="K145" s="103" t="s">
        <v>8</v>
      </c>
      <c r="L145" s="44" t="s">
        <v>33</v>
      </c>
      <c r="M145" s="3"/>
      <c r="N145" s="45">
        <f>M145*G145</f>
        <v>0</v>
      </c>
      <c r="O145" s="45">
        <v>9E-05</v>
      </c>
      <c r="P145" s="45">
        <f>O145*G145</f>
        <v>0.00234</v>
      </c>
      <c r="Q145" s="45">
        <v>0</v>
      </c>
      <c r="R145" s="46">
        <f>Q145*G145</f>
        <v>0</v>
      </c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P145" s="104" t="s">
        <v>98</v>
      </c>
      <c r="AR145" s="104" t="s">
        <v>94</v>
      </c>
      <c r="AS145" s="104" t="s">
        <v>1</v>
      </c>
      <c r="AW145" s="61" t="s">
        <v>92</v>
      </c>
      <c r="BC145" s="28">
        <f>IF(L145="základní",I145,0)</f>
        <v>0</v>
      </c>
      <c r="BD145" s="28">
        <f>IF(L145="snížená",I145,0)</f>
        <v>0</v>
      </c>
      <c r="BE145" s="28">
        <f>IF(L145="zákl. přenesená",I145,0)</f>
        <v>0</v>
      </c>
      <c r="BF145" s="28">
        <f>IF(L145="sníž. přenesená",I145,0)</f>
        <v>0</v>
      </c>
      <c r="BG145" s="28">
        <f>IF(L145="nulová",I145,0)</f>
        <v>0</v>
      </c>
      <c r="BH145" s="61" t="s">
        <v>67</v>
      </c>
      <c r="BI145" s="28">
        <f>ROUND(H145*G145,2)</f>
        <v>0</v>
      </c>
      <c r="BJ145" s="61" t="s">
        <v>98</v>
      </c>
      <c r="BK145" s="104" t="s">
        <v>133</v>
      </c>
    </row>
    <row r="146" spans="1:63" s="65" customFormat="1" ht="15">
      <c r="A146" s="1"/>
      <c r="B146" s="131"/>
      <c r="C146" s="132"/>
      <c r="D146" s="133"/>
      <c r="E146" s="134"/>
      <c r="F146" s="135"/>
      <c r="G146" s="136"/>
      <c r="H146" s="138"/>
      <c r="I146" s="137"/>
      <c r="J146" s="3"/>
      <c r="K146" s="103"/>
      <c r="L146" s="44"/>
      <c r="M146" s="3"/>
      <c r="N146" s="45"/>
      <c r="O146" s="45"/>
      <c r="P146" s="45"/>
      <c r="Q146" s="45"/>
      <c r="R146" s="4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P146" s="104"/>
      <c r="AR146" s="104"/>
      <c r="AS146" s="104"/>
      <c r="AW146" s="61"/>
      <c r="BC146" s="28"/>
      <c r="BD146" s="28"/>
      <c r="BE146" s="28"/>
      <c r="BF146" s="28"/>
      <c r="BG146" s="28"/>
      <c r="BH146" s="61"/>
      <c r="BI146" s="28"/>
      <c r="BJ146" s="61"/>
      <c r="BK146" s="104"/>
    </row>
    <row r="147" spans="1:61" s="99" customFormat="1" ht="22.9" customHeight="1">
      <c r="A147" s="39"/>
      <c r="B147" s="51"/>
      <c r="C147" s="198" t="s">
        <v>88</v>
      </c>
      <c r="D147" s="52" t="s">
        <v>134</v>
      </c>
      <c r="E147" s="109" t="s">
        <v>135</v>
      </c>
      <c r="F147" s="53"/>
      <c r="G147" s="53"/>
      <c r="H147" s="53"/>
      <c r="I147" s="54">
        <f>I148</f>
        <v>0</v>
      </c>
      <c r="J147" s="40"/>
      <c r="K147" s="41"/>
      <c r="L147" s="40"/>
      <c r="M147" s="40"/>
      <c r="N147" s="42">
        <f>SUM(N148:N148)</f>
        <v>0</v>
      </c>
      <c r="O147" s="40"/>
      <c r="P147" s="42">
        <f>SUM(P148:P148)</f>
        <v>0</v>
      </c>
      <c r="Q147" s="40"/>
      <c r="R147" s="43">
        <f>SUM(R148:R148)</f>
        <v>0</v>
      </c>
      <c r="AP147" s="100" t="s">
        <v>67</v>
      </c>
      <c r="AR147" s="101" t="s">
        <v>88</v>
      </c>
      <c r="AS147" s="101" t="s">
        <v>67</v>
      </c>
      <c r="AW147" s="100" t="s">
        <v>92</v>
      </c>
      <c r="BI147" s="102">
        <f>SUM(BI148:BI148)</f>
        <v>0</v>
      </c>
    </row>
    <row r="148" spans="1:63" s="65" customFormat="1" ht="21.75" customHeight="1">
      <c r="A148" s="1"/>
      <c r="B148" s="131">
        <v>10</v>
      </c>
      <c r="C148" s="132" t="s">
        <v>94</v>
      </c>
      <c r="D148" s="133" t="s">
        <v>136</v>
      </c>
      <c r="E148" s="134" t="s">
        <v>137</v>
      </c>
      <c r="F148" s="135" t="s">
        <v>119</v>
      </c>
      <c r="G148" s="136">
        <f>R131</f>
        <v>107.91600000000001</v>
      </c>
      <c r="H148" s="105"/>
      <c r="I148" s="137">
        <f>ROUND(H148*G148,2)</f>
        <v>0</v>
      </c>
      <c r="J148" s="3"/>
      <c r="K148" s="103" t="s">
        <v>8</v>
      </c>
      <c r="L148" s="44" t="s">
        <v>33</v>
      </c>
      <c r="M148" s="3"/>
      <c r="N148" s="45">
        <f>M148*G148</f>
        <v>0</v>
      </c>
      <c r="O148" s="45">
        <v>0</v>
      </c>
      <c r="P148" s="45">
        <f>O148*G148</f>
        <v>0</v>
      </c>
      <c r="Q148" s="45">
        <v>0</v>
      </c>
      <c r="R148" s="46">
        <f>Q148*G148</f>
        <v>0</v>
      </c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P148" s="104" t="s">
        <v>98</v>
      </c>
      <c r="AR148" s="104" t="s">
        <v>94</v>
      </c>
      <c r="AS148" s="104" t="s">
        <v>1</v>
      </c>
      <c r="AW148" s="61" t="s">
        <v>92</v>
      </c>
      <c r="BC148" s="28">
        <f>IF(L148="základní",I148,0)</f>
        <v>0</v>
      </c>
      <c r="BD148" s="28">
        <f>IF(L148="snížená",I148,0)</f>
        <v>0</v>
      </c>
      <c r="BE148" s="28">
        <f>IF(L148="zákl. přenesená",I148,0)</f>
        <v>0</v>
      </c>
      <c r="BF148" s="28">
        <f>IF(L148="sníž. přenesená",I148,0)</f>
        <v>0</v>
      </c>
      <c r="BG148" s="28">
        <f>IF(L148="nulová",I148,0)</f>
        <v>0</v>
      </c>
      <c r="BH148" s="61" t="s">
        <v>67</v>
      </c>
      <c r="BI148" s="28">
        <f>ROUND(H148*G148,2)</f>
        <v>0</v>
      </c>
      <c r="BJ148" s="61" t="s">
        <v>98</v>
      </c>
      <c r="BK148" s="104" t="s">
        <v>138</v>
      </c>
    </row>
    <row r="149" spans="1:61" s="99" customFormat="1" ht="25.9" customHeight="1">
      <c r="A149" s="39"/>
      <c r="B149" s="126"/>
      <c r="C149" s="197" t="s">
        <v>88</v>
      </c>
      <c r="D149" s="127" t="s">
        <v>66</v>
      </c>
      <c r="E149" s="128" t="s">
        <v>139</v>
      </c>
      <c r="F149" s="129"/>
      <c r="G149" s="129"/>
      <c r="H149" s="129"/>
      <c r="I149" s="130">
        <f>I150</f>
        <v>0</v>
      </c>
      <c r="J149" s="40"/>
      <c r="K149" s="41"/>
      <c r="L149" s="40"/>
      <c r="M149" s="40"/>
      <c r="N149" s="42" t="e">
        <f>#REF!+#REF!+N150</f>
        <v>#REF!</v>
      </c>
      <c r="O149" s="40"/>
      <c r="P149" s="42" t="e">
        <f>#REF!+#REF!+P150</f>
        <v>#REF!</v>
      </c>
      <c r="Q149" s="40"/>
      <c r="R149" s="43" t="e">
        <f>#REF!+#REF!+R150</f>
        <v>#REF!</v>
      </c>
      <c r="AP149" s="100" t="s">
        <v>100</v>
      </c>
      <c r="AR149" s="101" t="s">
        <v>88</v>
      </c>
      <c r="AS149" s="101" t="s">
        <v>91</v>
      </c>
      <c r="AW149" s="100" t="s">
        <v>92</v>
      </c>
      <c r="BI149" s="102" t="e">
        <f>#REF!+#REF!+BI150</f>
        <v>#REF!</v>
      </c>
    </row>
    <row r="150" spans="1:61" s="99" customFormat="1" ht="22.9" customHeight="1">
      <c r="A150" s="39"/>
      <c r="B150" s="126"/>
      <c r="C150" s="197" t="s">
        <v>88</v>
      </c>
      <c r="D150" s="127" t="s">
        <v>140</v>
      </c>
      <c r="E150" s="144" t="s">
        <v>141</v>
      </c>
      <c r="F150" s="129"/>
      <c r="G150" s="129"/>
      <c r="H150" s="129"/>
      <c r="I150" s="145">
        <f>I151</f>
        <v>0</v>
      </c>
      <c r="J150" s="40"/>
      <c r="K150" s="41"/>
      <c r="L150" s="40"/>
      <c r="M150" s="40"/>
      <c r="N150" s="42">
        <f>SUM(N151:N151)</f>
        <v>0</v>
      </c>
      <c r="O150" s="40"/>
      <c r="P150" s="42">
        <f>SUM(P151:P151)</f>
        <v>0</v>
      </c>
      <c r="Q150" s="40"/>
      <c r="R150" s="43">
        <f>SUM(R151:R151)</f>
        <v>0</v>
      </c>
      <c r="AP150" s="100" t="s">
        <v>100</v>
      </c>
      <c r="AR150" s="101" t="s">
        <v>88</v>
      </c>
      <c r="AS150" s="101" t="s">
        <v>67</v>
      </c>
      <c r="AW150" s="100" t="s">
        <v>92</v>
      </c>
      <c r="BI150" s="102">
        <f>SUM(BI151:BI151)</f>
        <v>0</v>
      </c>
    </row>
    <row r="151" spans="1:63" s="65" customFormat="1" ht="16.5" customHeight="1" thickBot="1">
      <c r="A151" s="1"/>
      <c r="B151" s="146">
        <v>11</v>
      </c>
      <c r="C151" s="147" t="s">
        <v>94</v>
      </c>
      <c r="D151" s="148" t="s">
        <v>142</v>
      </c>
      <c r="E151" s="149" t="s">
        <v>150</v>
      </c>
      <c r="F151" s="150" t="s">
        <v>143</v>
      </c>
      <c r="G151" s="151">
        <v>1</v>
      </c>
      <c r="H151" s="125"/>
      <c r="I151" s="152">
        <f>ROUND(H151*G151,2)</f>
        <v>0</v>
      </c>
      <c r="J151" s="3"/>
      <c r="K151" s="103" t="s">
        <v>8</v>
      </c>
      <c r="L151" s="44" t="s">
        <v>33</v>
      </c>
      <c r="M151" s="3"/>
      <c r="N151" s="45">
        <f>M151*G151</f>
        <v>0</v>
      </c>
      <c r="O151" s="45">
        <v>0</v>
      </c>
      <c r="P151" s="45">
        <f>O151*G151</f>
        <v>0</v>
      </c>
      <c r="Q151" s="45">
        <v>0</v>
      </c>
      <c r="R151" s="46">
        <f>Q151*G151</f>
        <v>0</v>
      </c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P151" s="104" t="s">
        <v>144</v>
      </c>
      <c r="AR151" s="104" t="s">
        <v>94</v>
      </c>
      <c r="AS151" s="104" t="s">
        <v>1</v>
      </c>
      <c r="AW151" s="61" t="s">
        <v>92</v>
      </c>
      <c r="BC151" s="28">
        <f>IF(L151="základní",I151,0)</f>
        <v>0</v>
      </c>
      <c r="BD151" s="28">
        <f>IF(L151="snížená",I151,0)</f>
        <v>0</v>
      </c>
      <c r="BE151" s="28">
        <f>IF(L151="zákl. přenesená",I151,0)</f>
        <v>0</v>
      </c>
      <c r="BF151" s="28">
        <f>IF(L151="sníž. přenesená",I151,0)</f>
        <v>0</v>
      </c>
      <c r="BG151" s="28">
        <f>IF(L151="nulová",I151,0)</f>
        <v>0</v>
      </c>
      <c r="BH151" s="61" t="s">
        <v>67</v>
      </c>
      <c r="BI151" s="28">
        <f>ROUND(H151*G151,2)</f>
        <v>0</v>
      </c>
      <c r="BJ151" s="61" t="s">
        <v>144</v>
      </c>
      <c r="BK151" s="104" t="s">
        <v>145</v>
      </c>
    </row>
  </sheetData>
  <sheetProtection password="C775" sheet="1" objects="1" scenarios="1" selectLockedCells="1"/>
  <mergeCells count="10">
    <mergeCell ref="C111:E111"/>
    <mergeCell ref="C112:E112"/>
    <mergeCell ref="C113:E113"/>
    <mergeCell ref="C114:E114"/>
    <mergeCell ref="J2:T2"/>
    <mergeCell ref="D7:G7"/>
    <mergeCell ref="D16:G16"/>
    <mergeCell ref="D25:G25"/>
    <mergeCell ref="D85:G85"/>
    <mergeCell ref="C110:E110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Václavík</dc:creator>
  <cp:keywords/>
  <dc:description/>
  <cp:lastModifiedBy>Lukáš Václavík</cp:lastModifiedBy>
  <cp:lastPrinted>2021-11-04T14:46:22Z</cp:lastPrinted>
  <dcterms:created xsi:type="dcterms:W3CDTF">2021-11-04T14:37:46Z</dcterms:created>
  <dcterms:modified xsi:type="dcterms:W3CDTF">2021-11-04T14:58:40Z</dcterms:modified>
  <cp:category/>
  <cp:version/>
  <cp:contentType/>
  <cp:contentStatus/>
</cp:coreProperties>
</file>