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S-DATA1\UsersFolders$\mika\Desktop\"/>
    </mc:Choice>
  </mc:AlternateContent>
  <bookViews>
    <workbookView xWindow="0" yWindow="0" windowWidth="19155" windowHeight="9945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Pol'!$A$1:$X$184</definedName>
    <definedName name="_xlnm.Print_Area" localSheetId="4">'01 02 Pol'!$A$1:$X$208</definedName>
    <definedName name="_xlnm.Print_Area" localSheetId="5">'01 03 Pol'!$A$1:$X$129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37" i="14" l="1"/>
  <c r="BA28" i="14"/>
  <c r="BA18" i="14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7" i="14"/>
  <c r="M17" i="14" s="1"/>
  <c r="I17" i="14"/>
  <c r="K17" i="14"/>
  <c r="O17" i="14"/>
  <c r="Q17" i="14"/>
  <c r="V17" i="14"/>
  <c r="G20" i="14"/>
  <c r="M20" i="14" s="1"/>
  <c r="I20" i="14"/>
  <c r="K20" i="14"/>
  <c r="O20" i="14"/>
  <c r="Q20" i="14"/>
  <c r="V20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27" i="14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8" i="14"/>
  <c r="G39" i="14"/>
  <c r="I39" i="14"/>
  <c r="I38" i="14" s="1"/>
  <c r="K39" i="14"/>
  <c r="K38" i="14" s="1"/>
  <c r="M39" i="14"/>
  <c r="M38" i="14" s="1"/>
  <c r="O39" i="14"/>
  <c r="O38" i="14" s="1"/>
  <c r="Q39" i="14"/>
  <c r="Q38" i="14" s="1"/>
  <c r="V39" i="14"/>
  <c r="V38" i="14" s="1"/>
  <c r="G48" i="14"/>
  <c r="M48" i="14" s="1"/>
  <c r="M47" i="14" s="1"/>
  <c r="I48" i="14"/>
  <c r="I47" i="14" s="1"/>
  <c r="K48" i="14"/>
  <c r="K47" i="14" s="1"/>
  <c r="O48" i="14"/>
  <c r="O47" i="14" s="1"/>
  <c r="Q48" i="14"/>
  <c r="Q47" i="14" s="1"/>
  <c r="V48" i="14"/>
  <c r="V47" i="14" s="1"/>
  <c r="G50" i="14"/>
  <c r="I50" i="14"/>
  <c r="K50" i="14"/>
  <c r="M50" i="14"/>
  <c r="O50" i="14"/>
  <c r="Q50" i="14"/>
  <c r="V50" i="14"/>
  <c r="G55" i="14"/>
  <c r="M55" i="14" s="1"/>
  <c r="I55" i="14"/>
  <c r="K55" i="14"/>
  <c r="O55" i="14"/>
  <c r="Q55" i="14"/>
  <c r="V55" i="14"/>
  <c r="G61" i="14"/>
  <c r="M61" i="14" s="1"/>
  <c r="I61" i="14"/>
  <c r="K61" i="14"/>
  <c r="O61" i="14"/>
  <c r="Q61" i="14"/>
  <c r="V61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Q69" i="14"/>
  <c r="G70" i="14"/>
  <c r="G69" i="14" s="1"/>
  <c r="I70" i="14"/>
  <c r="I69" i="14" s="1"/>
  <c r="K70" i="14"/>
  <c r="K69" i="14" s="1"/>
  <c r="O70" i="14"/>
  <c r="O69" i="14" s="1"/>
  <c r="Q70" i="14"/>
  <c r="V70" i="14"/>
  <c r="V69" i="14" s="1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3" i="14"/>
  <c r="I83" i="14"/>
  <c r="K83" i="14"/>
  <c r="M83" i="14"/>
  <c r="O83" i="14"/>
  <c r="Q83" i="14"/>
  <c r="V83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100" i="14"/>
  <c r="M100" i="14" s="1"/>
  <c r="I100" i="14"/>
  <c r="K100" i="14"/>
  <c r="O100" i="14"/>
  <c r="Q100" i="14"/>
  <c r="V100" i="14"/>
  <c r="G102" i="14"/>
  <c r="I102" i="14"/>
  <c r="K102" i="14"/>
  <c r="M102" i="14"/>
  <c r="O102" i="14"/>
  <c r="Q102" i="14"/>
  <c r="V102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V109" i="14"/>
  <c r="G110" i="14"/>
  <c r="G109" i="14" s="1"/>
  <c r="I110" i="14"/>
  <c r="I109" i="14" s="1"/>
  <c r="K110" i="14"/>
  <c r="K109" i="14" s="1"/>
  <c r="M110" i="14"/>
  <c r="M109" i="14" s="1"/>
  <c r="O110" i="14"/>
  <c r="O109" i="14" s="1"/>
  <c r="Q110" i="14"/>
  <c r="Q109" i="14" s="1"/>
  <c r="V110" i="14"/>
  <c r="G115" i="14"/>
  <c r="I115" i="14"/>
  <c r="K115" i="14"/>
  <c r="O115" i="14"/>
  <c r="Q115" i="14"/>
  <c r="V115" i="14"/>
  <c r="G122" i="14"/>
  <c r="I122" i="14"/>
  <c r="K122" i="14"/>
  <c r="M122" i="14"/>
  <c r="O122" i="14"/>
  <c r="Q122" i="14"/>
  <c r="V122" i="14"/>
  <c r="G126" i="14"/>
  <c r="G125" i="14" s="1"/>
  <c r="I126" i="14"/>
  <c r="I125" i="14" s="1"/>
  <c r="K126" i="14"/>
  <c r="K125" i="14" s="1"/>
  <c r="M126" i="14"/>
  <c r="M125" i="14" s="1"/>
  <c r="O126" i="14"/>
  <c r="O125" i="14" s="1"/>
  <c r="Q126" i="14"/>
  <c r="Q125" i="14" s="1"/>
  <c r="V126" i="14"/>
  <c r="V125" i="14" s="1"/>
  <c r="AE128" i="14"/>
  <c r="F44" i="1" s="1"/>
  <c r="BA66" i="13"/>
  <c r="BA63" i="13"/>
  <c r="BA61" i="13"/>
  <c r="BA56" i="13"/>
  <c r="BA53" i="13"/>
  <c r="BA42" i="13"/>
  <c r="BA26" i="13"/>
  <c r="BA24" i="13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16" i="13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I31" i="13"/>
  <c r="K31" i="13"/>
  <c r="O31" i="13"/>
  <c r="Q31" i="13"/>
  <c r="V31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9" i="13"/>
  <c r="M69" i="13" s="1"/>
  <c r="I69" i="13"/>
  <c r="K69" i="13"/>
  <c r="O69" i="13"/>
  <c r="Q69" i="13"/>
  <c r="V69" i="13"/>
  <c r="G71" i="13"/>
  <c r="M71" i="13" s="1"/>
  <c r="I71" i="13"/>
  <c r="I68" i="13" s="1"/>
  <c r="K71" i="13"/>
  <c r="O71" i="13"/>
  <c r="Q71" i="13"/>
  <c r="V71" i="13"/>
  <c r="G76" i="13"/>
  <c r="Q76" i="13"/>
  <c r="G77" i="13"/>
  <c r="M77" i="13" s="1"/>
  <c r="M76" i="13" s="1"/>
  <c r="I77" i="13"/>
  <c r="I76" i="13" s="1"/>
  <c r="K77" i="13"/>
  <c r="K76" i="13" s="1"/>
  <c r="O77" i="13"/>
  <c r="O76" i="13" s="1"/>
  <c r="Q77" i="13"/>
  <c r="V77" i="13"/>
  <c r="V76" i="13" s="1"/>
  <c r="G79" i="13"/>
  <c r="G78" i="13" s="1"/>
  <c r="I79" i="13"/>
  <c r="I78" i="13" s="1"/>
  <c r="K79" i="13"/>
  <c r="K78" i="13" s="1"/>
  <c r="O79" i="13"/>
  <c r="O78" i="13" s="1"/>
  <c r="Q79" i="13"/>
  <c r="Q78" i="13" s="1"/>
  <c r="V79" i="13"/>
  <c r="V78" i="13" s="1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G125" i="13"/>
  <c r="M125" i="13" s="1"/>
  <c r="I125" i="13"/>
  <c r="K125" i="13"/>
  <c r="O125" i="13"/>
  <c r="Q125" i="13"/>
  <c r="V125" i="13"/>
  <c r="G127" i="13"/>
  <c r="M127" i="13" s="1"/>
  <c r="M126" i="13" s="1"/>
  <c r="I127" i="13"/>
  <c r="I126" i="13" s="1"/>
  <c r="K127" i="13"/>
  <c r="K126" i="13" s="1"/>
  <c r="O127" i="13"/>
  <c r="O126" i="13" s="1"/>
  <c r="Q127" i="13"/>
  <c r="Q126" i="13" s="1"/>
  <c r="V127" i="13"/>
  <c r="V126" i="13" s="1"/>
  <c r="I129" i="13"/>
  <c r="G130" i="13"/>
  <c r="G129" i="13" s="1"/>
  <c r="I130" i="13"/>
  <c r="K130" i="13"/>
  <c r="K129" i="13" s="1"/>
  <c r="O130" i="13"/>
  <c r="O129" i="13" s="1"/>
  <c r="Q130" i="13"/>
  <c r="Q129" i="13" s="1"/>
  <c r="V130" i="13"/>
  <c r="V129" i="13" s="1"/>
  <c r="G133" i="13"/>
  <c r="G132" i="13" s="1"/>
  <c r="I133" i="13"/>
  <c r="I132" i="13" s="1"/>
  <c r="K133" i="13"/>
  <c r="K132" i="13" s="1"/>
  <c r="O133" i="13"/>
  <c r="O132" i="13" s="1"/>
  <c r="Q133" i="13"/>
  <c r="Q132" i="13" s="1"/>
  <c r="V133" i="13"/>
  <c r="V132" i="13" s="1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6" i="13"/>
  <c r="G155" i="13" s="1"/>
  <c r="I156" i="13"/>
  <c r="I155" i="13" s="1"/>
  <c r="K156" i="13"/>
  <c r="K155" i="13" s="1"/>
  <c r="O156" i="13"/>
  <c r="O155" i="13" s="1"/>
  <c r="Q156" i="13"/>
  <c r="Q155" i="13" s="1"/>
  <c r="V156" i="13"/>
  <c r="V155" i="13" s="1"/>
  <c r="G158" i="13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5" i="13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9" i="13"/>
  <c r="I179" i="13"/>
  <c r="K179" i="13"/>
  <c r="O179" i="13"/>
  <c r="Q179" i="13"/>
  <c r="V179" i="13"/>
  <c r="G182" i="13"/>
  <c r="M182" i="13" s="1"/>
  <c r="I182" i="13"/>
  <c r="K182" i="13"/>
  <c r="O182" i="13"/>
  <c r="Q182" i="13"/>
  <c r="V182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1" i="13"/>
  <c r="G190" i="13" s="1"/>
  <c r="I191" i="13"/>
  <c r="I190" i="13" s="1"/>
  <c r="K191" i="13"/>
  <c r="K190" i="13" s="1"/>
  <c r="O191" i="13"/>
  <c r="O190" i="13" s="1"/>
  <c r="Q191" i="13"/>
  <c r="Q190" i="13" s="1"/>
  <c r="V191" i="13"/>
  <c r="V190" i="13" s="1"/>
  <c r="G194" i="13"/>
  <c r="G193" i="13" s="1"/>
  <c r="I194" i="13"/>
  <c r="I193" i="13" s="1"/>
  <c r="K194" i="13"/>
  <c r="K193" i="13" s="1"/>
  <c r="O194" i="13"/>
  <c r="O193" i="13" s="1"/>
  <c r="Q194" i="13"/>
  <c r="Q193" i="13" s="1"/>
  <c r="V194" i="13"/>
  <c r="V193" i="13" s="1"/>
  <c r="G202" i="13"/>
  <c r="G203" i="13"/>
  <c r="I203" i="13"/>
  <c r="I202" i="13" s="1"/>
  <c r="K203" i="13"/>
  <c r="K202" i="13" s="1"/>
  <c r="M203" i="13"/>
  <c r="M202" i="13" s="1"/>
  <c r="O203" i="13"/>
  <c r="O202" i="13" s="1"/>
  <c r="Q203" i="13"/>
  <c r="Q202" i="13" s="1"/>
  <c r="V203" i="13"/>
  <c r="V202" i="13" s="1"/>
  <c r="G205" i="13"/>
  <c r="G204" i="13" s="1"/>
  <c r="I205" i="13"/>
  <c r="I204" i="13" s="1"/>
  <c r="K205" i="13"/>
  <c r="K204" i="13" s="1"/>
  <c r="O205" i="13"/>
  <c r="O204" i="13" s="1"/>
  <c r="Q205" i="13"/>
  <c r="Q204" i="13" s="1"/>
  <c r="V205" i="13"/>
  <c r="V204" i="13" s="1"/>
  <c r="AE207" i="13"/>
  <c r="F43" i="1" s="1"/>
  <c r="BA64" i="12"/>
  <c r="BA61" i="12"/>
  <c r="BA57" i="12"/>
  <c r="BA55" i="12"/>
  <c r="BA51" i="12"/>
  <c r="BA48" i="12"/>
  <c r="BA37" i="12"/>
  <c r="BA26" i="12"/>
  <c r="BA24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G65" i="12" s="1"/>
  <c r="I66" i="12"/>
  <c r="K66" i="12"/>
  <c r="K65" i="12" s="1"/>
  <c r="O66" i="12"/>
  <c r="Q66" i="12"/>
  <c r="Q65" i="12" s="1"/>
  <c r="V66" i="12"/>
  <c r="V65" i="12" s="1"/>
  <c r="G69" i="12"/>
  <c r="I69" i="12"/>
  <c r="K69" i="12"/>
  <c r="M69" i="12"/>
  <c r="O69" i="12"/>
  <c r="Q69" i="12"/>
  <c r="V69" i="12"/>
  <c r="K72" i="12"/>
  <c r="G73" i="12"/>
  <c r="M73" i="12" s="1"/>
  <c r="M72" i="12" s="1"/>
  <c r="I73" i="12"/>
  <c r="I72" i="12" s="1"/>
  <c r="K73" i="12"/>
  <c r="O73" i="12"/>
  <c r="O72" i="12" s="1"/>
  <c r="Q73" i="12"/>
  <c r="Q72" i="12" s="1"/>
  <c r="V73" i="12"/>
  <c r="V72" i="12" s="1"/>
  <c r="G75" i="12"/>
  <c r="G74" i="12" s="1"/>
  <c r="I85" i="1" s="1"/>
  <c r="I75" i="12"/>
  <c r="I74" i="12" s="1"/>
  <c r="K75" i="12"/>
  <c r="K74" i="12" s="1"/>
  <c r="O75" i="12"/>
  <c r="O74" i="12" s="1"/>
  <c r="Q75" i="12"/>
  <c r="Q74" i="12" s="1"/>
  <c r="V75" i="12"/>
  <c r="V74" i="12" s="1"/>
  <c r="G76" i="12"/>
  <c r="O76" i="12"/>
  <c r="G77" i="12"/>
  <c r="M77" i="12" s="1"/>
  <c r="M76" i="12" s="1"/>
  <c r="I77" i="12"/>
  <c r="I76" i="12" s="1"/>
  <c r="K77" i="12"/>
  <c r="K76" i="12" s="1"/>
  <c r="O77" i="12"/>
  <c r="Q77" i="12"/>
  <c r="Q76" i="12" s="1"/>
  <c r="V77" i="12"/>
  <c r="V76" i="12" s="1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G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K122" i="12"/>
  <c r="G123" i="12"/>
  <c r="G122" i="12" s="1"/>
  <c r="I123" i="12"/>
  <c r="I122" i="12" s="1"/>
  <c r="K123" i="12"/>
  <c r="O123" i="12"/>
  <c r="O122" i="12" s="1"/>
  <c r="Q123" i="12"/>
  <c r="Q122" i="12" s="1"/>
  <c r="V123" i="12"/>
  <c r="V122" i="12" s="1"/>
  <c r="G125" i="12"/>
  <c r="Q125" i="12"/>
  <c r="G126" i="12"/>
  <c r="I126" i="12"/>
  <c r="I125" i="12" s="1"/>
  <c r="K126" i="12"/>
  <c r="K125" i="12" s="1"/>
  <c r="M126" i="12"/>
  <c r="M125" i="12" s="1"/>
  <c r="O126" i="12"/>
  <c r="O125" i="12" s="1"/>
  <c r="Q126" i="12"/>
  <c r="V126" i="12"/>
  <c r="V125" i="12" s="1"/>
  <c r="G128" i="12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50" i="12"/>
  <c r="M150" i="12" s="1"/>
  <c r="M149" i="12" s="1"/>
  <c r="I150" i="12"/>
  <c r="I149" i="12" s="1"/>
  <c r="K150" i="12"/>
  <c r="K149" i="12" s="1"/>
  <c r="O150" i="12"/>
  <c r="O149" i="12" s="1"/>
  <c r="Q150" i="12"/>
  <c r="Q149" i="12" s="1"/>
  <c r="V150" i="12"/>
  <c r="V149" i="12" s="1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9" i="12"/>
  <c r="M159" i="12" s="1"/>
  <c r="I159" i="12"/>
  <c r="K159" i="12"/>
  <c r="O159" i="12"/>
  <c r="Q159" i="12"/>
  <c r="Q158" i="12" s="1"/>
  <c r="V159" i="12"/>
  <c r="G160" i="12"/>
  <c r="M160" i="12" s="1"/>
  <c r="I160" i="12"/>
  <c r="K160" i="12"/>
  <c r="O160" i="12"/>
  <c r="Q160" i="12"/>
  <c r="V160" i="12"/>
  <c r="G161" i="12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6" i="12"/>
  <c r="M166" i="12" s="1"/>
  <c r="I166" i="12"/>
  <c r="K166" i="12"/>
  <c r="O166" i="12"/>
  <c r="Q166" i="12"/>
  <c r="V166" i="12"/>
  <c r="G170" i="12"/>
  <c r="G165" i="12" s="1"/>
  <c r="I170" i="12"/>
  <c r="K170" i="12"/>
  <c r="O170" i="12"/>
  <c r="Q170" i="12"/>
  <c r="V170" i="12"/>
  <c r="V165" i="12" s="1"/>
  <c r="G172" i="12"/>
  <c r="M172" i="12" s="1"/>
  <c r="I172" i="12"/>
  <c r="K172" i="12"/>
  <c r="O172" i="12"/>
  <c r="Q172" i="12"/>
  <c r="V172" i="12"/>
  <c r="G174" i="12"/>
  <c r="M174" i="12" s="1"/>
  <c r="M173" i="12" s="1"/>
  <c r="I174" i="12"/>
  <c r="I173" i="12" s="1"/>
  <c r="K174" i="12"/>
  <c r="K173" i="12" s="1"/>
  <c r="O174" i="12"/>
  <c r="O173" i="12" s="1"/>
  <c r="Q174" i="12"/>
  <c r="Q173" i="12" s="1"/>
  <c r="V174" i="12"/>
  <c r="V173" i="12" s="1"/>
  <c r="G177" i="12"/>
  <c r="G176" i="12" s="1"/>
  <c r="I177" i="12"/>
  <c r="I176" i="12" s="1"/>
  <c r="K177" i="12"/>
  <c r="K176" i="12" s="1"/>
  <c r="O177" i="12"/>
  <c r="O176" i="12" s="1"/>
  <c r="Q177" i="12"/>
  <c r="Q176" i="12" s="1"/>
  <c r="V177" i="12"/>
  <c r="V176" i="12" s="1"/>
  <c r="G178" i="12"/>
  <c r="Q178" i="12"/>
  <c r="G179" i="12"/>
  <c r="M179" i="12" s="1"/>
  <c r="M178" i="12" s="1"/>
  <c r="I179" i="12"/>
  <c r="I178" i="12" s="1"/>
  <c r="K179" i="12"/>
  <c r="K178" i="12" s="1"/>
  <c r="O179" i="12"/>
  <c r="O178" i="12" s="1"/>
  <c r="Q179" i="12"/>
  <c r="V179" i="12"/>
  <c r="V178" i="12" s="1"/>
  <c r="G181" i="12"/>
  <c r="M181" i="12" s="1"/>
  <c r="M180" i="12" s="1"/>
  <c r="I181" i="12"/>
  <c r="I180" i="12" s="1"/>
  <c r="K181" i="12"/>
  <c r="K180" i="12" s="1"/>
  <c r="O181" i="12"/>
  <c r="O180" i="12" s="1"/>
  <c r="Q181" i="12"/>
  <c r="Q180" i="12" s="1"/>
  <c r="V181" i="12"/>
  <c r="V180" i="12" s="1"/>
  <c r="AE183" i="12"/>
  <c r="F42" i="1" s="1"/>
  <c r="I20" i="1"/>
  <c r="AZ74" i="1"/>
  <c r="AZ73" i="1"/>
  <c r="AZ72" i="1"/>
  <c r="AZ71" i="1"/>
  <c r="AZ70" i="1"/>
  <c r="AZ69" i="1"/>
  <c r="AZ67" i="1"/>
  <c r="AZ65" i="1"/>
  <c r="AZ64" i="1"/>
  <c r="AZ63" i="1"/>
  <c r="AZ62" i="1"/>
  <c r="AZ60" i="1"/>
  <c r="AZ59" i="1"/>
  <c r="AZ58" i="1"/>
  <c r="AZ56" i="1"/>
  <c r="AZ54" i="1"/>
  <c r="AZ53" i="1"/>
  <c r="AZ52" i="1"/>
  <c r="AZ51" i="1"/>
  <c r="AZ49" i="1"/>
  <c r="AZ48" i="1"/>
  <c r="H45" i="1"/>
  <c r="I40" i="1"/>
  <c r="G47" i="14" l="1"/>
  <c r="I19" i="14"/>
  <c r="O165" i="12"/>
  <c r="G164" i="13"/>
  <c r="O157" i="13"/>
  <c r="AF207" i="13"/>
  <c r="G43" i="1" s="1"/>
  <c r="I98" i="1"/>
  <c r="I18" i="1" s="1"/>
  <c r="I86" i="1"/>
  <c r="M75" i="12"/>
  <c r="M74" i="12" s="1"/>
  <c r="G151" i="12"/>
  <c r="Q151" i="12"/>
  <c r="V157" i="13"/>
  <c r="V80" i="13"/>
  <c r="K68" i="13"/>
  <c r="K151" i="12"/>
  <c r="M66" i="12"/>
  <c r="M65" i="12" s="1"/>
  <c r="G157" i="13"/>
  <c r="Q114" i="14"/>
  <c r="I114" i="14"/>
  <c r="O114" i="14"/>
  <c r="G80" i="14"/>
  <c r="K49" i="14"/>
  <c r="K114" i="14"/>
  <c r="G49" i="14"/>
  <c r="I8" i="14"/>
  <c r="V49" i="14"/>
  <c r="O80" i="14"/>
  <c r="Q80" i="14"/>
  <c r="O72" i="14"/>
  <c r="O26" i="14"/>
  <c r="Q19" i="14"/>
  <c r="V19" i="14"/>
  <c r="O8" i="14"/>
  <c r="K8" i="14"/>
  <c r="K80" i="14"/>
  <c r="I26" i="14"/>
  <c r="V80" i="14"/>
  <c r="M72" i="14"/>
  <c r="I49" i="14"/>
  <c r="G26" i="14"/>
  <c r="K19" i="14"/>
  <c r="M8" i="14"/>
  <c r="K72" i="14"/>
  <c r="O19" i="14"/>
  <c r="G114" i="14"/>
  <c r="I97" i="1" s="1"/>
  <c r="I80" i="14"/>
  <c r="Q72" i="14"/>
  <c r="V72" i="14"/>
  <c r="V26" i="14"/>
  <c r="Q8" i="14"/>
  <c r="V8" i="14"/>
  <c r="K26" i="14"/>
  <c r="V114" i="14"/>
  <c r="I72" i="14"/>
  <c r="O49" i="14"/>
  <c r="Q49" i="14"/>
  <c r="Q26" i="14"/>
  <c r="M19" i="14"/>
  <c r="I43" i="1"/>
  <c r="I90" i="1"/>
  <c r="I8" i="13"/>
  <c r="K178" i="13"/>
  <c r="Q164" i="13"/>
  <c r="I157" i="13"/>
  <c r="M156" i="13"/>
  <c r="M155" i="13" s="1"/>
  <c r="M133" i="13"/>
  <c r="M132" i="13" s="1"/>
  <c r="O30" i="13"/>
  <c r="K30" i="13"/>
  <c r="G178" i="13"/>
  <c r="I95" i="1" s="1"/>
  <c r="M165" i="13"/>
  <c r="M164" i="13" s="1"/>
  <c r="Q157" i="13"/>
  <c r="I80" i="13"/>
  <c r="Q80" i="13"/>
  <c r="V68" i="13"/>
  <c r="I30" i="13"/>
  <c r="I134" i="13"/>
  <c r="M68" i="13"/>
  <c r="V178" i="13"/>
  <c r="K164" i="13"/>
  <c r="V134" i="13"/>
  <c r="O80" i="13"/>
  <c r="Q68" i="13"/>
  <c r="G30" i="13"/>
  <c r="V8" i="13"/>
  <c r="I178" i="13"/>
  <c r="Q178" i="13"/>
  <c r="I164" i="13"/>
  <c r="M158" i="13"/>
  <c r="M157" i="13" s="1"/>
  <c r="K134" i="13"/>
  <c r="Q134" i="13"/>
  <c r="M130" i="13"/>
  <c r="M129" i="13" s="1"/>
  <c r="K80" i="13"/>
  <c r="O68" i="13"/>
  <c r="V30" i="13"/>
  <c r="K8" i="13"/>
  <c r="M16" i="13"/>
  <c r="M8" i="13" s="1"/>
  <c r="Q8" i="13"/>
  <c r="I89" i="1"/>
  <c r="O178" i="13"/>
  <c r="O164" i="13"/>
  <c r="V164" i="13"/>
  <c r="K157" i="13"/>
  <c r="O134" i="13"/>
  <c r="Q30" i="13"/>
  <c r="O8" i="13"/>
  <c r="K165" i="12"/>
  <c r="O127" i="12"/>
  <c r="O78" i="12"/>
  <c r="F39" i="1"/>
  <c r="O158" i="12"/>
  <c r="V151" i="12"/>
  <c r="I151" i="12"/>
  <c r="I127" i="12"/>
  <c r="I78" i="12"/>
  <c r="I65" i="12"/>
  <c r="Q29" i="12"/>
  <c r="I8" i="12"/>
  <c r="Q8" i="12"/>
  <c r="F41" i="1"/>
  <c r="K29" i="12"/>
  <c r="V8" i="12"/>
  <c r="Q165" i="12"/>
  <c r="G127" i="12"/>
  <c r="O29" i="12"/>
  <c r="O8" i="12"/>
  <c r="M177" i="12"/>
  <c r="M176" i="12" s="1"/>
  <c r="M170" i="12"/>
  <c r="M165" i="12" s="1"/>
  <c r="G158" i="12"/>
  <c r="I94" i="1" s="1"/>
  <c r="K158" i="12"/>
  <c r="V127" i="12"/>
  <c r="K78" i="12"/>
  <c r="V78" i="12"/>
  <c r="K8" i="12"/>
  <c r="K127" i="12"/>
  <c r="V29" i="12"/>
  <c r="I165" i="12"/>
  <c r="V158" i="12"/>
  <c r="I158" i="12"/>
  <c r="O151" i="12"/>
  <c r="Q127" i="12"/>
  <c r="Q78" i="12"/>
  <c r="O65" i="12"/>
  <c r="I29" i="12"/>
  <c r="M80" i="14"/>
  <c r="M49" i="14"/>
  <c r="M115" i="14"/>
  <c r="M114" i="14" s="1"/>
  <c r="M70" i="14"/>
  <c r="M69" i="14" s="1"/>
  <c r="M27" i="14"/>
  <c r="M26" i="14" s="1"/>
  <c r="G72" i="14"/>
  <c r="I93" i="1" s="1"/>
  <c r="G19" i="14"/>
  <c r="I81" i="1" s="1"/>
  <c r="G8" i="14"/>
  <c r="AF128" i="14"/>
  <c r="G44" i="1" s="1"/>
  <c r="I44" i="1" s="1"/>
  <c r="M80" i="13"/>
  <c r="M134" i="13"/>
  <c r="G134" i="13"/>
  <c r="M205" i="13"/>
  <c r="M204" i="13" s="1"/>
  <c r="M191" i="13"/>
  <c r="M190" i="13" s="1"/>
  <c r="M179" i="13"/>
  <c r="M178" i="13" s="1"/>
  <c r="M79" i="13"/>
  <c r="M78" i="13" s="1"/>
  <c r="M31" i="13"/>
  <c r="M30" i="13" s="1"/>
  <c r="G80" i="13"/>
  <c r="G68" i="13"/>
  <c r="I83" i="1" s="1"/>
  <c r="G8" i="13"/>
  <c r="G126" i="13"/>
  <c r="I88" i="1" s="1"/>
  <c r="M194" i="13"/>
  <c r="M193" i="13" s="1"/>
  <c r="M78" i="12"/>
  <c r="M29" i="12"/>
  <c r="M8" i="12"/>
  <c r="M151" i="12"/>
  <c r="AF183" i="12"/>
  <c r="M161" i="12"/>
  <c r="M158" i="12" s="1"/>
  <c r="M154" i="12"/>
  <c r="M128" i="12"/>
  <c r="M127" i="12" s="1"/>
  <c r="M120" i="12"/>
  <c r="M119" i="12" s="1"/>
  <c r="G149" i="12"/>
  <c r="I92" i="1" s="1"/>
  <c r="G8" i="12"/>
  <c r="G180" i="12"/>
  <c r="I99" i="1" s="1"/>
  <c r="I19" i="1" s="1"/>
  <c r="G173" i="12"/>
  <c r="I96" i="1" s="1"/>
  <c r="G78" i="12"/>
  <c r="G72" i="12"/>
  <c r="I84" i="1" s="1"/>
  <c r="G29" i="12"/>
  <c r="M123" i="12"/>
  <c r="M122" i="12" s="1"/>
  <c r="J28" i="1"/>
  <c r="J26" i="1"/>
  <c r="G38" i="1"/>
  <c r="F38" i="1"/>
  <c r="J23" i="1"/>
  <c r="J24" i="1"/>
  <c r="J25" i="1"/>
  <c r="J27" i="1"/>
  <c r="E24" i="1"/>
  <c r="G24" i="1"/>
  <c r="E26" i="1"/>
  <c r="G26" i="1"/>
  <c r="I91" i="1" l="1"/>
  <c r="G128" i="14"/>
  <c r="I17" i="1"/>
  <c r="G207" i="13"/>
  <c r="I87" i="1"/>
  <c r="I82" i="1"/>
  <c r="I80" i="1"/>
  <c r="G183" i="12"/>
  <c r="G42" i="1"/>
  <c r="I42" i="1" s="1"/>
  <c r="G39" i="1"/>
  <c r="G45" i="1" s="1"/>
  <c r="G25" i="1" s="1"/>
  <c r="G41" i="1"/>
  <c r="I41" i="1" s="1"/>
  <c r="F45" i="1"/>
  <c r="G23" i="1" s="1"/>
  <c r="I39" i="1" l="1"/>
  <c r="I45" i="1" s="1"/>
  <c r="I16" i="1"/>
  <c r="I21" i="1" s="1"/>
  <c r="I100" i="1"/>
  <c r="A27" i="1"/>
  <c r="G28" i="1" l="1"/>
  <c r="G27" i="1" s="1"/>
  <c r="G29" i="1" s="1"/>
  <c r="A28" i="1"/>
  <c r="J82" i="1"/>
  <c r="J92" i="1"/>
  <c r="J91" i="1"/>
  <c r="J98" i="1"/>
  <c r="J97" i="1"/>
  <c r="J83" i="1"/>
  <c r="J84" i="1"/>
  <c r="J99" i="1"/>
  <c r="J87" i="1"/>
  <c r="J85" i="1"/>
  <c r="J93" i="1"/>
  <c r="J80" i="1"/>
  <c r="J94" i="1"/>
  <c r="J96" i="1"/>
  <c r="J88" i="1"/>
  <c r="J95" i="1"/>
  <c r="J81" i="1"/>
  <c r="J90" i="1"/>
  <c r="J89" i="1"/>
  <c r="J86" i="1"/>
  <c r="J42" i="1"/>
  <c r="J44" i="1"/>
  <c r="J40" i="1"/>
  <c r="J39" i="1"/>
  <c r="J45" i="1" s="1"/>
  <c r="J41" i="1"/>
  <c r="J43" i="1"/>
  <c r="J10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<sst xmlns="http://schemas.openxmlformats.org/spreadsheetml/2006/main" count="2718" uniqueCount="558">
  <si>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</si>
  <si>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</si>
  <si>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</si>
  <si>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</si>
  <si>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</si>
  <si>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</si>
  <si>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</si>
  <si>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</si>
  <si>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</si>
  <si>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</si>
  <si>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</si>
  <si>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</si>
  <si>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</si>
  <si>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</si>
  <si>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</si>
  <si>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</si>
  <si>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</si>
  <si>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</si>
  <si>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</si>
  <si>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</si>
  <si>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</si>
  <si>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</si>
  <si>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</si>
  <si>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</si>
  <si>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</si>
  <si>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</si>
  <si>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</si>
  <si>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</si>
  <si>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</si>
  <si>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</si>
  <si>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</si>
  <si>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</si>
  <si>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</si>
  <si>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</si>
  <si>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</si>
  <si>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</si>
  <si>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</si>
  <si>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</si>
  <si>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</si>
  <si>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</si>
  <si>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</si>
  <si>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</si>
  <si>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</si>
  <si>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SÚS Domažlice</t>
  </si>
  <si>
    <t>Správa a údržba silnic Plzeňského kraje, příspěvková organizace</t>
  </si>
  <si>
    <t>Koterovská 462/162</t>
  </si>
  <si>
    <t>32600</t>
  </si>
  <si>
    <t>72053119</t>
  </si>
  <si>
    <t>CZ72053119</t>
  </si>
  <si>
    <t>Stavba</t>
  </si>
  <si>
    <t>Stavební objekt</t>
  </si>
  <si>
    <t>01</t>
  </si>
  <si>
    <t>Správní budova</t>
  </si>
  <si>
    <t>Soc.zař přízemí</t>
  </si>
  <si>
    <t>02</t>
  </si>
  <si>
    <t>Soc.zařízení patro</t>
  </si>
  <si>
    <t>03</t>
  </si>
  <si>
    <t>Dlažby chodba přízemí+patro</t>
  </si>
  <si>
    <t>Celkem za stavbu</t>
  </si>
  <si>
    <t>CZK</t>
  </si>
  <si>
    <t>#POPR</t>
  </si>
  <si>
    <t>Popis rozpočtu: 01 - Soc.zař přízemí</t>
  </si>
  <si>
    <t>Popis uvažovaných prací:</t>
  </si>
  <si>
    <t>- úprava dispozice sociálního zařízení - spojení do jednoho prostoru - viz.výkres</t>
  </si>
  <si>
    <t>- nové obklady do.výšky 180cm, opravy omítek+nové malby, nové dlažby</t>
  </si>
  <si>
    <t>- nové zárubně a dveře</t>
  </si>
  <si>
    <t>- nové rozvody vody a kanalizace, nové zařizovací předměty (klozety,umyvadla atd.)</t>
  </si>
  <si>
    <t>- nová elektroinstalace, úprava ÚT (radiátory)</t>
  </si>
  <si>
    <t>Ceny rozvodů vody, kanalizace, eletroinstalace a úpravy ÚT jsou pouze odhadované!</t>
  </si>
  <si>
    <t>Popis rozpočtu: 02 - Soc.zařízení patro</t>
  </si>
  <si>
    <t>- úprava dispozice na WC ženy - 2x klozet, 1x umyvadlo, místnost pro uklízečku s výlevkou a sprchovým koutem</t>
  </si>
  <si>
    <t>- dispozice na WC muži zůstává stávající - 2x pisoár, 3x klozet, 1x umyvadlo</t>
  </si>
  <si>
    <t>Popis rozpočtu: 03 - Dlažby chodba přízemí+patro</t>
  </si>
  <si>
    <t>- vybourání dlažeb na chodbách+schodišti, dtž.PVC v šatně a kuchyňce</t>
  </si>
  <si>
    <t>- vyrovnání podkladu+nové dlažby a soklíky v uvedených místnostech</t>
  </si>
  <si>
    <t>- výměna schodišťových stupňů vč.obložení podstupnic, zazdění podchodišťového prostoru+1x dveře</t>
  </si>
  <si>
    <t>- čistící rohož za vstupem</t>
  </si>
  <si>
    <t>- malby stěn a stropů (mimo omyvatelný nátěr), nátěr zábradlí schodiště+ocelových schodnic, nátěr všech zárubní na chodbách</t>
  </si>
  <si>
    <t>Rekapitulace dílů</t>
  </si>
  <si>
    <t>Typ dílu</t>
  </si>
  <si>
    <t>3</t>
  </si>
  <si>
    <t>Svislé a kompletní konstrukce</t>
  </si>
  <si>
    <t>43</t>
  </si>
  <si>
    <t>Schodiště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</si>
  <si>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</si>
  <si>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</si>
  <si>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</si>
  <si>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</si>
  <si>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</si>
  <si>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</si>
  <si>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</si>
  <si>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</si>
  <si>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</si>
  <si>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</si>
  <si>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</si>
  <si>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</si>
  <si>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</si>
  <si>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</si>
  <si>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</si>
  <si>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</si>
  <si>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</si>
  <si>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</si>
  <si>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</si>
  <si>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</si>
  <si>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</si>
  <si>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</si>
  <si>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</si>
  <si>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</si>
  <si>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</si>
  <si>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</si>
  <si>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</si>
  <si>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</si>
  <si>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</si>
  <si>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</si>
  <si>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</si>
  <si>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</si>
  <si>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</si>
  <si>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</si>
  <si>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</si>
  <si>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</si>
  <si>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</si>
  <si>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</si>
  <si>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</si>
  <si>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</si>
  <si>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</si>
  <si>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</si>
  <si>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</si>
  <si>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</si>
  <si>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</si>
  <si>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</si>
  <si>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</si>
  <si>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</si>
  <si>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</si>
  <si>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</si>
  <si>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</si>
  <si>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</si>
  <si>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</si>
  <si>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</si>
  <si>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</si>
  <si>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</si>
  <si>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</si>
  <si>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</si>
  <si>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</si>
  <si>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</si>
  <si>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</si>
  <si>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</si>
  <si>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</si>
  <si>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</si>
  <si>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317168121R00</t>
  </si>
  <si>
    <t>Překlady keramické montáž a dodávka nenosné, délky 1000 mm, šířky 145 mm, výšky 71 mm</t>
  </si>
  <si>
    <t>kus</t>
  </si>
  <si>
    <t>801-1</t>
  </si>
  <si>
    <t>RTS 19/ II</t>
  </si>
  <si>
    <t>Práce</t>
  </si>
  <si>
    <t>POL1_</t>
  </si>
  <si>
    <t>317168122R00</t>
  </si>
  <si>
    <t>Překlady keramické montáž a dodávka nenosné, délky 1250 mm, šířky 145 mm, výšky 71 mm</t>
  </si>
  <si>
    <t>340271610R00</t>
  </si>
  <si>
    <t>Zazdívka otvorů příček z pórobetonových tvárnic plochy od 1 m2  do 4 m2, tloušťka zdiva 100 mm</t>
  </si>
  <si>
    <t>m3</t>
  </si>
  <si>
    <t>801-4</t>
  </si>
  <si>
    <t>včetně pomocného pracovního lešení</t>
  </si>
  <si>
    <t>SPI</t>
  </si>
  <si>
    <t>0,1*0,8*2,1+0,2*1,0*2,1+0,1*(0,95*2,3-0,8*2,0)</t>
  </si>
  <si>
    <t>VV</t>
  </si>
  <si>
    <t>342255024RT1</t>
  </si>
  <si>
    <t>Příčky z cihel a tvárnic nepálených příčky z příčkovek pórobetonových tloušťky 100 mm</t>
  </si>
  <si>
    <t>m2</t>
  </si>
  <si>
    <t>včetně pomocného lešení</t>
  </si>
  <si>
    <t>2,25*1,4</t>
  </si>
  <si>
    <t>342948111R00</t>
  </si>
  <si>
    <t>Kotvení příček ke konstrukci kotvami na hmoždinky</t>
  </si>
  <si>
    <t>m</t>
  </si>
  <si>
    <t>Včetně dodávky kotev a spojovacího materiálu.</t>
  </si>
  <si>
    <t>2,2*4</t>
  </si>
  <si>
    <t>346244381RT2</t>
  </si>
  <si>
    <t>Plentování ocelových nosníků jednostranné výšky do 200 mm</t>
  </si>
  <si>
    <t>jakýmikoliv cihlami,</t>
  </si>
  <si>
    <t>0,15*(1,3*2+1,0*4)</t>
  </si>
  <si>
    <t>642944121RT2</t>
  </si>
  <si>
    <t>Ocelové zárubně osazované dodatečně šířky 600 mm , výšky 1970 mm, hloubky 110 mm</t>
  </si>
  <si>
    <t>lisované nebo z úhelníků s vybetonováním prahu, z pomocného pracovního lešení o výšce podlahy do 1900 mm a pro zatížení do 1,5 kPa, včetně dodávky zárubně</t>
  </si>
  <si>
    <t>642944121RT4</t>
  </si>
  <si>
    <t>Ocelové zárubně osazované dodatečně šířky 800 mm, výšky 1970 mm, hloubky 110 mm</t>
  </si>
  <si>
    <t>342267111RT3</t>
  </si>
  <si>
    <t>Obklady konstrukcí sádrokartonovými deskami obklady dřevěných konstrukcí_x000D_
 obklad sloupů a trámů do 500 x500 mm_x000D_
 1x opláštění, dvoustranné, deska impregnovaná tloušťky 12,5 mm</t>
  </si>
  <si>
    <t>725980121R00</t>
  </si>
  <si>
    <t>Dvířka z plastu, 150 x 150 mm, včetně dodávky materiálu</t>
  </si>
  <si>
    <t>800-721</t>
  </si>
  <si>
    <t>601016191R00</t>
  </si>
  <si>
    <t>Omítka stropů a podhledů z hotových směsí Doplňkové práce pro omítky stropů z hotových směsí penetrační natěr stropů akrylátový</t>
  </si>
  <si>
    <t>po jednotlivých vrstvách</t>
  </si>
  <si>
    <t>602012142R00</t>
  </si>
  <si>
    <t xml:space="preserve">Omítka stěn z hotových směsí vrstva štuková, vápenocementová,  , tloušťka vrstvy 2 mm,  </t>
  </si>
  <si>
    <t>stropy : 2,0*4,0+1,4*4,0</t>
  </si>
  <si>
    <t>stěny nad obkladem : 1,2*(1,95*2+4,0*4+1,4*2)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</si>
  <si>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</si>
  <si>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</si>
  <si>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</si>
  <si>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610991004R00</t>
  </si>
  <si>
    <t>Začišťovací okenní lišta pro omítku tl. 15 mm</t>
  </si>
  <si>
    <t>nalepení a odříznutí po dokončení omítek</t>
  </si>
  <si>
    <t>612403399RT2</t>
  </si>
  <si>
    <t>Hrubá výplň rýh ve stěnách, jakoukoliv maltou maltou ze suchých směsí_x000D_
 jakékoliv šířky</t>
  </si>
  <si>
    <t>jakékoliv šířky rýhy,</t>
  </si>
  <si>
    <t>612409991RT2</t>
  </si>
  <si>
    <t>Začištění omítek kolem oken, dveří a obkladů apod. s použitím suché maltové směsi</t>
  </si>
  <si>
    <t>1,95+2,4*2+1,5*6+1,05*4+1,7*2+0,95*2+1,6*2</t>
  </si>
  <si>
    <t>1,95+0,9*2+1,5*3</t>
  </si>
  <si>
    <t>612421637R00</t>
  </si>
  <si>
    <t>Omítky vnitřní stěn vápenné nebo vápenocementové v podlaží i ve schodišti štukové</t>
  </si>
  <si>
    <t>2,3*1,4*2+1,2*2,3*4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</si>
  <si>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</si>
  <si>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</si>
  <si>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</si>
  <si>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0,3*5,3*5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</si>
  <si>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</si>
  <si>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</si>
  <si>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</si>
  <si>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1,8*(1,95+2,4*2+1,5*6+1,05*4+1,7*2+0,95*2+1,6*2-0,6*4-0,8*4-0,7)</t>
  </si>
  <si>
    <t>2,3*(1,95+0,9*2+1,5*3)-0,8*2,0-0,7*2,0*2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</si>
  <si>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</si>
  <si>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</si>
  <si>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</si>
  <si>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</si>
  <si>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Indiv</t>
  </si>
  <si>
    <t>2,3*3+5,3*3</t>
  </si>
  <si>
    <t>612481211RT7</t>
  </si>
  <si>
    <t>Vyztužení povrchu vnitřních stěn sklotextilní síťovinou s dodávkou síťoviny a stěrkového tmelu</t>
  </si>
  <si>
    <t>632451024R00</t>
  </si>
  <si>
    <t>Vyrovnávací potěr z cementové malty v pásu o průměrné (střední) tloušťce od 40 do 50 mm</t>
  </si>
  <si>
    <t>POL1_1</t>
  </si>
  <si>
    <t>na zdivu jako podklad např. pod izolaci, na parapetech z prefabrikovaných dílců, pod oplechování apod., vodorovný nebo ve spádu do 15°, hlazený dřevěným hladítkem,</t>
  </si>
  <si>
    <t>0,9*0,3*2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</si>
  <si>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</si>
  <si>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</si>
  <si>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</si>
  <si>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631312141R00</t>
  </si>
  <si>
    <t>Doplnění mazanin betonem prostým rýh v dosavadních mazaninách</t>
  </si>
  <si>
    <t>prostým betonem (s dodáním hmot) bez potěru,</t>
  </si>
  <si>
    <t>0,2*0,3*6,0</t>
  </si>
  <si>
    <t>632421115R00</t>
  </si>
  <si>
    <t>Potěr ze suchých směsí samonivelační podlahová hmota na bázi cementu, tloušťka 5 mm, včetně penetrace</t>
  </si>
  <si>
    <t>s rozprostřením a uhlazením</t>
  </si>
  <si>
    <t>soc.zař : 1,4*1,05+2,85*1,4+0,95*1,6+0,9*1,5+1,95*2,4</t>
  </si>
  <si>
    <t>6401</t>
  </si>
  <si>
    <t>Výměna okna - změna velikosti vč.dodávky a začištění</t>
  </si>
  <si>
    <t>Vlastní</t>
  </si>
  <si>
    <t>941955001R00</t>
  </si>
  <si>
    <t>Lešení lehké pracovní pomocné pomocné, o výšce lešeňové podlahy do 1,2 m</t>
  </si>
  <si>
    <t>800-3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</si>
  <si>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</si>
  <si>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</si>
  <si>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965081713R00</t>
  </si>
  <si>
    <t>Bourání podlah z keramických dlaždic, tloušťky do 10 mm, plochy přes 1 m2</t>
  </si>
  <si>
    <t>801-3</t>
  </si>
  <si>
    <t>bez podkladního lože, s jakoukoliv výplní spár</t>
  </si>
  <si>
    <t>1,4*1,05+2,85*1,4+0,95*1,6+0,9*1,5+1,95*2,4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</si>
  <si>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</si>
  <si>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</si>
  <si>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0,8*2,0*3+0,6*2,0</t>
  </si>
  <si>
    <t>970251200R00</t>
  </si>
  <si>
    <t>Řezání železobetonu hloubka řezu 200 mm</t>
  </si>
  <si>
    <t>5,1*2+5,3</t>
  </si>
  <si>
    <t>971033531R00</t>
  </si>
  <si>
    <t>Vybourání otvorů ve zdivu cihelném z jakýchkoliv cihel pálených_x000D_
 na jakoukoliv maltu vápenou nebo vápenocementovou, plochy do 1 m2, tloušťky do 150 mm</t>
  </si>
  <si>
    <t>základovém nebo nadzákladovém,</t>
  </si>
  <si>
    <t>snížení příčky mezi WC : 0,8*1,4</t>
  </si>
  <si>
    <t>971052631R00</t>
  </si>
  <si>
    <t>Vybourání a prorážení otvorů v železobetonových zdech a příčkách plochy do 4 m2, tloušťky do 150 mm</t>
  </si>
  <si>
    <t>základových nebo nadzákladových,</t>
  </si>
  <si>
    <t>pro nové dveře : 1,0*2,1+0,8*2,1*2</t>
  </si>
  <si>
    <t>974031664R00</t>
  </si>
  <si>
    <t>Vysekání rýh v jakémkoliv zdivu cihelném pro vtahování nosníků do zdí, před vybouráním otvorů_x000D_
 do hloubky 150 mm, při výšce nosníku do 150 mm</t>
  </si>
  <si>
    <t>1,1*2+1,3</t>
  </si>
  <si>
    <t>974042577R00</t>
  </si>
  <si>
    <t>Vysekání rýh v podlaze betonové do hloubky 200 mm, šířky do 300 mm</t>
  </si>
  <si>
    <t>nebo dlažbě s betonovým podkladem</t>
  </si>
  <si>
    <t>978013191R00</t>
  </si>
  <si>
    <t>Otlučení omítek vápenných nebo vápenocementových vnitřních s vyškrabáním spár, s očištěním zdiva stěn, v rozsahu do 100 %</t>
  </si>
  <si>
    <t>pod nové obklady WC+výlevka+chodba : 1,8*(2,85+1,5-0,8)+0,3*2,8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</si>
  <si>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</si>
  <si>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</si>
  <si>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</si>
  <si>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1,8*(1,05*2+1,4*2-0,6)+1,5*(0,6*2+2,85)+1,8*(1,95+2,4*2)</t>
  </si>
  <si>
    <t>2,3*(1,95+0,9*2+1,5*2-0,7*2)-0,8*2,0</t>
  </si>
  <si>
    <t>721140802R00</t>
  </si>
  <si>
    <t>Demontáž potrubí z litinových trub do DN 100</t>
  </si>
  <si>
    <t>odpadního nebo dešťového,</t>
  </si>
  <si>
    <t>721210817R00</t>
  </si>
  <si>
    <t>Demontáž vpusti vanové, DN 70</t>
  </si>
  <si>
    <t>722130801R00</t>
  </si>
  <si>
    <t>Demontáž potrubí z ocelových trubek závitových do DN 25</t>
  </si>
  <si>
    <t>725110814R00</t>
  </si>
  <si>
    <t>Demontáž klozetů kombinovaných</t>
  </si>
  <si>
    <t>soubor</t>
  </si>
  <si>
    <t>725210821R00</t>
  </si>
  <si>
    <t>Demontáž umyvadel umyvadel bez výtokových armatur</t>
  </si>
  <si>
    <t>725810811R00</t>
  </si>
  <si>
    <t>Demontáž výtokových ventilů nástěnných</t>
  </si>
  <si>
    <t>725820801R00</t>
  </si>
  <si>
    <t>Demontáž baterií nástěnných do G 3/4"</t>
  </si>
  <si>
    <t>784402801R00</t>
  </si>
  <si>
    <t>Odstranění maleb oškrabáním, v místnostech do 3,8 m</t>
  </si>
  <si>
    <t>800-784</t>
  </si>
  <si>
    <t xml:space="preserve">pod nový štuk : </t>
  </si>
  <si>
    <t>stropy : 13,6</t>
  </si>
  <si>
    <t>979081111R00</t>
  </si>
  <si>
    <t>Odvoz suti a vybouraných hmot na skládku do 1 km</t>
  </si>
  <si>
    <t>t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</si>
  <si>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</si>
  <si>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</si>
  <si>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</si>
  <si>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</si>
  <si>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</si>
  <si>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</si>
  <si>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RTS 15/ II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</si>
  <si>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</si>
  <si>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</si>
  <si>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</si>
  <si>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</si>
  <si>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</si>
  <si>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</si>
  <si>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</si>
  <si>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</si>
  <si>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</si>
  <si>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711210010RA0</t>
  </si>
  <si>
    <t>Izolace stěrkové nátěr hydroizolační těsnicí hmotou, tekutou jednosložkovou izolací , proti vlhkosti, včetně těsnicího pásu do spoje podlaha-stěna</t>
  </si>
  <si>
    <t>AP-PSV</t>
  </si>
  <si>
    <t>Agregovaná položka</t>
  </si>
  <si>
    <t>POL2_</t>
  </si>
  <si>
    <t>sprcha : 2,3*(1,5*2+0,9*2-0,5)+0,9*1,5</t>
  </si>
  <si>
    <t>72001</t>
  </si>
  <si>
    <t>Rozvod vody a kanalizace, napojení na stávající</t>
  </si>
  <si>
    <t>kpl</t>
  </si>
  <si>
    <t>721211501R00</t>
  </si>
  <si>
    <t>Vpusti podlahové průměr 75 mm, s nastavitelnou výškou vtoku, s ochranným roštem, s jedním zaslepením, výška norné stěny 70 mm, včetně dodávky materiálu</t>
  </si>
  <si>
    <t>včetně betonového lože</t>
  </si>
  <si>
    <t>725119105R00</t>
  </si>
  <si>
    <t>Nádrže splachovací montáž vysokopoložené</t>
  </si>
  <si>
    <t>725013165R00</t>
  </si>
  <si>
    <t>Klozetové mísy kombinované, bílé, včetně sedátka</t>
  </si>
  <si>
    <t>725016111R00</t>
  </si>
  <si>
    <t>Pisoár diturvitový, bílý, přívod vnější, včetně dodávky materiálu</t>
  </si>
  <si>
    <t>725017163R00</t>
  </si>
  <si>
    <t>Umyvadlo na šrouby, bílé, šířka 600 mm, hloubka 490 mm</t>
  </si>
  <si>
    <t>725017136R00</t>
  </si>
  <si>
    <t>Sloup keramický k umyvadlu bílý</t>
  </si>
  <si>
    <t>725249103R00</t>
  </si>
  <si>
    <t xml:space="preserve">Montáž sprchového koutu  </t>
  </si>
  <si>
    <t>725019101R00</t>
  </si>
  <si>
    <t>Výlevka diturvitová s plastovou mřížkou, stojící</t>
  </si>
  <si>
    <t>725814101R00</t>
  </si>
  <si>
    <t>Rohové ventily rohový ventil, s filtrem, bez matky, DN 15 x DN 10, mosaz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</si>
  <si>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</si>
  <si>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</si>
  <si>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</si>
  <si>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</si>
  <si>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725849201R00</t>
  </si>
  <si>
    <t>Montáž baterie sprchové pevná výška</t>
  </si>
  <si>
    <t>28696621R</t>
  </si>
  <si>
    <t>nádrž splachovací splachovací trubka; nízkopoložené; ovládání tlačítkem; plast</t>
  </si>
  <si>
    <t>SPCM</t>
  </si>
  <si>
    <t>Specifikace</t>
  </si>
  <si>
    <t>POL3_</t>
  </si>
  <si>
    <t>55145001R</t>
  </si>
  <si>
    <t>baterie umyvadlová směšovací; stojánková; ovládání pákové; povrch chrom; v. výtoku 53 mm</t>
  </si>
  <si>
    <t>551450092R</t>
  </si>
  <si>
    <t>baterie sprchová nástěnná; rozteč 130 až 170 mm; ovládání otáčivé segmenty; povrch chrom</t>
  </si>
  <si>
    <t>55145011R</t>
  </si>
  <si>
    <t>baterie dřezová nástěnná; výtok spodní; rozteč 130 až 170 mm; ovládání pákové; povrch chrom; ramínko kulaté ústí, otočné; 200 mm</t>
  </si>
  <si>
    <t>55145352R</t>
  </si>
  <si>
    <t>kombinace sprchová držák pevný; ruční sprcha d 68 mm; hadice 150 cm; povrch chrom</t>
  </si>
  <si>
    <t>55484471.AR</t>
  </si>
  <si>
    <t>dveře sprchové zasouvací; třídílné; h = 1 850,0 mm; š = 900,0 mm; š. vstupu 470 mm; výplň dezén pearl</t>
  </si>
  <si>
    <t>998725201R00</t>
  </si>
  <si>
    <t>Přesun hmot pro zařizovací předměty v objektech výšky do 6 m</t>
  </si>
  <si>
    <t>vodorovně do 50 m</t>
  </si>
  <si>
    <t>73001</t>
  </si>
  <si>
    <t>Úprava ÚT odhad do rozpočtu = 30.000,- Kč</t>
  </si>
  <si>
    <t>766661112R00</t>
  </si>
  <si>
    <t>Montáž dveřních křídel kompletizovaných otevíravých ,  , do ocelové nebo fošnové zárubně, jednokřídlových, šířky do 800 mm</t>
  </si>
  <si>
    <t>800-766</t>
  </si>
  <si>
    <t>POL1_7</t>
  </si>
  <si>
    <t>766670021R00</t>
  </si>
  <si>
    <t>Montáž obložkové zárubně a dveřního křídla kliky a štítku</t>
  </si>
  <si>
    <t>54914620R</t>
  </si>
  <si>
    <t>kování interiérové kliky se štíty pro klíč; povrch - kliky pochromované; povrch - štíty leštěná nerez</t>
  </si>
  <si>
    <t>POL3_7</t>
  </si>
  <si>
    <t>61165003R</t>
  </si>
  <si>
    <t>dveře vnitřní š = 800 mm; h = 1 970,0 mm; hladké; otevíravé; počet křídel 1; plné; povrch. úprava laminát CPL; dekor dub, buk, javor, bílá, hruška, ořech</t>
  </si>
  <si>
    <t>998766202R00</t>
  </si>
  <si>
    <t>Přesun hmot pro konstrukce truhlářské v objektech výšky do 12 m</t>
  </si>
  <si>
    <t>50 m vodorovně</t>
  </si>
  <si>
    <t>771575109R00</t>
  </si>
  <si>
    <t>Montáž podlah z dlaždic keramických 300 x 300 mm, režných nebo glazovaných, hladkých, kladených do flexibilního tmele</t>
  </si>
  <si>
    <t>800-771</t>
  </si>
  <si>
    <t>771577113R00</t>
  </si>
  <si>
    <t>Hrany schodů, dilatační, koutové, ukončovací a přechodové profily profily přechodové eloxovaný hliník, dekorativní spojení dvou podlah stejné výšky, uložení do tmele, výška profilu 8 mm, šířka profilu 10 mm</t>
  </si>
  <si>
    <t>59764203R</t>
  </si>
  <si>
    <t>dlažba keramická š = 300 mm; l = 300 mm; h = 9,0 mm; povrch matný; pro interiér i exteriér</t>
  </si>
  <si>
    <t>13,6*1,1</t>
  </si>
  <si>
    <t>998771201R00</t>
  </si>
  <si>
    <t>Přesun hmot pro podlahy z dlaždic v objektech výšky do 6 m</t>
  </si>
  <si>
    <t>781415016RT5</t>
  </si>
  <si>
    <t>Montáž obkladů vnitřních z obkládaček pórovinových montáž obkladů vnitřních  z obkladaček pórovinových do tmele  , nad 200 x 250 mm , lepených do flexibilního tmele</t>
  </si>
  <si>
    <t>0,15*(1,95+0,7)</t>
  </si>
  <si>
    <t>597813660R</t>
  </si>
  <si>
    <t>obklad keramický š = 198 mm; l = 248 mm; h = 7,0 mm; pro interiér; barva bílá; mat</t>
  </si>
  <si>
    <t>54,84*1,1</t>
  </si>
  <si>
    <t>998781201R00</t>
  </si>
  <si>
    <t>Přesun hmot pro obklady keramické v objektech výšky do 6 m</t>
  </si>
  <si>
    <t>783225100R00</t>
  </si>
  <si>
    <t>Nátěry kov.stavebních doplňk.konstrukcí syntetické dvojnásobné + 1x email</t>
  </si>
  <si>
    <t>800-783</t>
  </si>
  <si>
    <t>zárubně : 1,5*5</t>
  </si>
  <si>
    <t>784442001RT2</t>
  </si>
  <si>
    <t>Malby z malířských směsí se začištěním disperzní, v místnostech do 3,8 m, jednobarevné, dvojnásobné + 1x penetrace</t>
  </si>
  <si>
    <t>21001</t>
  </si>
  <si>
    <t>Elektroinstalace - odhad do rozpočtu = 30.000,- Kč</t>
  </si>
  <si>
    <t>005121 R</t>
  </si>
  <si>
    <t>Zařízení staveniště</t>
  </si>
  <si>
    <t>Soubor</t>
  </si>
  <si>
    <t>VRN</t>
  </si>
  <si>
    <t>POL99_2</t>
  </si>
  <si>
    <t>SUM</t>
  </si>
  <si>
    <t>END</t>
  </si>
  <si>
    <t>ženy : 0,1*0,8*2,1</t>
  </si>
  <si>
    <t>ženy : 2,0*3,0-0,7*2,0</t>
  </si>
  <si>
    <t>342668111R00</t>
  </si>
  <si>
    <t>Těsnění styku příčky se stávající stěnou PU pěnou</t>
  </si>
  <si>
    <t>346275114R00</t>
  </si>
  <si>
    <t>Přizdívky a obezdívky z desek pórobetonových tloušťky 125 mm</t>
  </si>
  <si>
    <t>s pomocným lešením o výšce podlahy do 1900 mm a pro zatížení do 1,5 kPa.</t>
  </si>
  <si>
    <t>za pisoáry : 1,25*2,6</t>
  </si>
  <si>
    <t>3,0*3</t>
  </si>
  <si>
    <t xml:space="preserve">stropy : </t>
  </si>
  <si>
    <t>ženy : 4,1*2,0+0,95*1,9*2+1,1*2,0</t>
  </si>
  <si>
    <t>muži : 1,35*3,0+2,6*1,5+1,5*0,9*3</t>
  </si>
  <si>
    <t xml:space="preserve">stěny : </t>
  </si>
  <si>
    <t>ženy : 1,2*(0,95*4+1,9*4+2,0*2+1,1*2+2,0*4+4,1*2)</t>
  </si>
  <si>
    <t>muži : 1,2*(3,0*4+2,6*2+1,35*2)+0,5*(1,5*4+2,6*2)</t>
  </si>
  <si>
    <t>0,9*1,2*3+0,6*1,2*2</t>
  </si>
  <si>
    <t xml:space="preserve">pod obklad : </t>
  </si>
  <si>
    <t>ženy : 1,9*4+0,95*4+2,0*2+1,1*2+4,0*2+2,0*4-0,6*8-0,8</t>
  </si>
  <si>
    <t>muži : 3,0*2+1,35*2+2,6*2+1,5*2+1,5*6+0,9*6-0,6*6-0,8*3</t>
  </si>
  <si>
    <t>0,3*0,8*2+1,2*2,0*2+5,0</t>
  </si>
  <si>
    <t>612425921R00</t>
  </si>
  <si>
    <t xml:space="preserve">Omítka vápenná vnitřního ostění omítkou hladkou </t>
  </si>
  <si>
    <t>0,3*5,0*12+0,3*5,2*6</t>
  </si>
  <si>
    <t>ženy : 1,8*(1,9*4+0,95*4+2,0*2+1,1*2+4,0*2+2,0*4-0,6*8-0,8)</t>
  </si>
  <si>
    <t>muži : 1,8*(3,0*2+1,35*2+2,6*2+1,5*2+1,5*6+0,9*6-0,6*6-0,8*3)</t>
  </si>
  <si>
    <t>0,2*0,9*5</t>
  </si>
  <si>
    <t>sklad : 0,9*1,6</t>
  </si>
  <si>
    <t>ženy : 0,6*2,0*3+0,8*2,0</t>
  </si>
  <si>
    <t>muži : 0,6*2,0*3+0,8*2,0*2</t>
  </si>
  <si>
    <t>971033521R00</t>
  </si>
  <si>
    <t>Vybourání otvorů ve zdivu cihelném z jakýchkoliv cihel pálených_x000D_
 na jakoukoliv maltu vápenou nebo vápenocementovou, plochy do 1 m2, tloušťky do 100 mm</t>
  </si>
  <si>
    <t>nové dveře do WC ženy : 0,7*2,1</t>
  </si>
  <si>
    <t>971033631R00</t>
  </si>
  <si>
    <t>Vybourání otvorů ve zdivu cihelném z jakýchkoliv cihel pálených_x000D_
 na jakoukoliv maltu vápenou nebo vápenocementovou, plochy do 4 m2, tloušťky do 150 mm</t>
  </si>
  <si>
    <t>WC ženy : 0,7*2,1</t>
  </si>
  <si>
    <t>ženy : 1,8*(1,9*2+0,95*2+2,0*2+1,1*2+4,0*2+2,0*2-0,6*8-0,8)+2,3*(0,95*2+1,9*2-0,6)</t>
  </si>
  <si>
    <t>725122817R00</t>
  </si>
  <si>
    <t>Demontáž pisoárů bez nádrže + 1 záchodkem</t>
  </si>
  <si>
    <t>725330820R00</t>
  </si>
  <si>
    <t>Demontáž výlevek diturvitových</t>
  </si>
  <si>
    <t>bez výtokových armatur a bez nádrže a splachovacího potrubí,</t>
  </si>
  <si>
    <t>sprcha+podlaha : 1,0*2,3*2+2,0*2,0*1,15</t>
  </si>
  <si>
    <t>725249102R00</t>
  </si>
  <si>
    <t>Montáž sprchové mísy a vaničky sprchových mís a vaniček</t>
  </si>
  <si>
    <t>55220111.MR</t>
  </si>
  <si>
    <t>vanička sprchová čtvrtkruh; l = 910,0 mm; š = 910 mm; hl = 95 mm; průměr odpadu 90 mm; akrylátová; bílá; umístění v rohu; nožky, zapuštění, podezdění</t>
  </si>
  <si>
    <t>Úprava ÚT odhad do rozpočtu = 20.000,- Kč</t>
  </si>
  <si>
    <t>771475014R00</t>
  </si>
  <si>
    <t>Montáž soklíků z dlaždic keramických výšky 100 mm, soklíků vodorovných, kladených do flexibilního tmele</t>
  </si>
  <si>
    <t>sklad : 0,9*2+1,6*2-0,6</t>
  </si>
  <si>
    <t>771479001R00</t>
  </si>
  <si>
    <t>Řezání dlaždic pro soklíky</t>
  </si>
  <si>
    <t>0,8*3</t>
  </si>
  <si>
    <t>27,45*1,1+4,4*0,1*1,2</t>
  </si>
  <si>
    <t>781320121R00</t>
  </si>
  <si>
    <t>Obkládání parapetů do tmele šířky přes 150 do 300 mm</t>
  </si>
  <si>
    <t>z obkladaček pórovinových, keramických, hutných i polohutných, do tmele,</t>
  </si>
  <si>
    <t>0,9*3+0,6*2</t>
  </si>
  <si>
    <t>ženy : 1,8*(1,9*4+0,95*4+2,0*2+1,1*2+4,0*2+2,0*4-0,6*8-0,8)+0,5*1,0*2</t>
  </si>
  <si>
    <t>781497121RS1</t>
  </si>
  <si>
    <t xml:space="preserve">Lišty k obkladům profil rohový eloxovaný hliník, uložení do tmele,  , výška profilu 6 mm,  </t>
  </si>
  <si>
    <t>96,94*1,1+3,9*0,2*1,3</t>
  </si>
  <si>
    <t>5*1,5</t>
  </si>
  <si>
    <t>sklad : 1,44+3,0*(1,6*2+0,9*2)-0,6*2,0</t>
  </si>
  <si>
    <t>317121047RT3</t>
  </si>
  <si>
    <t>Překlady pórobetonové nenosné délky 1240 mm, šířky 125 mm, výšky 249 mm</t>
  </si>
  <si>
    <t>1,4+3,0</t>
  </si>
  <si>
    <t>zazd.podchod.prostoru : 1,4*2,2+2,2*1,2-0,6*2,0</t>
  </si>
  <si>
    <t>434121415R00</t>
  </si>
  <si>
    <t>Osazení schodišťových stupňů železobetonových na schodnice broušených nebo leštěných</t>
  </si>
  <si>
    <t>s vyspárováním styčných spár, s provizorním dřevěným zábradlím a dočasným zakrytím stupnic prkny</t>
  </si>
  <si>
    <t>1,2*27</t>
  </si>
  <si>
    <t>963042819R00</t>
  </si>
  <si>
    <t>Bourání jakýchkoliv betonových schodišťových stupňů zhotovených na místě</t>
  </si>
  <si>
    <t>59373770R</t>
  </si>
  <si>
    <t>deska schodišťová  teracová; l = 135,0 cm; š = 33,0 cm; h = 7,0 cm</t>
  </si>
  <si>
    <t>soklíky schodiště : 5,7*2+2,5*2+1,7*4+1,5*2+2,5*2-0,8-1,4*2+0,5*4+0,5*27</t>
  </si>
  <si>
    <t>podstupnice : 1,2*27</t>
  </si>
  <si>
    <t>soklíky chodba přízemí : 1,5*2+6,2*2+1,5*2+2,2*2-0,8*6-1,5+0,5*2</t>
  </si>
  <si>
    <t>dtto patro : 1,5*2+17,0*2-0,8*10-1,2+0,5*2</t>
  </si>
  <si>
    <t>na nové příčce : 12</t>
  </si>
  <si>
    <t xml:space="preserve">pod novou dlažbu : </t>
  </si>
  <si>
    <t>vstup schodiště+podesty : 5,7*2,5+1,5*2,5+1,7*2,5</t>
  </si>
  <si>
    <t>chodba 2.np : 1,5*17,0</t>
  </si>
  <si>
    <t>chodba přízemí : 1,5*6,2+1,5*2,2+0,4*1,0</t>
  </si>
  <si>
    <t>šatny přízemí : 3,1*5,5+5,5*7,5+0,5*4,0</t>
  </si>
  <si>
    <t>kuchyně : 2,6*4,05</t>
  </si>
  <si>
    <t>978059511R00</t>
  </si>
  <si>
    <t>Odsekání a odebrání obkladů stěn z obkládaček vnitřních z jakýchkoliv materiálů, plochy do 1 m2</t>
  </si>
  <si>
    <t>soklíky schodiště : 0,13*(5,7*2+2,5*2+1,7*4+1,5*2+2,5*2-0,8-1,4*2+0,5*4+0,5*27)</t>
  </si>
  <si>
    <t>podstupnice : 0,13*1,2*27</t>
  </si>
  <si>
    <t>soklíky chodba přízemí : (1,5*2+6,2*2+1,5*2+2,2*2-0,8*6-1,5+0,5*2)*0,15</t>
  </si>
  <si>
    <t>dtto patro : (1,5*2+17,0*2-0,8*10-1,2+0,5*2)*0,15</t>
  </si>
  <si>
    <t>776511810R00</t>
  </si>
  <si>
    <t>Odstranění povlakových podlah z nášlapné plochy lepených, bez podložky, z ploch přes 20 m2</t>
  </si>
  <si>
    <t>800-775</t>
  </si>
  <si>
    <t>76601</t>
  </si>
  <si>
    <t>D+M schod.madlo</t>
  </si>
  <si>
    <t>771275521R00</t>
  </si>
  <si>
    <t>Montáž obkladů schodišť z dlaždic keramických z dlaždic na podstupnice,  , kladených do tmele, C2TS1</t>
  </si>
  <si>
    <t>šatna : 3,1*2+5,5*2-0,8+8,0*2+5,5*2-0,8*2</t>
  </si>
  <si>
    <t>kuchyně : 2,6*2+4,05*2-0,8</t>
  </si>
  <si>
    <t>771475034R00</t>
  </si>
  <si>
    <t>Montáž soklíků z dlaždic keramických výšky 100 mm, soklíků schodišťových stupňovitých, kladených do flexibilního tmele</t>
  </si>
  <si>
    <t>771577113RS2</t>
  </si>
  <si>
    <t>Hrany schodů, dilatační, koutové, ukončovací a přechodové profily profily přechodové eloxovaný hliník, dekorativní spojení dvou podlah stejné výšky, uložení do tmele, výška profilu 10 mm, šířka profilu 10 mm</t>
  </si>
  <si>
    <t>1,2*4+10</t>
  </si>
  <si>
    <t>776972622R00</t>
  </si>
  <si>
    <t>Čisticí zóny a rohože vstupní rohož, z černých umělohmotných profilů s nylonovými kartáčky spojenými nerezovým lankem a oděleny pryžovými mezikroužky, tloušťky 22 mm</t>
  </si>
  <si>
    <t>1,2*1,5</t>
  </si>
  <si>
    <t>776976101R00</t>
  </si>
  <si>
    <t xml:space="preserve">Čisticí zóny a rohože rám z profilu L, z hliníku,  </t>
  </si>
  <si>
    <t xml:space="preserve">m     </t>
  </si>
  <si>
    <t>1,2*2+1,5*2</t>
  </si>
  <si>
    <t>77101</t>
  </si>
  <si>
    <t>Úprava podkladu pro rohož</t>
  </si>
  <si>
    <t>131,58*1,1+176,1*0,15*1,1</t>
  </si>
  <si>
    <t>zárubně nová+stávající na chodbách : 1,5+1,5*13+2,0*2</t>
  </si>
  <si>
    <t>zábradlí schod : 1,1*(2,4+3,5*2+1,5+0,2*2)</t>
  </si>
  <si>
    <t>schodnice : 0,45*(2,4*2+3,5*4+2,5*3)</t>
  </si>
  <si>
    <t>nové omítky : 12,0</t>
  </si>
  <si>
    <t xml:space="preserve">stávající omítky : </t>
  </si>
  <si>
    <t>chodba přízemí(nad.olej.nát.) : 1,8*(1,5*4+6,2*2+2,2*2)+1,5*8,4</t>
  </si>
  <si>
    <t>šatna : 3,0*(3,1*2+5,5*2+5,5*2+8,0*2)-0,8*2,0*3+3,1*5,5+5,5*8,0</t>
  </si>
  <si>
    <t>kuchyně : 3,0*(2,6*2+4,05*2)-0,8*2,0+2,6*4,05</t>
  </si>
  <si>
    <t>chodba patro (nad olej.nát.) : 1,8*(1,5*2+17,0*2)+1,5*17,0</t>
  </si>
  <si>
    <t>784442003RT2</t>
  </si>
  <si>
    <t>Malby z malířských směsí se začištěním disperzních, v místnostech přes 5m do 8m, jednobarevné, dvojnásobné + 1x penetrace</t>
  </si>
  <si>
    <t>schodiště mimo olej.nát. : 7,5*(2,5*2+5,7*2)+1,2*(2,0+3,0*2)-1,2*(5,7*2+2,5*3-1,5*2-0,8+1,5*6+1,8+2,5*2)</t>
  </si>
  <si>
    <t>2,5*7,5</t>
  </si>
  <si>
    <t>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</si>
</sst>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8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Lf8oPiY25BkSIjS2qIkJ6Tul7K3S5ydPzBniSzhVWYKfmAXzLcv96D7EXkHN0nbgVOMGyuHcAcvpZk7Fd4RoAg==" saltValue="BYUhzAvjyDubeMYDshirh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03"/>
  <sheetViews>
    <sheetView showGridLines="0" tabSelected="1" topLeftCell="B1" zoomScaleNormal="100" zoomScaleSheetLayoutView="75" workbookViewId="0">
      <selection activeCell="N11" sqref="N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5" t="s">
        <v>41</v>
      </c>
      <c r="C1" s="236"/>
      <c r="D1" s="236"/>
      <c r="E1" s="236"/>
      <c r="F1" s="236"/>
      <c r="G1" s="236"/>
      <c r="H1" s="236"/>
      <c r="I1" s="236"/>
      <c r="J1" s="237"/>
    </row>
    <row r="2" spans="1:15" ht="36" customHeight="1" x14ac:dyDescent="0.2">
      <c r="A2" s="2"/>
      <c r="B2" s="76" t="s">
        <v>22</v>
      </c>
      <c r="C2" s="77"/>
      <c r="D2" s="78"/>
      <c r="E2" s="241" t="s">
        <v>43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9"/>
      <c r="C3" s="77"/>
      <c r="D3" s="80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81"/>
      <c r="C4" s="82"/>
      <c r="D4" s="8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 t="s">
        <v>44</v>
      </c>
      <c r="E5" s="230"/>
      <c r="F5" s="230"/>
      <c r="G5" s="230"/>
      <c r="H5" s="18" t="s">
        <v>40</v>
      </c>
      <c r="I5" s="85" t="s">
        <v>47</v>
      </c>
      <c r="J5" s="8"/>
    </row>
    <row r="6" spans="1:15" ht="15.75" customHeight="1" x14ac:dyDescent="0.2">
      <c r="A6" s="2"/>
      <c r="B6" s="28"/>
      <c r="C6" s="55"/>
      <c r="D6" s="231" t="s">
        <v>45</v>
      </c>
      <c r="E6" s="232"/>
      <c r="F6" s="232"/>
      <c r="G6" s="232"/>
      <c r="H6" s="18" t="s">
        <v>34</v>
      </c>
      <c r="I6" s="85" t="s">
        <v>48</v>
      </c>
      <c r="J6" s="8"/>
    </row>
    <row r="7" spans="1:15" ht="15.75" customHeight="1" x14ac:dyDescent="0.2">
      <c r="A7" s="2"/>
      <c r="B7" s="29"/>
      <c r="C7" s="56"/>
      <c r="D7" s="84" t="s">
        <v>46</v>
      </c>
      <c r="E7" s="233" t="s">
        <v>557</v>
      </c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SUMIF(F80:F99,A16,I80:I99)+SUMIF(F80:F99,"PSU",I80:I99)</f>
        <v>0</v>
      </c>
      <c r="J16" s="215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SUMIF(F80:F99,A17,I80:I99)</f>
        <v>0</v>
      </c>
      <c r="J17" s="215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SUMIF(F80:F99,A18,I80:I99)</f>
        <v>0</v>
      </c>
      <c r="J18" s="215"/>
    </row>
    <row r="19" spans="1:10" ht="23.25" customHeight="1" x14ac:dyDescent="0.2">
      <c r="A19" s="145" t="s">
        <v>118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SUMIF(F80:F99,A19,I80:I99)</f>
        <v>0</v>
      </c>
      <c r="J19" s="215"/>
    </row>
    <row r="20" spans="1:10" ht="23.25" customHeight="1" x14ac:dyDescent="0.2">
      <c r="A20" s="145" t="s">
        <v>119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SUMIF(F80:F99,A20,I80:I99)</f>
        <v>0</v>
      </c>
      <c r="J20" s="21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51"/>
      <c r="G21" s="216"/>
      <c r="H21" s="251"/>
      <c r="I21" s="216">
        <f>SUM(I16:J20)</f>
        <v>0</v>
      </c>
      <c r="J21" s="21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9">
        <f>I23*E23/100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8">
        <f>I25*E25/100</f>
        <v>0</v>
      </c>
      <c r="H26" s="239"/>
      <c r="I26" s="23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40">
        <f>CenaCelkemBezDPH-(ZakladDPHSni+ZakladDPHZakl)</f>
        <v>0</v>
      </c>
      <c r="H27" s="240"/>
      <c r="I27" s="24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9">
        <f>A27</f>
        <v>0</v>
      </c>
      <c r="H28" s="219"/>
      <c r="I28" s="219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8">
        <f>ZakladDPHSni+DPHSni+ZakladDPHZakl+DPHZakl+Zaokrouhleni</f>
        <v>0</v>
      </c>
      <c r="H29" s="218"/>
      <c r="I29" s="218"/>
      <c r="J29" s="125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52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52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52" ht="25.5" hidden="1" customHeight="1" x14ac:dyDescent="0.2">
      <c r="A39" s="90">
        <v>1</v>
      </c>
      <c r="B39" s="101" t="s">
        <v>49</v>
      </c>
      <c r="C39" s="204"/>
      <c r="D39" s="204"/>
      <c r="E39" s="204"/>
      <c r="F39" s="102">
        <f>'01 01 Pol'!AE183+'01 02 Pol'!AE207+'01 03 Pol'!AE128</f>
        <v>0</v>
      </c>
      <c r="G39" s="103">
        <f>'01 01 Pol'!AF183+'01 02 Pol'!AF207+'01 03 Pol'!AF128</f>
        <v>0</v>
      </c>
      <c r="H39" s="104"/>
      <c r="I39" s="105">
        <f t="shared" ref="I39:I44" si="1">F39+G39+H39</f>
        <v>0</v>
      </c>
      <c r="J39" s="106" t="str">
        <f t="shared" ref="J39:J44" si="2">IF(CenaCelkemVypocet=0,"",I39/CenaCelkemVypocet*100)</f>
        <v/>
      </c>
    </row>
    <row r="40" spans="1:52" ht="25.5" customHeight="1" x14ac:dyDescent="0.2">
      <c r="A40" s="90">
        <v>2</v>
      </c>
      <c r="B40" s="107"/>
      <c r="C40" s="207" t="s">
        <v>50</v>
      </c>
      <c r="D40" s="207"/>
      <c r="E40" s="207"/>
      <c r="F40" s="108"/>
      <c r="G40" s="109"/>
      <c r="H40" s="109"/>
      <c r="I40" s="110">
        <f t="shared" si="1"/>
        <v>0</v>
      </c>
      <c r="J40" s="111" t="str">
        <f t="shared" si="2"/>
        <v/>
      </c>
    </row>
    <row r="41" spans="1:52" ht="25.5" customHeight="1" x14ac:dyDescent="0.2">
      <c r="A41" s="90">
        <v>2</v>
      </c>
      <c r="B41" s="107" t="s">
        <v>51</v>
      </c>
      <c r="C41" s="207" t="s">
        <v>52</v>
      </c>
      <c r="D41" s="207"/>
      <c r="E41" s="207"/>
      <c r="F41" s="108">
        <f>'01 01 Pol'!AE183+'01 02 Pol'!AE207+'01 03 Pol'!AE128</f>
        <v>0</v>
      </c>
      <c r="G41" s="109">
        <f>'01 01 Pol'!AF183+'01 02 Pol'!AF207+'01 03 Pol'!AF128</f>
        <v>0</v>
      </c>
      <c r="H41" s="109"/>
      <c r="I41" s="110">
        <f t="shared" si="1"/>
        <v>0</v>
      </c>
      <c r="J41" s="111" t="str">
        <f t="shared" si="2"/>
        <v/>
      </c>
    </row>
    <row r="42" spans="1:52" ht="25.5" customHeight="1" x14ac:dyDescent="0.2">
      <c r="A42" s="90">
        <v>3</v>
      </c>
      <c r="B42" s="112" t="s">
        <v>51</v>
      </c>
      <c r="C42" s="204" t="s">
        <v>53</v>
      </c>
      <c r="D42" s="204"/>
      <c r="E42" s="204"/>
      <c r="F42" s="113">
        <f>'01 01 Pol'!AE183</f>
        <v>0</v>
      </c>
      <c r="G42" s="104">
        <f>'01 01 Pol'!AF183</f>
        <v>0</v>
      </c>
      <c r="H42" s="104"/>
      <c r="I42" s="105">
        <f t="shared" si="1"/>
        <v>0</v>
      </c>
      <c r="J42" s="106" t="str">
        <f t="shared" si="2"/>
        <v/>
      </c>
    </row>
    <row r="43" spans="1:52" ht="25.5" customHeight="1" x14ac:dyDescent="0.2">
      <c r="A43" s="90">
        <v>3</v>
      </c>
      <c r="B43" s="112" t="s">
        <v>54</v>
      </c>
      <c r="C43" s="204" t="s">
        <v>55</v>
      </c>
      <c r="D43" s="204"/>
      <c r="E43" s="204"/>
      <c r="F43" s="113">
        <f>'01 02 Pol'!AE207</f>
        <v>0</v>
      </c>
      <c r="G43" s="104">
        <f>'01 02 Pol'!AF207</f>
        <v>0</v>
      </c>
      <c r="H43" s="104"/>
      <c r="I43" s="105">
        <f t="shared" si="1"/>
        <v>0</v>
      </c>
      <c r="J43" s="106" t="str">
        <f t="shared" si="2"/>
        <v/>
      </c>
    </row>
    <row r="44" spans="1:52" ht="25.5" customHeight="1" x14ac:dyDescent="0.2">
      <c r="A44" s="90">
        <v>3</v>
      </c>
      <c r="B44" s="112" t="s">
        <v>56</v>
      </c>
      <c r="C44" s="204" t="s">
        <v>57</v>
      </c>
      <c r="D44" s="204"/>
      <c r="E44" s="204"/>
      <c r="F44" s="113">
        <f>'01 03 Pol'!AE128</f>
        <v>0</v>
      </c>
      <c r="G44" s="104">
        <f>'01 03 Pol'!AF128</f>
        <v>0</v>
      </c>
      <c r="H44" s="104"/>
      <c r="I44" s="105">
        <f t="shared" si="1"/>
        <v>0</v>
      </c>
      <c r="J44" s="106" t="str">
        <f t="shared" si="2"/>
        <v/>
      </c>
    </row>
    <row r="45" spans="1:52" ht="25.5" customHeight="1" x14ac:dyDescent="0.2">
      <c r="A45" s="90"/>
      <c r="B45" s="205" t="s">
        <v>58</v>
      </c>
      <c r="C45" s="206"/>
      <c r="D45" s="206"/>
      <c r="E45" s="206"/>
      <c r="F45" s="114">
        <f>SUMIF(A39:A44,"=1",F39:F44)</f>
        <v>0</v>
      </c>
      <c r="G45" s="115">
        <f>SUMIF(A39:A44,"=1",G39:G44)</f>
        <v>0</v>
      </c>
      <c r="H45" s="115">
        <f>SUMIF(A39:A44,"=1",H39:H44)</f>
        <v>0</v>
      </c>
      <c r="I45" s="116">
        <f>SUMIF(A39:A44,"=1",I39:I44)</f>
        <v>0</v>
      </c>
      <c r="J45" s="117">
        <f>SUMIF(A39:A44,"=1",J39:J44)</f>
        <v>0</v>
      </c>
    </row>
    <row r="47" spans="1:52" x14ac:dyDescent="0.2">
      <c r="A47" t="s">
        <v>60</v>
      </c>
      <c r="B47" t="s">
        <v>61</v>
      </c>
    </row>
    <row r="48" spans="1:52" x14ac:dyDescent="0.2">
      <c r="B48" s="203" t="s">
        <v>62</v>
      </c>
      <c r="C48" s="203"/>
      <c r="D48" s="203"/>
      <c r="E48" s="203"/>
      <c r="F48" s="203"/>
      <c r="G48" s="203"/>
      <c r="H48" s="203"/>
      <c r="I48" s="203"/>
      <c r="J48" s="203"/>
      <c r="AZ48" s="126" t="str">
        <f>B48</f>
        <v>Popis uvažovaných prací:</v>
      </c>
    </row>
    <row r="49" spans="1:52" x14ac:dyDescent="0.2">
      <c r="B49" s="203" t="s">
        <v>63</v>
      </c>
      <c r="C49" s="203"/>
      <c r="D49" s="203"/>
      <c r="E49" s="203"/>
      <c r="F49" s="203"/>
      <c r="G49" s="203"/>
      <c r="H49" s="203"/>
      <c r="I49" s="203"/>
      <c r="J49" s="203"/>
      <c r="AZ49" s="126" t="str">
        <f>B49</f>
        <v>- úprava dispozice sociálního zařízení - spojení do jednoho prostoru - viz.výkres</v>
      </c>
    </row>
    <row r="51" spans="1:52" x14ac:dyDescent="0.2">
      <c r="B51" s="203" t="s">
        <v>64</v>
      </c>
      <c r="C51" s="203"/>
      <c r="D51" s="203"/>
      <c r="E51" s="203"/>
      <c r="F51" s="203"/>
      <c r="G51" s="203"/>
      <c r="H51" s="203"/>
      <c r="I51" s="203"/>
      <c r="J51" s="203"/>
      <c r="AZ51" s="126" t="str">
        <f>B51</f>
        <v>- nové obklady do.výšky 180cm, opravy omítek+nové malby, nové dlažby</v>
      </c>
    </row>
    <row r="52" spans="1:52" x14ac:dyDescent="0.2">
      <c r="B52" s="203" t="s">
        <v>65</v>
      </c>
      <c r="C52" s="203"/>
      <c r="D52" s="203"/>
      <c r="E52" s="203"/>
      <c r="F52" s="203"/>
      <c r="G52" s="203"/>
      <c r="H52" s="203"/>
      <c r="I52" s="203"/>
      <c r="J52" s="203"/>
      <c r="AZ52" s="126" t="str">
        <f>B52</f>
        <v>- nové zárubně a dveře</v>
      </c>
    </row>
    <row r="53" spans="1:52" x14ac:dyDescent="0.2">
      <c r="B53" s="203" t="s">
        <v>66</v>
      </c>
      <c r="C53" s="203"/>
      <c r="D53" s="203"/>
      <c r="E53" s="203"/>
      <c r="F53" s="203"/>
      <c r="G53" s="203"/>
      <c r="H53" s="203"/>
      <c r="I53" s="203"/>
      <c r="J53" s="203"/>
      <c r="AZ53" s="126" t="str">
        <f>B53</f>
        <v>- nové rozvody vody a kanalizace, nové zařizovací předměty (klozety,umyvadla atd.)</v>
      </c>
    </row>
    <row r="54" spans="1:52" x14ac:dyDescent="0.2">
      <c r="B54" s="203" t="s">
        <v>67</v>
      </c>
      <c r="C54" s="203"/>
      <c r="D54" s="203"/>
      <c r="E54" s="203"/>
      <c r="F54" s="203"/>
      <c r="G54" s="203"/>
      <c r="H54" s="203"/>
      <c r="I54" s="203"/>
      <c r="J54" s="203"/>
      <c r="AZ54" s="126" t="str">
        <f>B54</f>
        <v>- nová elektroinstalace, úprava ÚT (radiátory)</v>
      </c>
    </row>
    <row r="56" spans="1:52" x14ac:dyDescent="0.2">
      <c r="B56" s="203" t="s">
        <v>68</v>
      </c>
      <c r="C56" s="203"/>
      <c r="D56" s="203"/>
      <c r="E56" s="203"/>
      <c r="F56" s="203"/>
      <c r="G56" s="203"/>
      <c r="H56" s="203"/>
      <c r="I56" s="203"/>
      <c r="J56" s="203"/>
      <c r="AZ56" s="126" t="str">
        <f>B56</f>
        <v>Ceny rozvodů vody, kanalizace, eletroinstalace a úpravy ÚT jsou pouze odhadované!</v>
      </c>
    </row>
    <row r="57" spans="1:52" x14ac:dyDescent="0.2">
      <c r="A57" t="s">
        <v>60</v>
      </c>
      <c r="B57" t="s">
        <v>69</v>
      </c>
    </row>
    <row r="58" spans="1:52" x14ac:dyDescent="0.2">
      <c r="B58" s="203" t="s">
        <v>62</v>
      </c>
      <c r="C58" s="203"/>
      <c r="D58" s="203"/>
      <c r="E58" s="203"/>
      <c r="F58" s="203"/>
      <c r="G58" s="203"/>
      <c r="H58" s="203"/>
      <c r="I58" s="203"/>
      <c r="J58" s="203"/>
      <c r="AZ58" s="126" t="str">
        <f>B58</f>
        <v>Popis uvažovaných prací:</v>
      </c>
    </row>
    <row r="59" spans="1:52" ht="25.5" x14ac:dyDescent="0.2">
      <c r="B59" s="203" t="s">
        <v>70</v>
      </c>
      <c r="C59" s="203"/>
      <c r="D59" s="203"/>
      <c r="E59" s="203"/>
      <c r="F59" s="203"/>
      <c r="G59" s="203"/>
      <c r="H59" s="203"/>
      <c r="I59" s="203"/>
      <c r="J59" s="203"/>
      <c r="AZ59" s="126" t="str">
        <f>B59</f>
        <v>- úprava dispozice na WC ženy - 2x klozet, 1x umyvadlo, místnost pro uklízečku s výlevkou a sprchovým koutem</v>
      </c>
    </row>
    <row r="60" spans="1:52" x14ac:dyDescent="0.2">
      <c r="B60" s="203" t="s">
        <v>71</v>
      </c>
      <c r="C60" s="203"/>
      <c r="D60" s="203"/>
      <c r="E60" s="203"/>
      <c r="F60" s="203"/>
      <c r="G60" s="203"/>
      <c r="H60" s="203"/>
      <c r="I60" s="203"/>
      <c r="J60" s="203"/>
      <c r="AZ60" s="126" t="str">
        <f>B60</f>
        <v>- dispozice na WC muži zůstává stávající - 2x pisoár, 3x klozet, 1x umyvadlo</v>
      </c>
    </row>
    <row r="62" spans="1:52" x14ac:dyDescent="0.2">
      <c r="B62" s="203" t="s">
        <v>64</v>
      </c>
      <c r="C62" s="203"/>
      <c r="D62" s="203"/>
      <c r="E62" s="203"/>
      <c r="F62" s="203"/>
      <c r="G62" s="203"/>
      <c r="H62" s="203"/>
      <c r="I62" s="203"/>
      <c r="J62" s="203"/>
      <c r="AZ62" s="126" t="str">
        <f>B62</f>
        <v>- nové obklady do.výšky 180cm, opravy omítek+nové malby, nové dlažby</v>
      </c>
    </row>
    <row r="63" spans="1:52" x14ac:dyDescent="0.2">
      <c r="B63" s="203" t="s">
        <v>65</v>
      </c>
      <c r="C63" s="203"/>
      <c r="D63" s="203"/>
      <c r="E63" s="203"/>
      <c r="F63" s="203"/>
      <c r="G63" s="203"/>
      <c r="H63" s="203"/>
      <c r="I63" s="203"/>
      <c r="J63" s="203"/>
      <c r="AZ63" s="126" t="str">
        <f>B63</f>
        <v>- nové zárubně a dveře</v>
      </c>
    </row>
    <row r="64" spans="1:52" x14ac:dyDescent="0.2">
      <c r="B64" s="203" t="s">
        <v>66</v>
      </c>
      <c r="C64" s="203"/>
      <c r="D64" s="203"/>
      <c r="E64" s="203"/>
      <c r="F64" s="203"/>
      <c r="G64" s="203"/>
      <c r="H64" s="203"/>
      <c r="I64" s="203"/>
      <c r="J64" s="203"/>
      <c r="AZ64" s="126" t="str">
        <f>B64</f>
        <v>- nové rozvody vody a kanalizace, nové zařizovací předměty (klozety,umyvadla atd.)</v>
      </c>
    </row>
    <row r="65" spans="1:52" x14ac:dyDescent="0.2">
      <c r="B65" s="203" t="s">
        <v>67</v>
      </c>
      <c r="C65" s="203"/>
      <c r="D65" s="203"/>
      <c r="E65" s="203"/>
      <c r="F65" s="203"/>
      <c r="G65" s="203"/>
      <c r="H65" s="203"/>
      <c r="I65" s="203"/>
      <c r="J65" s="203"/>
      <c r="AZ65" s="126" t="str">
        <f>B65</f>
        <v>- nová elektroinstalace, úprava ÚT (radiátory)</v>
      </c>
    </row>
    <row r="67" spans="1:52" x14ac:dyDescent="0.2">
      <c r="B67" s="203" t="s">
        <v>68</v>
      </c>
      <c r="C67" s="203"/>
      <c r="D67" s="203"/>
      <c r="E67" s="203"/>
      <c r="F67" s="203"/>
      <c r="G67" s="203"/>
      <c r="H67" s="203"/>
      <c r="I67" s="203"/>
      <c r="J67" s="203"/>
      <c r="AZ67" s="126" t="str">
        <f>B67</f>
        <v>Ceny rozvodů vody, kanalizace, eletroinstalace a úpravy ÚT jsou pouze odhadované!</v>
      </c>
    </row>
    <row r="68" spans="1:52" x14ac:dyDescent="0.2">
      <c r="A68" t="s">
        <v>60</v>
      </c>
      <c r="B68" t="s">
        <v>72</v>
      </c>
    </row>
    <row r="69" spans="1:52" x14ac:dyDescent="0.2">
      <c r="B69" s="203" t="s">
        <v>62</v>
      </c>
      <c r="C69" s="203"/>
      <c r="D69" s="203"/>
      <c r="E69" s="203"/>
      <c r="F69" s="203"/>
      <c r="G69" s="203"/>
      <c r="H69" s="203"/>
      <c r="I69" s="203"/>
      <c r="J69" s="203"/>
      <c r="AZ69" s="126" t="str">
        <f t="shared" ref="AZ69:AZ74" si="3">B69</f>
        <v>Popis uvažovaných prací:</v>
      </c>
    </row>
    <row r="70" spans="1:52" x14ac:dyDescent="0.2">
      <c r="B70" s="203" t="s">
        <v>73</v>
      </c>
      <c r="C70" s="203"/>
      <c r="D70" s="203"/>
      <c r="E70" s="203"/>
      <c r="F70" s="203"/>
      <c r="G70" s="203"/>
      <c r="H70" s="203"/>
      <c r="I70" s="203"/>
      <c r="J70" s="203"/>
      <c r="AZ70" s="126" t="str">
        <f t="shared" si="3"/>
        <v>- vybourání dlažeb na chodbách+schodišti, dtž.PVC v šatně a kuchyňce</v>
      </c>
    </row>
    <row r="71" spans="1:52" x14ac:dyDescent="0.2">
      <c r="B71" s="203" t="s">
        <v>74</v>
      </c>
      <c r="C71" s="203"/>
      <c r="D71" s="203"/>
      <c r="E71" s="203"/>
      <c r="F71" s="203"/>
      <c r="G71" s="203"/>
      <c r="H71" s="203"/>
      <c r="I71" s="203"/>
      <c r="J71" s="203"/>
      <c r="AZ71" s="126" t="str">
        <f t="shared" si="3"/>
        <v>- vyrovnání podkladu+nové dlažby a soklíky v uvedených místnostech</v>
      </c>
    </row>
    <row r="72" spans="1:52" x14ac:dyDescent="0.2">
      <c r="B72" s="203" t="s">
        <v>75</v>
      </c>
      <c r="C72" s="203"/>
      <c r="D72" s="203"/>
      <c r="E72" s="203"/>
      <c r="F72" s="203"/>
      <c r="G72" s="203"/>
      <c r="H72" s="203"/>
      <c r="I72" s="203"/>
      <c r="J72" s="203"/>
      <c r="AZ72" s="126" t="str">
        <f t="shared" si="3"/>
        <v>- výměna schodišťových stupňů vč.obložení podstupnic, zazdění podchodišťového prostoru+1x dveře</v>
      </c>
    </row>
    <row r="73" spans="1:52" x14ac:dyDescent="0.2">
      <c r="B73" s="203" t="s">
        <v>76</v>
      </c>
      <c r="C73" s="203"/>
      <c r="D73" s="203"/>
      <c r="E73" s="203"/>
      <c r="F73" s="203"/>
      <c r="G73" s="203"/>
      <c r="H73" s="203"/>
      <c r="I73" s="203"/>
      <c r="J73" s="203"/>
      <c r="AZ73" s="126" t="str">
        <f t="shared" si="3"/>
        <v>- čistící rohož za vstupem</v>
      </c>
    </row>
    <row r="74" spans="1:52" ht="25.5" x14ac:dyDescent="0.2">
      <c r="B74" s="203" t="s">
        <v>77</v>
      </c>
      <c r="C74" s="203"/>
      <c r="D74" s="203"/>
      <c r="E74" s="203"/>
      <c r="F74" s="203"/>
      <c r="G74" s="203"/>
      <c r="H74" s="203"/>
      <c r="I74" s="203"/>
      <c r="J74" s="203"/>
      <c r="AZ74" s="126" t="str">
        <f t="shared" si="3"/>
        <v>- malby stěn a stropů (mimo omyvatelný nátěr), nátěr zábradlí schodiště+ocelových schodnic, nátěr všech zárubní na chodbách</v>
      </c>
    </row>
    <row r="77" spans="1:52" ht="15.75" x14ac:dyDescent="0.25">
      <c r="B77" s="127" t="s">
        <v>78</v>
      </c>
    </row>
    <row r="79" spans="1:52" ht="25.5" customHeight="1" x14ac:dyDescent="0.2">
      <c r="A79" s="129"/>
      <c r="B79" s="132" t="s">
        <v>17</v>
      </c>
      <c r="C79" s="132" t="s">
        <v>5</v>
      </c>
      <c r="D79" s="133"/>
      <c r="E79" s="133"/>
      <c r="F79" s="134" t="s">
        <v>79</v>
      </c>
      <c r="G79" s="134"/>
      <c r="H79" s="134"/>
      <c r="I79" s="134" t="s">
        <v>29</v>
      </c>
      <c r="J79" s="134" t="s">
        <v>0</v>
      </c>
    </row>
    <row r="80" spans="1:52" ht="36.75" customHeight="1" x14ac:dyDescent="0.2">
      <c r="A80" s="130"/>
      <c r="B80" s="135" t="s">
        <v>80</v>
      </c>
      <c r="C80" s="201" t="s">
        <v>81</v>
      </c>
      <c r="D80" s="202"/>
      <c r="E80" s="202"/>
      <c r="F80" s="141" t="s">
        <v>24</v>
      </c>
      <c r="G80" s="142"/>
      <c r="H80" s="142"/>
      <c r="I80" s="142">
        <f>'01 01 Pol'!G8+'01 02 Pol'!G8+'01 03 Pol'!G8</f>
        <v>0</v>
      </c>
      <c r="J80" s="139" t="str">
        <f>IF(I100=0,"",I80/I100*100)</f>
        <v/>
      </c>
    </row>
    <row r="81" spans="1:10" ht="36.75" customHeight="1" x14ac:dyDescent="0.2">
      <c r="A81" s="130"/>
      <c r="B81" s="135" t="s">
        <v>82</v>
      </c>
      <c r="C81" s="201" t="s">
        <v>83</v>
      </c>
      <c r="D81" s="202"/>
      <c r="E81" s="202"/>
      <c r="F81" s="141" t="s">
        <v>24</v>
      </c>
      <c r="G81" s="142"/>
      <c r="H81" s="142"/>
      <c r="I81" s="142">
        <f>'01 03 Pol'!G19</f>
        <v>0</v>
      </c>
      <c r="J81" s="139" t="str">
        <f>IF(I100=0,"",I81/I100*100)</f>
        <v/>
      </c>
    </row>
    <row r="82" spans="1:10" ht="36.75" customHeight="1" x14ac:dyDescent="0.2">
      <c r="A82" s="130"/>
      <c r="B82" s="135" t="s">
        <v>84</v>
      </c>
      <c r="C82" s="201" t="s">
        <v>85</v>
      </c>
      <c r="D82" s="202"/>
      <c r="E82" s="202"/>
      <c r="F82" s="141" t="s">
        <v>24</v>
      </c>
      <c r="G82" s="142"/>
      <c r="H82" s="142"/>
      <c r="I82" s="142">
        <f>'01 01 Pol'!G29+'01 02 Pol'!G30+'01 03 Pol'!G26</f>
        <v>0</v>
      </c>
      <c r="J82" s="139" t="str">
        <f>IF(I100=0,"",I82/I100*100)</f>
        <v/>
      </c>
    </row>
    <row r="83" spans="1:10" ht="36.75" customHeight="1" x14ac:dyDescent="0.2">
      <c r="A83" s="130"/>
      <c r="B83" s="135" t="s">
        <v>86</v>
      </c>
      <c r="C83" s="201" t="s">
        <v>87</v>
      </c>
      <c r="D83" s="202"/>
      <c r="E83" s="202"/>
      <c r="F83" s="141" t="s">
        <v>24</v>
      </c>
      <c r="G83" s="142"/>
      <c r="H83" s="142"/>
      <c r="I83" s="142">
        <f>'01 01 Pol'!G65+'01 02 Pol'!G68+'01 03 Pol'!G38</f>
        <v>0</v>
      </c>
      <c r="J83" s="139" t="str">
        <f>IF(I100=0,"",I83/I100*100)</f>
        <v/>
      </c>
    </row>
    <row r="84" spans="1:10" ht="36.75" customHeight="1" x14ac:dyDescent="0.2">
      <c r="A84" s="130"/>
      <c r="B84" s="135" t="s">
        <v>88</v>
      </c>
      <c r="C84" s="201" t="s">
        <v>89</v>
      </c>
      <c r="D84" s="202"/>
      <c r="E84" s="202"/>
      <c r="F84" s="141" t="s">
        <v>24</v>
      </c>
      <c r="G84" s="142"/>
      <c r="H84" s="142"/>
      <c r="I84" s="142">
        <f>'01 01 Pol'!G72</f>
        <v>0</v>
      </c>
      <c r="J84" s="139" t="str">
        <f>IF(I100=0,"",I84/I100*100)</f>
        <v/>
      </c>
    </row>
    <row r="85" spans="1:10" ht="36.75" customHeight="1" x14ac:dyDescent="0.2">
      <c r="A85" s="130"/>
      <c r="B85" s="135" t="s">
        <v>90</v>
      </c>
      <c r="C85" s="201" t="s">
        <v>91</v>
      </c>
      <c r="D85" s="202"/>
      <c r="E85" s="202"/>
      <c r="F85" s="141" t="s">
        <v>24</v>
      </c>
      <c r="G85" s="142"/>
      <c r="H85" s="142"/>
      <c r="I85" s="142">
        <f>'01 01 Pol'!G74+'01 02 Pol'!G76</f>
        <v>0</v>
      </c>
      <c r="J85" s="139" t="str">
        <f>IF(I100=0,"",I85/I100*100)</f>
        <v/>
      </c>
    </row>
    <row r="86" spans="1:10" ht="36.75" customHeight="1" x14ac:dyDescent="0.2">
      <c r="A86" s="130"/>
      <c r="B86" s="135" t="s">
        <v>92</v>
      </c>
      <c r="C86" s="201" t="s">
        <v>93</v>
      </c>
      <c r="D86" s="202"/>
      <c r="E86" s="202"/>
      <c r="F86" s="141" t="s">
        <v>24</v>
      </c>
      <c r="G86" s="142"/>
      <c r="H86" s="142"/>
      <c r="I86" s="142">
        <f>'01 01 Pol'!G76+'01 02 Pol'!G78+'01 03 Pol'!G47</f>
        <v>0</v>
      </c>
      <c r="J86" s="139" t="str">
        <f>IF(I100=0,"",I86/I100*100)</f>
        <v/>
      </c>
    </row>
    <row r="87" spans="1:10" ht="36.75" customHeight="1" x14ac:dyDescent="0.2">
      <c r="A87" s="130"/>
      <c r="B87" s="135" t="s">
        <v>94</v>
      </c>
      <c r="C87" s="201" t="s">
        <v>95</v>
      </c>
      <c r="D87" s="202"/>
      <c r="E87" s="202"/>
      <c r="F87" s="141" t="s">
        <v>24</v>
      </c>
      <c r="G87" s="142"/>
      <c r="H87" s="142"/>
      <c r="I87" s="142">
        <f>'01 01 Pol'!G78+'01 02 Pol'!G80+'01 03 Pol'!G49</f>
        <v>0</v>
      </c>
      <c r="J87" s="139" t="str">
        <f>IF(I100=0,"",I87/I100*100)</f>
        <v/>
      </c>
    </row>
    <row r="88" spans="1:10" ht="36.75" customHeight="1" x14ac:dyDescent="0.2">
      <c r="A88" s="130"/>
      <c r="B88" s="135" t="s">
        <v>96</v>
      </c>
      <c r="C88" s="201" t="s">
        <v>97</v>
      </c>
      <c r="D88" s="202"/>
      <c r="E88" s="202"/>
      <c r="F88" s="141" t="s">
        <v>24</v>
      </c>
      <c r="G88" s="142"/>
      <c r="H88" s="142"/>
      <c r="I88" s="142">
        <f>'01 01 Pol'!G119+'01 02 Pol'!G126+'01 03 Pol'!G69</f>
        <v>0</v>
      </c>
      <c r="J88" s="139" t="str">
        <f>IF(I100=0,"",I88/I100*100)</f>
        <v/>
      </c>
    </row>
    <row r="89" spans="1:10" ht="36.75" customHeight="1" x14ac:dyDescent="0.2">
      <c r="A89" s="130"/>
      <c r="B89" s="135" t="s">
        <v>98</v>
      </c>
      <c r="C89" s="201" t="s">
        <v>99</v>
      </c>
      <c r="D89" s="202"/>
      <c r="E89" s="202"/>
      <c r="F89" s="141" t="s">
        <v>25</v>
      </c>
      <c r="G89" s="142"/>
      <c r="H89" s="142"/>
      <c r="I89" s="142">
        <f>'01 01 Pol'!G122+'01 02 Pol'!G129</f>
        <v>0</v>
      </c>
      <c r="J89" s="139" t="str">
        <f>IF(I100=0,"",I89/I100*100)</f>
        <v/>
      </c>
    </row>
    <row r="90" spans="1:10" ht="36.75" customHeight="1" x14ac:dyDescent="0.2">
      <c r="A90" s="130"/>
      <c r="B90" s="135" t="s">
        <v>100</v>
      </c>
      <c r="C90" s="201" t="s">
        <v>101</v>
      </c>
      <c r="D90" s="202"/>
      <c r="E90" s="202"/>
      <c r="F90" s="141" t="s">
        <v>25</v>
      </c>
      <c r="G90" s="142"/>
      <c r="H90" s="142"/>
      <c r="I90" s="142">
        <f>'01 01 Pol'!G125+'01 02 Pol'!G132</f>
        <v>0</v>
      </c>
      <c r="J90" s="139" t="str">
        <f>IF(I100=0,"",I90/I100*100)</f>
        <v/>
      </c>
    </row>
    <row r="91" spans="1:10" ht="36.75" customHeight="1" x14ac:dyDescent="0.2">
      <c r="A91" s="130"/>
      <c r="B91" s="135" t="s">
        <v>102</v>
      </c>
      <c r="C91" s="201" t="s">
        <v>103</v>
      </c>
      <c r="D91" s="202"/>
      <c r="E91" s="202"/>
      <c r="F91" s="141" t="s">
        <v>25</v>
      </c>
      <c r="G91" s="142"/>
      <c r="H91" s="142"/>
      <c r="I91" s="142">
        <f>'01 01 Pol'!G127+'01 02 Pol'!G134</f>
        <v>0</v>
      </c>
      <c r="J91" s="139" t="str">
        <f>IF(I100=0,"",I91/I100*100)</f>
        <v/>
      </c>
    </row>
    <row r="92" spans="1:10" ht="36.75" customHeight="1" x14ac:dyDescent="0.2">
      <c r="A92" s="130"/>
      <c r="B92" s="135" t="s">
        <v>104</v>
      </c>
      <c r="C92" s="201" t="s">
        <v>105</v>
      </c>
      <c r="D92" s="202"/>
      <c r="E92" s="202"/>
      <c r="F92" s="141" t="s">
        <v>25</v>
      </c>
      <c r="G92" s="142"/>
      <c r="H92" s="142"/>
      <c r="I92" s="142">
        <f>'01 01 Pol'!G149+'01 02 Pol'!G155</f>
        <v>0</v>
      </c>
      <c r="J92" s="139" t="str">
        <f>IF(I100=0,"",I92/I100*100)</f>
        <v/>
      </c>
    </row>
    <row r="93" spans="1:10" ht="36.75" customHeight="1" x14ac:dyDescent="0.2">
      <c r="A93" s="130"/>
      <c r="B93" s="135" t="s">
        <v>106</v>
      </c>
      <c r="C93" s="201" t="s">
        <v>107</v>
      </c>
      <c r="D93" s="202"/>
      <c r="E93" s="202"/>
      <c r="F93" s="141" t="s">
        <v>25</v>
      </c>
      <c r="G93" s="142"/>
      <c r="H93" s="142"/>
      <c r="I93" s="142">
        <f>'01 01 Pol'!G151+'01 02 Pol'!G157+'01 03 Pol'!G72</f>
        <v>0</v>
      </c>
      <c r="J93" s="139" t="str">
        <f>IF(I100=0,"",I93/I100*100)</f>
        <v/>
      </c>
    </row>
    <row r="94" spans="1:10" ht="36.75" customHeight="1" x14ac:dyDescent="0.2">
      <c r="A94" s="130"/>
      <c r="B94" s="135" t="s">
        <v>108</v>
      </c>
      <c r="C94" s="201" t="s">
        <v>109</v>
      </c>
      <c r="D94" s="202"/>
      <c r="E94" s="202"/>
      <c r="F94" s="141" t="s">
        <v>25</v>
      </c>
      <c r="G94" s="142"/>
      <c r="H94" s="142"/>
      <c r="I94" s="142">
        <f>'01 01 Pol'!G158+'01 02 Pol'!G164+'01 03 Pol'!G80</f>
        <v>0</v>
      </c>
      <c r="J94" s="139" t="str">
        <f>IF(I100=0,"",I94/I100*100)</f>
        <v/>
      </c>
    </row>
    <row r="95" spans="1:10" ht="36.75" customHeight="1" x14ac:dyDescent="0.2">
      <c r="A95" s="130"/>
      <c r="B95" s="135" t="s">
        <v>110</v>
      </c>
      <c r="C95" s="201" t="s">
        <v>111</v>
      </c>
      <c r="D95" s="202"/>
      <c r="E95" s="202"/>
      <c r="F95" s="141" t="s">
        <v>25</v>
      </c>
      <c r="G95" s="142"/>
      <c r="H95" s="142"/>
      <c r="I95" s="142">
        <f>'01 01 Pol'!G165+'01 02 Pol'!G178</f>
        <v>0</v>
      </c>
      <c r="J95" s="139" t="str">
        <f>IF(I100=0,"",I95/I100*100)</f>
        <v/>
      </c>
    </row>
    <row r="96" spans="1:10" ht="36.75" customHeight="1" x14ac:dyDescent="0.2">
      <c r="A96" s="130"/>
      <c r="B96" s="135" t="s">
        <v>112</v>
      </c>
      <c r="C96" s="201" t="s">
        <v>113</v>
      </c>
      <c r="D96" s="202"/>
      <c r="E96" s="202"/>
      <c r="F96" s="141" t="s">
        <v>25</v>
      </c>
      <c r="G96" s="142"/>
      <c r="H96" s="142"/>
      <c r="I96" s="142">
        <f>'01 01 Pol'!G173+'01 02 Pol'!G190+'01 03 Pol'!G109</f>
        <v>0</v>
      </c>
      <c r="J96" s="139" t="str">
        <f>IF(I100=0,"",I96/I100*100)</f>
        <v/>
      </c>
    </row>
    <row r="97" spans="1:10" ht="36.75" customHeight="1" x14ac:dyDescent="0.2">
      <c r="A97" s="130"/>
      <c r="B97" s="135" t="s">
        <v>114</v>
      </c>
      <c r="C97" s="201" t="s">
        <v>115</v>
      </c>
      <c r="D97" s="202"/>
      <c r="E97" s="202"/>
      <c r="F97" s="141" t="s">
        <v>25</v>
      </c>
      <c r="G97" s="142"/>
      <c r="H97" s="142"/>
      <c r="I97" s="142">
        <f>'01 01 Pol'!G176+'01 02 Pol'!G193+'01 03 Pol'!G114</f>
        <v>0</v>
      </c>
      <c r="J97" s="139" t="str">
        <f>IF(I100=0,"",I97/I100*100)</f>
        <v/>
      </c>
    </row>
    <row r="98" spans="1:10" ht="36.75" customHeight="1" x14ac:dyDescent="0.2">
      <c r="A98" s="130"/>
      <c r="B98" s="135" t="s">
        <v>116</v>
      </c>
      <c r="C98" s="201" t="s">
        <v>117</v>
      </c>
      <c r="D98" s="202"/>
      <c r="E98" s="202"/>
      <c r="F98" s="141" t="s">
        <v>26</v>
      </c>
      <c r="G98" s="142"/>
      <c r="H98" s="142"/>
      <c r="I98" s="142">
        <f>'01 01 Pol'!G178+'01 02 Pol'!G202</f>
        <v>0</v>
      </c>
      <c r="J98" s="139" t="str">
        <f>IF(I100=0,"",I98/I100*100)</f>
        <v/>
      </c>
    </row>
    <row r="99" spans="1:10" ht="36.75" customHeight="1" x14ac:dyDescent="0.2">
      <c r="A99" s="130"/>
      <c r="B99" s="135" t="s">
        <v>118</v>
      </c>
      <c r="C99" s="201" t="s">
        <v>27</v>
      </c>
      <c r="D99" s="202"/>
      <c r="E99" s="202"/>
      <c r="F99" s="141" t="s">
        <v>118</v>
      </c>
      <c r="G99" s="142"/>
      <c r="H99" s="142"/>
      <c r="I99" s="142">
        <f>'01 01 Pol'!G180+'01 02 Pol'!G204+'01 03 Pol'!G125</f>
        <v>0</v>
      </c>
      <c r="J99" s="139" t="str">
        <f>IF(I100=0,"",I99/I100*100)</f>
        <v/>
      </c>
    </row>
    <row r="100" spans="1:10" ht="25.5" customHeight="1" x14ac:dyDescent="0.2">
      <c r="A100" s="131"/>
      <c r="B100" s="136" t="s">
        <v>1</v>
      </c>
      <c r="C100" s="137"/>
      <c r="D100" s="138"/>
      <c r="E100" s="138"/>
      <c r="F100" s="143"/>
      <c r="G100" s="144"/>
      <c r="H100" s="144"/>
      <c r="I100" s="144">
        <f>SUM(I80:I99)</f>
        <v>0</v>
      </c>
      <c r="J100" s="140">
        <f>SUM(J80:J99)</f>
        <v>0</v>
      </c>
    </row>
    <row r="101" spans="1:10" x14ac:dyDescent="0.2">
      <c r="F101" s="88"/>
      <c r="G101" s="88"/>
      <c r="H101" s="88"/>
      <c r="I101" s="88"/>
      <c r="J101" s="89"/>
    </row>
    <row r="102" spans="1:10" x14ac:dyDescent="0.2">
      <c r="F102" s="88"/>
      <c r="G102" s="88"/>
      <c r="H102" s="88"/>
      <c r="I102" s="88"/>
      <c r="J102" s="89"/>
    </row>
    <row r="103" spans="1:10" x14ac:dyDescent="0.2">
      <c r="F103" s="88"/>
      <c r="G103" s="88"/>
      <c r="H103" s="88"/>
      <c r="I103" s="88"/>
      <c r="J103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48:J48"/>
    <mergeCell ref="B49:J49"/>
    <mergeCell ref="B51:J51"/>
    <mergeCell ref="B52:J52"/>
    <mergeCell ref="B53:J53"/>
    <mergeCell ref="B54:J54"/>
    <mergeCell ref="B56:J56"/>
    <mergeCell ref="B58:J58"/>
    <mergeCell ref="B59:J59"/>
    <mergeCell ref="B60:J60"/>
    <mergeCell ref="B62:J62"/>
    <mergeCell ref="B63:J63"/>
    <mergeCell ref="B64:J64"/>
    <mergeCell ref="B65:J65"/>
    <mergeCell ref="B67:J67"/>
    <mergeCell ref="B69:J69"/>
    <mergeCell ref="B70:J70"/>
    <mergeCell ref="B71:J71"/>
    <mergeCell ref="B72:J72"/>
    <mergeCell ref="B73:J73"/>
    <mergeCell ref="B74:J74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7:E97"/>
    <mergeCell ref="C98:E98"/>
    <mergeCell ref="C99:E99"/>
    <mergeCell ref="C92:E92"/>
    <mergeCell ref="C93:E93"/>
    <mergeCell ref="C94:E94"/>
    <mergeCell ref="C95:E95"/>
    <mergeCell ref="C96:E9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6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50" t="s">
        <v>7</v>
      </c>
      <c r="B2" s="49"/>
      <c r="C2" s="254"/>
      <c r="D2" s="254"/>
      <c r="E2" s="254"/>
      <c r="F2" s="254"/>
      <c r="G2" s="255"/>
    </row>
    <row r="3" spans="1:7" ht="24.95" customHeight="1" x14ac:dyDescent="0.2">
      <c r="A3" s="50" t="s">
        <v>8</v>
      </c>
      <c r="B3" s="49"/>
      <c r="C3" s="254"/>
      <c r="D3" s="254"/>
      <c r="E3" s="254"/>
      <c r="F3" s="254"/>
      <c r="G3" s="255"/>
    </row>
    <row r="4" spans="1:7" ht="24.95" customHeight="1" x14ac:dyDescent="0.2">
      <c r="A4" s="50" t="s">
        <v>9</v>
      </c>
      <c r="B4" s="49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sheetProtection algorithmName="SHA-512" hashValue="fF2oit1MNapDO2frDqsk7Mq+XvGk2u7gSTlwDgk/4JWbN/EVY2N9LudZdEKvP3KTWNkac3fdtqzulRyeHNv1QA==" saltValue="yX35e7Yfna4e28Rp15tUa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120</v>
      </c>
      <c r="B1" s="260"/>
      <c r="C1" s="260"/>
      <c r="D1" s="260"/>
      <c r="E1" s="260"/>
      <c r="F1" s="260"/>
      <c r="G1" s="260"/>
      <c r="AG1" t="s">
        <v>121</v>
      </c>
    </row>
    <row r="2" spans="1:60" ht="24.95" customHeight="1" x14ac:dyDescent="0.2">
      <c r="A2" s="146" t="s">
        <v>7</v>
      </c>
      <c r="B2" s="49"/>
      <c r="C2" s="261" t="s">
        <v>43</v>
      </c>
      <c r="D2" s="262"/>
      <c r="E2" s="262"/>
      <c r="F2" s="262"/>
      <c r="G2" s="263"/>
      <c r="AG2" t="s">
        <v>122</v>
      </c>
    </row>
    <row r="3" spans="1:60" ht="24.95" customHeight="1" x14ac:dyDescent="0.2">
      <c r="A3" s="146" t="s">
        <v>8</v>
      </c>
      <c r="B3" s="49" t="s">
        <v>51</v>
      </c>
      <c r="C3" s="261" t="s">
        <v>52</v>
      </c>
      <c r="D3" s="262"/>
      <c r="E3" s="262"/>
      <c r="F3" s="262"/>
      <c r="G3" s="263"/>
      <c r="AC3" s="128" t="s">
        <v>122</v>
      </c>
      <c r="AG3" t="s">
        <v>123</v>
      </c>
    </row>
    <row r="4" spans="1:60" ht="24.95" customHeight="1" x14ac:dyDescent="0.2">
      <c r="A4" s="147" t="s">
        <v>9</v>
      </c>
      <c r="B4" s="148" t="s">
        <v>51</v>
      </c>
      <c r="C4" s="264" t="s">
        <v>53</v>
      </c>
      <c r="D4" s="265"/>
      <c r="E4" s="265"/>
      <c r="F4" s="265"/>
      <c r="G4" s="266"/>
      <c r="AG4" t="s">
        <v>124</v>
      </c>
    </row>
    <row r="5" spans="1:60" x14ac:dyDescent="0.2">
      <c r="D5" s="10"/>
    </row>
    <row r="6" spans="1:60" ht="38.25" x14ac:dyDescent="0.2">
      <c r="A6" s="150" t="s">
        <v>125</v>
      </c>
      <c r="B6" s="152" t="s">
        <v>126</v>
      </c>
      <c r="C6" s="152" t="s">
        <v>127</v>
      </c>
      <c r="D6" s="151" t="s">
        <v>128</v>
      </c>
      <c r="E6" s="150" t="s">
        <v>129</v>
      </c>
      <c r="F6" s="149" t="s">
        <v>130</v>
      </c>
      <c r="G6" s="150" t="s">
        <v>29</v>
      </c>
      <c r="H6" s="153" t="s">
        <v>30</v>
      </c>
      <c r="I6" s="153" t="s">
        <v>131</v>
      </c>
      <c r="J6" s="153" t="s">
        <v>31</v>
      </c>
      <c r="K6" s="153" t="s">
        <v>132</v>
      </c>
      <c r="L6" s="153" t="s">
        <v>133</v>
      </c>
      <c r="M6" s="153" t="s">
        <v>134</v>
      </c>
      <c r="N6" s="153" t="s">
        <v>135</v>
      </c>
      <c r="O6" s="153" t="s">
        <v>136</v>
      </c>
      <c r="P6" s="153" t="s">
        <v>137</v>
      </c>
      <c r="Q6" s="153" t="s">
        <v>138</v>
      </c>
      <c r="R6" s="153" t="s">
        <v>139</v>
      </c>
      <c r="S6" s="153" t="s">
        <v>140</v>
      </c>
      <c r="T6" s="153" t="s">
        <v>141</v>
      </c>
      <c r="U6" s="153" t="s">
        <v>142</v>
      </c>
      <c r="V6" s="153" t="s">
        <v>143</v>
      </c>
      <c r="W6" s="153" t="s">
        <v>144</v>
      </c>
      <c r="X6" s="153" t="s">
        <v>145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9" t="s">
        <v>146</v>
      </c>
      <c r="B8" s="170" t="s">
        <v>80</v>
      </c>
      <c r="C8" s="192" t="s">
        <v>81</v>
      </c>
      <c r="D8" s="171"/>
      <c r="E8" s="172"/>
      <c r="F8" s="173"/>
      <c r="G8" s="173">
        <f>SUMIF(AG9:AG28,"&lt;&gt;NOR",G9:G28)</f>
        <v>0</v>
      </c>
      <c r="H8" s="173"/>
      <c r="I8" s="173">
        <f>SUM(I9:I28)</f>
        <v>0</v>
      </c>
      <c r="J8" s="173"/>
      <c r="K8" s="173">
        <f>SUM(K9:K28)</f>
        <v>0</v>
      </c>
      <c r="L8" s="173"/>
      <c r="M8" s="173">
        <f>SUM(M9:M28)</f>
        <v>0</v>
      </c>
      <c r="N8" s="173"/>
      <c r="O8" s="173">
        <f>SUM(O9:O28)</f>
        <v>1.37</v>
      </c>
      <c r="P8" s="173"/>
      <c r="Q8" s="173">
        <f>SUM(Q9:Q28)</f>
        <v>0</v>
      </c>
      <c r="R8" s="173"/>
      <c r="S8" s="173"/>
      <c r="T8" s="174"/>
      <c r="U8" s="168"/>
      <c r="V8" s="168">
        <f>SUM(V9:V28)</f>
        <v>28.44</v>
      </c>
      <c r="W8" s="168"/>
      <c r="X8" s="168"/>
      <c r="AG8" t="s">
        <v>147</v>
      </c>
    </row>
    <row r="9" spans="1:60" ht="22.5" outlineLevel="1" x14ac:dyDescent="0.2">
      <c r="A9" s="182">
        <v>1</v>
      </c>
      <c r="B9" s="183" t="s">
        <v>148</v>
      </c>
      <c r="C9" s="193" t="s">
        <v>149</v>
      </c>
      <c r="D9" s="184" t="s">
        <v>150</v>
      </c>
      <c r="E9" s="185">
        <v>2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1.9619999999999999E-2</v>
      </c>
      <c r="O9" s="187">
        <f>ROUND(E9*N9,2)</f>
        <v>0.04</v>
      </c>
      <c r="P9" s="187">
        <v>0</v>
      </c>
      <c r="Q9" s="187">
        <f>ROUND(E9*P9,2)</f>
        <v>0</v>
      </c>
      <c r="R9" s="187" t="s">
        <v>151</v>
      </c>
      <c r="S9" s="187" t="s">
        <v>152</v>
      </c>
      <c r="T9" s="188" t="s">
        <v>152</v>
      </c>
      <c r="U9" s="164">
        <v>0.245</v>
      </c>
      <c r="V9" s="164">
        <f>ROUND(E9*U9,2)</f>
        <v>0.49</v>
      </c>
      <c r="W9" s="164"/>
      <c r="X9" s="164" t="s">
        <v>153</v>
      </c>
      <c r="Y9" s="154"/>
      <c r="Z9" s="154"/>
      <c r="AA9" s="154"/>
      <c r="AB9" s="154"/>
      <c r="AC9" s="154"/>
      <c r="AD9" s="154"/>
      <c r="AE9" s="154"/>
      <c r="AF9" s="154"/>
      <c r="AG9" s="154" t="s">
        <v>154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2.5" outlineLevel="1" x14ac:dyDescent="0.2">
      <c r="A10" s="182">
        <v>2</v>
      </c>
      <c r="B10" s="183" t="s">
        <v>155</v>
      </c>
      <c r="C10" s="193" t="s">
        <v>156</v>
      </c>
      <c r="D10" s="184" t="s">
        <v>150</v>
      </c>
      <c r="E10" s="185">
        <v>1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7">
        <v>2.5749999999999999E-2</v>
      </c>
      <c r="O10" s="187">
        <f>ROUND(E10*N10,2)</f>
        <v>0.03</v>
      </c>
      <c r="P10" s="187">
        <v>0</v>
      </c>
      <c r="Q10" s="187">
        <f>ROUND(E10*P10,2)</f>
        <v>0</v>
      </c>
      <c r="R10" s="187" t="s">
        <v>151</v>
      </c>
      <c r="S10" s="187" t="s">
        <v>152</v>
      </c>
      <c r="T10" s="188" t="s">
        <v>152</v>
      </c>
      <c r="U10" s="164">
        <v>0.3175</v>
      </c>
      <c r="V10" s="164">
        <f>ROUND(E10*U10,2)</f>
        <v>0.32</v>
      </c>
      <c r="W10" s="164"/>
      <c r="X10" s="164" t="s">
        <v>153</v>
      </c>
      <c r="Y10" s="154"/>
      <c r="Z10" s="154"/>
      <c r="AA10" s="154"/>
      <c r="AB10" s="154"/>
      <c r="AC10" s="154"/>
      <c r="AD10" s="154"/>
      <c r="AE10" s="154"/>
      <c r="AF10" s="154"/>
      <c r="AG10" s="154" t="s">
        <v>154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75">
        <v>3</v>
      </c>
      <c r="B11" s="176" t="s">
        <v>157</v>
      </c>
      <c r="C11" s="194" t="s">
        <v>158</v>
      </c>
      <c r="D11" s="177" t="s">
        <v>159</v>
      </c>
      <c r="E11" s="178">
        <v>0.64649999999999996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0.76182000000000005</v>
      </c>
      <c r="O11" s="180">
        <f>ROUND(E11*N11,2)</f>
        <v>0.49</v>
      </c>
      <c r="P11" s="180">
        <v>0</v>
      </c>
      <c r="Q11" s="180">
        <f>ROUND(E11*P11,2)</f>
        <v>0</v>
      </c>
      <c r="R11" s="180" t="s">
        <v>160</v>
      </c>
      <c r="S11" s="180" t="s">
        <v>152</v>
      </c>
      <c r="T11" s="181" t="s">
        <v>152</v>
      </c>
      <c r="U11" s="164">
        <v>3.08188</v>
      </c>
      <c r="V11" s="164">
        <f>ROUND(E11*U11,2)</f>
        <v>1.99</v>
      </c>
      <c r="W11" s="164"/>
      <c r="X11" s="164" t="s">
        <v>153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154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256" t="s">
        <v>161</v>
      </c>
      <c r="D12" s="257"/>
      <c r="E12" s="257"/>
      <c r="F12" s="257"/>
      <c r="G12" s="257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54"/>
      <c r="Z12" s="154"/>
      <c r="AA12" s="154"/>
      <c r="AB12" s="154"/>
      <c r="AC12" s="154"/>
      <c r="AD12" s="154"/>
      <c r="AE12" s="154"/>
      <c r="AF12" s="154"/>
      <c r="AG12" s="154" t="s">
        <v>162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195" t="s">
        <v>163</v>
      </c>
      <c r="D13" s="166"/>
      <c r="E13" s="167">
        <v>0.64649999999999996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54"/>
      <c r="Z13" s="154"/>
      <c r="AA13" s="154"/>
      <c r="AB13" s="154"/>
      <c r="AC13" s="154"/>
      <c r="AD13" s="154"/>
      <c r="AE13" s="154"/>
      <c r="AF13" s="154"/>
      <c r="AG13" s="154" t="s">
        <v>164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75">
        <v>4</v>
      </c>
      <c r="B14" s="176" t="s">
        <v>165</v>
      </c>
      <c r="C14" s="194" t="s">
        <v>166</v>
      </c>
      <c r="D14" s="177" t="s">
        <v>167</v>
      </c>
      <c r="E14" s="178">
        <v>3.15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7.4709999999999999E-2</v>
      </c>
      <c r="O14" s="180">
        <f>ROUND(E14*N14,2)</f>
        <v>0.24</v>
      </c>
      <c r="P14" s="180">
        <v>0</v>
      </c>
      <c r="Q14" s="180">
        <f>ROUND(E14*P14,2)</f>
        <v>0</v>
      </c>
      <c r="R14" s="180" t="s">
        <v>151</v>
      </c>
      <c r="S14" s="180" t="s">
        <v>152</v>
      </c>
      <c r="T14" s="181" t="s">
        <v>152</v>
      </c>
      <c r="U14" s="164">
        <v>0.52915000000000001</v>
      </c>
      <c r="V14" s="164">
        <f>ROUND(E14*U14,2)</f>
        <v>1.67</v>
      </c>
      <c r="W14" s="164"/>
      <c r="X14" s="164" t="s">
        <v>153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154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56" t="s">
        <v>168</v>
      </c>
      <c r="D15" s="257"/>
      <c r="E15" s="257"/>
      <c r="F15" s="257"/>
      <c r="G15" s="257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54"/>
      <c r="Z15" s="154"/>
      <c r="AA15" s="154"/>
      <c r="AB15" s="154"/>
      <c r="AC15" s="154"/>
      <c r="AD15" s="154"/>
      <c r="AE15" s="154"/>
      <c r="AF15" s="154"/>
      <c r="AG15" s="154" t="s">
        <v>162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195" t="s">
        <v>169</v>
      </c>
      <c r="D16" s="166"/>
      <c r="E16" s="167">
        <v>3.15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54"/>
      <c r="Z16" s="154"/>
      <c r="AA16" s="154"/>
      <c r="AB16" s="154"/>
      <c r="AC16" s="154"/>
      <c r="AD16" s="154"/>
      <c r="AE16" s="154"/>
      <c r="AF16" s="154"/>
      <c r="AG16" s="154" t="s">
        <v>164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75">
        <v>5</v>
      </c>
      <c r="B17" s="176" t="s">
        <v>170</v>
      </c>
      <c r="C17" s="194" t="s">
        <v>171</v>
      </c>
      <c r="D17" s="177" t="s">
        <v>172</v>
      </c>
      <c r="E17" s="178">
        <v>8.8000000000000007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1.0200000000000001E-3</v>
      </c>
      <c r="O17" s="180">
        <f>ROUND(E17*N17,2)</f>
        <v>0.01</v>
      </c>
      <c r="P17" s="180">
        <v>0</v>
      </c>
      <c r="Q17" s="180">
        <f>ROUND(E17*P17,2)</f>
        <v>0</v>
      </c>
      <c r="R17" s="180" t="s">
        <v>151</v>
      </c>
      <c r="S17" s="180" t="s">
        <v>152</v>
      </c>
      <c r="T17" s="181" t="s">
        <v>152</v>
      </c>
      <c r="U17" s="164">
        <v>0.223</v>
      </c>
      <c r="V17" s="164">
        <f>ROUND(E17*U17,2)</f>
        <v>1.96</v>
      </c>
      <c r="W17" s="164"/>
      <c r="X17" s="164" t="s">
        <v>153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154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1"/>
      <c r="B18" s="162"/>
      <c r="C18" s="256" t="s">
        <v>173</v>
      </c>
      <c r="D18" s="257"/>
      <c r="E18" s="257"/>
      <c r="F18" s="257"/>
      <c r="G18" s="257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54"/>
      <c r="Z18" s="154"/>
      <c r="AA18" s="154"/>
      <c r="AB18" s="154"/>
      <c r="AC18" s="154"/>
      <c r="AD18" s="154"/>
      <c r="AE18" s="154"/>
      <c r="AF18" s="154"/>
      <c r="AG18" s="154" t="s">
        <v>162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1"/>
      <c r="B19" s="162"/>
      <c r="C19" s="195" t="s">
        <v>174</v>
      </c>
      <c r="D19" s="166"/>
      <c r="E19" s="167">
        <v>8.8000000000000007</v>
      </c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54"/>
      <c r="Z19" s="154"/>
      <c r="AA19" s="154"/>
      <c r="AB19" s="154"/>
      <c r="AC19" s="154"/>
      <c r="AD19" s="154"/>
      <c r="AE19" s="154"/>
      <c r="AF19" s="154"/>
      <c r="AG19" s="154" t="s">
        <v>164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75">
        <v>6</v>
      </c>
      <c r="B20" s="176" t="s">
        <v>175</v>
      </c>
      <c r="C20" s="194" t="s">
        <v>176</v>
      </c>
      <c r="D20" s="177" t="s">
        <v>167</v>
      </c>
      <c r="E20" s="178">
        <v>0.99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0.15679999999999999</v>
      </c>
      <c r="O20" s="180">
        <f>ROUND(E20*N20,2)</f>
        <v>0.16</v>
      </c>
      <c r="P20" s="180">
        <v>0</v>
      </c>
      <c r="Q20" s="180">
        <f>ROUND(E20*P20,2)</f>
        <v>0</v>
      </c>
      <c r="R20" s="180" t="s">
        <v>151</v>
      </c>
      <c r="S20" s="180" t="s">
        <v>152</v>
      </c>
      <c r="T20" s="181" t="s">
        <v>152</v>
      </c>
      <c r="U20" s="164">
        <v>1.2225999999999999</v>
      </c>
      <c r="V20" s="164">
        <f>ROUND(E20*U20,2)</f>
        <v>1.21</v>
      </c>
      <c r="W20" s="164"/>
      <c r="X20" s="164" t="s">
        <v>153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154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256" t="s">
        <v>177</v>
      </c>
      <c r="D21" s="257"/>
      <c r="E21" s="257"/>
      <c r="F21" s="257"/>
      <c r="G21" s="257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54"/>
      <c r="Z21" s="154"/>
      <c r="AA21" s="154"/>
      <c r="AB21" s="154"/>
      <c r="AC21" s="154"/>
      <c r="AD21" s="154"/>
      <c r="AE21" s="154"/>
      <c r="AF21" s="154"/>
      <c r="AG21" s="154" t="s">
        <v>162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5" t="s">
        <v>178</v>
      </c>
      <c r="D22" s="166"/>
      <c r="E22" s="167">
        <v>0.99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4"/>
      <c r="Z22" s="154"/>
      <c r="AA22" s="154"/>
      <c r="AB22" s="154"/>
      <c r="AC22" s="154"/>
      <c r="AD22" s="154"/>
      <c r="AE22" s="154"/>
      <c r="AF22" s="154"/>
      <c r="AG22" s="154" t="s">
        <v>164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75">
        <v>7</v>
      </c>
      <c r="B23" s="176" t="s">
        <v>179</v>
      </c>
      <c r="C23" s="194" t="s">
        <v>180</v>
      </c>
      <c r="D23" s="177" t="s">
        <v>150</v>
      </c>
      <c r="E23" s="178">
        <v>2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6.5409999999999996E-2</v>
      </c>
      <c r="O23" s="180">
        <f>ROUND(E23*N23,2)</f>
        <v>0.13</v>
      </c>
      <c r="P23" s="180">
        <v>0</v>
      </c>
      <c r="Q23" s="180">
        <f>ROUND(E23*P23,2)</f>
        <v>0</v>
      </c>
      <c r="R23" s="180" t="s">
        <v>160</v>
      </c>
      <c r="S23" s="180" t="s">
        <v>152</v>
      </c>
      <c r="T23" s="181" t="s">
        <v>152</v>
      </c>
      <c r="U23" s="164">
        <v>2.097</v>
      </c>
      <c r="V23" s="164">
        <f>ROUND(E23*U23,2)</f>
        <v>4.1900000000000004</v>
      </c>
      <c r="W23" s="164"/>
      <c r="X23" s="164" t="s">
        <v>153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154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61"/>
      <c r="B24" s="162"/>
      <c r="C24" s="256" t="s">
        <v>181</v>
      </c>
      <c r="D24" s="257"/>
      <c r="E24" s="257"/>
      <c r="F24" s="257"/>
      <c r="G24" s="257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162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9" t="str">
        <f>C24</f>
        <v>lisované nebo z úhelníků s vybetonováním prahu, z pomocného pracovního lešení o výšce podlahy do 1900 mm a pro zatížení do 1,5 kPa, včetně dodávky zárubně</v>
      </c>
      <c r="BB24" s="154"/>
      <c r="BC24" s="154"/>
      <c r="BD24" s="154"/>
      <c r="BE24" s="154"/>
      <c r="BF24" s="154"/>
      <c r="BG24" s="154"/>
      <c r="BH24" s="154"/>
    </row>
    <row r="25" spans="1:60" ht="22.5" outlineLevel="1" x14ac:dyDescent="0.2">
      <c r="A25" s="175">
        <v>8</v>
      </c>
      <c r="B25" s="176" t="s">
        <v>182</v>
      </c>
      <c r="C25" s="194" t="s">
        <v>183</v>
      </c>
      <c r="D25" s="177" t="s">
        <v>150</v>
      </c>
      <c r="E25" s="178">
        <v>3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6.5970000000000001E-2</v>
      </c>
      <c r="O25" s="180">
        <f>ROUND(E25*N25,2)</f>
        <v>0.2</v>
      </c>
      <c r="P25" s="180">
        <v>0</v>
      </c>
      <c r="Q25" s="180">
        <f>ROUND(E25*P25,2)</f>
        <v>0</v>
      </c>
      <c r="R25" s="180" t="s">
        <v>160</v>
      </c>
      <c r="S25" s="180" t="s">
        <v>152</v>
      </c>
      <c r="T25" s="181" t="s">
        <v>152</v>
      </c>
      <c r="U25" s="164">
        <v>2.097</v>
      </c>
      <c r="V25" s="164">
        <f>ROUND(E25*U25,2)</f>
        <v>6.29</v>
      </c>
      <c r="W25" s="164"/>
      <c r="X25" s="164" t="s">
        <v>153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154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22.5" outlineLevel="1" x14ac:dyDescent="0.2">
      <c r="A26" s="161"/>
      <c r="B26" s="162"/>
      <c r="C26" s="256" t="s">
        <v>181</v>
      </c>
      <c r="D26" s="257"/>
      <c r="E26" s="257"/>
      <c r="F26" s="257"/>
      <c r="G26" s="257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4"/>
      <c r="Z26" s="154"/>
      <c r="AA26" s="154"/>
      <c r="AB26" s="154"/>
      <c r="AC26" s="154"/>
      <c r="AD26" s="154"/>
      <c r="AE26" s="154"/>
      <c r="AF26" s="154"/>
      <c r="AG26" s="154" t="s">
        <v>162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89" t="str">
        <f>C26</f>
        <v>lisované nebo z úhelníků s vybetonováním prahu, z pomocného pracovního lešení o výšce podlahy do 1900 mm a pro zatížení do 1,5 kPa, včetně dodávky zárubně</v>
      </c>
      <c r="BB26" s="154"/>
      <c r="BC26" s="154"/>
      <c r="BD26" s="154"/>
      <c r="BE26" s="154"/>
      <c r="BF26" s="154"/>
      <c r="BG26" s="154"/>
      <c r="BH26" s="154"/>
    </row>
    <row r="27" spans="1:60" ht="33.75" outlineLevel="1" x14ac:dyDescent="0.2">
      <c r="A27" s="182">
        <v>9</v>
      </c>
      <c r="B27" s="183" t="s">
        <v>184</v>
      </c>
      <c r="C27" s="193" t="s">
        <v>185</v>
      </c>
      <c r="D27" s="184" t="s">
        <v>172</v>
      </c>
      <c r="E27" s="185">
        <v>6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7">
        <v>1.1560000000000001E-2</v>
      </c>
      <c r="O27" s="187">
        <f>ROUND(E27*N27,2)</f>
        <v>7.0000000000000007E-2</v>
      </c>
      <c r="P27" s="187">
        <v>0</v>
      </c>
      <c r="Q27" s="187">
        <f>ROUND(E27*P27,2)</f>
        <v>0</v>
      </c>
      <c r="R27" s="187" t="s">
        <v>151</v>
      </c>
      <c r="S27" s="187" t="s">
        <v>152</v>
      </c>
      <c r="T27" s="188" t="s">
        <v>152</v>
      </c>
      <c r="U27" s="164">
        <v>1.6579999999999999</v>
      </c>
      <c r="V27" s="164">
        <f>ROUND(E27*U27,2)</f>
        <v>9.9499999999999993</v>
      </c>
      <c r="W27" s="164"/>
      <c r="X27" s="164" t="s">
        <v>153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154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82">
        <v>10</v>
      </c>
      <c r="B28" s="183" t="s">
        <v>186</v>
      </c>
      <c r="C28" s="193" t="s">
        <v>187</v>
      </c>
      <c r="D28" s="184" t="s">
        <v>150</v>
      </c>
      <c r="E28" s="185">
        <v>1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5.0000000000000001E-4</v>
      </c>
      <c r="O28" s="187">
        <f>ROUND(E28*N28,2)</f>
        <v>0</v>
      </c>
      <c r="P28" s="187">
        <v>0</v>
      </c>
      <c r="Q28" s="187">
        <f>ROUND(E28*P28,2)</f>
        <v>0</v>
      </c>
      <c r="R28" s="187" t="s">
        <v>188</v>
      </c>
      <c r="S28" s="187" t="s">
        <v>152</v>
      </c>
      <c r="T28" s="188" t="s">
        <v>152</v>
      </c>
      <c r="U28" s="164">
        <v>0.37</v>
      </c>
      <c r="V28" s="164">
        <f>ROUND(E28*U28,2)</f>
        <v>0.37</v>
      </c>
      <c r="W28" s="164"/>
      <c r="X28" s="164" t="s">
        <v>153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154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69" t="s">
        <v>146</v>
      </c>
      <c r="B29" s="170" t="s">
        <v>84</v>
      </c>
      <c r="C29" s="192" t="s">
        <v>85</v>
      </c>
      <c r="D29" s="171"/>
      <c r="E29" s="172"/>
      <c r="F29" s="173"/>
      <c r="G29" s="173">
        <f>SUMIF(AG30:AG64,"&lt;&gt;NOR",G30:G64)</f>
        <v>0</v>
      </c>
      <c r="H29" s="173"/>
      <c r="I29" s="173">
        <f>SUM(I30:I64)</f>
        <v>0</v>
      </c>
      <c r="J29" s="173"/>
      <c r="K29" s="173">
        <f>SUM(K30:K64)</f>
        <v>0</v>
      </c>
      <c r="L29" s="173"/>
      <c r="M29" s="173">
        <f>SUM(M30:M64)</f>
        <v>0</v>
      </c>
      <c r="N29" s="173"/>
      <c r="O29" s="173">
        <f>SUM(O30:O64)</f>
        <v>3.2099999999999995</v>
      </c>
      <c r="P29" s="173"/>
      <c r="Q29" s="173">
        <f>SUM(Q30:Q64)</f>
        <v>0</v>
      </c>
      <c r="R29" s="173"/>
      <c r="S29" s="173"/>
      <c r="T29" s="174"/>
      <c r="U29" s="168"/>
      <c r="V29" s="168">
        <f>SUM(V30:V64)</f>
        <v>71.709999999999994</v>
      </c>
      <c r="W29" s="168"/>
      <c r="X29" s="168"/>
      <c r="AG29" t="s">
        <v>147</v>
      </c>
    </row>
    <row r="30" spans="1:60" ht="22.5" outlineLevel="1" x14ac:dyDescent="0.2">
      <c r="A30" s="175">
        <v>11</v>
      </c>
      <c r="B30" s="176" t="s">
        <v>189</v>
      </c>
      <c r="C30" s="194" t="s">
        <v>190</v>
      </c>
      <c r="D30" s="177" t="s">
        <v>167</v>
      </c>
      <c r="E30" s="178">
        <v>40.840000000000003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2.9999999999999997E-4</v>
      </c>
      <c r="O30" s="180">
        <f>ROUND(E30*N30,2)</f>
        <v>0.01</v>
      </c>
      <c r="P30" s="180">
        <v>0</v>
      </c>
      <c r="Q30" s="180">
        <f>ROUND(E30*P30,2)</f>
        <v>0</v>
      </c>
      <c r="R30" s="180" t="s">
        <v>151</v>
      </c>
      <c r="S30" s="180" t="s">
        <v>152</v>
      </c>
      <c r="T30" s="181" t="s">
        <v>152</v>
      </c>
      <c r="U30" s="164">
        <v>8.8999999999999996E-2</v>
      </c>
      <c r="V30" s="164">
        <f>ROUND(E30*U30,2)</f>
        <v>3.63</v>
      </c>
      <c r="W30" s="164"/>
      <c r="X30" s="164" t="s">
        <v>153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154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256" t="s">
        <v>191</v>
      </c>
      <c r="D31" s="257"/>
      <c r="E31" s="257"/>
      <c r="F31" s="257"/>
      <c r="G31" s="257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54"/>
      <c r="Z31" s="154"/>
      <c r="AA31" s="154"/>
      <c r="AB31" s="154"/>
      <c r="AC31" s="154"/>
      <c r="AD31" s="154"/>
      <c r="AE31" s="154"/>
      <c r="AF31" s="154"/>
      <c r="AG31" s="154" t="s">
        <v>162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75">
        <v>12</v>
      </c>
      <c r="B32" s="176" t="s">
        <v>192</v>
      </c>
      <c r="C32" s="194" t="s">
        <v>193</v>
      </c>
      <c r="D32" s="177" t="s">
        <v>167</v>
      </c>
      <c r="E32" s="178">
        <v>40.840000000000003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80">
        <v>3.0000000000000001E-3</v>
      </c>
      <c r="O32" s="180">
        <f>ROUND(E32*N32,2)</f>
        <v>0.12</v>
      </c>
      <c r="P32" s="180">
        <v>0</v>
      </c>
      <c r="Q32" s="180">
        <f>ROUND(E32*P32,2)</f>
        <v>0</v>
      </c>
      <c r="R32" s="180" t="s">
        <v>151</v>
      </c>
      <c r="S32" s="180" t="s">
        <v>152</v>
      </c>
      <c r="T32" s="181" t="s">
        <v>152</v>
      </c>
      <c r="U32" s="164">
        <v>0.24</v>
      </c>
      <c r="V32" s="164">
        <f>ROUND(E32*U32,2)</f>
        <v>9.8000000000000007</v>
      </c>
      <c r="W32" s="164"/>
      <c r="X32" s="164" t="s">
        <v>153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154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256" t="s">
        <v>191</v>
      </c>
      <c r="D33" s="257"/>
      <c r="E33" s="257"/>
      <c r="F33" s="257"/>
      <c r="G33" s="257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54"/>
      <c r="Z33" s="154"/>
      <c r="AA33" s="154"/>
      <c r="AB33" s="154"/>
      <c r="AC33" s="154"/>
      <c r="AD33" s="154"/>
      <c r="AE33" s="154"/>
      <c r="AF33" s="154"/>
      <c r="AG33" s="154" t="s">
        <v>162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195" t="s">
        <v>194</v>
      </c>
      <c r="D34" s="166"/>
      <c r="E34" s="167">
        <v>13.6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4"/>
      <c r="Z34" s="154"/>
      <c r="AA34" s="154"/>
      <c r="AB34" s="154"/>
      <c r="AC34" s="154"/>
      <c r="AD34" s="154"/>
      <c r="AE34" s="154"/>
      <c r="AF34" s="154"/>
      <c r="AG34" s="154" t="s">
        <v>164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195" t="s">
        <v>195</v>
      </c>
      <c r="D35" s="166"/>
      <c r="E35" s="167">
        <v>27.24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54"/>
      <c r="Z35" s="154"/>
      <c r="AA35" s="154"/>
      <c r="AB35" s="154"/>
      <c r="AC35" s="154"/>
      <c r="AD35" s="154"/>
      <c r="AE35" s="154"/>
      <c r="AF35" s="154"/>
      <c r="AG35" s="154" t="s">
        <v>164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75">
        <v>13</v>
      </c>
      <c r="B36" s="176" t="s">
        <v>196</v>
      </c>
      <c r="C36" s="194" t="s">
        <v>197</v>
      </c>
      <c r="D36" s="177" t="s">
        <v>167</v>
      </c>
      <c r="E36" s="178">
        <v>2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4.0000000000000003E-5</v>
      </c>
      <c r="O36" s="180">
        <f>ROUND(E36*N36,2)</f>
        <v>0</v>
      </c>
      <c r="P36" s="180">
        <v>0</v>
      </c>
      <c r="Q36" s="180">
        <f>ROUND(E36*P36,2)</f>
        <v>0</v>
      </c>
      <c r="R36" s="180" t="s">
        <v>151</v>
      </c>
      <c r="S36" s="180" t="s">
        <v>152</v>
      </c>
      <c r="T36" s="181" t="s">
        <v>152</v>
      </c>
      <c r="U36" s="164">
        <v>7.8E-2</v>
      </c>
      <c r="V36" s="164">
        <f>ROUND(E36*U36,2)</f>
        <v>0.16</v>
      </c>
      <c r="W36" s="164"/>
      <c r="X36" s="164" t="s">
        <v>153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154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ht="22.5" outlineLevel="1" x14ac:dyDescent="0.2">
      <c r="A37" s="161"/>
      <c r="B37" s="162"/>
      <c r="C37" s="256" t="s">
        <v>198</v>
      </c>
      <c r="D37" s="257"/>
      <c r="E37" s="257"/>
      <c r="F37" s="257"/>
      <c r="G37" s="257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4"/>
      <c r="Z37" s="154"/>
      <c r="AA37" s="154"/>
      <c r="AB37" s="154"/>
      <c r="AC37" s="154"/>
      <c r="AD37" s="154"/>
      <c r="AE37" s="154"/>
      <c r="AF37" s="154"/>
      <c r="AG37" s="154" t="s">
        <v>162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9" t="str">
        <f>C37</f>
        <v>které se zřizují před úpravami povrchu, a obalení osazených dveřních zárubní před znečištěním při úpravách povrchu nástřikem plastických maltovin včetně pozdějšího odkrytí,</v>
      </c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75">
        <v>14</v>
      </c>
      <c r="B38" s="176" t="s">
        <v>199</v>
      </c>
      <c r="C38" s="194" t="s">
        <v>200</v>
      </c>
      <c r="D38" s="177" t="s">
        <v>172</v>
      </c>
      <c r="E38" s="178">
        <v>1.9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2.3000000000000001E-4</v>
      </c>
      <c r="O38" s="180">
        <f>ROUND(E38*N38,2)</f>
        <v>0</v>
      </c>
      <c r="P38" s="180">
        <v>0</v>
      </c>
      <c r="Q38" s="180">
        <f>ROUND(E38*P38,2)</f>
        <v>0</v>
      </c>
      <c r="R38" s="180" t="s">
        <v>151</v>
      </c>
      <c r="S38" s="180" t="s">
        <v>152</v>
      </c>
      <c r="T38" s="181" t="s">
        <v>152</v>
      </c>
      <c r="U38" s="164">
        <v>0.05</v>
      </c>
      <c r="V38" s="164">
        <f>ROUND(E38*U38,2)</f>
        <v>0.1</v>
      </c>
      <c r="W38" s="164"/>
      <c r="X38" s="164" t="s">
        <v>153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154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61"/>
      <c r="B39" s="162"/>
      <c r="C39" s="256" t="s">
        <v>201</v>
      </c>
      <c r="D39" s="257"/>
      <c r="E39" s="257"/>
      <c r="F39" s="257"/>
      <c r="G39" s="257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54"/>
      <c r="Z39" s="154"/>
      <c r="AA39" s="154"/>
      <c r="AB39" s="154"/>
      <c r="AC39" s="154"/>
      <c r="AD39" s="154"/>
      <c r="AE39" s="154"/>
      <c r="AF39" s="154"/>
      <c r="AG39" s="154" t="s">
        <v>162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75">
        <v>15</v>
      </c>
      <c r="B40" s="176" t="s">
        <v>202</v>
      </c>
      <c r="C40" s="194" t="s">
        <v>203</v>
      </c>
      <c r="D40" s="177" t="s">
        <v>167</v>
      </c>
      <c r="E40" s="178">
        <v>6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80">
        <v>6.8000000000000005E-2</v>
      </c>
      <c r="O40" s="180">
        <f>ROUND(E40*N40,2)</f>
        <v>0.41</v>
      </c>
      <c r="P40" s="180">
        <v>0</v>
      </c>
      <c r="Q40" s="180">
        <f>ROUND(E40*P40,2)</f>
        <v>0</v>
      </c>
      <c r="R40" s="180" t="s">
        <v>160</v>
      </c>
      <c r="S40" s="180" t="s">
        <v>152</v>
      </c>
      <c r="T40" s="181" t="s">
        <v>152</v>
      </c>
      <c r="U40" s="164">
        <v>0.71397999999999995</v>
      </c>
      <c r="V40" s="164">
        <f>ROUND(E40*U40,2)</f>
        <v>4.28</v>
      </c>
      <c r="W40" s="164"/>
      <c r="X40" s="164" t="s">
        <v>153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154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256" t="s">
        <v>204</v>
      </c>
      <c r="D41" s="257"/>
      <c r="E41" s="257"/>
      <c r="F41" s="257"/>
      <c r="G41" s="257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54"/>
      <c r="Z41" s="154"/>
      <c r="AA41" s="154"/>
      <c r="AB41" s="154"/>
      <c r="AC41" s="154"/>
      <c r="AD41" s="154"/>
      <c r="AE41" s="154"/>
      <c r="AF41" s="154"/>
      <c r="AG41" s="154" t="s">
        <v>162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75">
        <v>16</v>
      </c>
      <c r="B42" s="176" t="s">
        <v>205</v>
      </c>
      <c r="C42" s="194" t="s">
        <v>206</v>
      </c>
      <c r="D42" s="177" t="s">
        <v>172</v>
      </c>
      <c r="E42" s="178">
        <v>36.700000000000003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2.3800000000000002E-3</v>
      </c>
      <c r="O42" s="180">
        <f>ROUND(E42*N42,2)</f>
        <v>0.09</v>
      </c>
      <c r="P42" s="180">
        <v>0</v>
      </c>
      <c r="Q42" s="180">
        <f>ROUND(E42*P42,2)</f>
        <v>0</v>
      </c>
      <c r="R42" s="180" t="s">
        <v>160</v>
      </c>
      <c r="S42" s="180" t="s">
        <v>152</v>
      </c>
      <c r="T42" s="181" t="s">
        <v>152</v>
      </c>
      <c r="U42" s="164">
        <v>0.18232999999999999</v>
      </c>
      <c r="V42" s="164">
        <f>ROUND(E42*U42,2)</f>
        <v>6.69</v>
      </c>
      <c r="W42" s="164"/>
      <c r="X42" s="164" t="s">
        <v>153</v>
      </c>
      <c r="Y42" s="154"/>
      <c r="Z42" s="154"/>
      <c r="AA42" s="154"/>
      <c r="AB42" s="154"/>
      <c r="AC42" s="154"/>
      <c r="AD42" s="154"/>
      <c r="AE42" s="154"/>
      <c r="AF42" s="154"/>
      <c r="AG42" s="154" t="s">
        <v>154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5" t="s">
        <v>207</v>
      </c>
      <c r="D43" s="166"/>
      <c r="E43" s="167">
        <v>28.45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54"/>
      <c r="Z43" s="154"/>
      <c r="AA43" s="154"/>
      <c r="AB43" s="154"/>
      <c r="AC43" s="154"/>
      <c r="AD43" s="154"/>
      <c r="AE43" s="154"/>
      <c r="AF43" s="154"/>
      <c r="AG43" s="154" t="s">
        <v>164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195" t="s">
        <v>208</v>
      </c>
      <c r="D44" s="166"/>
      <c r="E44" s="167">
        <v>8.25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54"/>
      <c r="Z44" s="154"/>
      <c r="AA44" s="154"/>
      <c r="AB44" s="154"/>
      <c r="AC44" s="154"/>
      <c r="AD44" s="154"/>
      <c r="AE44" s="154"/>
      <c r="AF44" s="154"/>
      <c r="AG44" s="154" t="s">
        <v>164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75">
        <v>17</v>
      </c>
      <c r="B45" s="176" t="s">
        <v>209</v>
      </c>
      <c r="C45" s="194" t="s">
        <v>210</v>
      </c>
      <c r="D45" s="177" t="s">
        <v>167</v>
      </c>
      <c r="E45" s="178">
        <v>17.48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21</v>
      </c>
      <c r="M45" s="180">
        <f>G45*(1+L45/100)</f>
        <v>0</v>
      </c>
      <c r="N45" s="180">
        <v>4.7660000000000001E-2</v>
      </c>
      <c r="O45" s="180">
        <f>ROUND(E45*N45,2)</f>
        <v>0.83</v>
      </c>
      <c r="P45" s="180">
        <v>0</v>
      </c>
      <c r="Q45" s="180">
        <f>ROUND(E45*P45,2)</f>
        <v>0</v>
      </c>
      <c r="R45" s="180" t="s">
        <v>151</v>
      </c>
      <c r="S45" s="180" t="s">
        <v>152</v>
      </c>
      <c r="T45" s="181" t="s">
        <v>152</v>
      </c>
      <c r="U45" s="164">
        <v>0.84</v>
      </c>
      <c r="V45" s="164">
        <f>ROUND(E45*U45,2)</f>
        <v>14.68</v>
      </c>
      <c r="W45" s="164"/>
      <c r="X45" s="164" t="s">
        <v>153</v>
      </c>
      <c r="Y45" s="154"/>
      <c r="Z45" s="154"/>
      <c r="AA45" s="154"/>
      <c r="AB45" s="154"/>
      <c r="AC45" s="154"/>
      <c r="AD45" s="154"/>
      <c r="AE45" s="154"/>
      <c r="AF45" s="154"/>
      <c r="AG45" s="154" t="s">
        <v>154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195" t="s">
        <v>211</v>
      </c>
      <c r="D46" s="166"/>
      <c r="E46" s="167">
        <v>17.48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54"/>
      <c r="Z46" s="154"/>
      <c r="AA46" s="154"/>
      <c r="AB46" s="154"/>
      <c r="AC46" s="154"/>
      <c r="AD46" s="154"/>
      <c r="AE46" s="154"/>
      <c r="AF46" s="154"/>
      <c r="AG46" s="154" t="s">
        <v>164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75">
        <v>18</v>
      </c>
      <c r="B47" s="176" t="s">
        <v>212</v>
      </c>
      <c r="C47" s="194" t="s">
        <v>213</v>
      </c>
      <c r="D47" s="177" t="s">
        <v>167</v>
      </c>
      <c r="E47" s="178">
        <v>7.95</v>
      </c>
      <c r="F47" s="179"/>
      <c r="G47" s="180">
        <f>ROUND(E47*F47,2)</f>
        <v>0</v>
      </c>
      <c r="H47" s="179"/>
      <c r="I47" s="180">
        <f>ROUND(E47*H47,2)</f>
        <v>0</v>
      </c>
      <c r="J47" s="179"/>
      <c r="K47" s="180">
        <f>ROUND(E47*J47,2)</f>
        <v>0</v>
      </c>
      <c r="L47" s="180">
        <v>21</v>
      </c>
      <c r="M47" s="180">
        <f>G47*(1+L47/100)</f>
        <v>0</v>
      </c>
      <c r="N47" s="180">
        <v>3.4909999999999997E-2</v>
      </c>
      <c r="O47" s="180">
        <f>ROUND(E47*N47,2)</f>
        <v>0.28000000000000003</v>
      </c>
      <c r="P47" s="180">
        <v>0</v>
      </c>
      <c r="Q47" s="180">
        <f>ROUND(E47*P47,2)</f>
        <v>0</v>
      </c>
      <c r="R47" s="180" t="s">
        <v>160</v>
      </c>
      <c r="S47" s="180" t="s">
        <v>152</v>
      </c>
      <c r="T47" s="181" t="s">
        <v>152</v>
      </c>
      <c r="U47" s="164">
        <v>1.1841699999999999</v>
      </c>
      <c r="V47" s="164">
        <f>ROUND(E47*U47,2)</f>
        <v>9.41</v>
      </c>
      <c r="W47" s="164"/>
      <c r="X47" s="164" t="s">
        <v>153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154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256" t="s">
        <v>214</v>
      </c>
      <c r="D48" s="257"/>
      <c r="E48" s="257"/>
      <c r="F48" s="257"/>
      <c r="G48" s="257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4"/>
      <c r="Z48" s="154"/>
      <c r="AA48" s="154"/>
      <c r="AB48" s="154"/>
      <c r="AC48" s="154"/>
      <c r="AD48" s="154"/>
      <c r="AE48" s="154"/>
      <c r="AF48" s="154"/>
      <c r="AG48" s="154" t="s">
        <v>162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89" t="str">
        <f>C48</f>
        <v>okenního nebo dveřního, z pomocného pracovního lešení o výšce podlahy do 1900 mm a pro zatížení do 1,5 kPa,</v>
      </c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195" t="s">
        <v>215</v>
      </c>
      <c r="D49" s="166"/>
      <c r="E49" s="167">
        <v>7.95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54"/>
      <c r="Z49" s="154"/>
      <c r="AA49" s="154"/>
      <c r="AB49" s="154"/>
      <c r="AC49" s="154"/>
      <c r="AD49" s="154"/>
      <c r="AE49" s="154"/>
      <c r="AF49" s="154"/>
      <c r="AG49" s="154" t="s">
        <v>164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75">
        <v>19</v>
      </c>
      <c r="B50" s="176" t="s">
        <v>216</v>
      </c>
      <c r="C50" s="194" t="s">
        <v>217</v>
      </c>
      <c r="D50" s="177" t="s">
        <v>167</v>
      </c>
      <c r="E50" s="178">
        <v>54.445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2.495E-2</v>
      </c>
      <c r="O50" s="180">
        <f>ROUND(E50*N50,2)</f>
        <v>1.36</v>
      </c>
      <c r="P50" s="180">
        <v>0</v>
      </c>
      <c r="Q50" s="180">
        <f>ROUND(E50*P50,2)</f>
        <v>0</v>
      </c>
      <c r="R50" s="180" t="s">
        <v>151</v>
      </c>
      <c r="S50" s="180" t="s">
        <v>152</v>
      </c>
      <c r="T50" s="181" t="s">
        <v>152</v>
      </c>
      <c r="U50" s="164">
        <v>0.37</v>
      </c>
      <c r="V50" s="164">
        <f>ROUND(E50*U50,2)</f>
        <v>20.14</v>
      </c>
      <c r="W50" s="164"/>
      <c r="X50" s="164" t="s">
        <v>153</v>
      </c>
      <c r="Y50" s="154"/>
      <c r="Z50" s="154"/>
      <c r="AA50" s="154"/>
      <c r="AB50" s="154"/>
      <c r="AC50" s="154"/>
      <c r="AD50" s="154"/>
      <c r="AE50" s="154"/>
      <c r="AF50" s="154"/>
      <c r="AG50" s="154" t="s">
        <v>154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256" t="s">
        <v>218</v>
      </c>
      <c r="D51" s="257"/>
      <c r="E51" s="257"/>
      <c r="F51" s="257"/>
      <c r="G51" s="257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54"/>
      <c r="Z51" s="154"/>
      <c r="AA51" s="154"/>
      <c r="AB51" s="154"/>
      <c r="AC51" s="154"/>
      <c r="AD51" s="154"/>
      <c r="AE51" s="154"/>
      <c r="AF51" s="154"/>
      <c r="AG51" s="154" t="s">
        <v>162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89" t="str">
        <f>C51</f>
        <v>omítka vápenocementová, strojně nebo ručně nanášená v podlaží i ve schodišti na jakýkoliv druh podkladu, kompletní souvrství</v>
      </c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5" t="s">
        <v>219</v>
      </c>
      <c r="D52" s="166"/>
      <c r="E52" s="167">
        <v>39.869999999999997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54"/>
      <c r="Z52" s="154"/>
      <c r="AA52" s="154"/>
      <c r="AB52" s="154"/>
      <c r="AC52" s="154"/>
      <c r="AD52" s="154"/>
      <c r="AE52" s="154"/>
      <c r="AF52" s="154"/>
      <c r="AG52" s="154" t="s">
        <v>164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195" t="s">
        <v>220</v>
      </c>
      <c r="D53" s="166"/>
      <c r="E53" s="167">
        <v>14.574999999999999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54"/>
      <c r="Z53" s="154"/>
      <c r="AA53" s="154"/>
      <c r="AB53" s="154"/>
      <c r="AC53" s="154"/>
      <c r="AD53" s="154"/>
      <c r="AE53" s="154"/>
      <c r="AF53" s="154"/>
      <c r="AG53" s="154" t="s">
        <v>164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75">
        <v>20</v>
      </c>
      <c r="B54" s="176" t="s">
        <v>221</v>
      </c>
      <c r="C54" s="194" t="s">
        <v>222</v>
      </c>
      <c r="D54" s="177" t="s">
        <v>167</v>
      </c>
      <c r="E54" s="178">
        <v>54.445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80">
        <v>8.0000000000000007E-5</v>
      </c>
      <c r="O54" s="180">
        <f>ROUND(E54*N54,2)</f>
        <v>0</v>
      </c>
      <c r="P54" s="180">
        <v>0</v>
      </c>
      <c r="Q54" s="180">
        <f>ROUND(E54*P54,2)</f>
        <v>0</v>
      </c>
      <c r="R54" s="180" t="s">
        <v>151</v>
      </c>
      <c r="S54" s="180" t="s">
        <v>152</v>
      </c>
      <c r="T54" s="181" t="s">
        <v>152</v>
      </c>
      <c r="U54" s="164">
        <v>0</v>
      </c>
      <c r="V54" s="164">
        <f>ROUND(E54*U54,2)</f>
        <v>0</v>
      </c>
      <c r="W54" s="164"/>
      <c r="X54" s="164" t="s">
        <v>153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154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256" t="s">
        <v>218</v>
      </c>
      <c r="D55" s="257"/>
      <c r="E55" s="257"/>
      <c r="F55" s="257"/>
      <c r="G55" s="257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54"/>
      <c r="Z55" s="154"/>
      <c r="AA55" s="154"/>
      <c r="AB55" s="154"/>
      <c r="AC55" s="154"/>
      <c r="AD55" s="154"/>
      <c r="AE55" s="154"/>
      <c r="AF55" s="154"/>
      <c r="AG55" s="154" t="s">
        <v>162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89" t="str">
        <f>C55</f>
        <v>omítka vápenocementová, strojně nebo ručně nanášená v podlaží i ve schodišti na jakýkoliv druh podkladu, kompletní souvrství</v>
      </c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75">
        <v>21</v>
      </c>
      <c r="B56" s="176" t="s">
        <v>223</v>
      </c>
      <c r="C56" s="194" t="s">
        <v>224</v>
      </c>
      <c r="D56" s="177" t="s">
        <v>172</v>
      </c>
      <c r="E56" s="178">
        <v>22.8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80">
        <v>4.6000000000000001E-4</v>
      </c>
      <c r="O56" s="180">
        <f>ROUND(E56*N56,2)</f>
        <v>0.01</v>
      </c>
      <c r="P56" s="180">
        <v>0</v>
      </c>
      <c r="Q56" s="180">
        <f>ROUND(E56*P56,2)</f>
        <v>0</v>
      </c>
      <c r="R56" s="180" t="s">
        <v>151</v>
      </c>
      <c r="S56" s="180" t="s">
        <v>152</v>
      </c>
      <c r="T56" s="181" t="s">
        <v>225</v>
      </c>
      <c r="U56" s="164">
        <v>0</v>
      </c>
      <c r="V56" s="164">
        <f>ROUND(E56*U56,2)</f>
        <v>0</v>
      </c>
      <c r="W56" s="164"/>
      <c r="X56" s="164" t="s">
        <v>153</v>
      </c>
      <c r="Y56" s="154"/>
      <c r="Z56" s="154"/>
      <c r="AA56" s="154"/>
      <c r="AB56" s="154"/>
      <c r="AC56" s="154"/>
      <c r="AD56" s="154"/>
      <c r="AE56" s="154"/>
      <c r="AF56" s="154"/>
      <c r="AG56" s="154" t="s">
        <v>154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1"/>
      <c r="B57" s="162"/>
      <c r="C57" s="256" t="s">
        <v>218</v>
      </c>
      <c r="D57" s="257"/>
      <c r="E57" s="257"/>
      <c r="F57" s="257"/>
      <c r="G57" s="257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54"/>
      <c r="Z57" s="154"/>
      <c r="AA57" s="154"/>
      <c r="AB57" s="154"/>
      <c r="AC57" s="154"/>
      <c r="AD57" s="154"/>
      <c r="AE57" s="154"/>
      <c r="AF57" s="154"/>
      <c r="AG57" s="154" t="s">
        <v>162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89" t="str">
        <f>C57</f>
        <v>omítka vápenocementová, strojně nebo ručně nanášená v podlaží i ve schodišti na jakýkoliv druh podkladu, kompletní souvrství</v>
      </c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195" t="s">
        <v>226</v>
      </c>
      <c r="D58" s="166"/>
      <c r="E58" s="167">
        <v>22.8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54"/>
      <c r="Z58" s="154"/>
      <c r="AA58" s="154"/>
      <c r="AB58" s="154"/>
      <c r="AC58" s="154"/>
      <c r="AD58" s="154"/>
      <c r="AE58" s="154"/>
      <c r="AF58" s="154"/>
      <c r="AG58" s="154" t="s">
        <v>164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22.5" outlineLevel="1" x14ac:dyDescent="0.2">
      <c r="A59" s="182">
        <v>22</v>
      </c>
      <c r="B59" s="183" t="s">
        <v>227</v>
      </c>
      <c r="C59" s="193" t="s">
        <v>228</v>
      </c>
      <c r="D59" s="184" t="s">
        <v>167</v>
      </c>
      <c r="E59" s="185">
        <v>5</v>
      </c>
      <c r="F59" s="186"/>
      <c r="G59" s="187">
        <f>ROUND(E59*F59,2)</f>
        <v>0</v>
      </c>
      <c r="H59" s="186"/>
      <c r="I59" s="187">
        <f>ROUND(E59*H59,2)</f>
        <v>0</v>
      </c>
      <c r="J59" s="186"/>
      <c r="K59" s="187">
        <f>ROUND(E59*J59,2)</f>
        <v>0</v>
      </c>
      <c r="L59" s="187">
        <v>21</v>
      </c>
      <c r="M59" s="187">
        <f>G59*(1+L59/100)</f>
        <v>0</v>
      </c>
      <c r="N59" s="187">
        <v>4.3099999999999996E-3</v>
      </c>
      <c r="O59" s="187">
        <f>ROUND(E59*N59,2)</f>
        <v>0.02</v>
      </c>
      <c r="P59" s="187">
        <v>0</v>
      </c>
      <c r="Q59" s="187">
        <f>ROUND(E59*P59,2)</f>
        <v>0</v>
      </c>
      <c r="R59" s="187" t="s">
        <v>151</v>
      </c>
      <c r="S59" s="187" t="s">
        <v>152</v>
      </c>
      <c r="T59" s="188" t="s">
        <v>152</v>
      </c>
      <c r="U59" s="164">
        <v>0.36199999999999999</v>
      </c>
      <c r="V59" s="164">
        <f>ROUND(E59*U59,2)</f>
        <v>1.81</v>
      </c>
      <c r="W59" s="164"/>
      <c r="X59" s="164" t="s">
        <v>153</v>
      </c>
      <c r="Y59" s="154"/>
      <c r="Z59" s="154"/>
      <c r="AA59" s="154"/>
      <c r="AB59" s="154"/>
      <c r="AC59" s="154"/>
      <c r="AD59" s="154"/>
      <c r="AE59" s="154"/>
      <c r="AF59" s="154"/>
      <c r="AG59" s="154" t="s">
        <v>154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2.5" outlineLevel="1" x14ac:dyDescent="0.2">
      <c r="A60" s="175">
        <v>23</v>
      </c>
      <c r="B60" s="176" t="s">
        <v>229</v>
      </c>
      <c r="C60" s="194" t="s">
        <v>230</v>
      </c>
      <c r="D60" s="177" t="s">
        <v>167</v>
      </c>
      <c r="E60" s="178">
        <v>0.54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0.1231</v>
      </c>
      <c r="O60" s="180">
        <f>ROUND(E60*N60,2)</f>
        <v>7.0000000000000007E-2</v>
      </c>
      <c r="P60" s="180">
        <v>0</v>
      </c>
      <c r="Q60" s="180">
        <f>ROUND(E60*P60,2)</f>
        <v>0</v>
      </c>
      <c r="R60" s="180" t="s">
        <v>151</v>
      </c>
      <c r="S60" s="180" t="s">
        <v>152</v>
      </c>
      <c r="T60" s="181" t="s">
        <v>152</v>
      </c>
      <c r="U60" s="164">
        <v>0.45</v>
      </c>
      <c r="V60" s="164">
        <f>ROUND(E60*U60,2)</f>
        <v>0.24</v>
      </c>
      <c r="W60" s="164"/>
      <c r="X60" s="164" t="s">
        <v>153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231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2.5" outlineLevel="1" x14ac:dyDescent="0.2">
      <c r="A61" s="161"/>
      <c r="B61" s="162"/>
      <c r="C61" s="256" t="s">
        <v>232</v>
      </c>
      <c r="D61" s="257"/>
      <c r="E61" s="257"/>
      <c r="F61" s="257"/>
      <c r="G61" s="257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54"/>
      <c r="Z61" s="154"/>
      <c r="AA61" s="154"/>
      <c r="AB61" s="154"/>
      <c r="AC61" s="154"/>
      <c r="AD61" s="154"/>
      <c r="AE61" s="154"/>
      <c r="AF61" s="154"/>
      <c r="AG61" s="154" t="s">
        <v>162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89" t="str">
        <f>C61</f>
        <v>na zdivu jako podklad např. pod izolaci, na parapetech z prefabrikovaných dílců, pod oplechování apod., vodorovný nebo ve spádu do 15°, hlazený dřevěným hladítkem,</v>
      </c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195" t="s">
        <v>233</v>
      </c>
      <c r="D62" s="166"/>
      <c r="E62" s="167">
        <v>0.54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54"/>
      <c r="Z62" s="154"/>
      <c r="AA62" s="154"/>
      <c r="AB62" s="154"/>
      <c r="AC62" s="154"/>
      <c r="AD62" s="154"/>
      <c r="AE62" s="154"/>
      <c r="AF62" s="154"/>
      <c r="AG62" s="154" t="s">
        <v>164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75">
        <v>24</v>
      </c>
      <c r="B63" s="176" t="s">
        <v>234</v>
      </c>
      <c r="C63" s="194" t="s">
        <v>235</v>
      </c>
      <c r="D63" s="177" t="s">
        <v>172</v>
      </c>
      <c r="E63" s="178">
        <v>1.8</v>
      </c>
      <c r="F63" s="179"/>
      <c r="G63" s="180">
        <f>ROUND(E63*F63,2)</f>
        <v>0</v>
      </c>
      <c r="H63" s="179"/>
      <c r="I63" s="180">
        <f>ROUND(E63*H63,2)</f>
        <v>0</v>
      </c>
      <c r="J63" s="179"/>
      <c r="K63" s="180">
        <f>ROUND(E63*J63,2)</f>
        <v>0</v>
      </c>
      <c r="L63" s="180">
        <v>21</v>
      </c>
      <c r="M63" s="180">
        <f>G63*(1+L63/100)</f>
        <v>0</v>
      </c>
      <c r="N63" s="180">
        <v>6.1599999999999997E-3</v>
      </c>
      <c r="O63" s="180">
        <f>ROUND(E63*N63,2)</f>
        <v>0.01</v>
      </c>
      <c r="P63" s="180">
        <v>0</v>
      </c>
      <c r="Q63" s="180">
        <f>ROUND(E63*P63,2)</f>
        <v>0</v>
      </c>
      <c r="R63" s="180" t="s">
        <v>151</v>
      </c>
      <c r="S63" s="180" t="s">
        <v>152</v>
      </c>
      <c r="T63" s="181" t="s">
        <v>152</v>
      </c>
      <c r="U63" s="164">
        <v>0.42499999999999999</v>
      </c>
      <c r="V63" s="164">
        <f>ROUND(E63*U63,2)</f>
        <v>0.77</v>
      </c>
      <c r="W63" s="164"/>
      <c r="X63" s="164" t="s">
        <v>153</v>
      </c>
      <c r="Y63" s="154"/>
      <c r="Z63" s="154"/>
      <c r="AA63" s="154"/>
      <c r="AB63" s="154"/>
      <c r="AC63" s="154"/>
      <c r="AD63" s="154"/>
      <c r="AE63" s="154"/>
      <c r="AF63" s="154"/>
      <c r="AG63" s="154" t="s">
        <v>154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ht="22.5" outlineLevel="1" x14ac:dyDescent="0.2">
      <c r="A64" s="161"/>
      <c r="B64" s="162"/>
      <c r="C64" s="256" t="s">
        <v>236</v>
      </c>
      <c r="D64" s="257"/>
      <c r="E64" s="257"/>
      <c r="F64" s="257"/>
      <c r="G64" s="257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54"/>
      <c r="Z64" s="154"/>
      <c r="AA64" s="154"/>
      <c r="AB64" s="154"/>
      <c r="AC64" s="154"/>
      <c r="AD64" s="154"/>
      <c r="AE64" s="154"/>
      <c r="AF64" s="154"/>
      <c r="AG64" s="154" t="s">
        <v>162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89" t="str">
        <f>C64</f>
        <v>a poloplastických hmot na montážní pěnu, zapravení omítky pod parapetem, těsnění spáry mezi parapetem a rámem okna, dodávka silikonu.</v>
      </c>
      <c r="BB64" s="154"/>
      <c r="BC64" s="154"/>
      <c r="BD64" s="154"/>
      <c r="BE64" s="154"/>
      <c r="BF64" s="154"/>
      <c r="BG64" s="154"/>
      <c r="BH64" s="154"/>
    </row>
    <row r="65" spans="1:60" x14ac:dyDescent="0.2">
      <c r="A65" s="169" t="s">
        <v>146</v>
      </c>
      <c r="B65" s="170" t="s">
        <v>86</v>
      </c>
      <c r="C65" s="192" t="s">
        <v>87</v>
      </c>
      <c r="D65" s="171"/>
      <c r="E65" s="172"/>
      <c r="F65" s="173"/>
      <c r="G65" s="173">
        <f>SUMIF(AG66:AG71,"&lt;&gt;NOR",G66:G71)</f>
        <v>0</v>
      </c>
      <c r="H65" s="173"/>
      <c r="I65" s="173">
        <f>SUM(I66:I71)</f>
        <v>0</v>
      </c>
      <c r="J65" s="173"/>
      <c r="K65" s="173">
        <f>SUM(K66:K71)</f>
        <v>0</v>
      </c>
      <c r="L65" s="173"/>
      <c r="M65" s="173">
        <f>SUM(M66:M71)</f>
        <v>0</v>
      </c>
      <c r="N65" s="173"/>
      <c r="O65" s="173">
        <f>SUM(O66:O71)</f>
        <v>1.02</v>
      </c>
      <c r="P65" s="173"/>
      <c r="Q65" s="173">
        <f>SUM(Q66:Q71)</f>
        <v>0</v>
      </c>
      <c r="R65" s="173"/>
      <c r="S65" s="173"/>
      <c r="T65" s="174"/>
      <c r="U65" s="168"/>
      <c r="V65" s="168">
        <f>SUM(V66:V71)</f>
        <v>6.4399999999999995</v>
      </c>
      <c r="W65" s="168"/>
      <c r="X65" s="168"/>
      <c r="AG65" t="s">
        <v>147</v>
      </c>
    </row>
    <row r="66" spans="1:60" outlineLevel="1" x14ac:dyDescent="0.2">
      <c r="A66" s="175">
        <v>25</v>
      </c>
      <c r="B66" s="176" t="s">
        <v>237</v>
      </c>
      <c r="C66" s="194" t="s">
        <v>238</v>
      </c>
      <c r="D66" s="177" t="s">
        <v>159</v>
      </c>
      <c r="E66" s="178">
        <v>0.36</v>
      </c>
      <c r="F66" s="179"/>
      <c r="G66" s="180">
        <f>ROUND(E66*F66,2)</f>
        <v>0</v>
      </c>
      <c r="H66" s="179"/>
      <c r="I66" s="180">
        <f>ROUND(E66*H66,2)</f>
        <v>0</v>
      </c>
      <c r="J66" s="179"/>
      <c r="K66" s="180">
        <f>ROUND(E66*J66,2)</f>
        <v>0</v>
      </c>
      <c r="L66" s="180">
        <v>21</v>
      </c>
      <c r="M66" s="180">
        <f>G66*(1+L66/100)</f>
        <v>0</v>
      </c>
      <c r="N66" s="180">
        <v>2.5</v>
      </c>
      <c r="O66" s="180">
        <f>ROUND(E66*N66,2)</f>
        <v>0.9</v>
      </c>
      <c r="P66" s="180">
        <v>0</v>
      </c>
      <c r="Q66" s="180">
        <f>ROUND(E66*P66,2)</f>
        <v>0</v>
      </c>
      <c r="R66" s="180" t="s">
        <v>160</v>
      </c>
      <c r="S66" s="180" t="s">
        <v>152</v>
      </c>
      <c r="T66" s="181" t="s">
        <v>152</v>
      </c>
      <c r="U66" s="164">
        <v>5.33</v>
      </c>
      <c r="V66" s="164">
        <f>ROUND(E66*U66,2)</f>
        <v>1.92</v>
      </c>
      <c r="W66" s="164"/>
      <c r="X66" s="164" t="s">
        <v>153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154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256" t="s">
        <v>239</v>
      </c>
      <c r="D67" s="257"/>
      <c r="E67" s="257"/>
      <c r="F67" s="257"/>
      <c r="G67" s="257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54"/>
      <c r="Z67" s="154"/>
      <c r="AA67" s="154"/>
      <c r="AB67" s="154"/>
      <c r="AC67" s="154"/>
      <c r="AD67" s="154"/>
      <c r="AE67" s="154"/>
      <c r="AF67" s="154"/>
      <c r="AG67" s="154" t="s">
        <v>162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61"/>
      <c r="B68" s="162"/>
      <c r="C68" s="195" t="s">
        <v>240</v>
      </c>
      <c r="D68" s="166"/>
      <c r="E68" s="167">
        <v>0.36</v>
      </c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54"/>
      <c r="Z68" s="154"/>
      <c r="AA68" s="154"/>
      <c r="AB68" s="154"/>
      <c r="AC68" s="154"/>
      <c r="AD68" s="154"/>
      <c r="AE68" s="154"/>
      <c r="AF68" s="154"/>
      <c r="AG68" s="154" t="s">
        <v>164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75">
        <v>26</v>
      </c>
      <c r="B69" s="176" t="s">
        <v>241</v>
      </c>
      <c r="C69" s="194" t="s">
        <v>242</v>
      </c>
      <c r="D69" s="177" t="s">
        <v>167</v>
      </c>
      <c r="E69" s="178">
        <v>13.01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9.1400000000000006E-3</v>
      </c>
      <c r="O69" s="180">
        <f>ROUND(E69*N69,2)</f>
        <v>0.12</v>
      </c>
      <c r="P69" s="180">
        <v>0</v>
      </c>
      <c r="Q69" s="180">
        <f>ROUND(E69*P69,2)</f>
        <v>0</v>
      </c>
      <c r="R69" s="180" t="s">
        <v>151</v>
      </c>
      <c r="S69" s="180" t="s">
        <v>152</v>
      </c>
      <c r="T69" s="181" t="s">
        <v>152</v>
      </c>
      <c r="U69" s="164">
        <v>0.34775</v>
      </c>
      <c r="V69" s="164">
        <f>ROUND(E69*U69,2)</f>
        <v>4.5199999999999996</v>
      </c>
      <c r="W69" s="164"/>
      <c r="X69" s="164" t="s">
        <v>153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154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1"/>
      <c r="B70" s="162"/>
      <c r="C70" s="256" t="s">
        <v>243</v>
      </c>
      <c r="D70" s="257"/>
      <c r="E70" s="257"/>
      <c r="F70" s="257"/>
      <c r="G70" s="257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54"/>
      <c r="Z70" s="154"/>
      <c r="AA70" s="154"/>
      <c r="AB70" s="154"/>
      <c r="AC70" s="154"/>
      <c r="AD70" s="154"/>
      <c r="AE70" s="154"/>
      <c r="AF70" s="154"/>
      <c r="AG70" s="154" t="s">
        <v>162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195" t="s">
        <v>244</v>
      </c>
      <c r="D71" s="166"/>
      <c r="E71" s="167">
        <v>13.01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54"/>
      <c r="Z71" s="154"/>
      <c r="AA71" s="154"/>
      <c r="AB71" s="154"/>
      <c r="AC71" s="154"/>
      <c r="AD71" s="154"/>
      <c r="AE71" s="154"/>
      <c r="AF71" s="154"/>
      <c r="AG71" s="154" t="s">
        <v>164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x14ac:dyDescent="0.2">
      <c r="A72" s="169" t="s">
        <v>146</v>
      </c>
      <c r="B72" s="170" t="s">
        <v>88</v>
      </c>
      <c r="C72" s="192" t="s">
        <v>89</v>
      </c>
      <c r="D72" s="171"/>
      <c r="E72" s="172"/>
      <c r="F72" s="173"/>
      <c r="G72" s="173">
        <f>SUMIF(AG73:AG73,"&lt;&gt;NOR",G73:G73)</f>
        <v>0</v>
      </c>
      <c r="H72" s="173"/>
      <c r="I72" s="173">
        <f>SUM(I73:I73)</f>
        <v>0</v>
      </c>
      <c r="J72" s="173"/>
      <c r="K72" s="173">
        <f>SUM(K73:K73)</f>
        <v>0</v>
      </c>
      <c r="L72" s="173"/>
      <c r="M72" s="173">
        <f>SUM(M73:M73)</f>
        <v>0</v>
      </c>
      <c r="N72" s="173"/>
      <c r="O72" s="173">
        <f>SUM(O73:O73)</f>
        <v>0</v>
      </c>
      <c r="P72" s="173"/>
      <c r="Q72" s="173">
        <f>SUM(Q73:Q73)</f>
        <v>0</v>
      </c>
      <c r="R72" s="173"/>
      <c r="S72" s="173"/>
      <c r="T72" s="174"/>
      <c r="U72" s="168"/>
      <c r="V72" s="168">
        <f>SUM(V73:V73)</f>
        <v>0</v>
      </c>
      <c r="W72" s="168"/>
      <c r="X72" s="168"/>
      <c r="AG72" t="s">
        <v>147</v>
      </c>
    </row>
    <row r="73" spans="1:60" outlineLevel="1" x14ac:dyDescent="0.2">
      <c r="A73" s="182">
        <v>27</v>
      </c>
      <c r="B73" s="183" t="s">
        <v>245</v>
      </c>
      <c r="C73" s="193" t="s">
        <v>246</v>
      </c>
      <c r="D73" s="184" t="s">
        <v>150</v>
      </c>
      <c r="E73" s="185">
        <v>1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21</v>
      </c>
      <c r="M73" s="187">
        <f>G73*(1+L73/100)</f>
        <v>0</v>
      </c>
      <c r="N73" s="187">
        <v>0</v>
      </c>
      <c r="O73" s="187">
        <f>ROUND(E73*N73,2)</f>
        <v>0</v>
      </c>
      <c r="P73" s="187">
        <v>0</v>
      </c>
      <c r="Q73" s="187">
        <f>ROUND(E73*P73,2)</f>
        <v>0</v>
      </c>
      <c r="R73" s="187"/>
      <c r="S73" s="187" t="s">
        <v>247</v>
      </c>
      <c r="T73" s="188" t="s">
        <v>225</v>
      </c>
      <c r="U73" s="164">
        <v>0</v>
      </c>
      <c r="V73" s="164">
        <f>ROUND(E73*U73,2)</f>
        <v>0</v>
      </c>
      <c r="W73" s="164"/>
      <c r="X73" s="164" t="s">
        <v>153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154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x14ac:dyDescent="0.2">
      <c r="A74" s="169" t="s">
        <v>146</v>
      </c>
      <c r="B74" s="170" t="s">
        <v>90</v>
      </c>
      <c r="C74" s="192" t="s">
        <v>91</v>
      </c>
      <c r="D74" s="171"/>
      <c r="E74" s="172"/>
      <c r="F74" s="173"/>
      <c r="G74" s="173">
        <f>SUMIF(AG75:AG75,"&lt;&gt;NOR",G75:G75)</f>
        <v>0</v>
      </c>
      <c r="H74" s="173"/>
      <c r="I74" s="173">
        <f>SUM(I75:I75)</f>
        <v>0</v>
      </c>
      <c r="J74" s="173"/>
      <c r="K74" s="173">
        <f>SUM(K75:K75)</f>
        <v>0</v>
      </c>
      <c r="L74" s="173"/>
      <c r="M74" s="173">
        <f>SUM(M75:M75)</f>
        <v>0</v>
      </c>
      <c r="N74" s="173"/>
      <c r="O74" s="173">
        <f>SUM(O75:O75)</f>
        <v>0.02</v>
      </c>
      <c r="P74" s="173"/>
      <c r="Q74" s="173">
        <f>SUM(Q75:Q75)</f>
        <v>0</v>
      </c>
      <c r="R74" s="173"/>
      <c r="S74" s="173"/>
      <c r="T74" s="174"/>
      <c r="U74" s="168"/>
      <c r="V74" s="168">
        <f>SUM(V75:V75)</f>
        <v>2.41</v>
      </c>
      <c r="W74" s="168"/>
      <c r="X74" s="168"/>
      <c r="AG74" t="s">
        <v>147</v>
      </c>
    </row>
    <row r="75" spans="1:60" outlineLevel="1" x14ac:dyDescent="0.2">
      <c r="A75" s="182">
        <v>28</v>
      </c>
      <c r="B75" s="183" t="s">
        <v>248</v>
      </c>
      <c r="C75" s="193" t="s">
        <v>249</v>
      </c>
      <c r="D75" s="184" t="s">
        <v>167</v>
      </c>
      <c r="E75" s="185">
        <v>13.6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21</v>
      </c>
      <c r="M75" s="187">
        <f>G75*(1+L75/100)</f>
        <v>0</v>
      </c>
      <c r="N75" s="187">
        <v>1.2099999999999999E-3</v>
      </c>
      <c r="O75" s="187">
        <f>ROUND(E75*N75,2)</f>
        <v>0.02</v>
      </c>
      <c r="P75" s="187">
        <v>0</v>
      </c>
      <c r="Q75" s="187">
        <f>ROUND(E75*P75,2)</f>
        <v>0</v>
      </c>
      <c r="R75" s="187" t="s">
        <v>250</v>
      </c>
      <c r="S75" s="187" t="s">
        <v>152</v>
      </c>
      <c r="T75" s="188" t="s">
        <v>152</v>
      </c>
      <c r="U75" s="164">
        <v>0.17699999999999999</v>
      </c>
      <c r="V75" s="164">
        <f>ROUND(E75*U75,2)</f>
        <v>2.41</v>
      </c>
      <c r="W75" s="164"/>
      <c r="X75" s="164" t="s">
        <v>153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154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x14ac:dyDescent="0.2">
      <c r="A76" s="169" t="s">
        <v>146</v>
      </c>
      <c r="B76" s="170" t="s">
        <v>92</v>
      </c>
      <c r="C76" s="192" t="s">
        <v>93</v>
      </c>
      <c r="D76" s="171"/>
      <c r="E76" s="172"/>
      <c r="F76" s="173"/>
      <c r="G76" s="173">
        <f>SUMIF(AG77:AG77,"&lt;&gt;NOR",G77:G77)</f>
        <v>0</v>
      </c>
      <c r="H76" s="173"/>
      <c r="I76" s="173">
        <f>SUM(I77:I77)</f>
        <v>0</v>
      </c>
      <c r="J76" s="173"/>
      <c r="K76" s="173">
        <f>SUM(K77:K77)</f>
        <v>0</v>
      </c>
      <c r="L76" s="173"/>
      <c r="M76" s="173">
        <f>SUM(M77:M77)</f>
        <v>0</v>
      </c>
      <c r="N76" s="173"/>
      <c r="O76" s="173">
        <f>SUM(O77:O77)</f>
        <v>0</v>
      </c>
      <c r="P76" s="173"/>
      <c r="Q76" s="173">
        <f>SUM(Q77:Q77)</f>
        <v>0</v>
      </c>
      <c r="R76" s="173"/>
      <c r="S76" s="173"/>
      <c r="T76" s="174"/>
      <c r="U76" s="168"/>
      <c r="V76" s="168">
        <f>SUM(V77:V77)</f>
        <v>1.89</v>
      </c>
      <c r="W76" s="168"/>
      <c r="X76" s="168"/>
      <c r="AG76" t="s">
        <v>147</v>
      </c>
    </row>
    <row r="77" spans="1:60" ht="33.75" outlineLevel="1" x14ac:dyDescent="0.2">
      <c r="A77" s="182">
        <v>29</v>
      </c>
      <c r="B77" s="183" t="s">
        <v>251</v>
      </c>
      <c r="C77" s="193" t="s">
        <v>252</v>
      </c>
      <c r="D77" s="184" t="s">
        <v>167</v>
      </c>
      <c r="E77" s="185">
        <v>13.6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21</v>
      </c>
      <c r="M77" s="187">
        <f>G77*(1+L77/100)</f>
        <v>0</v>
      </c>
      <c r="N77" s="187">
        <v>0</v>
      </c>
      <c r="O77" s="187">
        <f>ROUND(E77*N77,2)</f>
        <v>0</v>
      </c>
      <c r="P77" s="187">
        <v>0</v>
      </c>
      <c r="Q77" s="187">
        <f>ROUND(E77*P77,2)</f>
        <v>0</v>
      </c>
      <c r="R77" s="187" t="s">
        <v>151</v>
      </c>
      <c r="S77" s="187" t="s">
        <v>152</v>
      </c>
      <c r="T77" s="188" t="s">
        <v>152</v>
      </c>
      <c r="U77" s="164">
        <v>0.13900000000000001</v>
      </c>
      <c r="V77" s="164">
        <f>ROUND(E77*U77,2)</f>
        <v>1.89</v>
      </c>
      <c r="W77" s="164"/>
      <c r="X77" s="164" t="s">
        <v>153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154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9" t="s">
        <v>146</v>
      </c>
      <c r="B78" s="170" t="s">
        <v>94</v>
      </c>
      <c r="C78" s="192" t="s">
        <v>95</v>
      </c>
      <c r="D78" s="171"/>
      <c r="E78" s="172"/>
      <c r="F78" s="173"/>
      <c r="G78" s="173">
        <f>SUMIF(AG79:AG118,"&lt;&gt;NOR",G79:G118)</f>
        <v>0</v>
      </c>
      <c r="H78" s="173"/>
      <c r="I78" s="173">
        <f>SUM(I79:I118)</f>
        <v>0</v>
      </c>
      <c r="J78" s="173"/>
      <c r="K78" s="173">
        <f>SUM(K79:K118)</f>
        <v>0</v>
      </c>
      <c r="L78" s="173"/>
      <c r="M78" s="173">
        <f>SUM(M79:M118)</f>
        <v>0</v>
      </c>
      <c r="N78" s="173"/>
      <c r="O78" s="173">
        <f>SUM(O79:O118)</f>
        <v>0.01</v>
      </c>
      <c r="P78" s="173"/>
      <c r="Q78" s="173">
        <f>SUM(Q79:Q118)</f>
        <v>7.22</v>
      </c>
      <c r="R78" s="173"/>
      <c r="S78" s="173"/>
      <c r="T78" s="174"/>
      <c r="U78" s="168"/>
      <c r="V78" s="168">
        <f>SUM(V79:V118)</f>
        <v>131.44999999999999</v>
      </c>
      <c r="W78" s="168"/>
      <c r="X78" s="168"/>
      <c r="AG78" t="s">
        <v>147</v>
      </c>
    </row>
    <row r="79" spans="1:60" outlineLevel="1" x14ac:dyDescent="0.2">
      <c r="A79" s="175">
        <v>30</v>
      </c>
      <c r="B79" s="176" t="s">
        <v>253</v>
      </c>
      <c r="C79" s="194" t="s">
        <v>254</v>
      </c>
      <c r="D79" s="177" t="s">
        <v>167</v>
      </c>
      <c r="E79" s="178">
        <v>13.01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21</v>
      </c>
      <c r="M79" s="180">
        <f>G79*(1+L79/100)</f>
        <v>0</v>
      </c>
      <c r="N79" s="180">
        <v>0</v>
      </c>
      <c r="O79" s="180">
        <f>ROUND(E79*N79,2)</f>
        <v>0</v>
      </c>
      <c r="P79" s="180">
        <v>0.02</v>
      </c>
      <c r="Q79" s="180">
        <f>ROUND(E79*P79,2)</f>
        <v>0.26</v>
      </c>
      <c r="R79" s="180" t="s">
        <v>255</v>
      </c>
      <c r="S79" s="180" t="s">
        <v>152</v>
      </c>
      <c r="T79" s="181" t="s">
        <v>152</v>
      </c>
      <c r="U79" s="164">
        <v>0.14699999999999999</v>
      </c>
      <c r="V79" s="164">
        <f>ROUND(E79*U79,2)</f>
        <v>1.91</v>
      </c>
      <c r="W79" s="164"/>
      <c r="X79" s="164" t="s">
        <v>153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154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256" t="s">
        <v>256</v>
      </c>
      <c r="D80" s="257"/>
      <c r="E80" s="257"/>
      <c r="F80" s="257"/>
      <c r="G80" s="257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54"/>
      <c r="Z80" s="154"/>
      <c r="AA80" s="154"/>
      <c r="AB80" s="154"/>
      <c r="AC80" s="154"/>
      <c r="AD80" s="154"/>
      <c r="AE80" s="154"/>
      <c r="AF80" s="154"/>
      <c r="AG80" s="154" t="s">
        <v>162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1"/>
      <c r="B81" s="162"/>
      <c r="C81" s="195" t="s">
        <v>257</v>
      </c>
      <c r="D81" s="166"/>
      <c r="E81" s="167">
        <v>13.01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54"/>
      <c r="Z81" s="154"/>
      <c r="AA81" s="154"/>
      <c r="AB81" s="154"/>
      <c r="AC81" s="154"/>
      <c r="AD81" s="154"/>
      <c r="AE81" s="154"/>
      <c r="AF81" s="154"/>
      <c r="AG81" s="154" t="s">
        <v>164</v>
      </c>
      <c r="AH81" s="154">
        <v>0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33.75" outlineLevel="1" x14ac:dyDescent="0.2">
      <c r="A82" s="175">
        <v>31</v>
      </c>
      <c r="B82" s="176" t="s">
        <v>258</v>
      </c>
      <c r="C82" s="194" t="s">
        <v>259</v>
      </c>
      <c r="D82" s="177" t="s">
        <v>167</v>
      </c>
      <c r="E82" s="178">
        <v>6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80">
        <v>1.17E-3</v>
      </c>
      <c r="O82" s="180">
        <f>ROUND(E82*N82,2)</f>
        <v>0.01</v>
      </c>
      <c r="P82" s="180">
        <v>7.5999999999999998E-2</v>
      </c>
      <c r="Q82" s="180">
        <f>ROUND(E82*P82,2)</f>
        <v>0.46</v>
      </c>
      <c r="R82" s="180" t="s">
        <v>255</v>
      </c>
      <c r="S82" s="180" t="s">
        <v>152</v>
      </c>
      <c r="T82" s="181" t="s">
        <v>152</v>
      </c>
      <c r="U82" s="164">
        <v>0.93899999999999995</v>
      </c>
      <c r="V82" s="164">
        <f>ROUND(E82*U82,2)</f>
        <v>5.63</v>
      </c>
      <c r="W82" s="164"/>
      <c r="X82" s="164" t="s">
        <v>153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154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61"/>
      <c r="B83" s="162"/>
      <c r="C83" s="195" t="s">
        <v>260</v>
      </c>
      <c r="D83" s="166"/>
      <c r="E83" s="167">
        <v>6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54"/>
      <c r="Z83" s="154"/>
      <c r="AA83" s="154"/>
      <c r="AB83" s="154"/>
      <c r="AC83" s="154"/>
      <c r="AD83" s="154"/>
      <c r="AE83" s="154"/>
      <c r="AF83" s="154"/>
      <c r="AG83" s="154" t="s">
        <v>164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75">
        <v>32</v>
      </c>
      <c r="B84" s="176" t="s">
        <v>261</v>
      </c>
      <c r="C84" s="194" t="s">
        <v>262</v>
      </c>
      <c r="D84" s="177" t="s">
        <v>172</v>
      </c>
      <c r="E84" s="178">
        <v>15.5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80">
        <v>0</v>
      </c>
      <c r="O84" s="180">
        <f>ROUND(E84*N84,2)</f>
        <v>0</v>
      </c>
      <c r="P84" s="180">
        <v>4.6000000000000001E-4</v>
      </c>
      <c r="Q84" s="180">
        <f>ROUND(E84*P84,2)</f>
        <v>0.01</v>
      </c>
      <c r="R84" s="180" t="s">
        <v>255</v>
      </c>
      <c r="S84" s="180" t="s">
        <v>152</v>
      </c>
      <c r="T84" s="181" t="s">
        <v>152</v>
      </c>
      <c r="U84" s="164">
        <v>2</v>
      </c>
      <c r="V84" s="164">
        <f>ROUND(E84*U84,2)</f>
        <v>31</v>
      </c>
      <c r="W84" s="164"/>
      <c r="X84" s="164" t="s">
        <v>153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154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1"/>
      <c r="B85" s="162"/>
      <c r="C85" s="195" t="s">
        <v>263</v>
      </c>
      <c r="D85" s="166"/>
      <c r="E85" s="167">
        <v>15.5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54"/>
      <c r="Z85" s="154"/>
      <c r="AA85" s="154"/>
      <c r="AB85" s="154"/>
      <c r="AC85" s="154"/>
      <c r="AD85" s="154"/>
      <c r="AE85" s="154"/>
      <c r="AF85" s="154"/>
      <c r="AG85" s="154" t="s">
        <v>164</v>
      </c>
      <c r="AH85" s="154"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33.75" outlineLevel="1" x14ac:dyDescent="0.2">
      <c r="A86" s="175">
        <v>33</v>
      </c>
      <c r="B86" s="176" t="s">
        <v>264</v>
      </c>
      <c r="C86" s="194" t="s">
        <v>265</v>
      </c>
      <c r="D86" s="177" t="s">
        <v>167</v>
      </c>
      <c r="E86" s="178">
        <v>1.1200000000000001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1.65E-3</v>
      </c>
      <c r="O86" s="180">
        <f>ROUND(E86*N86,2)</f>
        <v>0</v>
      </c>
      <c r="P86" s="180">
        <v>0.27</v>
      </c>
      <c r="Q86" s="180">
        <f>ROUND(E86*P86,2)</f>
        <v>0.3</v>
      </c>
      <c r="R86" s="180" t="s">
        <v>255</v>
      </c>
      <c r="S86" s="180" t="s">
        <v>152</v>
      </c>
      <c r="T86" s="181" t="s">
        <v>152</v>
      </c>
      <c r="U86" s="164">
        <v>0.70499999999999996</v>
      </c>
      <c r="V86" s="164">
        <f>ROUND(E86*U86,2)</f>
        <v>0.79</v>
      </c>
      <c r="W86" s="164"/>
      <c r="X86" s="164" t="s">
        <v>153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154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1"/>
      <c r="B87" s="162"/>
      <c r="C87" s="256" t="s">
        <v>266</v>
      </c>
      <c r="D87" s="257"/>
      <c r="E87" s="257"/>
      <c r="F87" s="257"/>
      <c r="G87" s="257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54"/>
      <c r="Z87" s="154"/>
      <c r="AA87" s="154"/>
      <c r="AB87" s="154"/>
      <c r="AC87" s="154"/>
      <c r="AD87" s="154"/>
      <c r="AE87" s="154"/>
      <c r="AF87" s="154"/>
      <c r="AG87" s="154" t="s">
        <v>162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195" t="s">
        <v>267</v>
      </c>
      <c r="D88" s="166"/>
      <c r="E88" s="167">
        <v>1.1200000000000001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54"/>
      <c r="Z88" s="154"/>
      <c r="AA88" s="154"/>
      <c r="AB88" s="154"/>
      <c r="AC88" s="154"/>
      <c r="AD88" s="154"/>
      <c r="AE88" s="154"/>
      <c r="AF88" s="154"/>
      <c r="AG88" s="154" t="s">
        <v>164</v>
      </c>
      <c r="AH88" s="154">
        <v>0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ht="22.5" outlineLevel="1" x14ac:dyDescent="0.2">
      <c r="A89" s="175">
        <v>34</v>
      </c>
      <c r="B89" s="176" t="s">
        <v>268</v>
      </c>
      <c r="C89" s="194" t="s">
        <v>269</v>
      </c>
      <c r="D89" s="177" t="s">
        <v>167</v>
      </c>
      <c r="E89" s="178">
        <v>5.46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80">
        <v>5.5000000000000003E-4</v>
      </c>
      <c r="O89" s="180">
        <f>ROUND(E89*N89,2)</f>
        <v>0</v>
      </c>
      <c r="P89" s="180">
        <v>0.36499999999999999</v>
      </c>
      <c r="Q89" s="180">
        <f>ROUND(E89*P89,2)</f>
        <v>1.99</v>
      </c>
      <c r="R89" s="180" t="s">
        <v>255</v>
      </c>
      <c r="S89" s="180" t="s">
        <v>152</v>
      </c>
      <c r="T89" s="181" t="s">
        <v>152</v>
      </c>
      <c r="U89" s="164">
        <v>2.6280000000000001</v>
      </c>
      <c r="V89" s="164">
        <f>ROUND(E89*U89,2)</f>
        <v>14.35</v>
      </c>
      <c r="W89" s="164"/>
      <c r="X89" s="164" t="s">
        <v>153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154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61"/>
      <c r="B90" s="162"/>
      <c r="C90" s="256" t="s">
        <v>270</v>
      </c>
      <c r="D90" s="257"/>
      <c r="E90" s="257"/>
      <c r="F90" s="257"/>
      <c r="G90" s="257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54"/>
      <c r="Z90" s="154"/>
      <c r="AA90" s="154"/>
      <c r="AB90" s="154"/>
      <c r="AC90" s="154"/>
      <c r="AD90" s="154"/>
      <c r="AE90" s="154"/>
      <c r="AF90" s="154"/>
      <c r="AG90" s="154" t="s">
        <v>162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/>
      <c r="B91" s="162"/>
      <c r="C91" s="195" t="s">
        <v>271</v>
      </c>
      <c r="D91" s="166"/>
      <c r="E91" s="167">
        <v>5.46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54"/>
      <c r="Z91" s="154"/>
      <c r="AA91" s="154"/>
      <c r="AB91" s="154"/>
      <c r="AC91" s="154"/>
      <c r="AD91" s="154"/>
      <c r="AE91" s="154"/>
      <c r="AF91" s="154"/>
      <c r="AG91" s="154" t="s">
        <v>164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33.75" outlineLevel="1" x14ac:dyDescent="0.2">
      <c r="A92" s="175">
        <v>35</v>
      </c>
      <c r="B92" s="176" t="s">
        <v>272</v>
      </c>
      <c r="C92" s="194" t="s">
        <v>273</v>
      </c>
      <c r="D92" s="177" t="s">
        <v>172</v>
      </c>
      <c r="E92" s="178">
        <v>3.5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80">
        <v>0</v>
      </c>
      <c r="O92" s="180">
        <f>ROUND(E92*N92,2)</f>
        <v>0</v>
      </c>
      <c r="P92" s="180">
        <v>4.2000000000000003E-2</v>
      </c>
      <c r="Q92" s="180">
        <f>ROUND(E92*P92,2)</f>
        <v>0.15</v>
      </c>
      <c r="R92" s="180" t="s">
        <v>255</v>
      </c>
      <c r="S92" s="180" t="s">
        <v>152</v>
      </c>
      <c r="T92" s="181" t="s">
        <v>152</v>
      </c>
      <c r="U92" s="164">
        <v>0.71499999999999997</v>
      </c>
      <c r="V92" s="164">
        <f>ROUND(E92*U92,2)</f>
        <v>2.5</v>
      </c>
      <c r="W92" s="164"/>
      <c r="X92" s="164" t="s">
        <v>153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154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61"/>
      <c r="B93" s="162"/>
      <c r="C93" s="195" t="s">
        <v>274</v>
      </c>
      <c r="D93" s="166"/>
      <c r="E93" s="167">
        <v>3.5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54"/>
      <c r="Z93" s="154"/>
      <c r="AA93" s="154"/>
      <c r="AB93" s="154"/>
      <c r="AC93" s="154"/>
      <c r="AD93" s="154"/>
      <c r="AE93" s="154"/>
      <c r="AF93" s="154"/>
      <c r="AG93" s="154" t="s">
        <v>164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75">
        <v>36</v>
      </c>
      <c r="B94" s="176" t="s">
        <v>275</v>
      </c>
      <c r="C94" s="194" t="s">
        <v>276</v>
      </c>
      <c r="D94" s="177" t="s">
        <v>172</v>
      </c>
      <c r="E94" s="178">
        <v>6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80">
        <v>0</v>
      </c>
      <c r="O94" s="180">
        <f>ROUND(E94*N94,2)</f>
        <v>0</v>
      </c>
      <c r="P94" s="180">
        <v>0.13200000000000001</v>
      </c>
      <c r="Q94" s="180">
        <f>ROUND(E94*P94,2)</f>
        <v>0.79</v>
      </c>
      <c r="R94" s="180" t="s">
        <v>255</v>
      </c>
      <c r="S94" s="180" t="s">
        <v>152</v>
      </c>
      <c r="T94" s="181" t="s">
        <v>152</v>
      </c>
      <c r="U94" s="164">
        <v>2.036</v>
      </c>
      <c r="V94" s="164">
        <f>ROUND(E94*U94,2)</f>
        <v>12.22</v>
      </c>
      <c r="W94" s="164"/>
      <c r="X94" s="164" t="s">
        <v>153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154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1"/>
      <c r="B95" s="162"/>
      <c r="C95" s="256" t="s">
        <v>277</v>
      </c>
      <c r="D95" s="257"/>
      <c r="E95" s="257"/>
      <c r="F95" s="257"/>
      <c r="G95" s="257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54"/>
      <c r="Z95" s="154"/>
      <c r="AA95" s="154"/>
      <c r="AB95" s="154"/>
      <c r="AC95" s="154"/>
      <c r="AD95" s="154"/>
      <c r="AE95" s="154"/>
      <c r="AF95" s="154"/>
      <c r="AG95" s="154" t="s">
        <v>162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ht="22.5" outlineLevel="1" x14ac:dyDescent="0.2">
      <c r="A96" s="175">
        <v>37</v>
      </c>
      <c r="B96" s="176" t="s">
        <v>278</v>
      </c>
      <c r="C96" s="194" t="s">
        <v>279</v>
      </c>
      <c r="D96" s="177" t="s">
        <v>167</v>
      </c>
      <c r="E96" s="178">
        <v>7.23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80">
        <v>0</v>
      </c>
      <c r="O96" s="180">
        <f>ROUND(E96*N96,2)</f>
        <v>0</v>
      </c>
      <c r="P96" s="180">
        <v>4.5999999999999999E-2</v>
      </c>
      <c r="Q96" s="180">
        <f>ROUND(E96*P96,2)</f>
        <v>0.33</v>
      </c>
      <c r="R96" s="180" t="s">
        <v>255</v>
      </c>
      <c r="S96" s="180" t="s">
        <v>152</v>
      </c>
      <c r="T96" s="181" t="s">
        <v>152</v>
      </c>
      <c r="U96" s="164">
        <v>0.26</v>
      </c>
      <c r="V96" s="164">
        <f>ROUND(E96*U96,2)</f>
        <v>1.88</v>
      </c>
      <c r="W96" s="164"/>
      <c r="X96" s="164" t="s">
        <v>153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154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61"/>
      <c r="B97" s="162"/>
      <c r="C97" s="195" t="s">
        <v>280</v>
      </c>
      <c r="D97" s="166"/>
      <c r="E97" s="167">
        <v>7.23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54"/>
      <c r="Z97" s="154"/>
      <c r="AA97" s="154"/>
      <c r="AB97" s="154"/>
      <c r="AC97" s="154"/>
      <c r="AD97" s="154"/>
      <c r="AE97" s="154"/>
      <c r="AF97" s="154"/>
      <c r="AG97" s="154" t="s">
        <v>164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175">
        <v>38</v>
      </c>
      <c r="B98" s="176" t="s">
        <v>281</v>
      </c>
      <c r="C98" s="194" t="s">
        <v>282</v>
      </c>
      <c r="D98" s="177" t="s">
        <v>167</v>
      </c>
      <c r="E98" s="178">
        <v>36.67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80">
        <v>0</v>
      </c>
      <c r="O98" s="180">
        <f>ROUND(E98*N98,2)</f>
        <v>0</v>
      </c>
      <c r="P98" s="180">
        <v>6.8000000000000005E-2</v>
      </c>
      <c r="Q98" s="180">
        <f>ROUND(E98*P98,2)</f>
        <v>2.4900000000000002</v>
      </c>
      <c r="R98" s="180" t="s">
        <v>255</v>
      </c>
      <c r="S98" s="180" t="s">
        <v>152</v>
      </c>
      <c r="T98" s="181" t="s">
        <v>152</v>
      </c>
      <c r="U98" s="164">
        <v>0.3</v>
      </c>
      <c r="V98" s="164">
        <f>ROUND(E98*U98,2)</f>
        <v>11</v>
      </c>
      <c r="W98" s="164"/>
      <c r="X98" s="164" t="s">
        <v>153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154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1"/>
      <c r="B99" s="162"/>
      <c r="C99" s="256" t="s">
        <v>283</v>
      </c>
      <c r="D99" s="257"/>
      <c r="E99" s="257"/>
      <c r="F99" s="257"/>
      <c r="G99" s="257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54"/>
      <c r="Z99" s="154"/>
      <c r="AA99" s="154"/>
      <c r="AB99" s="154"/>
      <c r="AC99" s="154"/>
      <c r="AD99" s="154"/>
      <c r="AE99" s="154"/>
      <c r="AF99" s="154"/>
      <c r="AG99" s="154" t="s">
        <v>162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/>
      <c r="B100" s="162"/>
      <c r="C100" s="195" t="s">
        <v>284</v>
      </c>
      <c r="D100" s="166"/>
      <c r="E100" s="167">
        <v>25.965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164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195" t="s">
        <v>285</v>
      </c>
      <c r="D101" s="166"/>
      <c r="E101" s="167">
        <v>10.705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164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75">
        <v>39</v>
      </c>
      <c r="B102" s="176" t="s">
        <v>286</v>
      </c>
      <c r="C102" s="194" t="s">
        <v>287</v>
      </c>
      <c r="D102" s="177" t="s">
        <v>172</v>
      </c>
      <c r="E102" s="178">
        <v>15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80">
        <v>0</v>
      </c>
      <c r="O102" s="180">
        <f>ROUND(E102*N102,2)</f>
        <v>0</v>
      </c>
      <c r="P102" s="180">
        <v>1.4919999999999999E-2</v>
      </c>
      <c r="Q102" s="180">
        <f>ROUND(E102*P102,2)</f>
        <v>0.22</v>
      </c>
      <c r="R102" s="180" t="s">
        <v>188</v>
      </c>
      <c r="S102" s="180" t="s">
        <v>152</v>
      </c>
      <c r="T102" s="181" t="s">
        <v>152</v>
      </c>
      <c r="U102" s="164">
        <v>0.41299999999999998</v>
      </c>
      <c r="V102" s="164">
        <f>ROUND(E102*U102,2)</f>
        <v>6.2</v>
      </c>
      <c r="W102" s="164"/>
      <c r="X102" s="164" t="s">
        <v>153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154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61"/>
      <c r="B103" s="162"/>
      <c r="C103" s="256" t="s">
        <v>288</v>
      </c>
      <c r="D103" s="257"/>
      <c r="E103" s="257"/>
      <c r="F103" s="257"/>
      <c r="G103" s="257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162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82">
        <v>40</v>
      </c>
      <c r="B104" s="183" t="s">
        <v>289</v>
      </c>
      <c r="C104" s="193" t="s">
        <v>290</v>
      </c>
      <c r="D104" s="184" t="s">
        <v>150</v>
      </c>
      <c r="E104" s="185">
        <v>2</v>
      </c>
      <c r="F104" s="186"/>
      <c r="G104" s="187">
        <f t="shared" ref="G104:G110" si="0">ROUND(E104*F104,2)</f>
        <v>0</v>
      </c>
      <c r="H104" s="186"/>
      <c r="I104" s="187">
        <f t="shared" ref="I104:I110" si="1">ROUND(E104*H104,2)</f>
        <v>0</v>
      </c>
      <c r="J104" s="186"/>
      <c r="K104" s="187">
        <f t="shared" ref="K104:K110" si="2">ROUND(E104*J104,2)</f>
        <v>0</v>
      </c>
      <c r="L104" s="187">
        <v>21</v>
      </c>
      <c r="M104" s="187">
        <f t="shared" ref="M104:M110" si="3">G104*(1+L104/100)</f>
        <v>0</v>
      </c>
      <c r="N104" s="187">
        <v>0</v>
      </c>
      <c r="O104" s="187">
        <f t="shared" ref="O104:O110" si="4">ROUND(E104*N104,2)</f>
        <v>0</v>
      </c>
      <c r="P104" s="187">
        <v>1.218E-2</v>
      </c>
      <c r="Q104" s="187">
        <f t="shared" ref="Q104:Q110" si="5">ROUND(E104*P104,2)</f>
        <v>0.02</v>
      </c>
      <c r="R104" s="187" t="s">
        <v>188</v>
      </c>
      <c r="S104" s="187" t="s">
        <v>152</v>
      </c>
      <c r="T104" s="188" t="s">
        <v>152</v>
      </c>
      <c r="U104" s="164">
        <v>0.33100000000000002</v>
      </c>
      <c r="V104" s="164">
        <f t="shared" ref="V104:V110" si="6">ROUND(E104*U104,2)</f>
        <v>0.66</v>
      </c>
      <c r="W104" s="164"/>
      <c r="X104" s="164" t="s">
        <v>153</v>
      </c>
      <c r="Y104" s="154"/>
      <c r="Z104" s="154"/>
      <c r="AA104" s="154"/>
      <c r="AB104" s="154"/>
      <c r="AC104" s="154"/>
      <c r="AD104" s="154"/>
      <c r="AE104" s="154"/>
      <c r="AF104" s="154"/>
      <c r="AG104" s="154" t="s">
        <v>154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82">
        <v>41</v>
      </c>
      <c r="B105" s="183" t="s">
        <v>291</v>
      </c>
      <c r="C105" s="193" t="s">
        <v>292</v>
      </c>
      <c r="D105" s="184" t="s">
        <v>172</v>
      </c>
      <c r="E105" s="185">
        <v>20</v>
      </c>
      <c r="F105" s="186"/>
      <c r="G105" s="187">
        <f t="shared" si="0"/>
        <v>0</v>
      </c>
      <c r="H105" s="186"/>
      <c r="I105" s="187">
        <f t="shared" si="1"/>
        <v>0</v>
      </c>
      <c r="J105" s="186"/>
      <c r="K105" s="187">
        <f t="shared" si="2"/>
        <v>0</v>
      </c>
      <c r="L105" s="187">
        <v>21</v>
      </c>
      <c r="M105" s="187">
        <f t="shared" si="3"/>
        <v>0</v>
      </c>
      <c r="N105" s="187">
        <v>0</v>
      </c>
      <c r="O105" s="187">
        <f t="shared" si="4"/>
        <v>0</v>
      </c>
      <c r="P105" s="187">
        <v>2.1299999999999999E-3</v>
      </c>
      <c r="Q105" s="187">
        <f t="shared" si="5"/>
        <v>0.04</v>
      </c>
      <c r="R105" s="187" t="s">
        <v>188</v>
      </c>
      <c r="S105" s="187" t="s">
        <v>152</v>
      </c>
      <c r="T105" s="188" t="s">
        <v>152</v>
      </c>
      <c r="U105" s="164">
        <v>0.17299999999999999</v>
      </c>
      <c r="V105" s="164">
        <f t="shared" si="6"/>
        <v>3.46</v>
      </c>
      <c r="W105" s="164"/>
      <c r="X105" s="164" t="s">
        <v>153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154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82">
        <v>42</v>
      </c>
      <c r="B106" s="183" t="s">
        <v>293</v>
      </c>
      <c r="C106" s="193" t="s">
        <v>294</v>
      </c>
      <c r="D106" s="184" t="s">
        <v>295</v>
      </c>
      <c r="E106" s="185">
        <v>1</v>
      </c>
      <c r="F106" s="186"/>
      <c r="G106" s="187">
        <f t="shared" si="0"/>
        <v>0</v>
      </c>
      <c r="H106" s="186"/>
      <c r="I106" s="187">
        <f t="shared" si="1"/>
        <v>0</v>
      </c>
      <c r="J106" s="186"/>
      <c r="K106" s="187">
        <f t="shared" si="2"/>
        <v>0</v>
      </c>
      <c r="L106" s="187">
        <v>21</v>
      </c>
      <c r="M106" s="187">
        <f t="shared" si="3"/>
        <v>0</v>
      </c>
      <c r="N106" s="187">
        <v>0</v>
      </c>
      <c r="O106" s="187">
        <f t="shared" si="4"/>
        <v>0</v>
      </c>
      <c r="P106" s="187">
        <v>3.4200000000000001E-2</v>
      </c>
      <c r="Q106" s="187">
        <f t="shared" si="5"/>
        <v>0.03</v>
      </c>
      <c r="R106" s="187" t="s">
        <v>188</v>
      </c>
      <c r="S106" s="187" t="s">
        <v>152</v>
      </c>
      <c r="T106" s="188" t="s">
        <v>152</v>
      </c>
      <c r="U106" s="164">
        <v>0.46500000000000002</v>
      </c>
      <c r="V106" s="164">
        <f t="shared" si="6"/>
        <v>0.47</v>
      </c>
      <c r="W106" s="164"/>
      <c r="X106" s="164" t="s">
        <v>153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154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82">
        <v>43</v>
      </c>
      <c r="B107" s="183" t="s">
        <v>296</v>
      </c>
      <c r="C107" s="193" t="s">
        <v>297</v>
      </c>
      <c r="D107" s="184" t="s">
        <v>295</v>
      </c>
      <c r="E107" s="185">
        <v>6</v>
      </c>
      <c r="F107" s="186"/>
      <c r="G107" s="187">
        <f t="shared" si="0"/>
        <v>0</v>
      </c>
      <c r="H107" s="186"/>
      <c r="I107" s="187">
        <f t="shared" si="1"/>
        <v>0</v>
      </c>
      <c r="J107" s="186"/>
      <c r="K107" s="187">
        <f t="shared" si="2"/>
        <v>0</v>
      </c>
      <c r="L107" s="187">
        <v>21</v>
      </c>
      <c r="M107" s="187">
        <f t="shared" si="3"/>
        <v>0</v>
      </c>
      <c r="N107" s="187">
        <v>0</v>
      </c>
      <c r="O107" s="187">
        <f t="shared" si="4"/>
        <v>0</v>
      </c>
      <c r="P107" s="187">
        <v>1.9460000000000002E-2</v>
      </c>
      <c r="Q107" s="187">
        <f t="shared" si="5"/>
        <v>0.12</v>
      </c>
      <c r="R107" s="187" t="s">
        <v>188</v>
      </c>
      <c r="S107" s="187" t="s">
        <v>152</v>
      </c>
      <c r="T107" s="188" t="s">
        <v>152</v>
      </c>
      <c r="U107" s="164">
        <v>0.38200000000000001</v>
      </c>
      <c r="V107" s="164">
        <f t="shared" si="6"/>
        <v>2.29</v>
      </c>
      <c r="W107" s="164"/>
      <c r="X107" s="164" t="s">
        <v>153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154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82">
        <v>44</v>
      </c>
      <c r="B108" s="183" t="s">
        <v>298</v>
      </c>
      <c r="C108" s="193" t="s">
        <v>299</v>
      </c>
      <c r="D108" s="184" t="s">
        <v>150</v>
      </c>
      <c r="E108" s="185">
        <v>1</v>
      </c>
      <c r="F108" s="186"/>
      <c r="G108" s="187">
        <f t="shared" si="0"/>
        <v>0</v>
      </c>
      <c r="H108" s="186"/>
      <c r="I108" s="187">
        <f t="shared" si="1"/>
        <v>0</v>
      </c>
      <c r="J108" s="186"/>
      <c r="K108" s="187">
        <f t="shared" si="2"/>
        <v>0</v>
      </c>
      <c r="L108" s="187">
        <v>21</v>
      </c>
      <c r="M108" s="187">
        <f t="shared" si="3"/>
        <v>0</v>
      </c>
      <c r="N108" s="187">
        <v>0</v>
      </c>
      <c r="O108" s="187">
        <f t="shared" si="4"/>
        <v>0</v>
      </c>
      <c r="P108" s="187">
        <v>4.8999999999999998E-4</v>
      </c>
      <c r="Q108" s="187">
        <f t="shared" si="5"/>
        <v>0</v>
      </c>
      <c r="R108" s="187" t="s">
        <v>188</v>
      </c>
      <c r="S108" s="187" t="s">
        <v>152</v>
      </c>
      <c r="T108" s="188" t="s">
        <v>152</v>
      </c>
      <c r="U108" s="164">
        <v>0.114</v>
      </c>
      <c r="V108" s="164">
        <f t="shared" si="6"/>
        <v>0.11</v>
      </c>
      <c r="W108" s="164"/>
      <c r="X108" s="164" t="s">
        <v>153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154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82">
        <v>45</v>
      </c>
      <c r="B109" s="183" t="s">
        <v>300</v>
      </c>
      <c r="C109" s="193" t="s">
        <v>301</v>
      </c>
      <c r="D109" s="184" t="s">
        <v>295</v>
      </c>
      <c r="E109" s="185">
        <v>7</v>
      </c>
      <c r="F109" s="186"/>
      <c r="G109" s="187">
        <f t="shared" si="0"/>
        <v>0</v>
      </c>
      <c r="H109" s="186"/>
      <c r="I109" s="187">
        <f t="shared" si="1"/>
        <v>0</v>
      </c>
      <c r="J109" s="186"/>
      <c r="K109" s="187">
        <f t="shared" si="2"/>
        <v>0</v>
      </c>
      <c r="L109" s="187">
        <v>21</v>
      </c>
      <c r="M109" s="187">
        <f t="shared" si="3"/>
        <v>0</v>
      </c>
      <c r="N109" s="187">
        <v>0</v>
      </c>
      <c r="O109" s="187">
        <f t="shared" si="4"/>
        <v>0</v>
      </c>
      <c r="P109" s="187">
        <v>1.56E-3</v>
      </c>
      <c r="Q109" s="187">
        <f t="shared" si="5"/>
        <v>0.01</v>
      </c>
      <c r="R109" s="187" t="s">
        <v>188</v>
      </c>
      <c r="S109" s="187" t="s">
        <v>152</v>
      </c>
      <c r="T109" s="188" t="s">
        <v>152</v>
      </c>
      <c r="U109" s="164">
        <v>0.217</v>
      </c>
      <c r="V109" s="164">
        <f t="shared" si="6"/>
        <v>1.52</v>
      </c>
      <c r="W109" s="164"/>
      <c r="X109" s="164" t="s">
        <v>153</v>
      </c>
      <c r="Y109" s="154"/>
      <c r="Z109" s="154"/>
      <c r="AA109" s="154"/>
      <c r="AB109" s="154"/>
      <c r="AC109" s="154"/>
      <c r="AD109" s="154"/>
      <c r="AE109" s="154"/>
      <c r="AF109" s="154"/>
      <c r="AG109" s="154" t="s">
        <v>154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75">
        <v>46</v>
      </c>
      <c r="B110" s="176" t="s">
        <v>302</v>
      </c>
      <c r="C110" s="194" t="s">
        <v>303</v>
      </c>
      <c r="D110" s="177" t="s">
        <v>167</v>
      </c>
      <c r="E110" s="178">
        <v>40.840000000000003</v>
      </c>
      <c r="F110" s="179"/>
      <c r="G110" s="180">
        <f t="shared" si="0"/>
        <v>0</v>
      </c>
      <c r="H110" s="179"/>
      <c r="I110" s="180">
        <f t="shared" si="1"/>
        <v>0</v>
      </c>
      <c r="J110" s="179"/>
      <c r="K110" s="180">
        <f t="shared" si="2"/>
        <v>0</v>
      </c>
      <c r="L110" s="180">
        <v>21</v>
      </c>
      <c r="M110" s="180">
        <f t="shared" si="3"/>
        <v>0</v>
      </c>
      <c r="N110" s="180">
        <v>0</v>
      </c>
      <c r="O110" s="180">
        <f t="shared" si="4"/>
        <v>0</v>
      </c>
      <c r="P110" s="180">
        <v>0</v>
      </c>
      <c r="Q110" s="180">
        <f t="shared" si="5"/>
        <v>0</v>
      </c>
      <c r="R110" s="180" t="s">
        <v>304</v>
      </c>
      <c r="S110" s="180" t="s">
        <v>152</v>
      </c>
      <c r="T110" s="181" t="s">
        <v>225</v>
      </c>
      <c r="U110" s="164">
        <v>6.9709999999999994E-2</v>
      </c>
      <c r="V110" s="164">
        <f t="shared" si="6"/>
        <v>2.85</v>
      </c>
      <c r="W110" s="164"/>
      <c r="X110" s="164" t="s">
        <v>153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154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61"/>
      <c r="B111" s="162"/>
      <c r="C111" s="195" t="s">
        <v>305</v>
      </c>
      <c r="D111" s="166"/>
      <c r="E111" s="167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164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1"/>
      <c r="B112" s="162"/>
      <c r="C112" s="195" t="s">
        <v>306</v>
      </c>
      <c r="D112" s="166"/>
      <c r="E112" s="167">
        <v>13.6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164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1"/>
      <c r="B113" s="162"/>
      <c r="C113" s="195" t="s">
        <v>195</v>
      </c>
      <c r="D113" s="166"/>
      <c r="E113" s="167">
        <v>27.24</v>
      </c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164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82">
        <v>47</v>
      </c>
      <c r="B114" s="183" t="s">
        <v>307</v>
      </c>
      <c r="C114" s="193" t="s">
        <v>308</v>
      </c>
      <c r="D114" s="184" t="s">
        <v>309</v>
      </c>
      <c r="E114" s="185">
        <v>7.2369000000000003</v>
      </c>
      <c r="F114" s="186"/>
      <c r="G114" s="187">
        <f>ROUND(E114*F114,2)</f>
        <v>0</v>
      </c>
      <c r="H114" s="186"/>
      <c r="I114" s="187">
        <f>ROUND(E114*H114,2)</f>
        <v>0</v>
      </c>
      <c r="J114" s="186"/>
      <c r="K114" s="187">
        <f>ROUND(E114*J114,2)</f>
        <v>0</v>
      </c>
      <c r="L114" s="187">
        <v>21</v>
      </c>
      <c r="M114" s="187">
        <f>G114*(1+L114/100)</f>
        <v>0</v>
      </c>
      <c r="N114" s="187">
        <v>0</v>
      </c>
      <c r="O114" s="187">
        <f>ROUND(E114*N114,2)</f>
        <v>0</v>
      </c>
      <c r="P114" s="187">
        <v>0</v>
      </c>
      <c r="Q114" s="187">
        <f>ROUND(E114*P114,2)</f>
        <v>0</v>
      </c>
      <c r="R114" s="187" t="s">
        <v>255</v>
      </c>
      <c r="S114" s="187" t="s">
        <v>152</v>
      </c>
      <c r="T114" s="188" t="s">
        <v>152</v>
      </c>
      <c r="U114" s="164">
        <v>1.47</v>
      </c>
      <c r="V114" s="164">
        <f>ROUND(E114*U114,2)</f>
        <v>10.64</v>
      </c>
      <c r="W114" s="164"/>
      <c r="X114" s="164" t="s">
        <v>310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311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82">
        <v>48</v>
      </c>
      <c r="B115" s="183" t="s">
        <v>312</v>
      </c>
      <c r="C115" s="193" t="s">
        <v>313</v>
      </c>
      <c r="D115" s="184" t="s">
        <v>309</v>
      </c>
      <c r="E115" s="185">
        <v>72.369</v>
      </c>
      <c r="F115" s="186"/>
      <c r="G115" s="187">
        <f>ROUND(E115*F115,2)</f>
        <v>0</v>
      </c>
      <c r="H115" s="186"/>
      <c r="I115" s="187">
        <f>ROUND(E115*H115,2)</f>
        <v>0</v>
      </c>
      <c r="J115" s="186"/>
      <c r="K115" s="187">
        <f>ROUND(E115*J115,2)</f>
        <v>0</v>
      </c>
      <c r="L115" s="187">
        <v>21</v>
      </c>
      <c r="M115" s="187">
        <f>G115*(1+L115/100)</f>
        <v>0</v>
      </c>
      <c r="N115" s="187">
        <v>0</v>
      </c>
      <c r="O115" s="187">
        <f>ROUND(E115*N115,2)</f>
        <v>0</v>
      </c>
      <c r="P115" s="187">
        <v>0</v>
      </c>
      <c r="Q115" s="187">
        <f>ROUND(E115*P115,2)</f>
        <v>0</v>
      </c>
      <c r="R115" s="187" t="s">
        <v>255</v>
      </c>
      <c r="S115" s="187" t="s">
        <v>152</v>
      </c>
      <c r="T115" s="188" t="s">
        <v>152</v>
      </c>
      <c r="U115" s="164">
        <v>0</v>
      </c>
      <c r="V115" s="164">
        <f>ROUND(E115*U115,2)</f>
        <v>0</v>
      </c>
      <c r="W115" s="164"/>
      <c r="X115" s="164" t="s">
        <v>310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311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82">
        <v>49</v>
      </c>
      <c r="B116" s="183" t="s">
        <v>314</v>
      </c>
      <c r="C116" s="193" t="s">
        <v>315</v>
      </c>
      <c r="D116" s="184" t="s">
        <v>309</v>
      </c>
      <c r="E116" s="185">
        <v>7.2369000000000003</v>
      </c>
      <c r="F116" s="186"/>
      <c r="G116" s="187">
        <f>ROUND(E116*F116,2)</f>
        <v>0</v>
      </c>
      <c r="H116" s="186"/>
      <c r="I116" s="187">
        <f>ROUND(E116*H116,2)</f>
        <v>0</v>
      </c>
      <c r="J116" s="186"/>
      <c r="K116" s="187">
        <f>ROUND(E116*J116,2)</f>
        <v>0</v>
      </c>
      <c r="L116" s="187">
        <v>21</v>
      </c>
      <c r="M116" s="187">
        <f>G116*(1+L116/100)</f>
        <v>0</v>
      </c>
      <c r="N116" s="187">
        <v>0</v>
      </c>
      <c r="O116" s="187">
        <f>ROUND(E116*N116,2)</f>
        <v>0</v>
      </c>
      <c r="P116" s="187">
        <v>0</v>
      </c>
      <c r="Q116" s="187">
        <f>ROUND(E116*P116,2)</f>
        <v>0</v>
      </c>
      <c r="R116" s="187" t="s">
        <v>255</v>
      </c>
      <c r="S116" s="187" t="s">
        <v>152</v>
      </c>
      <c r="T116" s="188" t="s">
        <v>316</v>
      </c>
      <c r="U116" s="164">
        <v>2.8260000000000001</v>
      </c>
      <c r="V116" s="164">
        <f>ROUND(E116*U116,2)</f>
        <v>20.45</v>
      </c>
      <c r="W116" s="164"/>
      <c r="X116" s="164" t="s">
        <v>310</v>
      </c>
      <c r="Y116" s="154"/>
      <c r="Z116" s="154"/>
      <c r="AA116" s="154"/>
      <c r="AB116" s="154"/>
      <c r="AC116" s="154"/>
      <c r="AD116" s="154"/>
      <c r="AE116" s="154"/>
      <c r="AF116" s="154"/>
      <c r="AG116" s="154" t="s">
        <v>311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ht="22.5" outlineLevel="1" x14ac:dyDescent="0.2">
      <c r="A117" s="182">
        <v>50</v>
      </c>
      <c r="B117" s="183" t="s">
        <v>317</v>
      </c>
      <c r="C117" s="193" t="s">
        <v>318</v>
      </c>
      <c r="D117" s="184" t="s">
        <v>309</v>
      </c>
      <c r="E117" s="185">
        <v>14.473800000000001</v>
      </c>
      <c r="F117" s="186"/>
      <c r="G117" s="187">
        <f>ROUND(E117*F117,2)</f>
        <v>0</v>
      </c>
      <c r="H117" s="186"/>
      <c r="I117" s="187">
        <f>ROUND(E117*H117,2)</f>
        <v>0</v>
      </c>
      <c r="J117" s="186"/>
      <c r="K117" s="187">
        <f>ROUND(E117*J117,2)</f>
        <v>0</v>
      </c>
      <c r="L117" s="187">
        <v>21</v>
      </c>
      <c r="M117" s="187">
        <f>G117*(1+L117/100)</f>
        <v>0</v>
      </c>
      <c r="N117" s="187">
        <v>0</v>
      </c>
      <c r="O117" s="187">
        <f>ROUND(E117*N117,2)</f>
        <v>0</v>
      </c>
      <c r="P117" s="187">
        <v>0</v>
      </c>
      <c r="Q117" s="187">
        <f>ROUND(E117*P117,2)</f>
        <v>0</v>
      </c>
      <c r="R117" s="187" t="s">
        <v>255</v>
      </c>
      <c r="S117" s="187" t="s">
        <v>152</v>
      </c>
      <c r="T117" s="188" t="s">
        <v>152</v>
      </c>
      <c r="U117" s="164">
        <v>0.105</v>
      </c>
      <c r="V117" s="164">
        <f>ROUND(E117*U117,2)</f>
        <v>1.52</v>
      </c>
      <c r="W117" s="164"/>
      <c r="X117" s="164" t="s">
        <v>310</v>
      </c>
      <c r="Y117" s="154"/>
      <c r="Z117" s="154"/>
      <c r="AA117" s="154"/>
      <c r="AB117" s="154"/>
      <c r="AC117" s="154"/>
      <c r="AD117" s="154"/>
      <c r="AE117" s="154"/>
      <c r="AF117" s="154"/>
      <c r="AG117" s="154" t="s">
        <v>311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82">
        <v>51</v>
      </c>
      <c r="B118" s="183" t="s">
        <v>319</v>
      </c>
      <c r="C118" s="193" t="s">
        <v>320</v>
      </c>
      <c r="D118" s="184" t="s">
        <v>309</v>
      </c>
      <c r="E118" s="185">
        <v>7.2369000000000003</v>
      </c>
      <c r="F118" s="186"/>
      <c r="G118" s="187">
        <f>ROUND(E118*F118,2)</f>
        <v>0</v>
      </c>
      <c r="H118" s="186"/>
      <c r="I118" s="187">
        <f>ROUND(E118*H118,2)</f>
        <v>0</v>
      </c>
      <c r="J118" s="186"/>
      <c r="K118" s="187">
        <f>ROUND(E118*J118,2)</f>
        <v>0</v>
      </c>
      <c r="L118" s="187">
        <v>21</v>
      </c>
      <c r="M118" s="187">
        <f>G118*(1+L118/100)</f>
        <v>0</v>
      </c>
      <c r="N118" s="187">
        <v>0</v>
      </c>
      <c r="O118" s="187">
        <f>ROUND(E118*N118,2)</f>
        <v>0</v>
      </c>
      <c r="P118" s="187">
        <v>0</v>
      </c>
      <c r="Q118" s="187">
        <f>ROUND(E118*P118,2)</f>
        <v>0</v>
      </c>
      <c r="R118" s="187" t="s">
        <v>255</v>
      </c>
      <c r="S118" s="187" t="s">
        <v>152</v>
      </c>
      <c r="T118" s="188" t="s">
        <v>225</v>
      </c>
      <c r="U118" s="164">
        <v>0</v>
      </c>
      <c r="V118" s="164">
        <f>ROUND(E118*U118,2)</f>
        <v>0</v>
      </c>
      <c r="W118" s="164"/>
      <c r="X118" s="164" t="s">
        <v>310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311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x14ac:dyDescent="0.2">
      <c r="A119" s="169" t="s">
        <v>146</v>
      </c>
      <c r="B119" s="170" t="s">
        <v>96</v>
      </c>
      <c r="C119" s="192" t="s">
        <v>97</v>
      </c>
      <c r="D119" s="171"/>
      <c r="E119" s="172"/>
      <c r="F119" s="173"/>
      <c r="G119" s="173">
        <f>SUMIF(AG120:AG121,"&lt;&gt;NOR",G120:G121)</f>
        <v>0</v>
      </c>
      <c r="H119" s="173"/>
      <c r="I119" s="173">
        <f>SUM(I120:I121)</f>
        <v>0</v>
      </c>
      <c r="J119" s="173"/>
      <c r="K119" s="173">
        <f>SUM(K120:K121)</f>
        <v>0</v>
      </c>
      <c r="L119" s="173"/>
      <c r="M119" s="173">
        <f>SUM(M120:M121)</f>
        <v>0</v>
      </c>
      <c r="N119" s="173"/>
      <c r="O119" s="173">
        <f>SUM(O120:O121)</f>
        <v>0</v>
      </c>
      <c r="P119" s="173"/>
      <c r="Q119" s="173">
        <f>SUM(Q120:Q121)</f>
        <v>0</v>
      </c>
      <c r="R119" s="173"/>
      <c r="S119" s="173"/>
      <c r="T119" s="174"/>
      <c r="U119" s="168"/>
      <c r="V119" s="168">
        <f>SUM(V120:V121)</f>
        <v>5.27</v>
      </c>
      <c r="W119" s="168"/>
      <c r="X119" s="168"/>
      <c r="AG119" t="s">
        <v>147</v>
      </c>
    </row>
    <row r="120" spans="1:60" ht="33.75" outlineLevel="1" x14ac:dyDescent="0.2">
      <c r="A120" s="175">
        <v>52</v>
      </c>
      <c r="B120" s="176" t="s">
        <v>321</v>
      </c>
      <c r="C120" s="194" t="s">
        <v>322</v>
      </c>
      <c r="D120" s="177" t="s">
        <v>309</v>
      </c>
      <c r="E120" s="178">
        <v>5.6165000000000003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80">
        <v>0</v>
      </c>
      <c r="O120" s="180">
        <f>ROUND(E120*N120,2)</f>
        <v>0</v>
      </c>
      <c r="P120" s="180">
        <v>0</v>
      </c>
      <c r="Q120" s="180">
        <f>ROUND(E120*P120,2)</f>
        <v>0</v>
      </c>
      <c r="R120" s="180" t="s">
        <v>160</v>
      </c>
      <c r="S120" s="180" t="s">
        <v>152</v>
      </c>
      <c r="T120" s="181" t="s">
        <v>152</v>
      </c>
      <c r="U120" s="164">
        <v>0.9385</v>
      </c>
      <c r="V120" s="164">
        <f>ROUND(E120*U120,2)</f>
        <v>5.27</v>
      </c>
      <c r="W120" s="164"/>
      <c r="X120" s="164" t="s">
        <v>323</v>
      </c>
      <c r="Y120" s="154"/>
      <c r="Z120" s="154"/>
      <c r="AA120" s="154"/>
      <c r="AB120" s="154"/>
      <c r="AC120" s="154"/>
      <c r="AD120" s="154"/>
      <c r="AE120" s="154"/>
      <c r="AF120" s="154"/>
      <c r="AG120" s="154" t="s">
        <v>324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61"/>
      <c r="B121" s="162"/>
      <c r="C121" s="256" t="s">
        <v>325</v>
      </c>
      <c r="D121" s="257"/>
      <c r="E121" s="257"/>
      <c r="F121" s="257"/>
      <c r="G121" s="257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162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x14ac:dyDescent="0.2">
      <c r="A122" s="169" t="s">
        <v>146</v>
      </c>
      <c r="B122" s="170" t="s">
        <v>98</v>
      </c>
      <c r="C122" s="192" t="s">
        <v>99</v>
      </c>
      <c r="D122" s="171"/>
      <c r="E122" s="172"/>
      <c r="F122" s="173"/>
      <c r="G122" s="173">
        <f>SUMIF(AG123:AG124,"&lt;&gt;NOR",G123:G124)</f>
        <v>0</v>
      </c>
      <c r="H122" s="173"/>
      <c r="I122" s="173">
        <f>SUM(I123:I124)</f>
        <v>0</v>
      </c>
      <c r="J122" s="173"/>
      <c r="K122" s="173">
        <f>SUM(K123:K124)</f>
        <v>0</v>
      </c>
      <c r="L122" s="173"/>
      <c r="M122" s="173">
        <f>SUM(M123:M124)</f>
        <v>0</v>
      </c>
      <c r="N122" s="173"/>
      <c r="O122" s="173">
        <f>SUM(O123:O124)</f>
        <v>0.02</v>
      </c>
      <c r="P122" s="173"/>
      <c r="Q122" s="173">
        <f>SUM(Q123:Q124)</f>
        <v>0</v>
      </c>
      <c r="R122" s="173"/>
      <c r="S122" s="173"/>
      <c r="T122" s="174"/>
      <c r="U122" s="168"/>
      <c r="V122" s="168">
        <f>SUM(V123:V124)</f>
        <v>3.14</v>
      </c>
      <c r="W122" s="168"/>
      <c r="X122" s="168"/>
      <c r="AG122" t="s">
        <v>147</v>
      </c>
    </row>
    <row r="123" spans="1:60" ht="22.5" outlineLevel="1" x14ac:dyDescent="0.2">
      <c r="A123" s="175">
        <v>53</v>
      </c>
      <c r="B123" s="176" t="s">
        <v>326</v>
      </c>
      <c r="C123" s="194" t="s">
        <v>327</v>
      </c>
      <c r="D123" s="177" t="s">
        <v>167</v>
      </c>
      <c r="E123" s="178">
        <v>11.24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80">
        <v>1.3600000000000001E-3</v>
      </c>
      <c r="O123" s="180">
        <f>ROUND(E123*N123,2)</f>
        <v>0.02</v>
      </c>
      <c r="P123" s="180">
        <v>0</v>
      </c>
      <c r="Q123" s="180">
        <f>ROUND(E123*P123,2)</f>
        <v>0</v>
      </c>
      <c r="R123" s="180" t="s">
        <v>328</v>
      </c>
      <c r="S123" s="180" t="s">
        <v>152</v>
      </c>
      <c r="T123" s="181" t="s">
        <v>152</v>
      </c>
      <c r="U123" s="164">
        <v>0.27950999999999998</v>
      </c>
      <c r="V123" s="164">
        <f>ROUND(E123*U123,2)</f>
        <v>3.14</v>
      </c>
      <c r="W123" s="164"/>
      <c r="X123" s="164" t="s">
        <v>329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330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61"/>
      <c r="B124" s="162"/>
      <c r="C124" s="195" t="s">
        <v>331</v>
      </c>
      <c r="D124" s="166"/>
      <c r="E124" s="167">
        <v>11.24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164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x14ac:dyDescent="0.2">
      <c r="A125" s="169" t="s">
        <v>146</v>
      </c>
      <c r="B125" s="170" t="s">
        <v>100</v>
      </c>
      <c r="C125" s="192" t="s">
        <v>101</v>
      </c>
      <c r="D125" s="171"/>
      <c r="E125" s="172"/>
      <c r="F125" s="173"/>
      <c r="G125" s="173">
        <f>SUMIF(AG126:AG126,"&lt;&gt;NOR",G126:G126)</f>
        <v>0</v>
      </c>
      <c r="H125" s="173"/>
      <c r="I125" s="173">
        <f>SUM(I126:I126)</f>
        <v>0</v>
      </c>
      <c r="J125" s="173"/>
      <c r="K125" s="173">
        <f>SUM(K126:K126)</f>
        <v>0</v>
      </c>
      <c r="L125" s="173"/>
      <c r="M125" s="173">
        <f>SUM(M126:M126)</f>
        <v>0</v>
      </c>
      <c r="N125" s="173"/>
      <c r="O125" s="173">
        <f>SUM(O126:O126)</f>
        <v>0</v>
      </c>
      <c r="P125" s="173"/>
      <c r="Q125" s="173">
        <f>SUM(Q126:Q126)</f>
        <v>0</v>
      </c>
      <c r="R125" s="173"/>
      <c r="S125" s="173"/>
      <c r="T125" s="174"/>
      <c r="U125" s="168"/>
      <c r="V125" s="168">
        <f>SUM(V126:V126)</f>
        <v>0</v>
      </c>
      <c r="W125" s="168"/>
      <c r="X125" s="168"/>
      <c r="AG125" t="s">
        <v>147</v>
      </c>
    </row>
    <row r="126" spans="1:60" outlineLevel="1" x14ac:dyDescent="0.2">
      <c r="A126" s="182">
        <v>54</v>
      </c>
      <c r="B126" s="183" t="s">
        <v>332</v>
      </c>
      <c r="C126" s="193" t="s">
        <v>333</v>
      </c>
      <c r="D126" s="184" t="s">
        <v>334</v>
      </c>
      <c r="E126" s="185">
        <v>1</v>
      </c>
      <c r="F126" s="186"/>
      <c r="G126" s="187">
        <f>ROUND(E126*F126,2)</f>
        <v>0</v>
      </c>
      <c r="H126" s="186"/>
      <c r="I126" s="187">
        <f>ROUND(E126*H126,2)</f>
        <v>0</v>
      </c>
      <c r="J126" s="186"/>
      <c r="K126" s="187">
        <f>ROUND(E126*J126,2)</f>
        <v>0</v>
      </c>
      <c r="L126" s="187">
        <v>21</v>
      </c>
      <c r="M126" s="187">
        <f>G126*(1+L126/100)</f>
        <v>0</v>
      </c>
      <c r="N126" s="187">
        <v>0</v>
      </c>
      <c r="O126" s="187">
        <f>ROUND(E126*N126,2)</f>
        <v>0</v>
      </c>
      <c r="P126" s="187">
        <v>0</v>
      </c>
      <c r="Q126" s="187">
        <f>ROUND(E126*P126,2)</f>
        <v>0</v>
      </c>
      <c r="R126" s="187"/>
      <c r="S126" s="187" t="s">
        <v>247</v>
      </c>
      <c r="T126" s="188" t="s">
        <v>225</v>
      </c>
      <c r="U126" s="164">
        <v>0</v>
      </c>
      <c r="V126" s="164">
        <f>ROUND(E126*U126,2)</f>
        <v>0</v>
      </c>
      <c r="W126" s="164"/>
      <c r="X126" s="164" t="s">
        <v>153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154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x14ac:dyDescent="0.2">
      <c r="A127" s="169" t="s">
        <v>146</v>
      </c>
      <c r="B127" s="170" t="s">
        <v>102</v>
      </c>
      <c r="C127" s="192" t="s">
        <v>103</v>
      </c>
      <c r="D127" s="171"/>
      <c r="E127" s="172"/>
      <c r="F127" s="173"/>
      <c r="G127" s="173">
        <f>SUMIF(AG128:AG148,"&lt;&gt;NOR",G128:G148)</f>
        <v>0</v>
      </c>
      <c r="H127" s="173"/>
      <c r="I127" s="173">
        <f>SUM(I128:I148)</f>
        <v>0</v>
      </c>
      <c r="J127" s="173"/>
      <c r="K127" s="173">
        <f>SUM(K128:K148)</f>
        <v>0</v>
      </c>
      <c r="L127" s="173"/>
      <c r="M127" s="173">
        <f>SUM(M128:M148)</f>
        <v>0</v>
      </c>
      <c r="N127" s="173"/>
      <c r="O127" s="173">
        <f>SUM(O128:O148)</f>
        <v>0.16000000000000003</v>
      </c>
      <c r="P127" s="173"/>
      <c r="Q127" s="173">
        <f>SUM(Q128:Q148)</f>
        <v>0</v>
      </c>
      <c r="R127" s="173"/>
      <c r="S127" s="173"/>
      <c r="T127" s="174"/>
      <c r="U127" s="168"/>
      <c r="V127" s="168">
        <f>SUM(V128:V148)</f>
        <v>16.720000000000002</v>
      </c>
      <c r="W127" s="168"/>
      <c r="X127" s="168"/>
      <c r="AG127" t="s">
        <v>147</v>
      </c>
    </row>
    <row r="128" spans="1:60" ht="22.5" outlineLevel="1" x14ac:dyDescent="0.2">
      <c r="A128" s="175">
        <v>55</v>
      </c>
      <c r="B128" s="176" t="s">
        <v>335</v>
      </c>
      <c r="C128" s="194" t="s">
        <v>336</v>
      </c>
      <c r="D128" s="177" t="s">
        <v>150</v>
      </c>
      <c r="E128" s="178">
        <v>2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80">
        <v>7.4700000000000001E-3</v>
      </c>
      <c r="O128" s="180">
        <f>ROUND(E128*N128,2)</f>
        <v>0.01</v>
      </c>
      <c r="P128" s="180">
        <v>0</v>
      </c>
      <c r="Q128" s="180">
        <f>ROUND(E128*P128,2)</f>
        <v>0</v>
      </c>
      <c r="R128" s="180" t="s">
        <v>188</v>
      </c>
      <c r="S128" s="180" t="s">
        <v>152</v>
      </c>
      <c r="T128" s="181" t="s">
        <v>152</v>
      </c>
      <c r="U128" s="164">
        <v>0.39500000000000002</v>
      </c>
      <c r="V128" s="164">
        <f>ROUND(E128*U128,2)</f>
        <v>0.79</v>
      </c>
      <c r="W128" s="164"/>
      <c r="X128" s="164" t="s">
        <v>153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154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61"/>
      <c r="B129" s="162"/>
      <c r="C129" s="256" t="s">
        <v>337</v>
      </c>
      <c r="D129" s="257"/>
      <c r="E129" s="257"/>
      <c r="F129" s="257"/>
      <c r="G129" s="257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54"/>
      <c r="Z129" s="154"/>
      <c r="AA129" s="154"/>
      <c r="AB129" s="154"/>
      <c r="AC129" s="154"/>
      <c r="AD129" s="154"/>
      <c r="AE129" s="154"/>
      <c r="AF129" s="154"/>
      <c r="AG129" s="154" t="s">
        <v>162</v>
      </c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82">
        <v>56</v>
      </c>
      <c r="B130" s="183" t="s">
        <v>338</v>
      </c>
      <c r="C130" s="193" t="s">
        <v>339</v>
      </c>
      <c r="D130" s="184" t="s">
        <v>150</v>
      </c>
      <c r="E130" s="185">
        <v>1</v>
      </c>
      <c r="F130" s="186"/>
      <c r="G130" s="187">
        <f t="shared" ref="G130:G147" si="7">ROUND(E130*F130,2)</f>
        <v>0</v>
      </c>
      <c r="H130" s="186"/>
      <c r="I130" s="187">
        <f t="shared" ref="I130:I147" si="8">ROUND(E130*H130,2)</f>
        <v>0</v>
      </c>
      <c r="J130" s="186"/>
      <c r="K130" s="187">
        <f t="shared" ref="K130:K147" si="9">ROUND(E130*J130,2)</f>
        <v>0</v>
      </c>
      <c r="L130" s="187">
        <v>21</v>
      </c>
      <c r="M130" s="187">
        <f t="shared" ref="M130:M147" si="10">G130*(1+L130/100)</f>
        <v>0</v>
      </c>
      <c r="N130" s="187">
        <v>8.8000000000000003E-4</v>
      </c>
      <c r="O130" s="187">
        <f t="shared" ref="O130:O147" si="11">ROUND(E130*N130,2)</f>
        <v>0</v>
      </c>
      <c r="P130" s="187">
        <v>0</v>
      </c>
      <c r="Q130" s="187">
        <f t="shared" ref="Q130:Q147" si="12">ROUND(E130*P130,2)</f>
        <v>0</v>
      </c>
      <c r="R130" s="187" t="s">
        <v>188</v>
      </c>
      <c r="S130" s="187" t="s">
        <v>152</v>
      </c>
      <c r="T130" s="188" t="s">
        <v>152</v>
      </c>
      <c r="U130" s="164">
        <v>1.091</v>
      </c>
      <c r="V130" s="164">
        <f t="shared" ref="V130:V147" si="13">ROUND(E130*U130,2)</f>
        <v>1.0900000000000001</v>
      </c>
      <c r="W130" s="164"/>
      <c r="X130" s="164" t="s">
        <v>153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154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82">
        <v>57</v>
      </c>
      <c r="B131" s="183" t="s">
        <v>340</v>
      </c>
      <c r="C131" s="193" t="s">
        <v>341</v>
      </c>
      <c r="D131" s="184" t="s">
        <v>295</v>
      </c>
      <c r="E131" s="185">
        <v>1</v>
      </c>
      <c r="F131" s="186"/>
      <c r="G131" s="187">
        <f t="shared" si="7"/>
        <v>0</v>
      </c>
      <c r="H131" s="186"/>
      <c r="I131" s="187">
        <f t="shared" si="8"/>
        <v>0</v>
      </c>
      <c r="J131" s="186"/>
      <c r="K131" s="187">
        <f t="shared" si="9"/>
        <v>0</v>
      </c>
      <c r="L131" s="187">
        <v>21</v>
      </c>
      <c r="M131" s="187">
        <f t="shared" si="10"/>
        <v>0</v>
      </c>
      <c r="N131" s="187">
        <v>2.794E-2</v>
      </c>
      <c r="O131" s="187">
        <f t="shared" si="11"/>
        <v>0.03</v>
      </c>
      <c r="P131" s="187">
        <v>0</v>
      </c>
      <c r="Q131" s="187">
        <f t="shared" si="12"/>
        <v>0</v>
      </c>
      <c r="R131" s="187" t="s">
        <v>188</v>
      </c>
      <c r="S131" s="187" t="s">
        <v>152</v>
      </c>
      <c r="T131" s="188" t="s">
        <v>152</v>
      </c>
      <c r="U131" s="164">
        <v>1.5</v>
      </c>
      <c r="V131" s="164">
        <f t="shared" si="13"/>
        <v>1.5</v>
      </c>
      <c r="W131" s="164"/>
      <c r="X131" s="164" t="s">
        <v>153</v>
      </c>
      <c r="Y131" s="154"/>
      <c r="Z131" s="154"/>
      <c r="AA131" s="154"/>
      <c r="AB131" s="154"/>
      <c r="AC131" s="154"/>
      <c r="AD131" s="154"/>
      <c r="AE131" s="154"/>
      <c r="AF131" s="154"/>
      <c r="AG131" s="154" t="s">
        <v>154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82">
        <v>58</v>
      </c>
      <c r="B132" s="183" t="s">
        <v>342</v>
      </c>
      <c r="C132" s="193" t="s">
        <v>343</v>
      </c>
      <c r="D132" s="184" t="s">
        <v>295</v>
      </c>
      <c r="E132" s="185">
        <v>2</v>
      </c>
      <c r="F132" s="186"/>
      <c r="G132" s="187">
        <f t="shared" si="7"/>
        <v>0</v>
      </c>
      <c r="H132" s="186"/>
      <c r="I132" s="187">
        <f t="shared" si="8"/>
        <v>0</v>
      </c>
      <c r="J132" s="186"/>
      <c r="K132" s="187">
        <f t="shared" si="9"/>
        <v>0</v>
      </c>
      <c r="L132" s="187">
        <v>21</v>
      </c>
      <c r="M132" s="187">
        <f t="shared" si="10"/>
        <v>0</v>
      </c>
      <c r="N132" s="187">
        <v>1.5339999999999999E-2</v>
      </c>
      <c r="O132" s="187">
        <f t="shared" si="11"/>
        <v>0.03</v>
      </c>
      <c r="P132" s="187">
        <v>0</v>
      </c>
      <c r="Q132" s="187">
        <f t="shared" si="12"/>
        <v>0</v>
      </c>
      <c r="R132" s="187" t="s">
        <v>188</v>
      </c>
      <c r="S132" s="187" t="s">
        <v>152</v>
      </c>
      <c r="T132" s="188" t="s">
        <v>225</v>
      </c>
      <c r="U132" s="164">
        <v>0.755</v>
      </c>
      <c r="V132" s="164">
        <f t="shared" si="13"/>
        <v>1.51</v>
      </c>
      <c r="W132" s="164"/>
      <c r="X132" s="164" t="s">
        <v>153</v>
      </c>
      <c r="Y132" s="154"/>
      <c r="Z132" s="154"/>
      <c r="AA132" s="154"/>
      <c r="AB132" s="154"/>
      <c r="AC132" s="154"/>
      <c r="AD132" s="154"/>
      <c r="AE132" s="154"/>
      <c r="AF132" s="154"/>
      <c r="AG132" s="154" t="s">
        <v>154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82">
        <v>59</v>
      </c>
      <c r="B133" s="183" t="s">
        <v>344</v>
      </c>
      <c r="C133" s="193" t="s">
        <v>345</v>
      </c>
      <c r="D133" s="184" t="s">
        <v>295</v>
      </c>
      <c r="E133" s="185">
        <v>3</v>
      </c>
      <c r="F133" s="186"/>
      <c r="G133" s="187">
        <f t="shared" si="7"/>
        <v>0</v>
      </c>
      <c r="H133" s="186"/>
      <c r="I133" s="187">
        <f t="shared" si="8"/>
        <v>0</v>
      </c>
      <c r="J133" s="186"/>
      <c r="K133" s="187">
        <f t="shared" si="9"/>
        <v>0</v>
      </c>
      <c r="L133" s="187">
        <v>21</v>
      </c>
      <c r="M133" s="187">
        <f t="shared" si="10"/>
        <v>0</v>
      </c>
      <c r="N133" s="187">
        <v>1.651E-2</v>
      </c>
      <c r="O133" s="187">
        <f t="shared" si="11"/>
        <v>0.05</v>
      </c>
      <c r="P133" s="187">
        <v>0</v>
      </c>
      <c r="Q133" s="187">
        <f t="shared" si="12"/>
        <v>0</v>
      </c>
      <c r="R133" s="187" t="s">
        <v>188</v>
      </c>
      <c r="S133" s="187" t="s">
        <v>152</v>
      </c>
      <c r="T133" s="188" t="s">
        <v>225</v>
      </c>
      <c r="U133" s="164">
        <v>1.1890000000000001</v>
      </c>
      <c r="V133" s="164">
        <f t="shared" si="13"/>
        <v>3.57</v>
      </c>
      <c r="W133" s="164"/>
      <c r="X133" s="164" t="s">
        <v>153</v>
      </c>
      <c r="Y133" s="154"/>
      <c r="Z133" s="154"/>
      <c r="AA133" s="154"/>
      <c r="AB133" s="154"/>
      <c r="AC133" s="154"/>
      <c r="AD133" s="154"/>
      <c r="AE133" s="154"/>
      <c r="AF133" s="154"/>
      <c r="AG133" s="154" t="s">
        <v>154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82">
        <v>60</v>
      </c>
      <c r="B134" s="183" t="s">
        <v>346</v>
      </c>
      <c r="C134" s="193" t="s">
        <v>347</v>
      </c>
      <c r="D134" s="184" t="s">
        <v>295</v>
      </c>
      <c r="E134" s="185">
        <v>2</v>
      </c>
      <c r="F134" s="186"/>
      <c r="G134" s="187">
        <f t="shared" si="7"/>
        <v>0</v>
      </c>
      <c r="H134" s="186"/>
      <c r="I134" s="187">
        <f t="shared" si="8"/>
        <v>0</v>
      </c>
      <c r="J134" s="186"/>
      <c r="K134" s="187">
        <f t="shared" si="9"/>
        <v>0</v>
      </c>
      <c r="L134" s="187">
        <v>21</v>
      </c>
      <c r="M134" s="187">
        <f t="shared" si="10"/>
        <v>0</v>
      </c>
      <c r="N134" s="187">
        <v>1.0370000000000001E-2</v>
      </c>
      <c r="O134" s="187">
        <f t="shared" si="11"/>
        <v>0.02</v>
      </c>
      <c r="P134" s="187">
        <v>0</v>
      </c>
      <c r="Q134" s="187">
        <f t="shared" si="12"/>
        <v>0</v>
      </c>
      <c r="R134" s="187" t="s">
        <v>188</v>
      </c>
      <c r="S134" s="187" t="s">
        <v>152</v>
      </c>
      <c r="T134" s="188" t="s">
        <v>225</v>
      </c>
      <c r="U134" s="164">
        <v>0.27500000000000002</v>
      </c>
      <c r="V134" s="164">
        <f t="shared" si="13"/>
        <v>0.55000000000000004</v>
      </c>
      <c r="W134" s="164"/>
      <c r="X134" s="164" t="s">
        <v>153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154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82">
        <v>61</v>
      </c>
      <c r="B135" s="183" t="s">
        <v>348</v>
      </c>
      <c r="C135" s="193" t="s">
        <v>349</v>
      </c>
      <c r="D135" s="184" t="s">
        <v>295</v>
      </c>
      <c r="E135" s="185">
        <v>1</v>
      </c>
      <c r="F135" s="186"/>
      <c r="G135" s="187">
        <f t="shared" si="7"/>
        <v>0</v>
      </c>
      <c r="H135" s="186"/>
      <c r="I135" s="187">
        <f t="shared" si="8"/>
        <v>0</v>
      </c>
      <c r="J135" s="186"/>
      <c r="K135" s="187">
        <f t="shared" si="9"/>
        <v>0</v>
      </c>
      <c r="L135" s="187">
        <v>21</v>
      </c>
      <c r="M135" s="187">
        <f t="shared" si="10"/>
        <v>0</v>
      </c>
      <c r="N135" s="187">
        <v>1.7000000000000001E-4</v>
      </c>
      <c r="O135" s="187">
        <f t="shared" si="11"/>
        <v>0</v>
      </c>
      <c r="P135" s="187">
        <v>0</v>
      </c>
      <c r="Q135" s="187">
        <f t="shared" si="12"/>
        <v>0</v>
      </c>
      <c r="R135" s="187" t="s">
        <v>188</v>
      </c>
      <c r="S135" s="187" t="s">
        <v>152</v>
      </c>
      <c r="T135" s="188" t="s">
        <v>152</v>
      </c>
      <c r="U135" s="164">
        <v>2.9</v>
      </c>
      <c r="V135" s="164">
        <f t="shared" si="13"/>
        <v>2.9</v>
      </c>
      <c r="W135" s="164"/>
      <c r="X135" s="164" t="s">
        <v>153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154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82">
        <v>62</v>
      </c>
      <c r="B136" s="183" t="s">
        <v>350</v>
      </c>
      <c r="C136" s="193" t="s">
        <v>351</v>
      </c>
      <c r="D136" s="184" t="s">
        <v>295</v>
      </c>
      <c r="E136" s="185">
        <v>1</v>
      </c>
      <c r="F136" s="186"/>
      <c r="G136" s="187">
        <f t="shared" si="7"/>
        <v>0</v>
      </c>
      <c r="H136" s="186"/>
      <c r="I136" s="187">
        <f t="shared" si="8"/>
        <v>0</v>
      </c>
      <c r="J136" s="186"/>
      <c r="K136" s="187">
        <f t="shared" si="9"/>
        <v>0</v>
      </c>
      <c r="L136" s="187">
        <v>21</v>
      </c>
      <c r="M136" s="187">
        <f t="shared" si="10"/>
        <v>0</v>
      </c>
      <c r="N136" s="187">
        <v>1.444E-2</v>
      </c>
      <c r="O136" s="187">
        <f t="shared" si="11"/>
        <v>0.01</v>
      </c>
      <c r="P136" s="187">
        <v>0</v>
      </c>
      <c r="Q136" s="187">
        <f t="shared" si="12"/>
        <v>0</v>
      </c>
      <c r="R136" s="187" t="s">
        <v>188</v>
      </c>
      <c r="S136" s="187" t="s">
        <v>152</v>
      </c>
      <c r="T136" s="188" t="s">
        <v>152</v>
      </c>
      <c r="U136" s="164">
        <v>1.25</v>
      </c>
      <c r="V136" s="164">
        <f t="shared" si="13"/>
        <v>1.25</v>
      </c>
      <c r="W136" s="164"/>
      <c r="X136" s="164" t="s">
        <v>153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154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82">
        <v>63</v>
      </c>
      <c r="B137" s="183" t="s">
        <v>352</v>
      </c>
      <c r="C137" s="193" t="s">
        <v>353</v>
      </c>
      <c r="D137" s="184" t="s">
        <v>295</v>
      </c>
      <c r="E137" s="185">
        <v>9</v>
      </c>
      <c r="F137" s="186"/>
      <c r="G137" s="187">
        <f t="shared" si="7"/>
        <v>0</v>
      </c>
      <c r="H137" s="186"/>
      <c r="I137" s="187">
        <f t="shared" si="8"/>
        <v>0</v>
      </c>
      <c r="J137" s="186"/>
      <c r="K137" s="187">
        <f t="shared" si="9"/>
        <v>0</v>
      </c>
      <c r="L137" s="187">
        <v>21</v>
      </c>
      <c r="M137" s="187">
        <f t="shared" si="10"/>
        <v>0</v>
      </c>
      <c r="N137" s="187">
        <v>2.4000000000000001E-4</v>
      </c>
      <c r="O137" s="187">
        <f t="shared" si="11"/>
        <v>0</v>
      </c>
      <c r="P137" s="187">
        <v>0</v>
      </c>
      <c r="Q137" s="187">
        <f t="shared" si="12"/>
        <v>0</v>
      </c>
      <c r="R137" s="187" t="s">
        <v>188</v>
      </c>
      <c r="S137" s="187" t="s">
        <v>152</v>
      </c>
      <c r="T137" s="188" t="s">
        <v>152</v>
      </c>
      <c r="U137" s="164">
        <v>0.124</v>
      </c>
      <c r="V137" s="164">
        <f t="shared" si="13"/>
        <v>1.1200000000000001</v>
      </c>
      <c r="W137" s="164"/>
      <c r="X137" s="164" t="s">
        <v>153</v>
      </c>
      <c r="Y137" s="154"/>
      <c r="Z137" s="154"/>
      <c r="AA137" s="154"/>
      <c r="AB137" s="154"/>
      <c r="AC137" s="154"/>
      <c r="AD137" s="154"/>
      <c r="AE137" s="154"/>
      <c r="AF137" s="154"/>
      <c r="AG137" s="154" t="s">
        <v>154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82">
        <v>64</v>
      </c>
      <c r="B138" s="183" t="s">
        <v>354</v>
      </c>
      <c r="C138" s="193" t="s">
        <v>355</v>
      </c>
      <c r="D138" s="184" t="s">
        <v>150</v>
      </c>
      <c r="E138" s="185">
        <v>1</v>
      </c>
      <c r="F138" s="186"/>
      <c r="G138" s="187">
        <f t="shared" si="7"/>
        <v>0</v>
      </c>
      <c r="H138" s="186"/>
      <c r="I138" s="187">
        <f t="shared" si="8"/>
        <v>0</v>
      </c>
      <c r="J138" s="186"/>
      <c r="K138" s="187">
        <f t="shared" si="9"/>
        <v>0</v>
      </c>
      <c r="L138" s="187">
        <v>21</v>
      </c>
      <c r="M138" s="187">
        <f t="shared" si="10"/>
        <v>0</v>
      </c>
      <c r="N138" s="187">
        <v>1.2E-4</v>
      </c>
      <c r="O138" s="187">
        <f t="shared" si="11"/>
        <v>0</v>
      </c>
      <c r="P138" s="187">
        <v>0</v>
      </c>
      <c r="Q138" s="187">
        <f t="shared" si="12"/>
        <v>0</v>
      </c>
      <c r="R138" s="187" t="s">
        <v>188</v>
      </c>
      <c r="S138" s="187" t="s">
        <v>152</v>
      </c>
      <c r="T138" s="188" t="s">
        <v>152</v>
      </c>
      <c r="U138" s="164">
        <v>0.47599999999999998</v>
      </c>
      <c r="V138" s="164">
        <f t="shared" si="13"/>
        <v>0.48</v>
      </c>
      <c r="W138" s="164"/>
      <c r="X138" s="164" t="s">
        <v>153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154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82">
        <v>65</v>
      </c>
      <c r="B139" s="183" t="s">
        <v>356</v>
      </c>
      <c r="C139" s="193" t="s">
        <v>357</v>
      </c>
      <c r="D139" s="184" t="s">
        <v>150</v>
      </c>
      <c r="E139" s="185">
        <v>3</v>
      </c>
      <c r="F139" s="186"/>
      <c r="G139" s="187">
        <f t="shared" si="7"/>
        <v>0</v>
      </c>
      <c r="H139" s="186"/>
      <c r="I139" s="187">
        <f t="shared" si="8"/>
        <v>0</v>
      </c>
      <c r="J139" s="186"/>
      <c r="K139" s="187">
        <f t="shared" si="9"/>
        <v>0</v>
      </c>
      <c r="L139" s="187">
        <v>21</v>
      </c>
      <c r="M139" s="187">
        <f t="shared" si="10"/>
        <v>0</v>
      </c>
      <c r="N139" s="187">
        <v>4.0000000000000003E-5</v>
      </c>
      <c r="O139" s="187">
        <f t="shared" si="11"/>
        <v>0</v>
      </c>
      <c r="P139" s="187">
        <v>0</v>
      </c>
      <c r="Q139" s="187">
        <f t="shared" si="12"/>
        <v>0</v>
      </c>
      <c r="R139" s="187" t="s">
        <v>188</v>
      </c>
      <c r="S139" s="187" t="s">
        <v>152</v>
      </c>
      <c r="T139" s="188" t="s">
        <v>152</v>
      </c>
      <c r="U139" s="164">
        <v>0.44500000000000001</v>
      </c>
      <c r="V139" s="164">
        <f t="shared" si="13"/>
        <v>1.34</v>
      </c>
      <c r="W139" s="164"/>
      <c r="X139" s="164" t="s">
        <v>153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154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82">
        <v>66</v>
      </c>
      <c r="B140" s="183" t="s">
        <v>358</v>
      </c>
      <c r="C140" s="193" t="s">
        <v>359</v>
      </c>
      <c r="D140" s="184" t="s">
        <v>150</v>
      </c>
      <c r="E140" s="185">
        <v>1</v>
      </c>
      <c r="F140" s="186"/>
      <c r="G140" s="187">
        <f t="shared" si="7"/>
        <v>0</v>
      </c>
      <c r="H140" s="186"/>
      <c r="I140" s="187">
        <f t="shared" si="8"/>
        <v>0</v>
      </c>
      <c r="J140" s="186"/>
      <c r="K140" s="187">
        <f t="shared" si="9"/>
        <v>0</v>
      </c>
      <c r="L140" s="187">
        <v>21</v>
      </c>
      <c r="M140" s="187">
        <f t="shared" si="10"/>
        <v>0</v>
      </c>
      <c r="N140" s="187">
        <v>1.2999999999999999E-4</v>
      </c>
      <c r="O140" s="187">
        <f t="shared" si="11"/>
        <v>0</v>
      </c>
      <c r="P140" s="187">
        <v>0</v>
      </c>
      <c r="Q140" s="187">
        <f t="shared" si="12"/>
        <v>0</v>
      </c>
      <c r="R140" s="187" t="s">
        <v>188</v>
      </c>
      <c r="S140" s="187" t="s">
        <v>152</v>
      </c>
      <c r="T140" s="188" t="s">
        <v>152</v>
      </c>
      <c r="U140" s="164">
        <v>0.624</v>
      </c>
      <c r="V140" s="164">
        <f t="shared" si="13"/>
        <v>0.62</v>
      </c>
      <c r="W140" s="164"/>
      <c r="X140" s="164" t="s">
        <v>153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154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82">
        <v>67</v>
      </c>
      <c r="B141" s="183" t="s">
        <v>360</v>
      </c>
      <c r="C141" s="193" t="s">
        <v>361</v>
      </c>
      <c r="D141" s="184" t="s">
        <v>150</v>
      </c>
      <c r="E141" s="185">
        <v>1</v>
      </c>
      <c r="F141" s="186"/>
      <c r="G141" s="187">
        <f t="shared" si="7"/>
        <v>0</v>
      </c>
      <c r="H141" s="186"/>
      <c r="I141" s="187">
        <f t="shared" si="8"/>
        <v>0</v>
      </c>
      <c r="J141" s="186"/>
      <c r="K141" s="187">
        <f t="shared" si="9"/>
        <v>0</v>
      </c>
      <c r="L141" s="187">
        <v>21</v>
      </c>
      <c r="M141" s="187">
        <f t="shared" si="10"/>
        <v>0</v>
      </c>
      <c r="N141" s="187">
        <v>3.3999999999999998E-3</v>
      </c>
      <c r="O141" s="187">
        <f t="shared" si="11"/>
        <v>0</v>
      </c>
      <c r="P141" s="187">
        <v>0</v>
      </c>
      <c r="Q141" s="187">
        <f t="shared" si="12"/>
        <v>0</v>
      </c>
      <c r="R141" s="187" t="s">
        <v>362</v>
      </c>
      <c r="S141" s="187" t="s">
        <v>152</v>
      </c>
      <c r="T141" s="188" t="s">
        <v>152</v>
      </c>
      <c r="U141" s="164">
        <v>0</v>
      </c>
      <c r="V141" s="164">
        <f t="shared" si="13"/>
        <v>0</v>
      </c>
      <c r="W141" s="164"/>
      <c r="X141" s="164" t="s">
        <v>363</v>
      </c>
      <c r="Y141" s="154"/>
      <c r="Z141" s="154"/>
      <c r="AA141" s="154"/>
      <c r="AB141" s="154"/>
      <c r="AC141" s="154"/>
      <c r="AD141" s="154"/>
      <c r="AE141" s="154"/>
      <c r="AF141" s="154"/>
      <c r="AG141" s="154" t="s">
        <v>364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ht="22.5" outlineLevel="1" x14ac:dyDescent="0.2">
      <c r="A142" s="182">
        <v>68</v>
      </c>
      <c r="B142" s="183" t="s">
        <v>365</v>
      </c>
      <c r="C142" s="193" t="s">
        <v>366</v>
      </c>
      <c r="D142" s="184" t="s">
        <v>150</v>
      </c>
      <c r="E142" s="185">
        <v>3</v>
      </c>
      <c r="F142" s="186"/>
      <c r="G142" s="187">
        <f t="shared" si="7"/>
        <v>0</v>
      </c>
      <c r="H142" s="186"/>
      <c r="I142" s="187">
        <f t="shared" si="8"/>
        <v>0</v>
      </c>
      <c r="J142" s="186"/>
      <c r="K142" s="187">
        <f t="shared" si="9"/>
        <v>0</v>
      </c>
      <c r="L142" s="187">
        <v>21</v>
      </c>
      <c r="M142" s="187">
        <f t="shared" si="10"/>
        <v>0</v>
      </c>
      <c r="N142" s="187">
        <v>1E-3</v>
      </c>
      <c r="O142" s="187">
        <f t="shared" si="11"/>
        <v>0</v>
      </c>
      <c r="P142" s="187">
        <v>0</v>
      </c>
      <c r="Q142" s="187">
        <f t="shared" si="12"/>
        <v>0</v>
      </c>
      <c r="R142" s="187" t="s">
        <v>362</v>
      </c>
      <c r="S142" s="187" t="s">
        <v>152</v>
      </c>
      <c r="T142" s="188" t="s">
        <v>152</v>
      </c>
      <c r="U142" s="164">
        <v>0</v>
      </c>
      <c r="V142" s="164">
        <f t="shared" si="13"/>
        <v>0</v>
      </c>
      <c r="W142" s="164"/>
      <c r="X142" s="164" t="s">
        <v>363</v>
      </c>
      <c r="Y142" s="154"/>
      <c r="Z142" s="154"/>
      <c r="AA142" s="154"/>
      <c r="AB142" s="154"/>
      <c r="AC142" s="154"/>
      <c r="AD142" s="154"/>
      <c r="AE142" s="154"/>
      <c r="AF142" s="154"/>
      <c r="AG142" s="154" t="s">
        <v>364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ht="22.5" outlineLevel="1" x14ac:dyDescent="0.2">
      <c r="A143" s="182">
        <v>69</v>
      </c>
      <c r="B143" s="183" t="s">
        <v>367</v>
      </c>
      <c r="C143" s="193" t="s">
        <v>368</v>
      </c>
      <c r="D143" s="184" t="s">
        <v>150</v>
      </c>
      <c r="E143" s="185">
        <v>1</v>
      </c>
      <c r="F143" s="186"/>
      <c r="G143" s="187">
        <f t="shared" si="7"/>
        <v>0</v>
      </c>
      <c r="H143" s="186"/>
      <c r="I143" s="187">
        <f t="shared" si="8"/>
        <v>0</v>
      </c>
      <c r="J143" s="186"/>
      <c r="K143" s="187">
        <f t="shared" si="9"/>
        <v>0</v>
      </c>
      <c r="L143" s="187">
        <v>21</v>
      </c>
      <c r="M143" s="187">
        <f t="shared" si="10"/>
        <v>0</v>
      </c>
      <c r="N143" s="187">
        <v>1E-3</v>
      </c>
      <c r="O143" s="187">
        <f t="shared" si="11"/>
        <v>0</v>
      </c>
      <c r="P143" s="187">
        <v>0</v>
      </c>
      <c r="Q143" s="187">
        <f t="shared" si="12"/>
        <v>0</v>
      </c>
      <c r="R143" s="187" t="s">
        <v>362</v>
      </c>
      <c r="S143" s="187" t="s">
        <v>152</v>
      </c>
      <c r="T143" s="188" t="s">
        <v>225</v>
      </c>
      <c r="U143" s="164">
        <v>0</v>
      </c>
      <c r="V143" s="164">
        <f t="shared" si="13"/>
        <v>0</v>
      </c>
      <c r="W143" s="164"/>
      <c r="X143" s="164" t="s">
        <v>363</v>
      </c>
      <c r="Y143" s="154"/>
      <c r="Z143" s="154"/>
      <c r="AA143" s="154"/>
      <c r="AB143" s="154"/>
      <c r="AC143" s="154"/>
      <c r="AD143" s="154"/>
      <c r="AE143" s="154"/>
      <c r="AF143" s="154"/>
      <c r="AG143" s="154" t="s">
        <v>364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ht="22.5" outlineLevel="1" x14ac:dyDescent="0.2">
      <c r="A144" s="182">
        <v>70</v>
      </c>
      <c r="B144" s="183" t="s">
        <v>369</v>
      </c>
      <c r="C144" s="193" t="s">
        <v>370</v>
      </c>
      <c r="D144" s="184" t="s">
        <v>150</v>
      </c>
      <c r="E144" s="185">
        <v>1</v>
      </c>
      <c r="F144" s="186"/>
      <c r="G144" s="187">
        <f t="shared" si="7"/>
        <v>0</v>
      </c>
      <c r="H144" s="186"/>
      <c r="I144" s="187">
        <f t="shared" si="8"/>
        <v>0</v>
      </c>
      <c r="J144" s="186"/>
      <c r="K144" s="187">
        <f t="shared" si="9"/>
        <v>0</v>
      </c>
      <c r="L144" s="187">
        <v>21</v>
      </c>
      <c r="M144" s="187">
        <f t="shared" si="10"/>
        <v>0</v>
      </c>
      <c r="N144" s="187">
        <v>1.1000000000000001E-3</v>
      </c>
      <c r="O144" s="187">
        <f t="shared" si="11"/>
        <v>0</v>
      </c>
      <c r="P144" s="187">
        <v>0</v>
      </c>
      <c r="Q144" s="187">
        <f t="shared" si="12"/>
        <v>0</v>
      </c>
      <c r="R144" s="187" t="s">
        <v>362</v>
      </c>
      <c r="S144" s="187" t="s">
        <v>152</v>
      </c>
      <c r="T144" s="188" t="s">
        <v>152</v>
      </c>
      <c r="U144" s="164">
        <v>0</v>
      </c>
      <c r="V144" s="164">
        <f t="shared" si="13"/>
        <v>0</v>
      </c>
      <c r="W144" s="164"/>
      <c r="X144" s="164" t="s">
        <v>363</v>
      </c>
      <c r="Y144" s="154"/>
      <c r="Z144" s="154"/>
      <c r="AA144" s="154"/>
      <c r="AB144" s="154"/>
      <c r="AC144" s="154"/>
      <c r="AD144" s="154"/>
      <c r="AE144" s="154"/>
      <c r="AF144" s="154"/>
      <c r="AG144" s="154" t="s">
        <v>364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82">
        <v>71</v>
      </c>
      <c r="B145" s="183" t="s">
        <v>371</v>
      </c>
      <c r="C145" s="193" t="s">
        <v>372</v>
      </c>
      <c r="D145" s="184" t="s">
        <v>150</v>
      </c>
      <c r="E145" s="185">
        <v>1</v>
      </c>
      <c r="F145" s="186"/>
      <c r="G145" s="187">
        <f t="shared" si="7"/>
        <v>0</v>
      </c>
      <c r="H145" s="186"/>
      <c r="I145" s="187">
        <f t="shared" si="8"/>
        <v>0</v>
      </c>
      <c r="J145" s="186"/>
      <c r="K145" s="187">
        <f t="shared" si="9"/>
        <v>0</v>
      </c>
      <c r="L145" s="187">
        <v>21</v>
      </c>
      <c r="M145" s="187">
        <f t="shared" si="10"/>
        <v>0</v>
      </c>
      <c r="N145" s="187">
        <v>0</v>
      </c>
      <c r="O145" s="187">
        <f t="shared" si="11"/>
        <v>0</v>
      </c>
      <c r="P145" s="187">
        <v>0</v>
      </c>
      <c r="Q145" s="187">
        <f t="shared" si="12"/>
        <v>0</v>
      </c>
      <c r="R145" s="187" t="s">
        <v>362</v>
      </c>
      <c r="S145" s="187" t="s">
        <v>152</v>
      </c>
      <c r="T145" s="188" t="s">
        <v>152</v>
      </c>
      <c r="U145" s="164">
        <v>0</v>
      </c>
      <c r="V145" s="164">
        <f t="shared" si="13"/>
        <v>0</v>
      </c>
      <c r="W145" s="164"/>
      <c r="X145" s="164" t="s">
        <v>363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364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ht="22.5" outlineLevel="1" x14ac:dyDescent="0.2">
      <c r="A146" s="175">
        <v>72</v>
      </c>
      <c r="B146" s="176" t="s">
        <v>373</v>
      </c>
      <c r="C146" s="194" t="s">
        <v>374</v>
      </c>
      <c r="D146" s="177" t="s">
        <v>150</v>
      </c>
      <c r="E146" s="178">
        <v>1</v>
      </c>
      <c r="F146" s="179"/>
      <c r="G146" s="180">
        <f t="shared" si="7"/>
        <v>0</v>
      </c>
      <c r="H146" s="179"/>
      <c r="I146" s="180">
        <f t="shared" si="8"/>
        <v>0</v>
      </c>
      <c r="J146" s="179"/>
      <c r="K146" s="180">
        <f t="shared" si="9"/>
        <v>0</v>
      </c>
      <c r="L146" s="180">
        <v>21</v>
      </c>
      <c r="M146" s="180">
        <f t="shared" si="10"/>
        <v>0</v>
      </c>
      <c r="N146" s="180">
        <v>0.01</v>
      </c>
      <c r="O146" s="180">
        <f t="shared" si="11"/>
        <v>0.01</v>
      </c>
      <c r="P146" s="180">
        <v>0</v>
      </c>
      <c r="Q146" s="180">
        <f t="shared" si="12"/>
        <v>0</v>
      </c>
      <c r="R146" s="180" t="s">
        <v>362</v>
      </c>
      <c r="S146" s="180" t="s">
        <v>152</v>
      </c>
      <c r="T146" s="181" t="s">
        <v>225</v>
      </c>
      <c r="U146" s="164">
        <v>0</v>
      </c>
      <c r="V146" s="164">
        <f t="shared" si="13"/>
        <v>0</v>
      </c>
      <c r="W146" s="164"/>
      <c r="X146" s="164" t="s">
        <v>363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364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61">
        <v>73</v>
      </c>
      <c r="B147" s="162" t="s">
        <v>375</v>
      </c>
      <c r="C147" s="196" t="s">
        <v>376</v>
      </c>
      <c r="D147" s="163" t="s">
        <v>0</v>
      </c>
      <c r="E147" s="190"/>
      <c r="F147" s="165"/>
      <c r="G147" s="164">
        <f t="shared" si="7"/>
        <v>0</v>
      </c>
      <c r="H147" s="165"/>
      <c r="I147" s="164">
        <f t="shared" si="8"/>
        <v>0</v>
      </c>
      <c r="J147" s="165"/>
      <c r="K147" s="164">
        <f t="shared" si="9"/>
        <v>0</v>
      </c>
      <c r="L147" s="164">
        <v>21</v>
      </c>
      <c r="M147" s="164">
        <f t="shared" si="10"/>
        <v>0</v>
      </c>
      <c r="N147" s="164">
        <v>0</v>
      </c>
      <c r="O147" s="164">
        <f t="shared" si="11"/>
        <v>0</v>
      </c>
      <c r="P147" s="164">
        <v>0</v>
      </c>
      <c r="Q147" s="164">
        <f t="shared" si="12"/>
        <v>0</v>
      </c>
      <c r="R147" s="164" t="s">
        <v>188</v>
      </c>
      <c r="S147" s="164" t="s">
        <v>152</v>
      </c>
      <c r="T147" s="164" t="s">
        <v>152</v>
      </c>
      <c r="U147" s="164">
        <v>0</v>
      </c>
      <c r="V147" s="164">
        <f t="shared" si="13"/>
        <v>0</v>
      </c>
      <c r="W147" s="164"/>
      <c r="X147" s="164" t="s">
        <v>323</v>
      </c>
      <c r="Y147" s="154"/>
      <c r="Z147" s="154"/>
      <c r="AA147" s="154"/>
      <c r="AB147" s="154"/>
      <c r="AC147" s="154"/>
      <c r="AD147" s="154"/>
      <c r="AE147" s="154"/>
      <c r="AF147" s="154"/>
      <c r="AG147" s="154" t="s">
        <v>324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61"/>
      <c r="B148" s="162"/>
      <c r="C148" s="258" t="s">
        <v>377</v>
      </c>
      <c r="D148" s="259"/>
      <c r="E148" s="259"/>
      <c r="F148" s="259"/>
      <c r="G148" s="259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54"/>
      <c r="Z148" s="154"/>
      <c r="AA148" s="154"/>
      <c r="AB148" s="154"/>
      <c r="AC148" s="154"/>
      <c r="AD148" s="154"/>
      <c r="AE148" s="154"/>
      <c r="AF148" s="154"/>
      <c r="AG148" s="154" t="s">
        <v>162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x14ac:dyDescent="0.2">
      <c r="A149" s="169" t="s">
        <v>146</v>
      </c>
      <c r="B149" s="170" t="s">
        <v>104</v>
      </c>
      <c r="C149" s="192" t="s">
        <v>105</v>
      </c>
      <c r="D149" s="171"/>
      <c r="E149" s="172"/>
      <c r="F149" s="173"/>
      <c r="G149" s="173">
        <f>SUMIF(AG150:AG150,"&lt;&gt;NOR",G150:G150)</f>
        <v>0</v>
      </c>
      <c r="H149" s="173"/>
      <c r="I149" s="173">
        <f>SUM(I150:I150)</f>
        <v>0</v>
      </c>
      <c r="J149" s="173"/>
      <c r="K149" s="173">
        <f>SUM(K150:K150)</f>
        <v>0</v>
      </c>
      <c r="L149" s="173"/>
      <c r="M149" s="173">
        <f>SUM(M150:M150)</f>
        <v>0</v>
      </c>
      <c r="N149" s="173"/>
      <c r="O149" s="173">
        <f>SUM(O150:O150)</f>
        <v>0</v>
      </c>
      <c r="P149" s="173"/>
      <c r="Q149" s="173">
        <f>SUM(Q150:Q150)</f>
        <v>0</v>
      </c>
      <c r="R149" s="173"/>
      <c r="S149" s="173"/>
      <c r="T149" s="174"/>
      <c r="U149" s="168"/>
      <c r="V149" s="168">
        <f>SUM(V150:V150)</f>
        <v>0</v>
      </c>
      <c r="W149" s="168"/>
      <c r="X149" s="168"/>
      <c r="AG149" t="s">
        <v>147</v>
      </c>
    </row>
    <row r="150" spans="1:60" outlineLevel="1" x14ac:dyDescent="0.2">
      <c r="A150" s="182">
        <v>74</v>
      </c>
      <c r="B150" s="183" t="s">
        <v>378</v>
      </c>
      <c r="C150" s="193" t="s">
        <v>379</v>
      </c>
      <c r="D150" s="184" t="s">
        <v>334</v>
      </c>
      <c r="E150" s="185">
        <v>1</v>
      </c>
      <c r="F150" s="186"/>
      <c r="G150" s="187">
        <f>ROUND(E150*F150,2)</f>
        <v>0</v>
      </c>
      <c r="H150" s="186"/>
      <c r="I150" s="187">
        <f>ROUND(E150*H150,2)</f>
        <v>0</v>
      </c>
      <c r="J150" s="186"/>
      <c r="K150" s="187">
        <f>ROUND(E150*J150,2)</f>
        <v>0</v>
      </c>
      <c r="L150" s="187">
        <v>21</v>
      </c>
      <c r="M150" s="187">
        <f>G150*(1+L150/100)</f>
        <v>0</v>
      </c>
      <c r="N150" s="187">
        <v>0</v>
      </c>
      <c r="O150" s="187">
        <f>ROUND(E150*N150,2)</f>
        <v>0</v>
      </c>
      <c r="P150" s="187">
        <v>0</v>
      </c>
      <c r="Q150" s="187">
        <f>ROUND(E150*P150,2)</f>
        <v>0</v>
      </c>
      <c r="R150" s="187"/>
      <c r="S150" s="187" t="s">
        <v>247</v>
      </c>
      <c r="T150" s="188" t="s">
        <v>225</v>
      </c>
      <c r="U150" s="164">
        <v>0</v>
      </c>
      <c r="V150" s="164">
        <f>ROUND(E150*U150,2)</f>
        <v>0</v>
      </c>
      <c r="W150" s="164"/>
      <c r="X150" s="164" t="s">
        <v>153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154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x14ac:dyDescent="0.2">
      <c r="A151" s="169" t="s">
        <v>146</v>
      </c>
      <c r="B151" s="170" t="s">
        <v>106</v>
      </c>
      <c r="C151" s="192" t="s">
        <v>107</v>
      </c>
      <c r="D151" s="171"/>
      <c r="E151" s="172"/>
      <c r="F151" s="173"/>
      <c r="G151" s="173">
        <f>SUMIF(AG152:AG157,"&lt;&gt;NOR",G152:G157)</f>
        <v>0</v>
      </c>
      <c r="H151" s="173"/>
      <c r="I151" s="173">
        <f>SUM(I152:I157)</f>
        <v>0</v>
      </c>
      <c r="J151" s="173"/>
      <c r="K151" s="173">
        <f>SUM(K152:K157)</f>
        <v>0</v>
      </c>
      <c r="L151" s="173"/>
      <c r="M151" s="173">
        <f>SUM(M152:M157)</f>
        <v>0</v>
      </c>
      <c r="N151" s="173"/>
      <c r="O151" s="173">
        <f>SUM(O152:O157)</f>
        <v>0.1</v>
      </c>
      <c r="P151" s="173"/>
      <c r="Q151" s="173">
        <f>SUM(Q152:Q157)</f>
        <v>0</v>
      </c>
      <c r="R151" s="173"/>
      <c r="S151" s="173"/>
      <c r="T151" s="174"/>
      <c r="U151" s="168"/>
      <c r="V151" s="168">
        <f>SUM(V152:V157)</f>
        <v>11.129999999999999</v>
      </c>
      <c r="W151" s="168"/>
      <c r="X151" s="168"/>
      <c r="AG151" t="s">
        <v>147</v>
      </c>
    </row>
    <row r="152" spans="1:60" ht="22.5" outlineLevel="1" x14ac:dyDescent="0.2">
      <c r="A152" s="182">
        <v>75</v>
      </c>
      <c r="B152" s="183" t="s">
        <v>380</v>
      </c>
      <c r="C152" s="193" t="s">
        <v>381</v>
      </c>
      <c r="D152" s="184" t="s">
        <v>150</v>
      </c>
      <c r="E152" s="185">
        <v>5</v>
      </c>
      <c r="F152" s="186"/>
      <c r="G152" s="187">
        <f>ROUND(E152*F152,2)</f>
        <v>0</v>
      </c>
      <c r="H152" s="186"/>
      <c r="I152" s="187">
        <f>ROUND(E152*H152,2)</f>
        <v>0</v>
      </c>
      <c r="J152" s="186"/>
      <c r="K152" s="187">
        <f>ROUND(E152*J152,2)</f>
        <v>0</v>
      </c>
      <c r="L152" s="187">
        <v>21</v>
      </c>
      <c r="M152" s="187">
        <f>G152*(1+L152/100)</f>
        <v>0</v>
      </c>
      <c r="N152" s="187">
        <v>0</v>
      </c>
      <c r="O152" s="187">
        <f>ROUND(E152*N152,2)</f>
        <v>0</v>
      </c>
      <c r="P152" s="187">
        <v>0</v>
      </c>
      <c r="Q152" s="187">
        <f>ROUND(E152*P152,2)</f>
        <v>0</v>
      </c>
      <c r="R152" s="187" t="s">
        <v>382</v>
      </c>
      <c r="S152" s="187" t="s">
        <v>152</v>
      </c>
      <c r="T152" s="188" t="s">
        <v>225</v>
      </c>
      <c r="U152" s="164">
        <v>1.45</v>
      </c>
      <c r="V152" s="164">
        <f>ROUND(E152*U152,2)</f>
        <v>7.25</v>
      </c>
      <c r="W152" s="164"/>
      <c r="X152" s="164" t="s">
        <v>153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383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82">
        <v>76</v>
      </c>
      <c r="B153" s="183" t="s">
        <v>384</v>
      </c>
      <c r="C153" s="193" t="s">
        <v>385</v>
      </c>
      <c r="D153" s="184" t="s">
        <v>150</v>
      </c>
      <c r="E153" s="185">
        <v>5</v>
      </c>
      <c r="F153" s="186"/>
      <c r="G153" s="187">
        <f>ROUND(E153*F153,2)</f>
        <v>0</v>
      </c>
      <c r="H153" s="186"/>
      <c r="I153" s="187">
        <f>ROUND(E153*H153,2)</f>
        <v>0</v>
      </c>
      <c r="J153" s="186"/>
      <c r="K153" s="187">
        <f>ROUND(E153*J153,2)</f>
        <v>0</v>
      </c>
      <c r="L153" s="187">
        <v>21</v>
      </c>
      <c r="M153" s="187">
        <f>G153*(1+L153/100)</f>
        <v>0</v>
      </c>
      <c r="N153" s="187">
        <v>0</v>
      </c>
      <c r="O153" s="187">
        <f>ROUND(E153*N153,2)</f>
        <v>0</v>
      </c>
      <c r="P153" s="187">
        <v>0</v>
      </c>
      <c r="Q153" s="187">
        <f>ROUND(E153*P153,2)</f>
        <v>0</v>
      </c>
      <c r="R153" s="187" t="s">
        <v>382</v>
      </c>
      <c r="S153" s="187" t="s">
        <v>152</v>
      </c>
      <c r="T153" s="188" t="s">
        <v>225</v>
      </c>
      <c r="U153" s="164">
        <v>0.77500000000000002</v>
      </c>
      <c r="V153" s="164">
        <f>ROUND(E153*U153,2)</f>
        <v>3.88</v>
      </c>
      <c r="W153" s="164"/>
      <c r="X153" s="164" t="s">
        <v>153</v>
      </c>
      <c r="Y153" s="154"/>
      <c r="Z153" s="154"/>
      <c r="AA153" s="154"/>
      <c r="AB153" s="154"/>
      <c r="AC153" s="154"/>
      <c r="AD153" s="154"/>
      <c r="AE153" s="154"/>
      <c r="AF153" s="154"/>
      <c r="AG153" s="154" t="s">
        <v>383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ht="22.5" outlineLevel="1" x14ac:dyDescent="0.2">
      <c r="A154" s="182">
        <v>77</v>
      </c>
      <c r="B154" s="183" t="s">
        <v>386</v>
      </c>
      <c r="C154" s="193" t="s">
        <v>387</v>
      </c>
      <c r="D154" s="184" t="s">
        <v>150</v>
      </c>
      <c r="E154" s="185">
        <v>5</v>
      </c>
      <c r="F154" s="186"/>
      <c r="G154" s="187">
        <f>ROUND(E154*F154,2)</f>
        <v>0</v>
      </c>
      <c r="H154" s="186"/>
      <c r="I154" s="187">
        <f>ROUND(E154*H154,2)</f>
        <v>0</v>
      </c>
      <c r="J154" s="186"/>
      <c r="K154" s="187">
        <f>ROUND(E154*J154,2)</f>
        <v>0</v>
      </c>
      <c r="L154" s="187">
        <v>21</v>
      </c>
      <c r="M154" s="187">
        <f>G154*(1+L154/100)</f>
        <v>0</v>
      </c>
      <c r="N154" s="187">
        <v>8.0000000000000004E-4</v>
      </c>
      <c r="O154" s="187">
        <f>ROUND(E154*N154,2)</f>
        <v>0</v>
      </c>
      <c r="P154" s="187">
        <v>0</v>
      </c>
      <c r="Q154" s="187">
        <f>ROUND(E154*P154,2)</f>
        <v>0</v>
      </c>
      <c r="R154" s="187" t="s">
        <v>362</v>
      </c>
      <c r="S154" s="187" t="s">
        <v>316</v>
      </c>
      <c r="T154" s="188" t="s">
        <v>225</v>
      </c>
      <c r="U154" s="164">
        <v>0</v>
      </c>
      <c r="V154" s="164">
        <f>ROUND(E154*U154,2)</f>
        <v>0</v>
      </c>
      <c r="W154" s="164"/>
      <c r="X154" s="164" t="s">
        <v>363</v>
      </c>
      <c r="Y154" s="154"/>
      <c r="Z154" s="154"/>
      <c r="AA154" s="154"/>
      <c r="AB154" s="154"/>
      <c r="AC154" s="154"/>
      <c r="AD154" s="154"/>
      <c r="AE154" s="154"/>
      <c r="AF154" s="154"/>
      <c r="AG154" s="154" t="s">
        <v>388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ht="22.5" outlineLevel="1" x14ac:dyDescent="0.2">
      <c r="A155" s="175">
        <v>78</v>
      </c>
      <c r="B155" s="176" t="s">
        <v>389</v>
      </c>
      <c r="C155" s="194" t="s">
        <v>390</v>
      </c>
      <c r="D155" s="177" t="s">
        <v>150</v>
      </c>
      <c r="E155" s="178">
        <v>5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80">
        <v>1.9E-2</v>
      </c>
      <c r="O155" s="180">
        <f>ROUND(E155*N155,2)</f>
        <v>0.1</v>
      </c>
      <c r="P155" s="180">
        <v>0</v>
      </c>
      <c r="Q155" s="180">
        <f>ROUND(E155*P155,2)</f>
        <v>0</v>
      </c>
      <c r="R155" s="180" t="s">
        <v>362</v>
      </c>
      <c r="S155" s="180" t="s">
        <v>152</v>
      </c>
      <c r="T155" s="181" t="s">
        <v>225</v>
      </c>
      <c r="U155" s="164">
        <v>0</v>
      </c>
      <c r="V155" s="164">
        <f>ROUND(E155*U155,2)</f>
        <v>0</v>
      </c>
      <c r="W155" s="164"/>
      <c r="X155" s="164" t="s">
        <v>363</v>
      </c>
      <c r="Y155" s="154"/>
      <c r="Z155" s="154"/>
      <c r="AA155" s="154"/>
      <c r="AB155" s="154"/>
      <c r="AC155" s="154"/>
      <c r="AD155" s="154"/>
      <c r="AE155" s="154"/>
      <c r="AF155" s="154"/>
      <c r="AG155" s="154" t="s">
        <v>388</v>
      </c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61">
        <v>79</v>
      </c>
      <c r="B156" s="162" t="s">
        <v>391</v>
      </c>
      <c r="C156" s="196" t="s">
        <v>392</v>
      </c>
      <c r="D156" s="163" t="s">
        <v>0</v>
      </c>
      <c r="E156" s="190"/>
      <c r="F156" s="165"/>
      <c r="G156" s="164">
        <f>ROUND(E156*F156,2)</f>
        <v>0</v>
      </c>
      <c r="H156" s="165"/>
      <c r="I156" s="164">
        <f>ROUND(E156*H156,2)</f>
        <v>0</v>
      </c>
      <c r="J156" s="165"/>
      <c r="K156" s="164">
        <f>ROUND(E156*J156,2)</f>
        <v>0</v>
      </c>
      <c r="L156" s="164">
        <v>21</v>
      </c>
      <c r="M156" s="164">
        <f>G156*(1+L156/100)</f>
        <v>0</v>
      </c>
      <c r="N156" s="164">
        <v>0</v>
      </c>
      <c r="O156" s="164">
        <f>ROUND(E156*N156,2)</f>
        <v>0</v>
      </c>
      <c r="P156" s="164">
        <v>0</v>
      </c>
      <c r="Q156" s="164">
        <f>ROUND(E156*P156,2)</f>
        <v>0</v>
      </c>
      <c r="R156" s="164" t="s">
        <v>382</v>
      </c>
      <c r="S156" s="164" t="s">
        <v>152</v>
      </c>
      <c r="T156" s="164" t="s">
        <v>152</v>
      </c>
      <c r="U156" s="164">
        <v>0</v>
      </c>
      <c r="V156" s="164">
        <f>ROUND(E156*U156,2)</f>
        <v>0</v>
      </c>
      <c r="W156" s="164"/>
      <c r="X156" s="164" t="s">
        <v>323</v>
      </c>
      <c r="Y156" s="154"/>
      <c r="Z156" s="154"/>
      <c r="AA156" s="154"/>
      <c r="AB156" s="154"/>
      <c r="AC156" s="154"/>
      <c r="AD156" s="154"/>
      <c r="AE156" s="154"/>
      <c r="AF156" s="154"/>
      <c r="AG156" s="154" t="s">
        <v>324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61"/>
      <c r="B157" s="162"/>
      <c r="C157" s="258" t="s">
        <v>393</v>
      </c>
      <c r="D157" s="259"/>
      <c r="E157" s="259"/>
      <c r="F157" s="259"/>
      <c r="G157" s="259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54"/>
      <c r="Z157" s="154"/>
      <c r="AA157" s="154"/>
      <c r="AB157" s="154"/>
      <c r="AC157" s="154"/>
      <c r="AD157" s="154"/>
      <c r="AE157" s="154"/>
      <c r="AF157" s="154"/>
      <c r="AG157" s="154" t="s">
        <v>162</v>
      </c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x14ac:dyDescent="0.2">
      <c r="A158" s="169" t="s">
        <v>146</v>
      </c>
      <c r="B158" s="170" t="s">
        <v>108</v>
      </c>
      <c r="C158" s="192" t="s">
        <v>109</v>
      </c>
      <c r="D158" s="171"/>
      <c r="E158" s="172"/>
      <c r="F158" s="173"/>
      <c r="G158" s="173">
        <f>SUMIF(AG159:AG164,"&lt;&gt;NOR",G159:G164)</f>
        <v>0</v>
      </c>
      <c r="H158" s="173"/>
      <c r="I158" s="173">
        <f>SUM(I159:I164)</f>
        <v>0</v>
      </c>
      <c r="J158" s="173"/>
      <c r="K158" s="173">
        <f>SUM(K159:K164)</f>
        <v>0</v>
      </c>
      <c r="L158" s="173"/>
      <c r="M158" s="173">
        <f>SUM(M159:M164)</f>
        <v>0</v>
      </c>
      <c r="N158" s="173"/>
      <c r="O158" s="173">
        <f>SUM(O159:O164)</f>
        <v>0.35</v>
      </c>
      <c r="P158" s="173"/>
      <c r="Q158" s="173">
        <f>SUM(Q159:Q164)</f>
        <v>0</v>
      </c>
      <c r="R158" s="173"/>
      <c r="S158" s="173"/>
      <c r="T158" s="174"/>
      <c r="U158" s="168"/>
      <c r="V158" s="168">
        <f>SUM(V159:V164)</f>
        <v>13.450000000000001</v>
      </c>
      <c r="W158" s="168"/>
      <c r="X158" s="168"/>
      <c r="AG158" t="s">
        <v>147</v>
      </c>
    </row>
    <row r="159" spans="1:60" ht="22.5" outlineLevel="1" x14ac:dyDescent="0.2">
      <c r="A159" s="182">
        <v>80</v>
      </c>
      <c r="B159" s="183" t="s">
        <v>394</v>
      </c>
      <c r="C159" s="193" t="s">
        <v>395</v>
      </c>
      <c r="D159" s="184" t="s">
        <v>167</v>
      </c>
      <c r="E159" s="185">
        <v>13.6</v>
      </c>
      <c r="F159" s="186"/>
      <c r="G159" s="187">
        <f>ROUND(E159*F159,2)</f>
        <v>0</v>
      </c>
      <c r="H159" s="186"/>
      <c r="I159" s="187">
        <f>ROUND(E159*H159,2)</f>
        <v>0</v>
      </c>
      <c r="J159" s="186"/>
      <c r="K159" s="187">
        <f>ROUND(E159*J159,2)</f>
        <v>0</v>
      </c>
      <c r="L159" s="187">
        <v>21</v>
      </c>
      <c r="M159" s="187">
        <f>G159*(1+L159/100)</f>
        <v>0</v>
      </c>
      <c r="N159" s="187">
        <v>4.7499999999999999E-3</v>
      </c>
      <c r="O159" s="187">
        <f>ROUND(E159*N159,2)</f>
        <v>0.06</v>
      </c>
      <c r="P159" s="187">
        <v>0</v>
      </c>
      <c r="Q159" s="187">
        <f>ROUND(E159*P159,2)</f>
        <v>0</v>
      </c>
      <c r="R159" s="187" t="s">
        <v>396</v>
      </c>
      <c r="S159" s="187" t="s">
        <v>152</v>
      </c>
      <c r="T159" s="188" t="s">
        <v>152</v>
      </c>
      <c r="U159" s="164">
        <v>0.97799999999999998</v>
      </c>
      <c r="V159" s="164">
        <f>ROUND(E159*U159,2)</f>
        <v>13.3</v>
      </c>
      <c r="W159" s="164"/>
      <c r="X159" s="164" t="s">
        <v>153</v>
      </c>
      <c r="Y159" s="154"/>
      <c r="Z159" s="154"/>
      <c r="AA159" s="154"/>
      <c r="AB159" s="154"/>
      <c r="AC159" s="154"/>
      <c r="AD159" s="154"/>
      <c r="AE159" s="154"/>
      <c r="AF159" s="154"/>
      <c r="AG159" s="154" t="s">
        <v>383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ht="33.75" outlineLevel="1" x14ac:dyDescent="0.2">
      <c r="A160" s="182">
        <v>81</v>
      </c>
      <c r="B160" s="183" t="s">
        <v>397</v>
      </c>
      <c r="C160" s="193" t="s">
        <v>398</v>
      </c>
      <c r="D160" s="184" t="s">
        <v>172</v>
      </c>
      <c r="E160" s="185">
        <v>1</v>
      </c>
      <c r="F160" s="186"/>
      <c r="G160" s="187">
        <f>ROUND(E160*F160,2)</f>
        <v>0</v>
      </c>
      <c r="H160" s="186"/>
      <c r="I160" s="187">
        <f>ROUND(E160*H160,2)</f>
        <v>0</v>
      </c>
      <c r="J160" s="186"/>
      <c r="K160" s="187">
        <f>ROUND(E160*J160,2)</f>
        <v>0</v>
      </c>
      <c r="L160" s="187">
        <v>21</v>
      </c>
      <c r="M160" s="187">
        <f>G160*(1+L160/100)</f>
        <v>0</v>
      </c>
      <c r="N160" s="187">
        <v>1.3999999999999999E-4</v>
      </c>
      <c r="O160" s="187">
        <f>ROUND(E160*N160,2)</f>
        <v>0</v>
      </c>
      <c r="P160" s="187">
        <v>0</v>
      </c>
      <c r="Q160" s="187">
        <f>ROUND(E160*P160,2)</f>
        <v>0</v>
      </c>
      <c r="R160" s="187" t="s">
        <v>396</v>
      </c>
      <c r="S160" s="187" t="s">
        <v>152</v>
      </c>
      <c r="T160" s="188" t="s">
        <v>152</v>
      </c>
      <c r="U160" s="164">
        <v>0.15</v>
      </c>
      <c r="V160" s="164">
        <f>ROUND(E160*U160,2)</f>
        <v>0.15</v>
      </c>
      <c r="W160" s="164"/>
      <c r="X160" s="164" t="s">
        <v>153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383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ht="22.5" outlineLevel="1" x14ac:dyDescent="0.2">
      <c r="A161" s="175">
        <v>82</v>
      </c>
      <c r="B161" s="176" t="s">
        <v>399</v>
      </c>
      <c r="C161" s="194" t="s">
        <v>400</v>
      </c>
      <c r="D161" s="177" t="s">
        <v>167</v>
      </c>
      <c r="E161" s="178">
        <v>14.96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80">
        <v>1.9199999999999998E-2</v>
      </c>
      <c r="O161" s="180">
        <f>ROUND(E161*N161,2)</f>
        <v>0.28999999999999998</v>
      </c>
      <c r="P161" s="180">
        <v>0</v>
      </c>
      <c r="Q161" s="180">
        <f>ROUND(E161*P161,2)</f>
        <v>0</v>
      </c>
      <c r="R161" s="180" t="s">
        <v>362</v>
      </c>
      <c r="S161" s="180" t="s">
        <v>152</v>
      </c>
      <c r="T161" s="181" t="s">
        <v>225</v>
      </c>
      <c r="U161" s="164">
        <v>0</v>
      </c>
      <c r="V161" s="164">
        <f>ROUND(E161*U161,2)</f>
        <v>0</v>
      </c>
      <c r="W161" s="164"/>
      <c r="X161" s="164" t="s">
        <v>363</v>
      </c>
      <c r="Y161" s="154"/>
      <c r="Z161" s="154"/>
      <c r="AA161" s="154"/>
      <c r="AB161" s="154"/>
      <c r="AC161" s="154"/>
      <c r="AD161" s="154"/>
      <c r="AE161" s="154"/>
      <c r="AF161" s="154"/>
      <c r="AG161" s="154" t="s">
        <v>388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61"/>
      <c r="B162" s="162"/>
      <c r="C162" s="195" t="s">
        <v>401</v>
      </c>
      <c r="D162" s="166"/>
      <c r="E162" s="167">
        <v>14.96</v>
      </c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54"/>
      <c r="Z162" s="154"/>
      <c r="AA162" s="154"/>
      <c r="AB162" s="154"/>
      <c r="AC162" s="154"/>
      <c r="AD162" s="154"/>
      <c r="AE162" s="154"/>
      <c r="AF162" s="154"/>
      <c r="AG162" s="154" t="s">
        <v>164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61">
        <v>83</v>
      </c>
      <c r="B163" s="162" t="s">
        <v>402</v>
      </c>
      <c r="C163" s="196" t="s">
        <v>403</v>
      </c>
      <c r="D163" s="163" t="s">
        <v>0</v>
      </c>
      <c r="E163" s="190"/>
      <c r="F163" s="165"/>
      <c r="G163" s="164">
        <f>ROUND(E163*F163,2)</f>
        <v>0</v>
      </c>
      <c r="H163" s="165"/>
      <c r="I163" s="164">
        <f>ROUND(E163*H163,2)</f>
        <v>0</v>
      </c>
      <c r="J163" s="165"/>
      <c r="K163" s="164">
        <f>ROUND(E163*J163,2)</f>
        <v>0</v>
      </c>
      <c r="L163" s="164">
        <v>21</v>
      </c>
      <c r="M163" s="164">
        <f>G163*(1+L163/100)</f>
        <v>0</v>
      </c>
      <c r="N163" s="164">
        <v>0</v>
      </c>
      <c r="O163" s="164">
        <f>ROUND(E163*N163,2)</f>
        <v>0</v>
      </c>
      <c r="P163" s="164">
        <v>0</v>
      </c>
      <c r="Q163" s="164">
        <f>ROUND(E163*P163,2)</f>
        <v>0</v>
      </c>
      <c r="R163" s="164" t="s">
        <v>396</v>
      </c>
      <c r="S163" s="164" t="s">
        <v>152</v>
      </c>
      <c r="T163" s="164" t="s">
        <v>152</v>
      </c>
      <c r="U163" s="164">
        <v>0</v>
      </c>
      <c r="V163" s="164">
        <f>ROUND(E163*U163,2)</f>
        <v>0</v>
      </c>
      <c r="W163" s="164"/>
      <c r="X163" s="164" t="s">
        <v>323</v>
      </c>
      <c r="Y163" s="154"/>
      <c r="Z163" s="154"/>
      <c r="AA163" s="154"/>
      <c r="AB163" s="154"/>
      <c r="AC163" s="154"/>
      <c r="AD163" s="154"/>
      <c r="AE163" s="154"/>
      <c r="AF163" s="154"/>
      <c r="AG163" s="154" t="s">
        <v>324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61"/>
      <c r="B164" s="162"/>
      <c r="C164" s="258" t="s">
        <v>393</v>
      </c>
      <c r="D164" s="259"/>
      <c r="E164" s="259"/>
      <c r="F164" s="259"/>
      <c r="G164" s="259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54"/>
      <c r="Z164" s="154"/>
      <c r="AA164" s="154"/>
      <c r="AB164" s="154"/>
      <c r="AC164" s="154"/>
      <c r="AD164" s="154"/>
      <c r="AE164" s="154"/>
      <c r="AF164" s="154"/>
      <c r="AG164" s="154" t="s">
        <v>162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x14ac:dyDescent="0.2">
      <c r="A165" s="169" t="s">
        <v>146</v>
      </c>
      <c r="B165" s="170" t="s">
        <v>110</v>
      </c>
      <c r="C165" s="192" t="s">
        <v>111</v>
      </c>
      <c r="D165" s="171"/>
      <c r="E165" s="172"/>
      <c r="F165" s="173"/>
      <c r="G165" s="173">
        <f>SUMIF(AG166:AG172,"&lt;&gt;NOR",G166:G172)</f>
        <v>0</v>
      </c>
      <c r="H165" s="173"/>
      <c r="I165" s="173">
        <f>SUM(I166:I172)</f>
        <v>0</v>
      </c>
      <c r="J165" s="173"/>
      <c r="K165" s="173">
        <f>SUM(K166:K172)</f>
        <v>0</v>
      </c>
      <c r="L165" s="173"/>
      <c r="M165" s="173">
        <f>SUM(M166:M172)</f>
        <v>0</v>
      </c>
      <c r="N165" s="173"/>
      <c r="O165" s="173">
        <f>SUM(O166:O172)</f>
        <v>0.93</v>
      </c>
      <c r="P165" s="173"/>
      <c r="Q165" s="173">
        <f>SUM(Q166:Q172)</f>
        <v>0</v>
      </c>
      <c r="R165" s="173"/>
      <c r="S165" s="173"/>
      <c r="T165" s="174"/>
      <c r="U165" s="168"/>
      <c r="V165" s="168">
        <f>SUM(V166:V172)</f>
        <v>53.97</v>
      </c>
      <c r="W165" s="168"/>
      <c r="X165" s="168"/>
      <c r="AG165" t="s">
        <v>147</v>
      </c>
    </row>
    <row r="166" spans="1:60" ht="22.5" outlineLevel="1" x14ac:dyDescent="0.2">
      <c r="A166" s="175">
        <v>84</v>
      </c>
      <c r="B166" s="176" t="s">
        <v>404</v>
      </c>
      <c r="C166" s="194" t="s">
        <v>405</v>
      </c>
      <c r="D166" s="177" t="s">
        <v>167</v>
      </c>
      <c r="E166" s="178">
        <v>54.842500000000001</v>
      </c>
      <c r="F166" s="179"/>
      <c r="G166" s="180">
        <f>ROUND(E166*F166,2)</f>
        <v>0</v>
      </c>
      <c r="H166" s="179"/>
      <c r="I166" s="180">
        <f>ROUND(E166*H166,2)</f>
        <v>0</v>
      </c>
      <c r="J166" s="179"/>
      <c r="K166" s="180">
        <f>ROUND(E166*J166,2)</f>
        <v>0</v>
      </c>
      <c r="L166" s="180">
        <v>21</v>
      </c>
      <c r="M166" s="180">
        <f>G166*(1+L166/100)</f>
        <v>0</v>
      </c>
      <c r="N166" s="180">
        <v>3.1900000000000001E-3</v>
      </c>
      <c r="O166" s="180">
        <f>ROUND(E166*N166,2)</f>
        <v>0.17</v>
      </c>
      <c r="P166" s="180">
        <v>0</v>
      </c>
      <c r="Q166" s="180">
        <f>ROUND(E166*P166,2)</f>
        <v>0</v>
      </c>
      <c r="R166" s="180" t="s">
        <v>396</v>
      </c>
      <c r="S166" s="180" t="s">
        <v>152</v>
      </c>
      <c r="T166" s="181" t="s">
        <v>152</v>
      </c>
      <c r="U166" s="164">
        <v>0.98399999999999999</v>
      </c>
      <c r="V166" s="164">
        <f>ROUND(E166*U166,2)</f>
        <v>53.97</v>
      </c>
      <c r="W166" s="164"/>
      <c r="X166" s="164" t="s">
        <v>153</v>
      </c>
      <c r="Y166" s="154"/>
      <c r="Z166" s="154"/>
      <c r="AA166" s="154"/>
      <c r="AB166" s="154"/>
      <c r="AC166" s="154"/>
      <c r="AD166" s="154"/>
      <c r="AE166" s="154"/>
      <c r="AF166" s="154"/>
      <c r="AG166" s="154" t="s">
        <v>154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61"/>
      <c r="B167" s="162"/>
      <c r="C167" s="195" t="s">
        <v>219</v>
      </c>
      <c r="D167" s="166"/>
      <c r="E167" s="167">
        <v>39.869999999999997</v>
      </c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54"/>
      <c r="Z167" s="154"/>
      <c r="AA167" s="154"/>
      <c r="AB167" s="154"/>
      <c r="AC167" s="154"/>
      <c r="AD167" s="154"/>
      <c r="AE167" s="154"/>
      <c r="AF167" s="154"/>
      <c r="AG167" s="154" t="s">
        <v>164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61"/>
      <c r="B168" s="162"/>
      <c r="C168" s="195" t="s">
        <v>220</v>
      </c>
      <c r="D168" s="166"/>
      <c r="E168" s="167">
        <v>14.574999999999999</v>
      </c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164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61"/>
      <c r="B169" s="162"/>
      <c r="C169" s="195" t="s">
        <v>406</v>
      </c>
      <c r="D169" s="166"/>
      <c r="E169" s="167">
        <v>0.39750000000000002</v>
      </c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164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75">
        <v>85</v>
      </c>
      <c r="B170" s="176" t="s">
        <v>407</v>
      </c>
      <c r="C170" s="194" t="s">
        <v>408</v>
      </c>
      <c r="D170" s="177" t="s">
        <v>167</v>
      </c>
      <c r="E170" s="178">
        <v>60.323999999999998</v>
      </c>
      <c r="F170" s="179"/>
      <c r="G170" s="180">
        <f>ROUND(E170*F170,2)</f>
        <v>0</v>
      </c>
      <c r="H170" s="179"/>
      <c r="I170" s="180">
        <f>ROUND(E170*H170,2)</f>
        <v>0</v>
      </c>
      <c r="J170" s="179"/>
      <c r="K170" s="180">
        <f>ROUND(E170*J170,2)</f>
        <v>0</v>
      </c>
      <c r="L170" s="180">
        <v>21</v>
      </c>
      <c r="M170" s="180">
        <f>G170*(1+L170/100)</f>
        <v>0</v>
      </c>
      <c r="N170" s="180">
        <v>1.26E-2</v>
      </c>
      <c r="O170" s="180">
        <f>ROUND(E170*N170,2)</f>
        <v>0.76</v>
      </c>
      <c r="P170" s="180">
        <v>0</v>
      </c>
      <c r="Q170" s="180">
        <f>ROUND(E170*P170,2)</f>
        <v>0</v>
      </c>
      <c r="R170" s="180" t="s">
        <v>362</v>
      </c>
      <c r="S170" s="180" t="s">
        <v>152</v>
      </c>
      <c r="T170" s="181" t="s">
        <v>225</v>
      </c>
      <c r="U170" s="164">
        <v>0</v>
      </c>
      <c r="V170" s="164">
        <f>ROUND(E170*U170,2)</f>
        <v>0</v>
      </c>
      <c r="W170" s="164"/>
      <c r="X170" s="164" t="s">
        <v>363</v>
      </c>
      <c r="Y170" s="154"/>
      <c r="Z170" s="154"/>
      <c r="AA170" s="154"/>
      <c r="AB170" s="154"/>
      <c r="AC170" s="154"/>
      <c r="AD170" s="154"/>
      <c r="AE170" s="154"/>
      <c r="AF170" s="154"/>
      <c r="AG170" s="154" t="s">
        <v>364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61"/>
      <c r="B171" s="162"/>
      <c r="C171" s="195" t="s">
        <v>409</v>
      </c>
      <c r="D171" s="166"/>
      <c r="E171" s="167">
        <v>60.323999999999998</v>
      </c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164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61">
        <v>86</v>
      </c>
      <c r="B172" s="162" t="s">
        <v>410</v>
      </c>
      <c r="C172" s="196" t="s">
        <v>411</v>
      </c>
      <c r="D172" s="163" t="s">
        <v>0</v>
      </c>
      <c r="E172" s="190"/>
      <c r="F172" s="165"/>
      <c r="G172" s="164">
        <f>ROUND(E172*F172,2)</f>
        <v>0</v>
      </c>
      <c r="H172" s="165"/>
      <c r="I172" s="164">
        <f>ROUND(E172*H172,2)</f>
        <v>0</v>
      </c>
      <c r="J172" s="165"/>
      <c r="K172" s="164">
        <f>ROUND(E172*J172,2)</f>
        <v>0</v>
      </c>
      <c r="L172" s="164">
        <v>21</v>
      </c>
      <c r="M172" s="164">
        <f>G172*(1+L172/100)</f>
        <v>0</v>
      </c>
      <c r="N172" s="164">
        <v>0</v>
      </c>
      <c r="O172" s="164">
        <f>ROUND(E172*N172,2)</f>
        <v>0</v>
      </c>
      <c r="P172" s="164">
        <v>0</v>
      </c>
      <c r="Q172" s="164">
        <f>ROUND(E172*P172,2)</f>
        <v>0</v>
      </c>
      <c r="R172" s="164" t="s">
        <v>396</v>
      </c>
      <c r="S172" s="164" t="s">
        <v>152</v>
      </c>
      <c r="T172" s="164" t="s">
        <v>152</v>
      </c>
      <c r="U172" s="164">
        <v>0</v>
      </c>
      <c r="V172" s="164">
        <f>ROUND(E172*U172,2)</f>
        <v>0</v>
      </c>
      <c r="W172" s="164"/>
      <c r="X172" s="164" t="s">
        <v>323</v>
      </c>
      <c r="Y172" s="154"/>
      <c r="Z172" s="154"/>
      <c r="AA172" s="154"/>
      <c r="AB172" s="154"/>
      <c r="AC172" s="154"/>
      <c r="AD172" s="154"/>
      <c r="AE172" s="154"/>
      <c r="AF172" s="154"/>
      <c r="AG172" s="154" t="s">
        <v>324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x14ac:dyDescent="0.2">
      <c r="A173" s="169" t="s">
        <v>146</v>
      </c>
      <c r="B173" s="170" t="s">
        <v>112</v>
      </c>
      <c r="C173" s="192" t="s">
        <v>113</v>
      </c>
      <c r="D173" s="171"/>
      <c r="E173" s="172"/>
      <c r="F173" s="173"/>
      <c r="G173" s="173">
        <f>SUMIF(AG174:AG175,"&lt;&gt;NOR",G174:G175)</f>
        <v>0</v>
      </c>
      <c r="H173" s="173"/>
      <c r="I173" s="173">
        <f>SUM(I174:I175)</f>
        <v>0</v>
      </c>
      <c r="J173" s="173"/>
      <c r="K173" s="173">
        <f>SUM(K174:K175)</f>
        <v>0</v>
      </c>
      <c r="L173" s="173"/>
      <c r="M173" s="173">
        <f>SUM(M174:M175)</f>
        <v>0</v>
      </c>
      <c r="N173" s="173"/>
      <c r="O173" s="173">
        <f>SUM(O174:O175)</f>
        <v>0</v>
      </c>
      <c r="P173" s="173"/>
      <c r="Q173" s="173">
        <f>SUM(Q174:Q175)</f>
        <v>0</v>
      </c>
      <c r="R173" s="173"/>
      <c r="S173" s="173"/>
      <c r="T173" s="174"/>
      <c r="U173" s="168"/>
      <c r="V173" s="168">
        <f>SUM(V174:V175)</f>
        <v>3.02</v>
      </c>
      <c r="W173" s="168"/>
      <c r="X173" s="168"/>
      <c r="AG173" t="s">
        <v>147</v>
      </c>
    </row>
    <row r="174" spans="1:60" outlineLevel="1" x14ac:dyDescent="0.2">
      <c r="A174" s="175">
        <v>87</v>
      </c>
      <c r="B174" s="176" t="s">
        <v>412</v>
      </c>
      <c r="C174" s="194" t="s">
        <v>413</v>
      </c>
      <c r="D174" s="177" t="s">
        <v>167</v>
      </c>
      <c r="E174" s="178">
        <v>7.5</v>
      </c>
      <c r="F174" s="179"/>
      <c r="G174" s="180">
        <f>ROUND(E174*F174,2)</f>
        <v>0</v>
      </c>
      <c r="H174" s="179"/>
      <c r="I174" s="180">
        <f>ROUND(E174*H174,2)</f>
        <v>0</v>
      </c>
      <c r="J174" s="179"/>
      <c r="K174" s="180">
        <f>ROUND(E174*J174,2)</f>
        <v>0</v>
      </c>
      <c r="L174" s="180">
        <v>21</v>
      </c>
      <c r="M174" s="180">
        <f>G174*(1+L174/100)</f>
        <v>0</v>
      </c>
      <c r="N174" s="180">
        <v>3.1E-4</v>
      </c>
      <c r="O174" s="180">
        <f>ROUND(E174*N174,2)</f>
        <v>0</v>
      </c>
      <c r="P174" s="180">
        <v>0</v>
      </c>
      <c r="Q174" s="180">
        <f>ROUND(E174*P174,2)</f>
        <v>0</v>
      </c>
      <c r="R174" s="180" t="s">
        <v>414</v>
      </c>
      <c r="S174" s="180" t="s">
        <v>152</v>
      </c>
      <c r="T174" s="181" t="s">
        <v>152</v>
      </c>
      <c r="U174" s="164">
        <v>0.40300000000000002</v>
      </c>
      <c r="V174" s="164">
        <f>ROUND(E174*U174,2)</f>
        <v>3.02</v>
      </c>
      <c r="W174" s="164"/>
      <c r="X174" s="164" t="s">
        <v>153</v>
      </c>
      <c r="Y174" s="154"/>
      <c r="Z174" s="154"/>
      <c r="AA174" s="154"/>
      <c r="AB174" s="154"/>
      <c r="AC174" s="154"/>
      <c r="AD174" s="154"/>
      <c r="AE174" s="154"/>
      <c r="AF174" s="154"/>
      <c r="AG174" s="154" t="s">
        <v>383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61"/>
      <c r="B175" s="162"/>
      <c r="C175" s="195" t="s">
        <v>415</v>
      </c>
      <c r="D175" s="166"/>
      <c r="E175" s="167">
        <v>7.5</v>
      </c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164</v>
      </c>
      <c r="AH175" s="154">
        <v>0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x14ac:dyDescent="0.2">
      <c r="A176" s="169" t="s">
        <v>146</v>
      </c>
      <c r="B176" s="170" t="s">
        <v>114</v>
      </c>
      <c r="C176" s="192" t="s">
        <v>115</v>
      </c>
      <c r="D176" s="171"/>
      <c r="E176" s="172"/>
      <c r="F176" s="173"/>
      <c r="G176" s="173">
        <f>SUMIF(AG177:AG177,"&lt;&gt;NOR",G177:G177)</f>
        <v>0</v>
      </c>
      <c r="H176" s="173"/>
      <c r="I176" s="173">
        <f>SUM(I177:I177)</f>
        <v>0</v>
      </c>
      <c r="J176" s="173"/>
      <c r="K176" s="173">
        <f>SUM(K177:K177)</f>
        <v>0</v>
      </c>
      <c r="L176" s="173"/>
      <c r="M176" s="173">
        <f>SUM(M177:M177)</f>
        <v>0</v>
      </c>
      <c r="N176" s="173"/>
      <c r="O176" s="173">
        <f>SUM(O177:O177)</f>
        <v>0.04</v>
      </c>
      <c r="P176" s="173"/>
      <c r="Q176" s="173">
        <f>SUM(Q177:Q177)</f>
        <v>0</v>
      </c>
      <c r="R176" s="173"/>
      <c r="S176" s="173"/>
      <c r="T176" s="174"/>
      <c r="U176" s="168"/>
      <c r="V176" s="168">
        <f>SUM(V177:V177)</f>
        <v>8.91</v>
      </c>
      <c r="W176" s="168"/>
      <c r="X176" s="168"/>
      <c r="AG176" t="s">
        <v>147</v>
      </c>
    </row>
    <row r="177" spans="1:60" ht="22.5" outlineLevel="1" x14ac:dyDescent="0.2">
      <c r="A177" s="182">
        <v>88</v>
      </c>
      <c r="B177" s="183" t="s">
        <v>416</v>
      </c>
      <c r="C177" s="193" t="s">
        <v>417</v>
      </c>
      <c r="D177" s="184" t="s">
        <v>167</v>
      </c>
      <c r="E177" s="185">
        <v>66.3</v>
      </c>
      <c r="F177" s="186"/>
      <c r="G177" s="187">
        <f>ROUND(E177*F177,2)</f>
        <v>0</v>
      </c>
      <c r="H177" s="186"/>
      <c r="I177" s="187">
        <f>ROUND(E177*H177,2)</f>
        <v>0</v>
      </c>
      <c r="J177" s="186"/>
      <c r="K177" s="187">
        <f>ROUND(E177*J177,2)</f>
        <v>0</v>
      </c>
      <c r="L177" s="187">
        <v>21</v>
      </c>
      <c r="M177" s="187">
        <f>G177*(1+L177/100)</f>
        <v>0</v>
      </c>
      <c r="N177" s="187">
        <v>6.4000000000000005E-4</v>
      </c>
      <c r="O177" s="187">
        <f>ROUND(E177*N177,2)</f>
        <v>0.04</v>
      </c>
      <c r="P177" s="187">
        <v>0</v>
      </c>
      <c r="Q177" s="187">
        <f>ROUND(E177*P177,2)</f>
        <v>0</v>
      </c>
      <c r="R177" s="187" t="s">
        <v>304</v>
      </c>
      <c r="S177" s="187" t="s">
        <v>152</v>
      </c>
      <c r="T177" s="188" t="s">
        <v>152</v>
      </c>
      <c r="U177" s="164">
        <v>0.13439999999999999</v>
      </c>
      <c r="V177" s="164">
        <f>ROUND(E177*U177,2)</f>
        <v>8.91</v>
      </c>
      <c r="W177" s="164"/>
      <c r="X177" s="164" t="s">
        <v>153</v>
      </c>
      <c r="Y177" s="154"/>
      <c r="Z177" s="154"/>
      <c r="AA177" s="154"/>
      <c r="AB177" s="154"/>
      <c r="AC177" s="154"/>
      <c r="AD177" s="154"/>
      <c r="AE177" s="154"/>
      <c r="AF177" s="154"/>
      <c r="AG177" s="154" t="s">
        <v>383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x14ac:dyDescent="0.2">
      <c r="A178" s="169" t="s">
        <v>146</v>
      </c>
      <c r="B178" s="170" t="s">
        <v>116</v>
      </c>
      <c r="C178" s="192" t="s">
        <v>117</v>
      </c>
      <c r="D178" s="171"/>
      <c r="E178" s="172"/>
      <c r="F178" s="173"/>
      <c r="G178" s="173">
        <f>SUMIF(AG179:AG179,"&lt;&gt;NOR",G179:G179)</f>
        <v>0</v>
      </c>
      <c r="H178" s="173"/>
      <c r="I178" s="173">
        <f>SUM(I179:I179)</f>
        <v>0</v>
      </c>
      <c r="J178" s="173"/>
      <c r="K178" s="173">
        <f>SUM(K179:K179)</f>
        <v>0</v>
      </c>
      <c r="L178" s="173"/>
      <c r="M178" s="173">
        <f>SUM(M179:M179)</f>
        <v>0</v>
      </c>
      <c r="N178" s="173"/>
      <c r="O178" s="173">
        <f>SUM(O179:O179)</f>
        <v>0</v>
      </c>
      <c r="P178" s="173"/>
      <c r="Q178" s="173">
        <f>SUM(Q179:Q179)</f>
        <v>0</v>
      </c>
      <c r="R178" s="173"/>
      <c r="S178" s="173"/>
      <c r="T178" s="174"/>
      <c r="U178" s="168"/>
      <c r="V178" s="168">
        <f>SUM(V179:V179)</f>
        <v>0</v>
      </c>
      <c r="W178" s="168"/>
      <c r="X178" s="168"/>
      <c r="AG178" t="s">
        <v>147</v>
      </c>
    </row>
    <row r="179" spans="1:60" outlineLevel="1" x14ac:dyDescent="0.2">
      <c r="A179" s="182">
        <v>89</v>
      </c>
      <c r="B179" s="183" t="s">
        <v>418</v>
      </c>
      <c r="C179" s="193" t="s">
        <v>419</v>
      </c>
      <c r="D179" s="184" t="s">
        <v>334</v>
      </c>
      <c r="E179" s="185">
        <v>1</v>
      </c>
      <c r="F179" s="186"/>
      <c r="G179" s="187">
        <f>ROUND(E179*F179,2)</f>
        <v>0</v>
      </c>
      <c r="H179" s="186"/>
      <c r="I179" s="187">
        <f>ROUND(E179*H179,2)</f>
        <v>0</v>
      </c>
      <c r="J179" s="186"/>
      <c r="K179" s="187">
        <f>ROUND(E179*J179,2)</f>
        <v>0</v>
      </c>
      <c r="L179" s="187">
        <v>21</v>
      </c>
      <c r="M179" s="187">
        <f>G179*(1+L179/100)</f>
        <v>0</v>
      </c>
      <c r="N179" s="187">
        <v>0</v>
      </c>
      <c r="O179" s="187">
        <f>ROUND(E179*N179,2)</f>
        <v>0</v>
      </c>
      <c r="P179" s="187">
        <v>0</v>
      </c>
      <c r="Q179" s="187">
        <f>ROUND(E179*P179,2)</f>
        <v>0</v>
      </c>
      <c r="R179" s="187"/>
      <c r="S179" s="187" t="s">
        <v>247</v>
      </c>
      <c r="T179" s="188" t="s">
        <v>225</v>
      </c>
      <c r="U179" s="164">
        <v>0</v>
      </c>
      <c r="V179" s="164">
        <f>ROUND(E179*U179,2)</f>
        <v>0</v>
      </c>
      <c r="W179" s="164"/>
      <c r="X179" s="164" t="s">
        <v>153</v>
      </c>
      <c r="Y179" s="154"/>
      <c r="Z179" s="154"/>
      <c r="AA179" s="154"/>
      <c r="AB179" s="154"/>
      <c r="AC179" s="154"/>
      <c r="AD179" s="154"/>
      <c r="AE179" s="154"/>
      <c r="AF179" s="154"/>
      <c r="AG179" s="154" t="s">
        <v>154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x14ac:dyDescent="0.2">
      <c r="A180" s="169" t="s">
        <v>146</v>
      </c>
      <c r="B180" s="170" t="s">
        <v>118</v>
      </c>
      <c r="C180" s="192" t="s">
        <v>27</v>
      </c>
      <c r="D180" s="171"/>
      <c r="E180" s="172"/>
      <c r="F180" s="173"/>
      <c r="G180" s="173">
        <f>SUMIF(AG181:AG181,"&lt;&gt;NOR",G181:G181)</f>
        <v>0</v>
      </c>
      <c r="H180" s="173"/>
      <c r="I180" s="173">
        <f>SUM(I181:I181)</f>
        <v>0</v>
      </c>
      <c r="J180" s="173"/>
      <c r="K180" s="173">
        <f>SUM(K181:K181)</f>
        <v>0</v>
      </c>
      <c r="L180" s="173"/>
      <c r="M180" s="173">
        <f>SUM(M181:M181)</f>
        <v>0</v>
      </c>
      <c r="N180" s="173"/>
      <c r="O180" s="173">
        <f>SUM(O181:O181)</f>
        <v>0</v>
      </c>
      <c r="P180" s="173"/>
      <c r="Q180" s="173">
        <f>SUM(Q181:Q181)</f>
        <v>0</v>
      </c>
      <c r="R180" s="173"/>
      <c r="S180" s="173"/>
      <c r="T180" s="174"/>
      <c r="U180" s="168"/>
      <c r="V180" s="168">
        <f>SUM(V181:V181)</f>
        <v>0</v>
      </c>
      <c r="W180" s="168"/>
      <c r="X180" s="168"/>
      <c r="AG180" t="s">
        <v>147</v>
      </c>
    </row>
    <row r="181" spans="1:60" outlineLevel="1" x14ac:dyDescent="0.2">
      <c r="A181" s="175">
        <v>90</v>
      </c>
      <c r="B181" s="176" t="s">
        <v>420</v>
      </c>
      <c r="C181" s="194" t="s">
        <v>421</v>
      </c>
      <c r="D181" s="177" t="s">
        <v>422</v>
      </c>
      <c r="E181" s="178">
        <v>1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0"/>
      <c r="S181" s="180" t="s">
        <v>152</v>
      </c>
      <c r="T181" s="181" t="s">
        <v>225</v>
      </c>
      <c r="U181" s="164">
        <v>0</v>
      </c>
      <c r="V181" s="164">
        <f>ROUND(E181*U181,2)</f>
        <v>0</v>
      </c>
      <c r="W181" s="164"/>
      <c r="X181" s="164" t="s">
        <v>423</v>
      </c>
      <c r="Y181" s="154"/>
      <c r="Z181" s="154"/>
      <c r="AA181" s="154"/>
      <c r="AB181" s="154"/>
      <c r="AC181" s="154"/>
      <c r="AD181" s="154"/>
      <c r="AE181" s="154"/>
      <c r="AF181" s="154"/>
      <c r="AG181" s="154" t="s">
        <v>424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x14ac:dyDescent="0.2">
      <c r="A182" s="3"/>
      <c r="B182" s="4"/>
      <c r="C182" s="197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133</v>
      </c>
    </row>
    <row r="183" spans="1:60" x14ac:dyDescent="0.2">
      <c r="A183" s="157"/>
      <c r="B183" s="158" t="s">
        <v>29</v>
      </c>
      <c r="C183" s="198"/>
      <c r="D183" s="159"/>
      <c r="E183" s="160"/>
      <c r="F183" s="160"/>
      <c r="G183" s="191">
        <f>G8+G29+G65+G72+G74+G76+G78+G119+G122+G125+G127+G149+G151+G158+G165+G173+G176+G178+G180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425</v>
      </c>
    </row>
    <row r="184" spans="1:60" x14ac:dyDescent="0.2">
      <c r="C184" s="199"/>
      <c r="D184" s="10"/>
      <c r="AG184" t="s">
        <v>426</v>
      </c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34">
    <mergeCell ref="C33:G33"/>
    <mergeCell ref="A1:G1"/>
    <mergeCell ref="C2:G2"/>
    <mergeCell ref="C3:G3"/>
    <mergeCell ref="C4:G4"/>
    <mergeCell ref="C12:G12"/>
    <mergeCell ref="C15:G15"/>
    <mergeCell ref="C18:G18"/>
    <mergeCell ref="C21:G21"/>
    <mergeCell ref="C24:G24"/>
    <mergeCell ref="C26:G26"/>
    <mergeCell ref="C31:G31"/>
    <mergeCell ref="C80:G80"/>
    <mergeCell ref="C37:G37"/>
    <mergeCell ref="C39:G39"/>
    <mergeCell ref="C41:G41"/>
    <mergeCell ref="C48:G48"/>
    <mergeCell ref="C51:G51"/>
    <mergeCell ref="C55:G55"/>
    <mergeCell ref="C57:G57"/>
    <mergeCell ref="C61:G61"/>
    <mergeCell ref="C64:G64"/>
    <mergeCell ref="C67:G67"/>
    <mergeCell ref="C70:G70"/>
    <mergeCell ref="C129:G129"/>
    <mergeCell ref="C148:G148"/>
    <mergeCell ref="C157:G157"/>
    <mergeCell ref="C164:G164"/>
    <mergeCell ref="C87:G87"/>
    <mergeCell ref="C90:G90"/>
    <mergeCell ref="C95:G95"/>
    <mergeCell ref="C99:G99"/>
    <mergeCell ref="C103:G103"/>
    <mergeCell ref="C121:G1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120</v>
      </c>
      <c r="B1" s="260"/>
      <c r="C1" s="260"/>
      <c r="D1" s="260"/>
      <c r="E1" s="260"/>
      <c r="F1" s="260"/>
      <c r="G1" s="260"/>
      <c r="AG1" t="s">
        <v>121</v>
      </c>
    </row>
    <row r="2" spans="1:60" ht="24.95" customHeight="1" x14ac:dyDescent="0.2">
      <c r="A2" s="146" t="s">
        <v>7</v>
      </c>
      <c r="B2" s="49"/>
      <c r="C2" s="261" t="s">
        <v>43</v>
      </c>
      <c r="D2" s="262"/>
      <c r="E2" s="262"/>
      <c r="F2" s="262"/>
      <c r="G2" s="263"/>
      <c r="AG2" t="s">
        <v>122</v>
      </c>
    </row>
    <row r="3" spans="1:60" ht="24.95" customHeight="1" x14ac:dyDescent="0.2">
      <c r="A3" s="146" t="s">
        <v>8</v>
      </c>
      <c r="B3" s="49" t="s">
        <v>51</v>
      </c>
      <c r="C3" s="261" t="s">
        <v>52</v>
      </c>
      <c r="D3" s="262"/>
      <c r="E3" s="262"/>
      <c r="F3" s="262"/>
      <c r="G3" s="263"/>
      <c r="AC3" s="128" t="s">
        <v>122</v>
      </c>
      <c r="AG3" t="s">
        <v>123</v>
      </c>
    </row>
    <row r="4" spans="1:60" ht="24.95" customHeight="1" x14ac:dyDescent="0.2">
      <c r="A4" s="147" t="s">
        <v>9</v>
      </c>
      <c r="B4" s="148" t="s">
        <v>54</v>
      </c>
      <c r="C4" s="264" t="s">
        <v>55</v>
      </c>
      <c r="D4" s="265"/>
      <c r="E4" s="265"/>
      <c r="F4" s="265"/>
      <c r="G4" s="266"/>
      <c r="AG4" t="s">
        <v>124</v>
      </c>
    </row>
    <row r="5" spans="1:60" x14ac:dyDescent="0.2">
      <c r="D5" s="10"/>
    </row>
    <row r="6" spans="1:60" ht="38.25" x14ac:dyDescent="0.2">
      <c r="A6" s="150" t="s">
        <v>125</v>
      </c>
      <c r="B6" s="152" t="s">
        <v>126</v>
      </c>
      <c r="C6" s="152" t="s">
        <v>127</v>
      </c>
      <c r="D6" s="151" t="s">
        <v>128</v>
      </c>
      <c r="E6" s="150" t="s">
        <v>129</v>
      </c>
      <c r="F6" s="149" t="s">
        <v>130</v>
      </c>
      <c r="G6" s="150" t="s">
        <v>29</v>
      </c>
      <c r="H6" s="153" t="s">
        <v>30</v>
      </c>
      <c r="I6" s="153" t="s">
        <v>131</v>
      </c>
      <c r="J6" s="153" t="s">
        <v>31</v>
      </c>
      <c r="K6" s="153" t="s">
        <v>132</v>
      </c>
      <c r="L6" s="153" t="s">
        <v>133</v>
      </c>
      <c r="M6" s="153" t="s">
        <v>134</v>
      </c>
      <c r="N6" s="153" t="s">
        <v>135</v>
      </c>
      <c r="O6" s="153" t="s">
        <v>136</v>
      </c>
      <c r="P6" s="153" t="s">
        <v>137</v>
      </c>
      <c r="Q6" s="153" t="s">
        <v>138</v>
      </c>
      <c r="R6" s="153" t="s">
        <v>139</v>
      </c>
      <c r="S6" s="153" t="s">
        <v>140</v>
      </c>
      <c r="T6" s="153" t="s">
        <v>141</v>
      </c>
      <c r="U6" s="153" t="s">
        <v>142</v>
      </c>
      <c r="V6" s="153" t="s">
        <v>143</v>
      </c>
      <c r="W6" s="153" t="s">
        <v>144</v>
      </c>
      <c r="X6" s="153" t="s">
        <v>145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9" t="s">
        <v>146</v>
      </c>
      <c r="B8" s="170" t="s">
        <v>80</v>
      </c>
      <c r="C8" s="192" t="s">
        <v>81</v>
      </c>
      <c r="D8" s="171"/>
      <c r="E8" s="172"/>
      <c r="F8" s="173"/>
      <c r="G8" s="173">
        <f>SUMIF(AG9:AG29,"&lt;&gt;NOR",G9:G29)</f>
        <v>0</v>
      </c>
      <c r="H8" s="173"/>
      <c r="I8" s="173">
        <f>SUM(I9:I29)</f>
        <v>0</v>
      </c>
      <c r="J8" s="173"/>
      <c r="K8" s="173">
        <f>SUM(K9:K29)</f>
        <v>0</v>
      </c>
      <c r="L8" s="173"/>
      <c r="M8" s="173">
        <f>SUM(M9:M29)</f>
        <v>0</v>
      </c>
      <c r="N8" s="173"/>
      <c r="O8" s="173">
        <f>SUM(O9:O29)</f>
        <v>1.7900000000000003</v>
      </c>
      <c r="P8" s="173"/>
      <c r="Q8" s="173">
        <f>SUM(Q9:Q29)</f>
        <v>0</v>
      </c>
      <c r="R8" s="173"/>
      <c r="S8" s="173"/>
      <c r="T8" s="174"/>
      <c r="U8" s="168"/>
      <c r="V8" s="168">
        <f>SUM(V9:V29)</f>
        <v>42.620000000000005</v>
      </c>
      <c r="W8" s="168"/>
      <c r="X8" s="168"/>
      <c r="AG8" t="s">
        <v>147</v>
      </c>
    </row>
    <row r="9" spans="1:60" ht="22.5" outlineLevel="1" x14ac:dyDescent="0.2">
      <c r="A9" s="175">
        <v>1</v>
      </c>
      <c r="B9" s="176" t="s">
        <v>157</v>
      </c>
      <c r="C9" s="194" t="s">
        <v>158</v>
      </c>
      <c r="D9" s="177" t="s">
        <v>159</v>
      </c>
      <c r="E9" s="178">
        <v>0.16800000000000001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0.76182000000000005</v>
      </c>
      <c r="O9" s="180">
        <f>ROUND(E9*N9,2)</f>
        <v>0.13</v>
      </c>
      <c r="P9" s="180">
        <v>0</v>
      </c>
      <c r="Q9" s="180">
        <f>ROUND(E9*P9,2)</f>
        <v>0</v>
      </c>
      <c r="R9" s="180" t="s">
        <v>160</v>
      </c>
      <c r="S9" s="180" t="s">
        <v>152</v>
      </c>
      <c r="T9" s="181" t="s">
        <v>152</v>
      </c>
      <c r="U9" s="164">
        <v>3.08188</v>
      </c>
      <c r="V9" s="164">
        <f>ROUND(E9*U9,2)</f>
        <v>0.52</v>
      </c>
      <c r="W9" s="164"/>
      <c r="X9" s="164" t="s">
        <v>153</v>
      </c>
      <c r="Y9" s="154"/>
      <c r="Z9" s="154"/>
      <c r="AA9" s="154"/>
      <c r="AB9" s="154"/>
      <c r="AC9" s="154"/>
      <c r="AD9" s="154"/>
      <c r="AE9" s="154"/>
      <c r="AF9" s="154"/>
      <c r="AG9" s="154" t="s">
        <v>154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56" t="s">
        <v>161</v>
      </c>
      <c r="D10" s="257"/>
      <c r="E10" s="257"/>
      <c r="F10" s="257"/>
      <c r="G10" s="257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54"/>
      <c r="Z10" s="154"/>
      <c r="AA10" s="154"/>
      <c r="AB10" s="154"/>
      <c r="AC10" s="154"/>
      <c r="AD10" s="154"/>
      <c r="AE10" s="154"/>
      <c r="AF10" s="154"/>
      <c r="AG10" s="154" t="s">
        <v>162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1"/>
      <c r="B11" s="162"/>
      <c r="C11" s="195" t="s">
        <v>427</v>
      </c>
      <c r="D11" s="166"/>
      <c r="E11" s="167">
        <v>0.16800000000000001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54"/>
      <c r="Z11" s="154"/>
      <c r="AA11" s="154"/>
      <c r="AB11" s="154"/>
      <c r="AC11" s="154"/>
      <c r="AD11" s="154"/>
      <c r="AE11" s="154"/>
      <c r="AF11" s="154"/>
      <c r="AG11" s="154" t="s">
        <v>164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75">
        <v>2</v>
      </c>
      <c r="B12" s="176" t="s">
        <v>165</v>
      </c>
      <c r="C12" s="194" t="s">
        <v>166</v>
      </c>
      <c r="D12" s="177" t="s">
        <v>167</v>
      </c>
      <c r="E12" s="178">
        <v>4.5999999999999996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7.4709999999999999E-2</v>
      </c>
      <c r="O12" s="180">
        <f>ROUND(E12*N12,2)</f>
        <v>0.34</v>
      </c>
      <c r="P12" s="180">
        <v>0</v>
      </c>
      <c r="Q12" s="180">
        <f>ROUND(E12*P12,2)</f>
        <v>0</v>
      </c>
      <c r="R12" s="180" t="s">
        <v>151</v>
      </c>
      <c r="S12" s="180" t="s">
        <v>152</v>
      </c>
      <c r="T12" s="181" t="s">
        <v>152</v>
      </c>
      <c r="U12" s="164">
        <v>0.52915000000000001</v>
      </c>
      <c r="V12" s="164">
        <f>ROUND(E12*U12,2)</f>
        <v>2.4300000000000002</v>
      </c>
      <c r="W12" s="164"/>
      <c r="X12" s="164" t="s">
        <v>153</v>
      </c>
      <c r="Y12" s="154"/>
      <c r="Z12" s="154"/>
      <c r="AA12" s="154"/>
      <c r="AB12" s="154"/>
      <c r="AC12" s="154"/>
      <c r="AD12" s="154"/>
      <c r="AE12" s="154"/>
      <c r="AF12" s="154"/>
      <c r="AG12" s="154" t="s">
        <v>154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256" t="s">
        <v>168</v>
      </c>
      <c r="D13" s="257"/>
      <c r="E13" s="257"/>
      <c r="F13" s="257"/>
      <c r="G13" s="257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54"/>
      <c r="Z13" s="154"/>
      <c r="AA13" s="154"/>
      <c r="AB13" s="154"/>
      <c r="AC13" s="154"/>
      <c r="AD13" s="154"/>
      <c r="AE13" s="154"/>
      <c r="AF13" s="154"/>
      <c r="AG13" s="154" t="s">
        <v>162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1"/>
      <c r="B14" s="162"/>
      <c r="C14" s="195" t="s">
        <v>428</v>
      </c>
      <c r="D14" s="166"/>
      <c r="E14" s="167">
        <v>4.5999999999999996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54"/>
      <c r="Z14" s="154"/>
      <c r="AA14" s="154"/>
      <c r="AB14" s="154"/>
      <c r="AC14" s="154"/>
      <c r="AD14" s="154"/>
      <c r="AE14" s="154"/>
      <c r="AF14" s="154"/>
      <c r="AG14" s="154" t="s">
        <v>164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82">
        <v>3</v>
      </c>
      <c r="B15" s="183" t="s">
        <v>429</v>
      </c>
      <c r="C15" s="193" t="s">
        <v>430</v>
      </c>
      <c r="D15" s="184" t="s">
        <v>172</v>
      </c>
      <c r="E15" s="185">
        <v>2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8.0000000000000007E-5</v>
      </c>
      <c r="O15" s="187">
        <f>ROUND(E15*N15,2)</f>
        <v>0</v>
      </c>
      <c r="P15" s="187">
        <v>0</v>
      </c>
      <c r="Q15" s="187">
        <f>ROUND(E15*P15,2)</f>
        <v>0</v>
      </c>
      <c r="R15" s="187" t="s">
        <v>160</v>
      </c>
      <c r="S15" s="187" t="s">
        <v>152</v>
      </c>
      <c r="T15" s="188" t="s">
        <v>152</v>
      </c>
      <c r="U15" s="164">
        <v>0.18</v>
      </c>
      <c r="V15" s="164">
        <f>ROUND(E15*U15,2)</f>
        <v>0.36</v>
      </c>
      <c r="W15" s="164"/>
      <c r="X15" s="164" t="s">
        <v>153</v>
      </c>
      <c r="Y15" s="154"/>
      <c r="Z15" s="154"/>
      <c r="AA15" s="154"/>
      <c r="AB15" s="154"/>
      <c r="AC15" s="154"/>
      <c r="AD15" s="154"/>
      <c r="AE15" s="154"/>
      <c r="AF15" s="154"/>
      <c r="AG15" s="154" t="s">
        <v>154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75">
        <v>4</v>
      </c>
      <c r="B16" s="176" t="s">
        <v>170</v>
      </c>
      <c r="C16" s="194" t="s">
        <v>171</v>
      </c>
      <c r="D16" s="177" t="s">
        <v>172</v>
      </c>
      <c r="E16" s="178">
        <v>6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80">
        <v>1.0200000000000001E-3</v>
      </c>
      <c r="O16" s="180">
        <f>ROUND(E16*N16,2)</f>
        <v>0.01</v>
      </c>
      <c r="P16" s="180">
        <v>0</v>
      </c>
      <c r="Q16" s="180">
        <f>ROUND(E16*P16,2)</f>
        <v>0</v>
      </c>
      <c r="R16" s="180" t="s">
        <v>151</v>
      </c>
      <c r="S16" s="180" t="s">
        <v>152</v>
      </c>
      <c r="T16" s="181" t="s">
        <v>152</v>
      </c>
      <c r="U16" s="164">
        <v>0.223</v>
      </c>
      <c r="V16" s="164">
        <f>ROUND(E16*U16,2)</f>
        <v>1.34</v>
      </c>
      <c r="W16" s="164"/>
      <c r="X16" s="164" t="s">
        <v>153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154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1"/>
      <c r="B17" s="162"/>
      <c r="C17" s="256" t="s">
        <v>173</v>
      </c>
      <c r="D17" s="257"/>
      <c r="E17" s="257"/>
      <c r="F17" s="257"/>
      <c r="G17" s="257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54"/>
      <c r="Z17" s="154"/>
      <c r="AA17" s="154"/>
      <c r="AB17" s="154"/>
      <c r="AC17" s="154"/>
      <c r="AD17" s="154"/>
      <c r="AE17" s="154"/>
      <c r="AF17" s="154"/>
      <c r="AG17" s="154" t="s">
        <v>162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75">
        <v>5</v>
      </c>
      <c r="B18" s="176" t="s">
        <v>175</v>
      </c>
      <c r="C18" s="194" t="s">
        <v>176</v>
      </c>
      <c r="D18" s="177" t="s">
        <v>167</v>
      </c>
      <c r="E18" s="178">
        <v>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80">
        <v>0.15679999999999999</v>
      </c>
      <c r="O18" s="180">
        <f>ROUND(E18*N18,2)</f>
        <v>0.16</v>
      </c>
      <c r="P18" s="180">
        <v>0</v>
      </c>
      <c r="Q18" s="180">
        <f>ROUND(E18*P18,2)</f>
        <v>0</v>
      </c>
      <c r="R18" s="180" t="s">
        <v>151</v>
      </c>
      <c r="S18" s="180" t="s">
        <v>152</v>
      </c>
      <c r="T18" s="181" t="s">
        <v>152</v>
      </c>
      <c r="U18" s="164">
        <v>1.2225999999999999</v>
      </c>
      <c r="V18" s="164">
        <f>ROUND(E18*U18,2)</f>
        <v>1.22</v>
      </c>
      <c r="W18" s="164"/>
      <c r="X18" s="164" t="s">
        <v>153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154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61"/>
      <c r="B19" s="162"/>
      <c r="C19" s="256" t="s">
        <v>177</v>
      </c>
      <c r="D19" s="257"/>
      <c r="E19" s="257"/>
      <c r="F19" s="257"/>
      <c r="G19" s="257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54"/>
      <c r="Z19" s="154"/>
      <c r="AA19" s="154"/>
      <c r="AB19" s="154"/>
      <c r="AC19" s="154"/>
      <c r="AD19" s="154"/>
      <c r="AE19" s="154"/>
      <c r="AF19" s="154"/>
      <c r="AG19" s="154" t="s">
        <v>162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75">
        <v>6</v>
      </c>
      <c r="B20" s="176" t="s">
        <v>431</v>
      </c>
      <c r="C20" s="194" t="s">
        <v>432</v>
      </c>
      <c r="D20" s="177" t="s">
        <v>167</v>
      </c>
      <c r="E20" s="178">
        <v>3.25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0.14115</v>
      </c>
      <c r="O20" s="180">
        <f>ROUND(E20*N20,2)</f>
        <v>0.46</v>
      </c>
      <c r="P20" s="180">
        <v>0</v>
      </c>
      <c r="Q20" s="180">
        <f>ROUND(E20*P20,2)</f>
        <v>0</v>
      </c>
      <c r="R20" s="180" t="s">
        <v>151</v>
      </c>
      <c r="S20" s="180" t="s">
        <v>152</v>
      </c>
      <c r="T20" s="181" t="s">
        <v>152</v>
      </c>
      <c r="U20" s="164">
        <v>0.68400000000000005</v>
      </c>
      <c r="V20" s="164">
        <f>ROUND(E20*U20,2)</f>
        <v>2.2200000000000002</v>
      </c>
      <c r="W20" s="164"/>
      <c r="X20" s="164" t="s">
        <v>153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154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256" t="s">
        <v>433</v>
      </c>
      <c r="D21" s="257"/>
      <c r="E21" s="257"/>
      <c r="F21" s="257"/>
      <c r="G21" s="257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54"/>
      <c r="Z21" s="154"/>
      <c r="AA21" s="154"/>
      <c r="AB21" s="154"/>
      <c r="AC21" s="154"/>
      <c r="AD21" s="154"/>
      <c r="AE21" s="154"/>
      <c r="AF21" s="154"/>
      <c r="AG21" s="154" t="s">
        <v>162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5" t="s">
        <v>434</v>
      </c>
      <c r="D22" s="166"/>
      <c r="E22" s="167">
        <v>3.25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4"/>
      <c r="Z22" s="154"/>
      <c r="AA22" s="154"/>
      <c r="AB22" s="154"/>
      <c r="AC22" s="154"/>
      <c r="AD22" s="154"/>
      <c r="AE22" s="154"/>
      <c r="AF22" s="154"/>
      <c r="AG22" s="154" t="s">
        <v>164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2.5" outlineLevel="1" x14ac:dyDescent="0.2">
      <c r="A23" s="175">
        <v>7</v>
      </c>
      <c r="B23" s="176" t="s">
        <v>179</v>
      </c>
      <c r="C23" s="194" t="s">
        <v>180</v>
      </c>
      <c r="D23" s="177" t="s">
        <v>150</v>
      </c>
      <c r="E23" s="178">
        <v>6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6.5409999999999996E-2</v>
      </c>
      <c r="O23" s="180">
        <f>ROUND(E23*N23,2)</f>
        <v>0.39</v>
      </c>
      <c r="P23" s="180">
        <v>0</v>
      </c>
      <c r="Q23" s="180">
        <f>ROUND(E23*P23,2)</f>
        <v>0</v>
      </c>
      <c r="R23" s="180" t="s">
        <v>160</v>
      </c>
      <c r="S23" s="180" t="s">
        <v>152</v>
      </c>
      <c r="T23" s="181" t="s">
        <v>152</v>
      </c>
      <c r="U23" s="164">
        <v>2.097</v>
      </c>
      <c r="V23" s="164">
        <f>ROUND(E23*U23,2)</f>
        <v>12.58</v>
      </c>
      <c r="W23" s="164"/>
      <c r="X23" s="164" t="s">
        <v>153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154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61"/>
      <c r="B24" s="162"/>
      <c r="C24" s="256" t="s">
        <v>181</v>
      </c>
      <c r="D24" s="257"/>
      <c r="E24" s="257"/>
      <c r="F24" s="257"/>
      <c r="G24" s="257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162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9" t="str">
        <f>C24</f>
        <v>lisované nebo z úhelníků s vybetonováním prahu, z pomocného pracovního lešení o výšce podlahy do 1900 mm a pro zatížení do 1,5 kPa, včetně dodávky zárubně</v>
      </c>
      <c r="BB24" s="154"/>
      <c r="BC24" s="154"/>
      <c r="BD24" s="154"/>
      <c r="BE24" s="154"/>
      <c r="BF24" s="154"/>
      <c r="BG24" s="154"/>
      <c r="BH24" s="154"/>
    </row>
    <row r="25" spans="1:60" ht="22.5" outlineLevel="1" x14ac:dyDescent="0.2">
      <c r="A25" s="175">
        <v>8</v>
      </c>
      <c r="B25" s="176" t="s">
        <v>182</v>
      </c>
      <c r="C25" s="194" t="s">
        <v>183</v>
      </c>
      <c r="D25" s="177" t="s">
        <v>150</v>
      </c>
      <c r="E25" s="178">
        <v>3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6.5970000000000001E-2</v>
      </c>
      <c r="O25" s="180">
        <f>ROUND(E25*N25,2)</f>
        <v>0.2</v>
      </c>
      <c r="P25" s="180">
        <v>0</v>
      </c>
      <c r="Q25" s="180">
        <f>ROUND(E25*P25,2)</f>
        <v>0</v>
      </c>
      <c r="R25" s="180" t="s">
        <v>160</v>
      </c>
      <c r="S25" s="180" t="s">
        <v>152</v>
      </c>
      <c r="T25" s="181" t="s">
        <v>152</v>
      </c>
      <c r="U25" s="164">
        <v>2.097</v>
      </c>
      <c r="V25" s="164">
        <f>ROUND(E25*U25,2)</f>
        <v>6.29</v>
      </c>
      <c r="W25" s="164"/>
      <c r="X25" s="164" t="s">
        <v>153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154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22.5" outlineLevel="1" x14ac:dyDescent="0.2">
      <c r="A26" s="161"/>
      <c r="B26" s="162"/>
      <c r="C26" s="256" t="s">
        <v>181</v>
      </c>
      <c r="D26" s="257"/>
      <c r="E26" s="257"/>
      <c r="F26" s="257"/>
      <c r="G26" s="257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4"/>
      <c r="Z26" s="154"/>
      <c r="AA26" s="154"/>
      <c r="AB26" s="154"/>
      <c r="AC26" s="154"/>
      <c r="AD26" s="154"/>
      <c r="AE26" s="154"/>
      <c r="AF26" s="154"/>
      <c r="AG26" s="154" t="s">
        <v>162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89" t="str">
        <f>C26</f>
        <v>lisované nebo z úhelníků s vybetonováním prahu, z pomocného pracovního lešení o výšce podlahy do 1900 mm a pro zatížení do 1,5 kPa, včetně dodávky zárubně</v>
      </c>
      <c r="BB26" s="154"/>
      <c r="BC26" s="154"/>
      <c r="BD26" s="154"/>
      <c r="BE26" s="154"/>
      <c r="BF26" s="154"/>
      <c r="BG26" s="154"/>
      <c r="BH26" s="154"/>
    </row>
    <row r="27" spans="1:60" ht="33.75" outlineLevel="1" x14ac:dyDescent="0.2">
      <c r="A27" s="175">
        <v>9</v>
      </c>
      <c r="B27" s="176" t="s">
        <v>184</v>
      </c>
      <c r="C27" s="194" t="s">
        <v>185</v>
      </c>
      <c r="D27" s="177" t="s">
        <v>172</v>
      </c>
      <c r="E27" s="178">
        <v>9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1.1560000000000001E-2</v>
      </c>
      <c r="O27" s="180">
        <f>ROUND(E27*N27,2)</f>
        <v>0.1</v>
      </c>
      <c r="P27" s="180">
        <v>0</v>
      </c>
      <c r="Q27" s="180">
        <f>ROUND(E27*P27,2)</f>
        <v>0</v>
      </c>
      <c r="R27" s="180" t="s">
        <v>151</v>
      </c>
      <c r="S27" s="180" t="s">
        <v>152</v>
      </c>
      <c r="T27" s="181" t="s">
        <v>152</v>
      </c>
      <c r="U27" s="164">
        <v>1.6579999999999999</v>
      </c>
      <c r="V27" s="164">
        <f>ROUND(E27*U27,2)</f>
        <v>14.92</v>
      </c>
      <c r="W27" s="164"/>
      <c r="X27" s="164" t="s">
        <v>153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154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5" t="s">
        <v>435</v>
      </c>
      <c r="D28" s="166"/>
      <c r="E28" s="167">
        <v>9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54"/>
      <c r="Z28" s="154"/>
      <c r="AA28" s="154"/>
      <c r="AB28" s="154"/>
      <c r="AC28" s="154"/>
      <c r="AD28" s="154"/>
      <c r="AE28" s="154"/>
      <c r="AF28" s="154"/>
      <c r="AG28" s="154" t="s">
        <v>164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82">
        <v>10</v>
      </c>
      <c r="B29" s="183" t="s">
        <v>186</v>
      </c>
      <c r="C29" s="193" t="s">
        <v>187</v>
      </c>
      <c r="D29" s="184" t="s">
        <v>150</v>
      </c>
      <c r="E29" s="185">
        <v>2</v>
      </c>
      <c r="F29" s="186"/>
      <c r="G29" s="187">
        <f>ROUND(E29*F29,2)</f>
        <v>0</v>
      </c>
      <c r="H29" s="186"/>
      <c r="I29" s="187">
        <f>ROUND(E29*H29,2)</f>
        <v>0</v>
      </c>
      <c r="J29" s="186"/>
      <c r="K29" s="187">
        <f>ROUND(E29*J29,2)</f>
        <v>0</v>
      </c>
      <c r="L29" s="187">
        <v>21</v>
      </c>
      <c r="M29" s="187">
        <f>G29*(1+L29/100)</f>
        <v>0</v>
      </c>
      <c r="N29" s="187">
        <v>5.0000000000000001E-4</v>
      </c>
      <c r="O29" s="187">
        <f>ROUND(E29*N29,2)</f>
        <v>0</v>
      </c>
      <c r="P29" s="187">
        <v>0</v>
      </c>
      <c r="Q29" s="187">
        <f>ROUND(E29*P29,2)</f>
        <v>0</v>
      </c>
      <c r="R29" s="187" t="s">
        <v>188</v>
      </c>
      <c r="S29" s="187" t="s">
        <v>152</v>
      </c>
      <c r="T29" s="188" t="s">
        <v>152</v>
      </c>
      <c r="U29" s="164">
        <v>0.37</v>
      </c>
      <c r="V29" s="164">
        <f>ROUND(E29*U29,2)</f>
        <v>0.74</v>
      </c>
      <c r="W29" s="164"/>
      <c r="X29" s="164" t="s">
        <v>153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154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">
      <c r="A30" s="169" t="s">
        <v>146</v>
      </c>
      <c r="B30" s="170" t="s">
        <v>84</v>
      </c>
      <c r="C30" s="192" t="s">
        <v>85</v>
      </c>
      <c r="D30" s="171"/>
      <c r="E30" s="172"/>
      <c r="F30" s="173"/>
      <c r="G30" s="173">
        <f>SUMIF(AG31:AG67,"&lt;&gt;NOR",G31:G67)</f>
        <v>0</v>
      </c>
      <c r="H30" s="173"/>
      <c r="I30" s="173">
        <f>SUM(I31:I67)</f>
        <v>0</v>
      </c>
      <c r="J30" s="173"/>
      <c r="K30" s="173">
        <f>SUM(K31:K67)</f>
        <v>0</v>
      </c>
      <c r="L30" s="173"/>
      <c r="M30" s="173">
        <f>SUM(M31:M67)</f>
        <v>0</v>
      </c>
      <c r="N30" s="173"/>
      <c r="O30" s="173">
        <f>SUM(O31:O67)</f>
        <v>5.339999999999999</v>
      </c>
      <c r="P30" s="173"/>
      <c r="Q30" s="173">
        <f>SUM(Q31:Q67)</f>
        <v>0</v>
      </c>
      <c r="R30" s="173"/>
      <c r="S30" s="173"/>
      <c r="T30" s="174"/>
      <c r="U30" s="168"/>
      <c r="V30" s="168">
        <f>SUM(V31:V67)</f>
        <v>121.25</v>
      </c>
      <c r="W30" s="168"/>
      <c r="X30" s="168"/>
      <c r="AG30" t="s">
        <v>147</v>
      </c>
    </row>
    <row r="31" spans="1:60" ht="22.5" outlineLevel="1" x14ac:dyDescent="0.2">
      <c r="A31" s="175">
        <v>11</v>
      </c>
      <c r="B31" s="176" t="s">
        <v>189</v>
      </c>
      <c r="C31" s="194" t="s">
        <v>190</v>
      </c>
      <c r="D31" s="177" t="s">
        <v>167</v>
      </c>
      <c r="E31" s="178">
        <v>96.05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21</v>
      </c>
      <c r="M31" s="180">
        <f>G31*(1+L31/100)</f>
        <v>0</v>
      </c>
      <c r="N31" s="180">
        <v>2.9999999999999997E-4</v>
      </c>
      <c r="O31" s="180">
        <f>ROUND(E31*N31,2)</f>
        <v>0.03</v>
      </c>
      <c r="P31" s="180">
        <v>0</v>
      </c>
      <c r="Q31" s="180">
        <f>ROUND(E31*P31,2)</f>
        <v>0</v>
      </c>
      <c r="R31" s="180" t="s">
        <v>151</v>
      </c>
      <c r="S31" s="180" t="s">
        <v>152</v>
      </c>
      <c r="T31" s="181" t="s">
        <v>152</v>
      </c>
      <c r="U31" s="164">
        <v>8.8999999999999996E-2</v>
      </c>
      <c r="V31" s="164">
        <f>ROUND(E31*U31,2)</f>
        <v>8.5500000000000007</v>
      </c>
      <c r="W31" s="164"/>
      <c r="X31" s="164" t="s">
        <v>153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154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256" t="s">
        <v>191</v>
      </c>
      <c r="D32" s="257"/>
      <c r="E32" s="257"/>
      <c r="F32" s="257"/>
      <c r="G32" s="257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54"/>
      <c r="Z32" s="154"/>
      <c r="AA32" s="154"/>
      <c r="AB32" s="154"/>
      <c r="AC32" s="154"/>
      <c r="AD32" s="154"/>
      <c r="AE32" s="154"/>
      <c r="AF32" s="154"/>
      <c r="AG32" s="154" t="s">
        <v>162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5" t="s">
        <v>436</v>
      </c>
      <c r="D33" s="166"/>
      <c r="E33" s="167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54"/>
      <c r="Z33" s="154"/>
      <c r="AA33" s="154"/>
      <c r="AB33" s="154"/>
      <c r="AC33" s="154"/>
      <c r="AD33" s="154"/>
      <c r="AE33" s="154"/>
      <c r="AF33" s="154"/>
      <c r="AG33" s="154" t="s">
        <v>164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195" t="s">
        <v>437</v>
      </c>
      <c r="D34" s="166"/>
      <c r="E34" s="167">
        <v>14.01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4"/>
      <c r="Z34" s="154"/>
      <c r="AA34" s="154"/>
      <c r="AB34" s="154"/>
      <c r="AC34" s="154"/>
      <c r="AD34" s="154"/>
      <c r="AE34" s="154"/>
      <c r="AF34" s="154"/>
      <c r="AG34" s="154" t="s">
        <v>164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195" t="s">
        <v>438</v>
      </c>
      <c r="D35" s="166"/>
      <c r="E35" s="167">
        <v>12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54"/>
      <c r="Z35" s="154"/>
      <c r="AA35" s="154"/>
      <c r="AB35" s="154"/>
      <c r="AC35" s="154"/>
      <c r="AD35" s="154"/>
      <c r="AE35" s="154"/>
      <c r="AF35" s="154"/>
      <c r="AG35" s="154" t="s">
        <v>164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195" t="s">
        <v>439</v>
      </c>
      <c r="D36" s="166"/>
      <c r="E36" s="167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54"/>
      <c r="Z36" s="154"/>
      <c r="AA36" s="154"/>
      <c r="AB36" s="154"/>
      <c r="AC36" s="154"/>
      <c r="AD36" s="154"/>
      <c r="AE36" s="154"/>
      <c r="AF36" s="154"/>
      <c r="AG36" s="154" t="s">
        <v>164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5" t="s">
        <v>440</v>
      </c>
      <c r="D37" s="166"/>
      <c r="E37" s="167">
        <v>40.56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4"/>
      <c r="Z37" s="154"/>
      <c r="AA37" s="154"/>
      <c r="AB37" s="154"/>
      <c r="AC37" s="154"/>
      <c r="AD37" s="154"/>
      <c r="AE37" s="154"/>
      <c r="AF37" s="154"/>
      <c r="AG37" s="154" t="s">
        <v>164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1"/>
      <c r="B38" s="162"/>
      <c r="C38" s="195" t="s">
        <v>441</v>
      </c>
      <c r="D38" s="166"/>
      <c r="E38" s="167">
        <v>29.48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54"/>
      <c r="Z38" s="154"/>
      <c r="AA38" s="154"/>
      <c r="AB38" s="154"/>
      <c r="AC38" s="154"/>
      <c r="AD38" s="154"/>
      <c r="AE38" s="154"/>
      <c r="AF38" s="154"/>
      <c r="AG38" s="154" t="s">
        <v>164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ht="22.5" outlineLevel="1" x14ac:dyDescent="0.2">
      <c r="A39" s="175">
        <v>12</v>
      </c>
      <c r="B39" s="176" t="s">
        <v>192</v>
      </c>
      <c r="C39" s="194" t="s">
        <v>193</v>
      </c>
      <c r="D39" s="177" t="s">
        <v>167</v>
      </c>
      <c r="E39" s="178">
        <v>96.05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3.0000000000000001E-3</v>
      </c>
      <c r="O39" s="180">
        <f>ROUND(E39*N39,2)</f>
        <v>0.28999999999999998</v>
      </c>
      <c r="P39" s="180">
        <v>0</v>
      </c>
      <c r="Q39" s="180">
        <f>ROUND(E39*P39,2)</f>
        <v>0</v>
      </c>
      <c r="R39" s="180" t="s">
        <v>151</v>
      </c>
      <c r="S39" s="180" t="s">
        <v>152</v>
      </c>
      <c r="T39" s="181" t="s">
        <v>152</v>
      </c>
      <c r="U39" s="164">
        <v>0.24</v>
      </c>
      <c r="V39" s="164">
        <f>ROUND(E39*U39,2)</f>
        <v>23.05</v>
      </c>
      <c r="W39" s="164"/>
      <c r="X39" s="164" t="s">
        <v>153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154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256" t="s">
        <v>191</v>
      </c>
      <c r="D40" s="257"/>
      <c r="E40" s="257"/>
      <c r="F40" s="257"/>
      <c r="G40" s="257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4"/>
      <c r="Z40" s="154"/>
      <c r="AA40" s="154"/>
      <c r="AB40" s="154"/>
      <c r="AC40" s="154"/>
      <c r="AD40" s="154"/>
      <c r="AE40" s="154"/>
      <c r="AF40" s="154"/>
      <c r="AG40" s="154" t="s">
        <v>162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75">
        <v>13</v>
      </c>
      <c r="B41" s="176" t="s">
        <v>196</v>
      </c>
      <c r="C41" s="194" t="s">
        <v>197</v>
      </c>
      <c r="D41" s="177" t="s">
        <v>167</v>
      </c>
      <c r="E41" s="178">
        <v>4.68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4.0000000000000003E-5</v>
      </c>
      <c r="O41" s="180">
        <f>ROUND(E41*N41,2)</f>
        <v>0</v>
      </c>
      <c r="P41" s="180">
        <v>0</v>
      </c>
      <c r="Q41" s="180">
        <f>ROUND(E41*P41,2)</f>
        <v>0</v>
      </c>
      <c r="R41" s="180" t="s">
        <v>151</v>
      </c>
      <c r="S41" s="180" t="s">
        <v>152</v>
      </c>
      <c r="T41" s="181" t="s">
        <v>152</v>
      </c>
      <c r="U41" s="164">
        <v>7.8E-2</v>
      </c>
      <c r="V41" s="164">
        <f>ROUND(E41*U41,2)</f>
        <v>0.37</v>
      </c>
      <c r="W41" s="164"/>
      <c r="X41" s="164" t="s">
        <v>153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154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ht="22.5" outlineLevel="1" x14ac:dyDescent="0.2">
      <c r="A42" s="161"/>
      <c r="B42" s="162"/>
      <c r="C42" s="256" t="s">
        <v>198</v>
      </c>
      <c r="D42" s="257"/>
      <c r="E42" s="257"/>
      <c r="F42" s="257"/>
      <c r="G42" s="257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54"/>
      <c r="Z42" s="154"/>
      <c r="AA42" s="154"/>
      <c r="AB42" s="154"/>
      <c r="AC42" s="154"/>
      <c r="AD42" s="154"/>
      <c r="AE42" s="154"/>
      <c r="AF42" s="154"/>
      <c r="AG42" s="154" t="s">
        <v>162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89" t="str">
        <f>C42</f>
        <v>které se zřizují před úpravami povrchu, a obalení osazených dveřních zárubní před znečištěním při úpravách povrchu nástřikem plastických maltovin včetně pozdějšího odkrytí,</v>
      </c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5" t="s">
        <v>442</v>
      </c>
      <c r="D43" s="166"/>
      <c r="E43" s="167">
        <v>4.68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54"/>
      <c r="Z43" s="154"/>
      <c r="AA43" s="154"/>
      <c r="AB43" s="154"/>
      <c r="AC43" s="154"/>
      <c r="AD43" s="154"/>
      <c r="AE43" s="154"/>
      <c r="AF43" s="154"/>
      <c r="AG43" s="154" t="s">
        <v>164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75">
        <v>14</v>
      </c>
      <c r="B44" s="176" t="s">
        <v>202</v>
      </c>
      <c r="C44" s="194" t="s">
        <v>203</v>
      </c>
      <c r="D44" s="177" t="s">
        <v>167</v>
      </c>
      <c r="E44" s="178">
        <v>6</v>
      </c>
      <c r="F44" s="179"/>
      <c r="G44" s="180">
        <f>ROUND(E44*F44,2)</f>
        <v>0</v>
      </c>
      <c r="H44" s="179"/>
      <c r="I44" s="180">
        <f>ROUND(E44*H44,2)</f>
        <v>0</v>
      </c>
      <c r="J44" s="179"/>
      <c r="K44" s="180">
        <f>ROUND(E44*J44,2)</f>
        <v>0</v>
      </c>
      <c r="L44" s="180">
        <v>21</v>
      </c>
      <c r="M44" s="180">
        <f>G44*(1+L44/100)</f>
        <v>0</v>
      </c>
      <c r="N44" s="180">
        <v>6.8000000000000005E-2</v>
      </c>
      <c r="O44" s="180">
        <f>ROUND(E44*N44,2)</f>
        <v>0.41</v>
      </c>
      <c r="P44" s="180">
        <v>0</v>
      </c>
      <c r="Q44" s="180">
        <f>ROUND(E44*P44,2)</f>
        <v>0</v>
      </c>
      <c r="R44" s="180" t="s">
        <v>160</v>
      </c>
      <c r="S44" s="180" t="s">
        <v>152</v>
      </c>
      <c r="T44" s="181" t="s">
        <v>152</v>
      </c>
      <c r="U44" s="164">
        <v>0.71397999999999995</v>
      </c>
      <c r="V44" s="164">
        <f>ROUND(E44*U44,2)</f>
        <v>4.28</v>
      </c>
      <c r="W44" s="164"/>
      <c r="X44" s="164" t="s">
        <v>153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154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1"/>
      <c r="B45" s="162"/>
      <c r="C45" s="256" t="s">
        <v>204</v>
      </c>
      <c r="D45" s="257"/>
      <c r="E45" s="257"/>
      <c r="F45" s="257"/>
      <c r="G45" s="257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54"/>
      <c r="Z45" s="154"/>
      <c r="AA45" s="154"/>
      <c r="AB45" s="154"/>
      <c r="AC45" s="154"/>
      <c r="AD45" s="154"/>
      <c r="AE45" s="154"/>
      <c r="AF45" s="154"/>
      <c r="AG45" s="154" t="s">
        <v>162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75">
        <v>15</v>
      </c>
      <c r="B46" s="176" t="s">
        <v>205</v>
      </c>
      <c r="C46" s="194" t="s">
        <v>206</v>
      </c>
      <c r="D46" s="177" t="s">
        <v>172</v>
      </c>
      <c r="E46" s="178">
        <v>53.3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80">
        <v>2.3800000000000002E-3</v>
      </c>
      <c r="O46" s="180">
        <f>ROUND(E46*N46,2)</f>
        <v>0.13</v>
      </c>
      <c r="P46" s="180">
        <v>0</v>
      </c>
      <c r="Q46" s="180">
        <f>ROUND(E46*P46,2)</f>
        <v>0</v>
      </c>
      <c r="R46" s="180" t="s">
        <v>160</v>
      </c>
      <c r="S46" s="180" t="s">
        <v>152</v>
      </c>
      <c r="T46" s="181" t="s">
        <v>152</v>
      </c>
      <c r="U46" s="164">
        <v>0.18232999999999999</v>
      </c>
      <c r="V46" s="164">
        <f>ROUND(E46*U46,2)</f>
        <v>9.7200000000000006</v>
      </c>
      <c r="W46" s="164"/>
      <c r="X46" s="164" t="s">
        <v>153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154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195" t="s">
        <v>443</v>
      </c>
      <c r="D47" s="166"/>
      <c r="E47" s="167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54"/>
      <c r="Z47" s="154"/>
      <c r="AA47" s="154"/>
      <c r="AB47" s="154"/>
      <c r="AC47" s="154"/>
      <c r="AD47" s="154"/>
      <c r="AE47" s="154"/>
      <c r="AF47" s="154"/>
      <c r="AG47" s="154" t="s">
        <v>164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61"/>
      <c r="B48" s="162"/>
      <c r="C48" s="195" t="s">
        <v>444</v>
      </c>
      <c r="D48" s="166"/>
      <c r="E48" s="167">
        <v>28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4"/>
      <c r="Z48" s="154"/>
      <c r="AA48" s="154"/>
      <c r="AB48" s="154"/>
      <c r="AC48" s="154"/>
      <c r="AD48" s="154"/>
      <c r="AE48" s="154"/>
      <c r="AF48" s="154"/>
      <c r="AG48" s="154" t="s">
        <v>164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195" t="s">
        <v>445</v>
      </c>
      <c r="D49" s="166"/>
      <c r="E49" s="167">
        <v>25.3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54"/>
      <c r="Z49" s="154"/>
      <c r="AA49" s="154"/>
      <c r="AB49" s="154"/>
      <c r="AC49" s="154"/>
      <c r="AD49" s="154"/>
      <c r="AE49" s="154"/>
      <c r="AF49" s="154"/>
      <c r="AG49" s="154" t="s">
        <v>164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75">
        <v>16</v>
      </c>
      <c r="B50" s="176" t="s">
        <v>209</v>
      </c>
      <c r="C50" s="194" t="s">
        <v>210</v>
      </c>
      <c r="D50" s="177" t="s">
        <v>167</v>
      </c>
      <c r="E50" s="178">
        <v>10.28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4.7660000000000001E-2</v>
      </c>
      <c r="O50" s="180">
        <f>ROUND(E50*N50,2)</f>
        <v>0.49</v>
      </c>
      <c r="P50" s="180">
        <v>0</v>
      </c>
      <c r="Q50" s="180">
        <f>ROUND(E50*P50,2)</f>
        <v>0</v>
      </c>
      <c r="R50" s="180" t="s">
        <v>151</v>
      </c>
      <c r="S50" s="180" t="s">
        <v>152</v>
      </c>
      <c r="T50" s="181" t="s">
        <v>152</v>
      </c>
      <c r="U50" s="164">
        <v>0.84</v>
      </c>
      <c r="V50" s="164">
        <f>ROUND(E50*U50,2)</f>
        <v>8.64</v>
      </c>
      <c r="W50" s="164"/>
      <c r="X50" s="164" t="s">
        <v>153</v>
      </c>
      <c r="Y50" s="154"/>
      <c r="Z50" s="154"/>
      <c r="AA50" s="154"/>
      <c r="AB50" s="154"/>
      <c r="AC50" s="154"/>
      <c r="AD50" s="154"/>
      <c r="AE50" s="154"/>
      <c r="AF50" s="154"/>
      <c r="AG50" s="154" t="s">
        <v>154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195" t="s">
        <v>446</v>
      </c>
      <c r="D51" s="166"/>
      <c r="E51" s="167">
        <v>10.28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54"/>
      <c r="Z51" s="154"/>
      <c r="AA51" s="154"/>
      <c r="AB51" s="154"/>
      <c r="AC51" s="154"/>
      <c r="AD51" s="154"/>
      <c r="AE51" s="154"/>
      <c r="AF51" s="154"/>
      <c r="AG51" s="154" t="s">
        <v>164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75">
        <v>17</v>
      </c>
      <c r="B52" s="176" t="s">
        <v>447</v>
      </c>
      <c r="C52" s="194" t="s">
        <v>448</v>
      </c>
      <c r="D52" s="177" t="s">
        <v>167</v>
      </c>
      <c r="E52" s="178">
        <v>27.36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5.2839999999999998E-2</v>
      </c>
      <c r="O52" s="180">
        <f>ROUND(E52*N52,2)</f>
        <v>1.45</v>
      </c>
      <c r="P52" s="180">
        <v>0</v>
      </c>
      <c r="Q52" s="180">
        <f>ROUND(E52*P52,2)</f>
        <v>0</v>
      </c>
      <c r="R52" s="180" t="s">
        <v>160</v>
      </c>
      <c r="S52" s="180" t="s">
        <v>152</v>
      </c>
      <c r="T52" s="181" t="s">
        <v>152</v>
      </c>
      <c r="U52" s="164">
        <v>1.0569999999999999</v>
      </c>
      <c r="V52" s="164">
        <f>ROUND(E52*U52,2)</f>
        <v>28.92</v>
      </c>
      <c r="W52" s="164"/>
      <c r="X52" s="164" t="s">
        <v>153</v>
      </c>
      <c r="Y52" s="154"/>
      <c r="Z52" s="154"/>
      <c r="AA52" s="154"/>
      <c r="AB52" s="154"/>
      <c r="AC52" s="154"/>
      <c r="AD52" s="154"/>
      <c r="AE52" s="154"/>
      <c r="AF52" s="154"/>
      <c r="AG52" s="154" t="s">
        <v>154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256" t="s">
        <v>214</v>
      </c>
      <c r="D53" s="257"/>
      <c r="E53" s="257"/>
      <c r="F53" s="257"/>
      <c r="G53" s="257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54"/>
      <c r="Z53" s="154"/>
      <c r="AA53" s="154"/>
      <c r="AB53" s="154"/>
      <c r="AC53" s="154"/>
      <c r="AD53" s="154"/>
      <c r="AE53" s="154"/>
      <c r="AF53" s="154"/>
      <c r="AG53" s="154" t="s">
        <v>162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89" t="str">
        <f>C53</f>
        <v>okenního nebo dveřního, z pomocného pracovního lešení o výšce podlahy do 1900 mm a pro zatížení do 1,5 kPa,</v>
      </c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5" t="s">
        <v>449</v>
      </c>
      <c r="D54" s="166"/>
      <c r="E54" s="167">
        <v>27.36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54"/>
      <c r="Z54" s="154"/>
      <c r="AA54" s="154"/>
      <c r="AB54" s="154"/>
      <c r="AC54" s="154"/>
      <c r="AD54" s="154"/>
      <c r="AE54" s="154"/>
      <c r="AF54" s="154"/>
      <c r="AG54" s="154" t="s">
        <v>164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75">
        <v>18</v>
      </c>
      <c r="B55" s="176" t="s">
        <v>216</v>
      </c>
      <c r="C55" s="194" t="s">
        <v>217</v>
      </c>
      <c r="D55" s="177" t="s">
        <v>167</v>
      </c>
      <c r="E55" s="178">
        <v>95.94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2.495E-2</v>
      </c>
      <c r="O55" s="180">
        <f>ROUND(E55*N55,2)</f>
        <v>2.39</v>
      </c>
      <c r="P55" s="180">
        <v>0</v>
      </c>
      <c r="Q55" s="180">
        <f>ROUND(E55*P55,2)</f>
        <v>0</v>
      </c>
      <c r="R55" s="180" t="s">
        <v>151</v>
      </c>
      <c r="S55" s="180" t="s">
        <v>152</v>
      </c>
      <c r="T55" s="181" t="s">
        <v>152</v>
      </c>
      <c r="U55" s="164">
        <v>0.37</v>
      </c>
      <c r="V55" s="164">
        <f>ROUND(E55*U55,2)</f>
        <v>35.5</v>
      </c>
      <c r="W55" s="164"/>
      <c r="X55" s="164" t="s">
        <v>153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154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56" t="s">
        <v>218</v>
      </c>
      <c r="D56" s="257"/>
      <c r="E56" s="257"/>
      <c r="F56" s="257"/>
      <c r="G56" s="257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54"/>
      <c r="Z56" s="154"/>
      <c r="AA56" s="154"/>
      <c r="AB56" s="154"/>
      <c r="AC56" s="154"/>
      <c r="AD56" s="154"/>
      <c r="AE56" s="154"/>
      <c r="AF56" s="154"/>
      <c r="AG56" s="154" t="s">
        <v>162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89" t="str">
        <f>C56</f>
        <v>omítka vápenocementová, strojně nebo ručně nanášená v podlaží i ve schodišti na jakýkoliv druh podkladu, kompletní souvrství</v>
      </c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1"/>
      <c r="B57" s="162"/>
      <c r="C57" s="195" t="s">
        <v>443</v>
      </c>
      <c r="D57" s="166"/>
      <c r="E57" s="167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54"/>
      <c r="Z57" s="154"/>
      <c r="AA57" s="154"/>
      <c r="AB57" s="154"/>
      <c r="AC57" s="154"/>
      <c r="AD57" s="154"/>
      <c r="AE57" s="154"/>
      <c r="AF57" s="154"/>
      <c r="AG57" s="154" t="s">
        <v>164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195" t="s">
        <v>450</v>
      </c>
      <c r="D58" s="166"/>
      <c r="E58" s="167">
        <v>50.4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54"/>
      <c r="Z58" s="154"/>
      <c r="AA58" s="154"/>
      <c r="AB58" s="154"/>
      <c r="AC58" s="154"/>
      <c r="AD58" s="154"/>
      <c r="AE58" s="154"/>
      <c r="AF58" s="154"/>
      <c r="AG58" s="154" t="s">
        <v>164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5" t="s">
        <v>451</v>
      </c>
      <c r="D59" s="166"/>
      <c r="E59" s="167">
        <v>45.54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54"/>
      <c r="Z59" s="154"/>
      <c r="AA59" s="154"/>
      <c r="AB59" s="154"/>
      <c r="AC59" s="154"/>
      <c r="AD59" s="154"/>
      <c r="AE59" s="154"/>
      <c r="AF59" s="154"/>
      <c r="AG59" s="154" t="s">
        <v>164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75">
        <v>19</v>
      </c>
      <c r="B60" s="176" t="s">
        <v>221</v>
      </c>
      <c r="C60" s="194" t="s">
        <v>222</v>
      </c>
      <c r="D60" s="177" t="s">
        <v>167</v>
      </c>
      <c r="E60" s="178">
        <v>95.94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21</v>
      </c>
      <c r="M60" s="180">
        <f>G60*(1+L60/100)</f>
        <v>0</v>
      </c>
      <c r="N60" s="180">
        <v>8.0000000000000007E-5</v>
      </c>
      <c r="O60" s="180">
        <f>ROUND(E60*N60,2)</f>
        <v>0.01</v>
      </c>
      <c r="P60" s="180">
        <v>0</v>
      </c>
      <c r="Q60" s="180">
        <f>ROUND(E60*P60,2)</f>
        <v>0</v>
      </c>
      <c r="R60" s="180" t="s">
        <v>151</v>
      </c>
      <c r="S60" s="180" t="s">
        <v>152</v>
      </c>
      <c r="T60" s="181" t="s">
        <v>152</v>
      </c>
      <c r="U60" s="164">
        <v>0</v>
      </c>
      <c r="V60" s="164">
        <f>ROUND(E60*U60,2)</f>
        <v>0</v>
      </c>
      <c r="W60" s="164"/>
      <c r="X60" s="164" t="s">
        <v>153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154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1"/>
      <c r="B61" s="162"/>
      <c r="C61" s="256" t="s">
        <v>218</v>
      </c>
      <c r="D61" s="257"/>
      <c r="E61" s="257"/>
      <c r="F61" s="257"/>
      <c r="G61" s="257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54"/>
      <c r="Z61" s="154"/>
      <c r="AA61" s="154"/>
      <c r="AB61" s="154"/>
      <c r="AC61" s="154"/>
      <c r="AD61" s="154"/>
      <c r="AE61" s="154"/>
      <c r="AF61" s="154"/>
      <c r="AG61" s="154" t="s">
        <v>162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89" t="str">
        <f>C61</f>
        <v>omítka vápenocementová, strojně nebo ručně nanášená v podlaží i ve schodišti na jakýkoliv druh podkladu, kompletní souvrství</v>
      </c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75">
        <v>20</v>
      </c>
      <c r="B62" s="176" t="s">
        <v>223</v>
      </c>
      <c r="C62" s="194" t="s">
        <v>224</v>
      </c>
      <c r="D62" s="177" t="s">
        <v>172</v>
      </c>
      <c r="E62" s="178">
        <v>20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80">
        <v>4.6000000000000001E-4</v>
      </c>
      <c r="O62" s="180">
        <f>ROUND(E62*N62,2)</f>
        <v>0.01</v>
      </c>
      <c r="P62" s="180">
        <v>0</v>
      </c>
      <c r="Q62" s="180">
        <f>ROUND(E62*P62,2)</f>
        <v>0</v>
      </c>
      <c r="R62" s="180" t="s">
        <v>151</v>
      </c>
      <c r="S62" s="180" t="s">
        <v>152</v>
      </c>
      <c r="T62" s="181" t="s">
        <v>225</v>
      </c>
      <c r="U62" s="164">
        <v>0</v>
      </c>
      <c r="V62" s="164">
        <f>ROUND(E62*U62,2)</f>
        <v>0</v>
      </c>
      <c r="W62" s="164"/>
      <c r="X62" s="164" t="s">
        <v>153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154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256" t="s">
        <v>218</v>
      </c>
      <c r="D63" s="257"/>
      <c r="E63" s="257"/>
      <c r="F63" s="257"/>
      <c r="G63" s="257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54"/>
      <c r="Z63" s="154"/>
      <c r="AA63" s="154"/>
      <c r="AB63" s="154"/>
      <c r="AC63" s="154"/>
      <c r="AD63" s="154"/>
      <c r="AE63" s="154"/>
      <c r="AF63" s="154"/>
      <c r="AG63" s="154" t="s">
        <v>162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89" t="str">
        <f>C63</f>
        <v>omítka vápenocementová, strojně nebo ručně nanášená v podlaží i ve schodišti na jakýkoliv druh podkladu, kompletní souvrství</v>
      </c>
      <c r="BB63" s="154"/>
      <c r="BC63" s="154"/>
      <c r="BD63" s="154"/>
      <c r="BE63" s="154"/>
      <c r="BF63" s="154"/>
      <c r="BG63" s="154"/>
      <c r="BH63" s="154"/>
    </row>
    <row r="64" spans="1:60" ht="22.5" outlineLevel="1" x14ac:dyDescent="0.2">
      <c r="A64" s="182">
        <v>21</v>
      </c>
      <c r="B64" s="183" t="s">
        <v>227</v>
      </c>
      <c r="C64" s="193" t="s">
        <v>228</v>
      </c>
      <c r="D64" s="184" t="s">
        <v>167</v>
      </c>
      <c r="E64" s="185">
        <v>5</v>
      </c>
      <c r="F64" s="186"/>
      <c r="G64" s="187">
        <f>ROUND(E64*F64,2)</f>
        <v>0</v>
      </c>
      <c r="H64" s="186"/>
      <c r="I64" s="187">
        <f>ROUND(E64*H64,2)</f>
        <v>0</v>
      </c>
      <c r="J64" s="186"/>
      <c r="K64" s="187">
        <f>ROUND(E64*J64,2)</f>
        <v>0</v>
      </c>
      <c r="L64" s="187">
        <v>21</v>
      </c>
      <c r="M64" s="187">
        <f>G64*(1+L64/100)</f>
        <v>0</v>
      </c>
      <c r="N64" s="187">
        <v>4.3099999999999996E-3</v>
      </c>
      <c r="O64" s="187">
        <f>ROUND(E64*N64,2)</f>
        <v>0.02</v>
      </c>
      <c r="P64" s="187">
        <v>0</v>
      </c>
      <c r="Q64" s="187">
        <f>ROUND(E64*P64,2)</f>
        <v>0</v>
      </c>
      <c r="R64" s="187" t="s">
        <v>151</v>
      </c>
      <c r="S64" s="187" t="s">
        <v>152</v>
      </c>
      <c r="T64" s="188" t="s">
        <v>152</v>
      </c>
      <c r="U64" s="164">
        <v>0.36199999999999999</v>
      </c>
      <c r="V64" s="164">
        <f>ROUND(E64*U64,2)</f>
        <v>1.81</v>
      </c>
      <c r="W64" s="164"/>
      <c r="X64" s="164" t="s">
        <v>153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154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75">
        <v>22</v>
      </c>
      <c r="B65" s="176" t="s">
        <v>229</v>
      </c>
      <c r="C65" s="194" t="s">
        <v>230</v>
      </c>
      <c r="D65" s="177" t="s">
        <v>167</v>
      </c>
      <c r="E65" s="178">
        <v>0.9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80">
        <v>0.1231</v>
      </c>
      <c r="O65" s="180">
        <f>ROUND(E65*N65,2)</f>
        <v>0.11</v>
      </c>
      <c r="P65" s="180">
        <v>0</v>
      </c>
      <c r="Q65" s="180">
        <f>ROUND(E65*P65,2)</f>
        <v>0</v>
      </c>
      <c r="R65" s="180" t="s">
        <v>151</v>
      </c>
      <c r="S65" s="180" t="s">
        <v>152</v>
      </c>
      <c r="T65" s="181" t="s">
        <v>152</v>
      </c>
      <c r="U65" s="164">
        <v>0.45</v>
      </c>
      <c r="V65" s="164">
        <f>ROUND(E65*U65,2)</f>
        <v>0.41</v>
      </c>
      <c r="W65" s="164"/>
      <c r="X65" s="164" t="s">
        <v>153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231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61"/>
      <c r="B66" s="162"/>
      <c r="C66" s="256" t="s">
        <v>232</v>
      </c>
      <c r="D66" s="257"/>
      <c r="E66" s="257"/>
      <c r="F66" s="257"/>
      <c r="G66" s="257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54"/>
      <c r="Z66" s="154"/>
      <c r="AA66" s="154"/>
      <c r="AB66" s="154"/>
      <c r="AC66" s="154"/>
      <c r="AD66" s="154"/>
      <c r="AE66" s="154"/>
      <c r="AF66" s="154"/>
      <c r="AG66" s="154" t="s">
        <v>162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89" t="str">
        <f>C66</f>
        <v>na zdivu jako podklad např. pod izolaci, na parapetech z prefabrikovaných dílců, pod oplechování apod., vodorovný nebo ve spádu do 15°, hlazený dřevěným hladítkem,</v>
      </c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195" t="s">
        <v>452</v>
      </c>
      <c r="D67" s="166"/>
      <c r="E67" s="167">
        <v>0.9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54"/>
      <c r="Z67" s="154"/>
      <c r="AA67" s="154"/>
      <c r="AB67" s="154"/>
      <c r="AC67" s="154"/>
      <c r="AD67" s="154"/>
      <c r="AE67" s="154"/>
      <c r="AF67" s="154"/>
      <c r="AG67" s="154" t="s">
        <v>164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x14ac:dyDescent="0.2">
      <c r="A68" s="169" t="s">
        <v>146</v>
      </c>
      <c r="B68" s="170" t="s">
        <v>86</v>
      </c>
      <c r="C68" s="192" t="s">
        <v>87</v>
      </c>
      <c r="D68" s="171"/>
      <c r="E68" s="172"/>
      <c r="F68" s="173"/>
      <c r="G68" s="173">
        <f>SUMIF(AG69:AG75,"&lt;&gt;NOR",G69:G75)</f>
        <v>0</v>
      </c>
      <c r="H68" s="173"/>
      <c r="I68" s="173">
        <f>SUM(I69:I75)</f>
        <v>0</v>
      </c>
      <c r="J68" s="173"/>
      <c r="K68" s="173">
        <f>SUM(K69:K75)</f>
        <v>0</v>
      </c>
      <c r="L68" s="173"/>
      <c r="M68" s="173">
        <f>SUM(M69:M75)</f>
        <v>0</v>
      </c>
      <c r="N68" s="173"/>
      <c r="O68" s="173">
        <f>SUM(O69:O75)</f>
        <v>1.5</v>
      </c>
      <c r="P68" s="173"/>
      <c r="Q68" s="173">
        <f>SUM(Q69:Q75)</f>
        <v>0</v>
      </c>
      <c r="R68" s="173"/>
      <c r="S68" s="173"/>
      <c r="T68" s="174"/>
      <c r="U68" s="168"/>
      <c r="V68" s="168">
        <f>SUM(V69:V75)</f>
        <v>12.22</v>
      </c>
      <c r="W68" s="168"/>
      <c r="X68" s="168"/>
      <c r="AG68" t="s">
        <v>147</v>
      </c>
    </row>
    <row r="69" spans="1:60" outlineLevel="1" x14ac:dyDescent="0.2">
      <c r="A69" s="175">
        <v>23</v>
      </c>
      <c r="B69" s="176" t="s">
        <v>237</v>
      </c>
      <c r="C69" s="194" t="s">
        <v>238</v>
      </c>
      <c r="D69" s="177" t="s">
        <v>159</v>
      </c>
      <c r="E69" s="178">
        <v>0.5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80">
        <v>2.5</v>
      </c>
      <c r="O69" s="180">
        <f>ROUND(E69*N69,2)</f>
        <v>1.25</v>
      </c>
      <c r="P69" s="180">
        <v>0</v>
      </c>
      <c r="Q69" s="180">
        <f>ROUND(E69*P69,2)</f>
        <v>0</v>
      </c>
      <c r="R69" s="180" t="s">
        <v>160</v>
      </c>
      <c r="S69" s="180" t="s">
        <v>152</v>
      </c>
      <c r="T69" s="181" t="s">
        <v>152</v>
      </c>
      <c r="U69" s="164">
        <v>5.33</v>
      </c>
      <c r="V69" s="164">
        <f>ROUND(E69*U69,2)</f>
        <v>2.67</v>
      </c>
      <c r="W69" s="164"/>
      <c r="X69" s="164" t="s">
        <v>153</v>
      </c>
      <c r="Y69" s="154"/>
      <c r="Z69" s="154"/>
      <c r="AA69" s="154"/>
      <c r="AB69" s="154"/>
      <c r="AC69" s="154"/>
      <c r="AD69" s="154"/>
      <c r="AE69" s="154"/>
      <c r="AF69" s="154"/>
      <c r="AG69" s="154" t="s">
        <v>154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1"/>
      <c r="B70" s="162"/>
      <c r="C70" s="256" t="s">
        <v>239</v>
      </c>
      <c r="D70" s="257"/>
      <c r="E70" s="257"/>
      <c r="F70" s="257"/>
      <c r="G70" s="257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54"/>
      <c r="Z70" s="154"/>
      <c r="AA70" s="154"/>
      <c r="AB70" s="154"/>
      <c r="AC70" s="154"/>
      <c r="AD70" s="154"/>
      <c r="AE70" s="154"/>
      <c r="AF70" s="154"/>
      <c r="AG70" s="154" t="s">
        <v>162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ht="22.5" outlineLevel="1" x14ac:dyDescent="0.2">
      <c r="A71" s="175">
        <v>24</v>
      </c>
      <c r="B71" s="176" t="s">
        <v>241</v>
      </c>
      <c r="C71" s="194" t="s">
        <v>242</v>
      </c>
      <c r="D71" s="177" t="s">
        <v>167</v>
      </c>
      <c r="E71" s="178">
        <v>27.45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80">
        <v>9.1400000000000006E-3</v>
      </c>
      <c r="O71" s="180">
        <f>ROUND(E71*N71,2)</f>
        <v>0.25</v>
      </c>
      <c r="P71" s="180">
        <v>0</v>
      </c>
      <c r="Q71" s="180">
        <f>ROUND(E71*P71,2)</f>
        <v>0</v>
      </c>
      <c r="R71" s="180" t="s">
        <v>151</v>
      </c>
      <c r="S71" s="180" t="s">
        <v>152</v>
      </c>
      <c r="T71" s="181" t="s">
        <v>152</v>
      </c>
      <c r="U71" s="164">
        <v>0.34775</v>
      </c>
      <c r="V71" s="164">
        <f>ROUND(E71*U71,2)</f>
        <v>9.5500000000000007</v>
      </c>
      <c r="W71" s="164"/>
      <c r="X71" s="164" t="s">
        <v>153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154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61"/>
      <c r="B72" s="162"/>
      <c r="C72" s="256" t="s">
        <v>243</v>
      </c>
      <c r="D72" s="257"/>
      <c r="E72" s="257"/>
      <c r="F72" s="257"/>
      <c r="G72" s="257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54"/>
      <c r="Z72" s="154"/>
      <c r="AA72" s="154"/>
      <c r="AB72" s="154"/>
      <c r="AC72" s="154"/>
      <c r="AD72" s="154"/>
      <c r="AE72" s="154"/>
      <c r="AF72" s="154"/>
      <c r="AG72" s="154" t="s">
        <v>162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61"/>
      <c r="B73" s="162"/>
      <c r="C73" s="195" t="s">
        <v>437</v>
      </c>
      <c r="D73" s="166"/>
      <c r="E73" s="167">
        <v>14.01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54"/>
      <c r="Z73" s="154"/>
      <c r="AA73" s="154"/>
      <c r="AB73" s="154"/>
      <c r="AC73" s="154"/>
      <c r="AD73" s="154"/>
      <c r="AE73" s="154"/>
      <c r="AF73" s="154"/>
      <c r="AG73" s="154" t="s">
        <v>164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195" t="s">
        <v>438</v>
      </c>
      <c r="D74" s="166"/>
      <c r="E74" s="167">
        <v>12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54"/>
      <c r="Z74" s="154"/>
      <c r="AA74" s="154"/>
      <c r="AB74" s="154"/>
      <c r="AC74" s="154"/>
      <c r="AD74" s="154"/>
      <c r="AE74" s="154"/>
      <c r="AF74" s="154"/>
      <c r="AG74" s="154" t="s">
        <v>164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1"/>
      <c r="B75" s="162"/>
      <c r="C75" s="195" t="s">
        <v>453</v>
      </c>
      <c r="D75" s="166"/>
      <c r="E75" s="167">
        <v>1.44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54"/>
      <c r="Z75" s="154"/>
      <c r="AA75" s="154"/>
      <c r="AB75" s="154"/>
      <c r="AC75" s="154"/>
      <c r="AD75" s="154"/>
      <c r="AE75" s="154"/>
      <c r="AF75" s="154"/>
      <c r="AG75" s="154" t="s">
        <v>164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x14ac:dyDescent="0.2">
      <c r="A76" s="169" t="s">
        <v>146</v>
      </c>
      <c r="B76" s="170" t="s">
        <v>90</v>
      </c>
      <c r="C76" s="192" t="s">
        <v>91</v>
      </c>
      <c r="D76" s="171"/>
      <c r="E76" s="172"/>
      <c r="F76" s="173"/>
      <c r="G76" s="173">
        <f>SUMIF(AG77:AG77,"&lt;&gt;NOR",G77:G77)</f>
        <v>0</v>
      </c>
      <c r="H76" s="173"/>
      <c r="I76" s="173">
        <f>SUM(I77:I77)</f>
        <v>0</v>
      </c>
      <c r="J76" s="173"/>
      <c r="K76" s="173">
        <f>SUM(K77:K77)</f>
        <v>0</v>
      </c>
      <c r="L76" s="173"/>
      <c r="M76" s="173">
        <f>SUM(M77:M77)</f>
        <v>0</v>
      </c>
      <c r="N76" s="173"/>
      <c r="O76" s="173">
        <f>SUM(O77:O77)</f>
        <v>0.03</v>
      </c>
      <c r="P76" s="173"/>
      <c r="Q76" s="173">
        <f>SUM(Q77:Q77)</f>
        <v>0</v>
      </c>
      <c r="R76" s="173"/>
      <c r="S76" s="173"/>
      <c r="T76" s="174"/>
      <c r="U76" s="168"/>
      <c r="V76" s="168">
        <f>SUM(V77:V77)</f>
        <v>4.5999999999999996</v>
      </c>
      <c r="W76" s="168"/>
      <c r="X76" s="168"/>
      <c r="AG76" t="s">
        <v>147</v>
      </c>
    </row>
    <row r="77" spans="1:60" outlineLevel="1" x14ac:dyDescent="0.2">
      <c r="A77" s="182">
        <v>25</v>
      </c>
      <c r="B77" s="183" t="s">
        <v>248</v>
      </c>
      <c r="C77" s="193" t="s">
        <v>249</v>
      </c>
      <c r="D77" s="184" t="s">
        <v>167</v>
      </c>
      <c r="E77" s="185">
        <v>26.01</v>
      </c>
      <c r="F77" s="186"/>
      <c r="G77" s="187">
        <f>ROUND(E77*F77,2)</f>
        <v>0</v>
      </c>
      <c r="H77" s="186"/>
      <c r="I77" s="187">
        <f>ROUND(E77*H77,2)</f>
        <v>0</v>
      </c>
      <c r="J77" s="186"/>
      <c r="K77" s="187">
        <f>ROUND(E77*J77,2)</f>
        <v>0</v>
      </c>
      <c r="L77" s="187">
        <v>21</v>
      </c>
      <c r="M77" s="187">
        <f>G77*(1+L77/100)</f>
        <v>0</v>
      </c>
      <c r="N77" s="187">
        <v>1.2099999999999999E-3</v>
      </c>
      <c r="O77" s="187">
        <f>ROUND(E77*N77,2)</f>
        <v>0.03</v>
      </c>
      <c r="P77" s="187">
        <v>0</v>
      </c>
      <c r="Q77" s="187">
        <f>ROUND(E77*P77,2)</f>
        <v>0</v>
      </c>
      <c r="R77" s="187" t="s">
        <v>250</v>
      </c>
      <c r="S77" s="187" t="s">
        <v>152</v>
      </c>
      <c r="T77" s="188" t="s">
        <v>152</v>
      </c>
      <c r="U77" s="164">
        <v>0.17699999999999999</v>
      </c>
      <c r="V77" s="164">
        <f>ROUND(E77*U77,2)</f>
        <v>4.5999999999999996</v>
      </c>
      <c r="W77" s="164"/>
      <c r="X77" s="164" t="s">
        <v>153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154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9" t="s">
        <v>146</v>
      </c>
      <c r="B78" s="170" t="s">
        <v>92</v>
      </c>
      <c r="C78" s="192" t="s">
        <v>93</v>
      </c>
      <c r="D78" s="171"/>
      <c r="E78" s="172"/>
      <c r="F78" s="173"/>
      <c r="G78" s="173">
        <f>SUMIF(AG79:AG79,"&lt;&gt;NOR",G79:G79)</f>
        <v>0</v>
      </c>
      <c r="H78" s="173"/>
      <c r="I78" s="173">
        <f>SUM(I79:I79)</f>
        <v>0</v>
      </c>
      <c r="J78" s="173"/>
      <c r="K78" s="173">
        <f>SUM(K79:K79)</f>
        <v>0</v>
      </c>
      <c r="L78" s="173"/>
      <c r="M78" s="173">
        <f>SUM(M79:M79)</f>
        <v>0</v>
      </c>
      <c r="N78" s="173"/>
      <c r="O78" s="173">
        <f>SUM(O79:O79)</f>
        <v>0</v>
      </c>
      <c r="P78" s="173"/>
      <c r="Q78" s="173">
        <f>SUM(Q79:Q79)</f>
        <v>0</v>
      </c>
      <c r="R78" s="173"/>
      <c r="S78" s="173"/>
      <c r="T78" s="174"/>
      <c r="U78" s="168"/>
      <c r="V78" s="168">
        <f>SUM(V79:V79)</f>
        <v>3.82</v>
      </c>
      <c r="W78" s="168"/>
      <c r="X78" s="168"/>
      <c r="AG78" t="s">
        <v>147</v>
      </c>
    </row>
    <row r="79" spans="1:60" ht="33.75" outlineLevel="1" x14ac:dyDescent="0.2">
      <c r="A79" s="182">
        <v>26</v>
      </c>
      <c r="B79" s="183" t="s">
        <v>251</v>
      </c>
      <c r="C79" s="193" t="s">
        <v>252</v>
      </c>
      <c r="D79" s="184" t="s">
        <v>167</v>
      </c>
      <c r="E79" s="185">
        <v>27.45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21</v>
      </c>
      <c r="M79" s="187">
        <f>G79*(1+L79/100)</f>
        <v>0</v>
      </c>
      <c r="N79" s="187">
        <v>0</v>
      </c>
      <c r="O79" s="187">
        <f>ROUND(E79*N79,2)</f>
        <v>0</v>
      </c>
      <c r="P79" s="187">
        <v>0</v>
      </c>
      <c r="Q79" s="187">
        <f>ROUND(E79*P79,2)</f>
        <v>0</v>
      </c>
      <c r="R79" s="187" t="s">
        <v>151</v>
      </c>
      <c r="S79" s="187" t="s">
        <v>152</v>
      </c>
      <c r="T79" s="188" t="s">
        <v>152</v>
      </c>
      <c r="U79" s="164">
        <v>0.13900000000000001</v>
      </c>
      <c r="V79" s="164">
        <f>ROUND(E79*U79,2)</f>
        <v>3.82</v>
      </c>
      <c r="W79" s="164"/>
      <c r="X79" s="164" t="s">
        <v>153</v>
      </c>
      <c r="Y79" s="154"/>
      <c r="Z79" s="154"/>
      <c r="AA79" s="154"/>
      <c r="AB79" s="154"/>
      <c r="AC79" s="154"/>
      <c r="AD79" s="154"/>
      <c r="AE79" s="154"/>
      <c r="AF79" s="154"/>
      <c r="AG79" s="154" t="s">
        <v>154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x14ac:dyDescent="0.2">
      <c r="A80" s="169" t="s">
        <v>146</v>
      </c>
      <c r="B80" s="170" t="s">
        <v>94</v>
      </c>
      <c r="C80" s="192" t="s">
        <v>95</v>
      </c>
      <c r="D80" s="171"/>
      <c r="E80" s="172"/>
      <c r="F80" s="173"/>
      <c r="G80" s="173">
        <f>SUMIF(AG81:AG125,"&lt;&gt;NOR",G81:G125)</f>
        <v>0</v>
      </c>
      <c r="H80" s="173"/>
      <c r="I80" s="173">
        <f>SUM(I81:I125)</f>
        <v>0</v>
      </c>
      <c r="J80" s="173"/>
      <c r="K80" s="173">
        <f>SUM(K81:K125)</f>
        <v>0</v>
      </c>
      <c r="L80" s="173"/>
      <c r="M80" s="173">
        <f>SUM(M81:M125)</f>
        <v>0</v>
      </c>
      <c r="N80" s="173"/>
      <c r="O80" s="173">
        <f>SUM(O81:O125)</f>
        <v>0.01</v>
      </c>
      <c r="P80" s="173"/>
      <c r="Q80" s="173">
        <f>SUM(Q81:Q125)</f>
        <v>9.2999999999999989</v>
      </c>
      <c r="R80" s="173"/>
      <c r="S80" s="173"/>
      <c r="T80" s="174"/>
      <c r="U80" s="168"/>
      <c r="V80" s="168">
        <f>SUM(V81:V125)</f>
        <v>127.03999999999998</v>
      </c>
      <c r="W80" s="168"/>
      <c r="X80" s="168"/>
      <c r="AG80" t="s">
        <v>147</v>
      </c>
    </row>
    <row r="81" spans="1:60" outlineLevel="1" x14ac:dyDescent="0.2">
      <c r="A81" s="175">
        <v>27</v>
      </c>
      <c r="B81" s="176" t="s">
        <v>253</v>
      </c>
      <c r="C81" s="194" t="s">
        <v>254</v>
      </c>
      <c r="D81" s="177" t="s">
        <v>167</v>
      </c>
      <c r="E81" s="178">
        <v>27.45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80">
        <v>0</v>
      </c>
      <c r="O81" s="180">
        <f>ROUND(E81*N81,2)</f>
        <v>0</v>
      </c>
      <c r="P81" s="180">
        <v>0.02</v>
      </c>
      <c r="Q81" s="180">
        <f>ROUND(E81*P81,2)</f>
        <v>0.55000000000000004</v>
      </c>
      <c r="R81" s="180" t="s">
        <v>255</v>
      </c>
      <c r="S81" s="180" t="s">
        <v>152</v>
      </c>
      <c r="T81" s="181" t="s">
        <v>152</v>
      </c>
      <c r="U81" s="164">
        <v>0.14699999999999999</v>
      </c>
      <c r="V81" s="164">
        <f>ROUND(E81*U81,2)</f>
        <v>4.04</v>
      </c>
      <c r="W81" s="164"/>
      <c r="X81" s="164" t="s">
        <v>153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154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256" t="s">
        <v>256</v>
      </c>
      <c r="D82" s="257"/>
      <c r="E82" s="257"/>
      <c r="F82" s="257"/>
      <c r="G82" s="257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54"/>
      <c r="Z82" s="154"/>
      <c r="AA82" s="154"/>
      <c r="AB82" s="154"/>
      <c r="AC82" s="154"/>
      <c r="AD82" s="154"/>
      <c r="AE82" s="154"/>
      <c r="AF82" s="154"/>
      <c r="AG82" s="154" t="s">
        <v>162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61"/>
      <c r="B83" s="162"/>
      <c r="C83" s="195" t="s">
        <v>437</v>
      </c>
      <c r="D83" s="166"/>
      <c r="E83" s="167">
        <v>14.01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54"/>
      <c r="Z83" s="154"/>
      <c r="AA83" s="154"/>
      <c r="AB83" s="154"/>
      <c r="AC83" s="154"/>
      <c r="AD83" s="154"/>
      <c r="AE83" s="154"/>
      <c r="AF83" s="154"/>
      <c r="AG83" s="154" t="s">
        <v>164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1"/>
      <c r="B84" s="162"/>
      <c r="C84" s="195" t="s">
        <v>438</v>
      </c>
      <c r="D84" s="166"/>
      <c r="E84" s="167">
        <v>12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54"/>
      <c r="Z84" s="154"/>
      <c r="AA84" s="154"/>
      <c r="AB84" s="154"/>
      <c r="AC84" s="154"/>
      <c r="AD84" s="154"/>
      <c r="AE84" s="154"/>
      <c r="AF84" s="154"/>
      <c r="AG84" s="154" t="s">
        <v>164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1"/>
      <c r="B85" s="162"/>
      <c r="C85" s="195" t="s">
        <v>453</v>
      </c>
      <c r="D85" s="166"/>
      <c r="E85" s="167">
        <v>1.44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54"/>
      <c r="Z85" s="154"/>
      <c r="AA85" s="154"/>
      <c r="AB85" s="154"/>
      <c r="AC85" s="154"/>
      <c r="AD85" s="154"/>
      <c r="AE85" s="154"/>
      <c r="AF85" s="154"/>
      <c r="AG85" s="154" t="s">
        <v>164</v>
      </c>
      <c r="AH85" s="154"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33.75" outlineLevel="1" x14ac:dyDescent="0.2">
      <c r="A86" s="175">
        <v>28</v>
      </c>
      <c r="B86" s="176" t="s">
        <v>258</v>
      </c>
      <c r="C86" s="194" t="s">
        <v>259</v>
      </c>
      <c r="D86" s="177" t="s">
        <v>167</v>
      </c>
      <c r="E86" s="178">
        <v>12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80">
        <v>1.17E-3</v>
      </c>
      <c r="O86" s="180">
        <f>ROUND(E86*N86,2)</f>
        <v>0.01</v>
      </c>
      <c r="P86" s="180">
        <v>7.5999999999999998E-2</v>
      </c>
      <c r="Q86" s="180">
        <f>ROUND(E86*P86,2)</f>
        <v>0.91</v>
      </c>
      <c r="R86" s="180" t="s">
        <v>255</v>
      </c>
      <c r="S86" s="180" t="s">
        <v>152</v>
      </c>
      <c r="T86" s="181" t="s">
        <v>152</v>
      </c>
      <c r="U86" s="164">
        <v>0.93899999999999995</v>
      </c>
      <c r="V86" s="164">
        <f>ROUND(E86*U86,2)</f>
        <v>11.27</v>
      </c>
      <c r="W86" s="164"/>
      <c r="X86" s="164" t="s">
        <v>153</v>
      </c>
      <c r="Y86" s="154"/>
      <c r="Z86" s="154"/>
      <c r="AA86" s="154"/>
      <c r="AB86" s="154"/>
      <c r="AC86" s="154"/>
      <c r="AD86" s="154"/>
      <c r="AE86" s="154"/>
      <c r="AF86" s="154"/>
      <c r="AG86" s="154" t="s">
        <v>154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1"/>
      <c r="B87" s="162"/>
      <c r="C87" s="195" t="s">
        <v>454</v>
      </c>
      <c r="D87" s="166"/>
      <c r="E87" s="167">
        <v>5.2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54"/>
      <c r="Z87" s="154"/>
      <c r="AA87" s="154"/>
      <c r="AB87" s="154"/>
      <c r="AC87" s="154"/>
      <c r="AD87" s="154"/>
      <c r="AE87" s="154"/>
      <c r="AF87" s="154"/>
      <c r="AG87" s="154" t="s">
        <v>164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61"/>
      <c r="B88" s="162"/>
      <c r="C88" s="195" t="s">
        <v>455</v>
      </c>
      <c r="D88" s="166"/>
      <c r="E88" s="167">
        <v>6.8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54"/>
      <c r="Z88" s="154"/>
      <c r="AA88" s="154"/>
      <c r="AB88" s="154"/>
      <c r="AC88" s="154"/>
      <c r="AD88" s="154"/>
      <c r="AE88" s="154"/>
      <c r="AF88" s="154"/>
      <c r="AG88" s="154" t="s">
        <v>164</v>
      </c>
      <c r="AH88" s="154">
        <v>0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82">
        <v>29</v>
      </c>
      <c r="B89" s="183" t="s">
        <v>261</v>
      </c>
      <c r="C89" s="193" t="s">
        <v>262</v>
      </c>
      <c r="D89" s="184" t="s">
        <v>172</v>
      </c>
      <c r="E89" s="185">
        <v>5</v>
      </c>
      <c r="F89" s="186"/>
      <c r="G89" s="187">
        <f>ROUND(E89*F89,2)</f>
        <v>0</v>
      </c>
      <c r="H89" s="186"/>
      <c r="I89" s="187">
        <f>ROUND(E89*H89,2)</f>
        <v>0</v>
      </c>
      <c r="J89" s="186"/>
      <c r="K89" s="187">
        <f>ROUND(E89*J89,2)</f>
        <v>0</v>
      </c>
      <c r="L89" s="187">
        <v>21</v>
      </c>
      <c r="M89" s="187">
        <f>G89*(1+L89/100)</f>
        <v>0</v>
      </c>
      <c r="N89" s="187">
        <v>0</v>
      </c>
      <c r="O89" s="187">
        <f>ROUND(E89*N89,2)</f>
        <v>0</v>
      </c>
      <c r="P89" s="187">
        <v>4.6000000000000001E-4</v>
      </c>
      <c r="Q89" s="187">
        <f>ROUND(E89*P89,2)</f>
        <v>0</v>
      </c>
      <c r="R89" s="187" t="s">
        <v>255</v>
      </c>
      <c r="S89" s="187" t="s">
        <v>152</v>
      </c>
      <c r="T89" s="188" t="s">
        <v>152</v>
      </c>
      <c r="U89" s="164">
        <v>2</v>
      </c>
      <c r="V89" s="164">
        <f>ROUND(E89*U89,2)</f>
        <v>10</v>
      </c>
      <c r="W89" s="164"/>
      <c r="X89" s="164" t="s">
        <v>153</v>
      </c>
      <c r="Y89" s="154"/>
      <c r="Z89" s="154"/>
      <c r="AA89" s="154"/>
      <c r="AB89" s="154"/>
      <c r="AC89" s="154"/>
      <c r="AD89" s="154"/>
      <c r="AE89" s="154"/>
      <c r="AF89" s="154"/>
      <c r="AG89" s="154" t="s">
        <v>154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33.75" outlineLevel="1" x14ac:dyDescent="0.2">
      <c r="A90" s="175">
        <v>30</v>
      </c>
      <c r="B90" s="176" t="s">
        <v>456</v>
      </c>
      <c r="C90" s="194" t="s">
        <v>457</v>
      </c>
      <c r="D90" s="177" t="s">
        <v>167</v>
      </c>
      <c r="E90" s="178">
        <v>1.47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80">
        <v>1.65E-3</v>
      </c>
      <c r="O90" s="180">
        <f>ROUND(E90*N90,2)</f>
        <v>0</v>
      </c>
      <c r="P90" s="180">
        <v>0.187</v>
      </c>
      <c r="Q90" s="180">
        <f>ROUND(E90*P90,2)</f>
        <v>0.27</v>
      </c>
      <c r="R90" s="180" t="s">
        <v>255</v>
      </c>
      <c r="S90" s="180" t="s">
        <v>152</v>
      </c>
      <c r="T90" s="181" t="s">
        <v>152</v>
      </c>
      <c r="U90" s="164">
        <v>0.48</v>
      </c>
      <c r="V90" s="164">
        <f>ROUND(E90*U90,2)</f>
        <v>0.71</v>
      </c>
      <c r="W90" s="164"/>
      <c r="X90" s="164" t="s">
        <v>153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154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/>
      <c r="B91" s="162"/>
      <c r="C91" s="256" t="s">
        <v>266</v>
      </c>
      <c r="D91" s="257"/>
      <c r="E91" s="257"/>
      <c r="F91" s="257"/>
      <c r="G91" s="257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54"/>
      <c r="Z91" s="154"/>
      <c r="AA91" s="154"/>
      <c r="AB91" s="154"/>
      <c r="AC91" s="154"/>
      <c r="AD91" s="154"/>
      <c r="AE91" s="154"/>
      <c r="AF91" s="154"/>
      <c r="AG91" s="154" t="s">
        <v>162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1"/>
      <c r="B92" s="162"/>
      <c r="C92" s="195" t="s">
        <v>458</v>
      </c>
      <c r="D92" s="166"/>
      <c r="E92" s="167">
        <v>1.47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54"/>
      <c r="Z92" s="154"/>
      <c r="AA92" s="154"/>
      <c r="AB92" s="154"/>
      <c r="AC92" s="154"/>
      <c r="AD92" s="154"/>
      <c r="AE92" s="154"/>
      <c r="AF92" s="154"/>
      <c r="AG92" s="154" t="s">
        <v>164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33.75" outlineLevel="1" x14ac:dyDescent="0.2">
      <c r="A93" s="175">
        <v>31</v>
      </c>
      <c r="B93" s="176" t="s">
        <v>459</v>
      </c>
      <c r="C93" s="194" t="s">
        <v>460</v>
      </c>
      <c r="D93" s="177" t="s">
        <v>167</v>
      </c>
      <c r="E93" s="178">
        <v>1.47</v>
      </c>
      <c r="F93" s="179"/>
      <c r="G93" s="180">
        <f>ROUND(E93*F93,2)</f>
        <v>0</v>
      </c>
      <c r="H93" s="179"/>
      <c r="I93" s="180">
        <f>ROUND(E93*H93,2)</f>
        <v>0</v>
      </c>
      <c r="J93" s="179"/>
      <c r="K93" s="180">
        <f>ROUND(E93*J93,2)</f>
        <v>0</v>
      </c>
      <c r="L93" s="180">
        <v>21</v>
      </c>
      <c r="M93" s="180">
        <f>G93*(1+L93/100)</f>
        <v>0</v>
      </c>
      <c r="N93" s="180">
        <v>5.4000000000000001E-4</v>
      </c>
      <c r="O93" s="180">
        <f>ROUND(E93*N93,2)</f>
        <v>0</v>
      </c>
      <c r="P93" s="180">
        <v>0.27</v>
      </c>
      <c r="Q93" s="180">
        <f>ROUND(E93*P93,2)</f>
        <v>0.4</v>
      </c>
      <c r="R93" s="180" t="s">
        <v>255</v>
      </c>
      <c r="S93" s="180" t="s">
        <v>152</v>
      </c>
      <c r="T93" s="181" t="s">
        <v>152</v>
      </c>
      <c r="U93" s="164">
        <v>0.43</v>
      </c>
      <c r="V93" s="164">
        <f>ROUND(E93*U93,2)</f>
        <v>0.63</v>
      </c>
      <c r="W93" s="164"/>
      <c r="X93" s="164" t="s">
        <v>153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154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1"/>
      <c r="B94" s="162"/>
      <c r="C94" s="256" t="s">
        <v>266</v>
      </c>
      <c r="D94" s="257"/>
      <c r="E94" s="257"/>
      <c r="F94" s="257"/>
      <c r="G94" s="257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54"/>
      <c r="Z94" s="154"/>
      <c r="AA94" s="154"/>
      <c r="AB94" s="154"/>
      <c r="AC94" s="154"/>
      <c r="AD94" s="154"/>
      <c r="AE94" s="154"/>
      <c r="AF94" s="154"/>
      <c r="AG94" s="154" t="s">
        <v>162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1"/>
      <c r="B95" s="162"/>
      <c r="C95" s="195" t="s">
        <v>461</v>
      </c>
      <c r="D95" s="166"/>
      <c r="E95" s="167">
        <v>1.47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54"/>
      <c r="Z95" s="154"/>
      <c r="AA95" s="154"/>
      <c r="AB95" s="154"/>
      <c r="AC95" s="154"/>
      <c r="AD95" s="154"/>
      <c r="AE95" s="154"/>
      <c r="AF95" s="154"/>
      <c r="AG95" s="154" t="s">
        <v>164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75">
        <v>32</v>
      </c>
      <c r="B96" s="176" t="s">
        <v>275</v>
      </c>
      <c r="C96" s="194" t="s">
        <v>276</v>
      </c>
      <c r="D96" s="177" t="s">
        <v>172</v>
      </c>
      <c r="E96" s="178">
        <v>4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80">
        <v>0</v>
      </c>
      <c r="O96" s="180">
        <f>ROUND(E96*N96,2)</f>
        <v>0</v>
      </c>
      <c r="P96" s="180">
        <v>0.13200000000000001</v>
      </c>
      <c r="Q96" s="180">
        <f>ROUND(E96*P96,2)</f>
        <v>0.53</v>
      </c>
      <c r="R96" s="180" t="s">
        <v>255</v>
      </c>
      <c r="S96" s="180" t="s">
        <v>152</v>
      </c>
      <c r="T96" s="181" t="s">
        <v>152</v>
      </c>
      <c r="U96" s="164">
        <v>2.036</v>
      </c>
      <c r="V96" s="164">
        <f>ROUND(E96*U96,2)</f>
        <v>8.14</v>
      </c>
      <c r="W96" s="164"/>
      <c r="X96" s="164" t="s">
        <v>153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154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61"/>
      <c r="B97" s="162"/>
      <c r="C97" s="256" t="s">
        <v>277</v>
      </c>
      <c r="D97" s="257"/>
      <c r="E97" s="257"/>
      <c r="F97" s="257"/>
      <c r="G97" s="257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54"/>
      <c r="Z97" s="154"/>
      <c r="AA97" s="154"/>
      <c r="AB97" s="154"/>
      <c r="AC97" s="154"/>
      <c r="AD97" s="154"/>
      <c r="AE97" s="154"/>
      <c r="AF97" s="154"/>
      <c r="AG97" s="154" t="s">
        <v>162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175">
        <v>33</v>
      </c>
      <c r="B98" s="176" t="s">
        <v>281</v>
      </c>
      <c r="C98" s="194" t="s">
        <v>282</v>
      </c>
      <c r="D98" s="177" t="s">
        <v>167</v>
      </c>
      <c r="E98" s="178">
        <v>90.21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80">
        <v>0</v>
      </c>
      <c r="O98" s="180">
        <f>ROUND(E98*N98,2)</f>
        <v>0</v>
      </c>
      <c r="P98" s="180">
        <v>6.8000000000000005E-2</v>
      </c>
      <c r="Q98" s="180">
        <f>ROUND(E98*P98,2)</f>
        <v>6.13</v>
      </c>
      <c r="R98" s="180" t="s">
        <v>255</v>
      </c>
      <c r="S98" s="180" t="s">
        <v>152</v>
      </c>
      <c r="T98" s="181" t="s">
        <v>152</v>
      </c>
      <c r="U98" s="164">
        <v>0.3</v>
      </c>
      <c r="V98" s="164">
        <f>ROUND(E98*U98,2)</f>
        <v>27.06</v>
      </c>
      <c r="W98" s="164"/>
      <c r="X98" s="164" t="s">
        <v>153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154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1"/>
      <c r="B99" s="162"/>
      <c r="C99" s="256" t="s">
        <v>283</v>
      </c>
      <c r="D99" s="257"/>
      <c r="E99" s="257"/>
      <c r="F99" s="257"/>
      <c r="G99" s="257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54"/>
      <c r="Z99" s="154"/>
      <c r="AA99" s="154"/>
      <c r="AB99" s="154"/>
      <c r="AC99" s="154"/>
      <c r="AD99" s="154"/>
      <c r="AE99" s="154"/>
      <c r="AF99" s="154"/>
      <c r="AG99" s="154" t="s">
        <v>162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61"/>
      <c r="B100" s="162"/>
      <c r="C100" s="195" t="s">
        <v>443</v>
      </c>
      <c r="D100" s="166"/>
      <c r="E100" s="167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164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195" t="s">
        <v>462</v>
      </c>
      <c r="D101" s="166"/>
      <c r="E101" s="167">
        <v>44.67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164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61"/>
      <c r="B102" s="162"/>
      <c r="C102" s="195" t="s">
        <v>451</v>
      </c>
      <c r="D102" s="166"/>
      <c r="E102" s="167">
        <v>45.54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164</v>
      </c>
      <c r="AH102" s="154">
        <v>0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75">
        <v>34</v>
      </c>
      <c r="B103" s="176" t="s">
        <v>286</v>
      </c>
      <c r="C103" s="194" t="s">
        <v>287</v>
      </c>
      <c r="D103" s="177" t="s">
        <v>172</v>
      </c>
      <c r="E103" s="178">
        <v>10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0</v>
      </c>
      <c r="O103" s="180">
        <f>ROUND(E103*N103,2)</f>
        <v>0</v>
      </c>
      <c r="P103" s="180">
        <v>1.4919999999999999E-2</v>
      </c>
      <c r="Q103" s="180">
        <f>ROUND(E103*P103,2)</f>
        <v>0.15</v>
      </c>
      <c r="R103" s="180" t="s">
        <v>188</v>
      </c>
      <c r="S103" s="180" t="s">
        <v>152</v>
      </c>
      <c r="T103" s="181" t="s">
        <v>152</v>
      </c>
      <c r="U103" s="164">
        <v>0.41299999999999998</v>
      </c>
      <c r="V103" s="164">
        <f>ROUND(E103*U103,2)</f>
        <v>4.13</v>
      </c>
      <c r="W103" s="164"/>
      <c r="X103" s="164" t="s">
        <v>153</v>
      </c>
      <c r="Y103" s="154"/>
      <c r="Z103" s="154"/>
      <c r="AA103" s="154"/>
      <c r="AB103" s="154"/>
      <c r="AC103" s="154"/>
      <c r="AD103" s="154"/>
      <c r="AE103" s="154"/>
      <c r="AF103" s="154"/>
      <c r="AG103" s="154" t="s">
        <v>154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61"/>
      <c r="B104" s="162"/>
      <c r="C104" s="256" t="s">
        <v>288</v>
      </c>
      <c r="D104" s="257"/>
      <c r="E104" s="257"/>
      <c r="F104" s="257"/>
      <c r="G104" s="257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162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82">
        <v>35</v>
      </c>
      <c r="B105" s="183" t="s">
        <v>289</v>
      </c>
      <c r="C105" s="193" t="s">
        <v>290</v>
      </c>
      <c r="D105" s="184" t="s">
        <v>150</v>
      </c>
      <c r="E105" s="185">
        <v>1</v>
      </c>
      <c r="F105" s="186"/>
      <c r="G105" s="187">
        <f t="shared" ref="G105:G110" si="0">ROUND(E105*F105,2)</f>
        <v>0</v>
      </c>
      <c r="H105" s="186"/>
      <c r="I105" s="187">
        <f t="shared" ref="I105:I110" si="1">ROUND(E105*H105,2)</f>
        <v>0</v>
      </c>
      <c r="J105" s="186"/>
      <c r="K105" s="187">
        <f t="shared" ref="K105:K110" si="2">ROUND(E105*J105,2)</f>
        <v>0</v>
      </c>
      <c r="L105" s="187">
        <v>21</v>
      </c>
      <c r="M105" s="187">
        <f t="shared" ref="M105:M110" si="3">G105*(1+L105/100)</f>
        <v>0</v>
      </c>
      <c r="N105" s="187">
        <v>0</v>
      </c>
      <c r="O105" s="187">
        <f t="shared" ref="O105:O110" si="4">ROUND(E105*N105,2)</f>
        <v>0</v>
      </c>
      <c r="P105" s="187">
        <v>1.218E-2</v>
      </c>
      <c r="Q105" s="187">
        <f t="shared" ref="Q105:Q110" si="5">ROUND(E105*P105,2)</f>
        <v>0.01</v>
      </c>
      <c r="R105" s="187" t="s">
        <v>188</v>
      </c>
      <c r="S105" s="187" t="s">
        <v>152</v>
      </c>
      <c r="T105" s="188" t="s">
        <v>152</v>
      </c>
      <c r="U105" s="164">
        <v>0.33100000000000002</v>
      </c>
      <c r="V105" s="164">
        <f t="shared" ref="V105:V110" si="6">ROUND(E105*U105,2)</f>
        <v>0.33</v>
      </c>
      <c r="W105" s="164"/>
      <c r="X105" s="164" t="s">
        <v>153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154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82">
        <v>36</v>
      </c>
      <c r="B106" s="183" t="s">
        <v>291</v>
      </c>
      <c r="C106" s="193" t="s">
        <v>292</v>
      </c>
      <c r="D106" s="184" t="s">
        <v>172</v>
      </c>
      <c r="E106" s="185">
        <v>30</v>
      </c>
      <c r="F106" s="186"/>
      <c r="G106" s="187">
        <f t="shared" si="0"/>
        <v>0</v>
      </c>
      <c r="H106" s="186"/>
      <c r="I106" s="187">
        <f t="shared" si="1"/>
        <v>0</v>
      </c>
      <c r="J106" s="186"/>
      <c r="K106" s="187">
        <f t="shared" si="2"/>
        <v>0</v>
      </c>
      <c r="L106" s="187">
        <v>21</v>
      </c>
      <c r="M106" s="187">
        <f t="shared" si="3"/>
        <v>0</v>
      </c>
      <c r="N106" s="187">
        <v>0</v>
      </c>
      <c r="O106" s="187">
        <f t="shared" si="4"/>
        <v>0</v>
      </c>
      <c r="P106" s="187">
        <v>2.1299999999999999E-3</v>
      </c>
      <c r="Q106" s="187">
        <f t="shared" si="5"/>
        <v>0.06</v>
      </c>
      <c r="R106" s="187" t="s">
        <v>188</v>
      </c>
      <c r="S106" s="187" t="s">
        <v>152</v>
      </c>
      <c r="T106" s="188" t="s">
        <v>152</v>
      </c>
      <c r="U106" s="164">
        <v>0.17299999999999999</v>
      </c>
      <c r="V106" s="164">
        <f t="shared" si="6"/>
        <v>5.19</v>
      </c>
      <c r="W106" s="164"/>
      <c r="X106" s="164" t="s">
        <v>153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154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82">
        <v>37</v>
      </c>
      <c r="B107" s="183" t="s">
        <v>293</v>
      </c>
      <c r="C107" s="193" t="s">
        <v>294</v>
      </c>
      <c r="D107" s="184" t="s">
        <v>295</v>
      </c>
      <c r="E107" s="185">
        <v>4</v>
      </c>
      <c r="F107" s="186"/>
      <c r="G107" s="187">
        <f t="shared" si="0"/>
        <v>0</v>
      </c>
      <c r="H107" s="186"/>
      <c r="I107" s="187">
        <f t="shared" si="1"/>
        <v>0</v>
      </c>
      <c r="J107" s="186"/>
      <c r="K107" s="187">
        <f t="shared" si="2"/>
        <v>0</v>
      </c>
      <c r="L107" s="187">
        <v>21</v>
      </c>
      <c r="M107" s="187">
        <f t="shared" si="3"/>
        <v>0</v>
      </c>
      <c r="N107" s="187">
        <v>0</v>
      </c>
      <c r="O107" s="187">
        <f t="shared" si="4"/>
        <v>0</v>
      </c>
      <c r="P107" s="187">
        <v>3.4200000000000001E-2</v>
      </c>
      <c r="Q107" s="187">
        <f t="shared" si="5"/>
        <v>0.14000000000000001</v>
      </c>
      <c r="R107" s="187" t="s">
        <v>188</v>
      </c>
      <c r="S107" s="187" t="s">
        <v>152</v>
      </c>
      <c r="T107" s="188" t="s">
        <v>152</v>
      </c>
      <c r="U107" s="164">
        <v>0.46500000000000002</v>
      </c>
      <c r="V107" s="164">
        <f t="shared" si="6"/>
        <v>1.86</v>
      </c>
      <c r="W107" s="164"/>
      <c r="X107" s="164" t="s">
        <v>153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154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82">
        <v>38</v>
      </c>
      <c r="B108" s="183" t="s">
        <v>463</v>
      </c>
      <c r="C108" s="193" t="s">
        <v>464</v>
      </c>
      <c r="D108" s="184" t="s">
        <v>295</v>
      </c>
      <c r="E108" s="185">
        <v>3</v>
      </c>
      <c r="F108" s="186"/>
      <c r="G108" s="187">
        <f t="shared" si="0"/>
        <v>0</v>
      </c>
      <c r="H108" s="186"/>
      <c r="I108" s="187">
        <f t="shared" si="1"/>
        <v>0</v>
      </c>
      <c r="J108" s="186"/>
      <c r="K108" s="187">
        <f t="shared" si="2"/>
        <v>0</v>
      </c>
      <c r="L108" s="187">
        <v>21</v>
      </c>
      <c r="M108" s="187">
        <f t="shared" si="3"/>
        <v>0</v>
      </c>
      <c r="N108" s="187">
        <v>0</v>
      </c>
      <c r="O108" s="187">
        <f t="shared" si="4"/>
        <v>0</v>
      </c>
      <c r="P108" s="187">
        <v>1.107E-2</v>
      </c>
      <c r="Q108" s="187">
        <f t="shared" si="5"/>
        <v>0.03</v>
      </c>
      <c r="R108" s="187" t="s">
        <v>188</v>
      </c>
      <c r="S108" s="187" t="s">
        <v>152</v>
      </c>
      <c r="T108" s="188" t="s">
        <v>152</v>
      </c>
      <c r="U108" s="164">
        <v>0.22700000000000001</v>
      </c>
      <c r="V108" s="164">
        <f t="shared" si="6"/>
        <v>0.68</v>
      </c>
      <c r="W108" s="164"/>
      <c r="X108" s="164" t="s">
        <v>153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154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82">
        <v>39</v>
      </c>
      <c r="B109" s="183" t="s">
        <v>296</v>
      </c>
      <c r="C109" s="193" t="s">
        <v>297</v>
      </c>
      <c r="D109" s="184" t="s">
        <v>295</v>
      </c>
      <c r="E109" s="185">
        <v>4</v>
      </c>
      <c r="F109" s="186"/>
      <c r="G109" s="187">
        <f t="shared" si="0"/>
        <v>0</v>
      </c>
      <c r="H109" s="186"/>
      <c r="I109" s="187">
        <f t="shared" si="1"/>
        <v>0</v>
      </c>
      <c r="J109" s="186"/>
      <c r="K109" s="187">
        <f t="shared" si="2"/>
        <v>0</v>
      </c>
      <c r="L109" s="187">
        <v>21</v>
      </c>
      <c r="M109" s="187">
        <f t="shared" si="3"/>
        <v>0</v>
      </c>
      <c r="N109" s="187">
        <v>0</v>
      </c>
      <c r="O109" s="187">
        <f t="shared" si="4"/>
        <v>0</v>
      </c>
      <c r="P109" s="187">
        <v>1.9460000000000002E-2</v>
      </c>
      <c r="Q109" s="187">
        <f t="shared" si="5"/>
        <v>0.08</v>
      </c>
      <c r="R109" s="187" t="s">
        <v>188</v>
      </c>
      <c r="S109" s="187" t="s">
        <v>152</v>
      </c>
      <c r="T109" s="188" t="s">
        <v>152</v>
      </c>
      <c r="U109" s="164">
        <v>0.38200000000000001</v>
      </c>
      <c r="V109" s="164">
        <f t="shared" si="6"/>
        <v>1.53</v>
      </c>
      <c r="W109" s="164"/>
      <c r="X109" s="164" t="s">
        <v>153</v>
      </c>
      <c r="Y109" s="154"/>
      <c r="Z109" s="154"/>
      <c r="AA109" s="154"/>
      <c r="AB109" s="154"/>
      <c r="AC109" s="154"/>
      <c r="AD109" s="154"/>
      <c r="AE109" s="154"/>
      <c r="AF109" s="154"/>
      <c r="AG109" s="154" t="s">
        <v>154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75">
        <v>40</v>
      </c>
      <c r="B110" s="176" t="s">
        <v>465</v>
      </c>
      <c r="C110" s="194" t="s">
        <v>466</v>
      </c>
      <c r="D110" s="177" t="s">
        <v>295</v>
      </c>
      <c r="E110" s="178">
        <v>1</v>
      </c>
      <c r="F110" s="179"/>
      <c r="G110" s="180">
        <f t="shared" si="0"/>
        <v>0</v>
      </c>
      <c r="H110" s="179"/>
      <c r="I110" s="180">
        <f t="shared" si="1"/>
        <v>0</v>
      </c>
      <c r="J110" s="179"/>
      <c r="K110" s="180">
        <f t="shared" si="2"/>
        <v>0</v>
      </c>
      <c r="L110" s="180">
        <v>21</v>
      </c>
      <c r="M110" s="180">
        <f t="shared" si="3"/>
        <v>0</v>
      </c>
      <c r="N110" s="180">
        <v>0</v>
      </c>
      <c r="O110" s="180">
        <f t="shared" si="4"/>
        <v>0</v>
      </c>
      <c r="P110" s="180">
        <v>3.4700000000000002E-2</v>
      </c>
      <c r="Q110" s="180">
        <f t="shared" si="5"/>
        <v>0.03</v>
      </c>
      <c r="R110" s="180" t="s">
        <v>188</v>
      </c>
      <c r="S110" s="180" t="s">
        <v>152</v>
      </c>
      <c r="T110" s="181" t="s">
        <v>152</v>
      </c>
      <c r="U110" s="164">
        <v>0.56899999999999995</v>
      </c>
      <c r="V110" s="164">
        <f t="shared" si="6"/>
        <v>0.56999999999999995</v>
      </c>
      <c r="W110" s="164"/>
      <c r="X110" s="164" t="s">
        <v>153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154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61"/>
      <c r="B111" s="162"/>
      <c r="C111" s="256" t="s">
        <v>467</v>
      </c>
      <c r="D111" s="257"/>
      <c r="E111" s="257"/>
      <c r="F111" s="257"/>
      <c r="G111" s="257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162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82">
        <v>41</v>
      </c>
      <c r="B112" s="183" t="s">
        <v>298</v>
      </c>
      <c r="C112" s="193" t="s">
        <v>299</v>
      </c>
      <c r="D112" s="184" t="s">
        <v>150</v>
      </c>
      <c r="E112" s="185">
        <v>8</v>
      </c>
      <c r="F112" s="186"/>
      <c r="G112" s="187">
        <f>ROUND(E112*F112,2)</f>
        <v>0</v>
      </c>
      <c r="H112" s="186"/>
      <c r="I112" s="187">
        <f>ROUND(E112*H112,2)</f>
        <v>0</v>
      </c>
      <c r="J112" s="186"/>
      <c r="K112" s="187">
        <f>ROUND(E112*J112,2)</f>
        <v>0</v>
      </c>
      <c r="L112" s="187">
        <v>21</v>
      </c>
      <c r="M112" s="187">
        <f>G112*(1+L112/100)</f>
        <v>0</v>
      </c>
      <c r="N112" s="187">
        <v>0</v>
      </c>
      <c r="O112" s="187">
        <f>ROUND(E112*N112,2)</f>
        <v>0</v>
      </c>
      <c r="P112" s="187">
        <v>4.8999999999999998E-4</v>
      </c>
      <c r="Q112" s="187">
        <f>ROUND(E112*P112,2)</f>
        <v>0</v>
      </c>
      <c r="R112" s="187" t="s">
        <v>188</v>
      </c>
      <c r="S112" s="187" t="s">
        <v>152</v>
      </c>
      <c r="T112" s="188" t="s">
        <v>152</v>
      </c>
      <c r="U112" s="164">
        <v>0.114</v>
      </c>
      <c r="V112" s="164">
        <f>ROUND(E112*U112,2)</f>
        <v>0.91</v>
      </c>
      <c r="W112" s="164"/>
      <c r="X112" s="164" t="s">
        <v>153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154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82">
        <v>42</v>
      </c>
      <c r="B113" s="183" t="s">
        <v>300</v>
      </c>
      <c r="C113" s="193" t="s">
        <v>301</v>
      </c>
      <c r="D113" s="184" t="s">
        <v>295</v>
      </c>
      <c r="E113" s="185">
        <v>6</v>
      </c>
      <c r="F113" s="186"/>
      <c r="G113" s="187">
        <f>ROUND(E113*F113,2)</f>
        <v>0</v>
      </c>
      <c r="H113" s="186"/>
      <c r="I113" s="187">
        <f>ROUND(E113*H113,2)</f>
        <v>0</v>
      </c>
      <c r="J113" s="186"/>
      <c r="K113" s="187">
        <f>ROUND(E113*J113,2)</f>
        <v>0</v>
      </c>
      <c r="L113" s="187">
        <v>21</v>
      </c>
      <c r="M113" s="187">
        <f>G113*(1+L113/100)</f>
        <v>0</v>
      </c>
      <c r="N113" s="187">
        <v>0</v>
      </c>
      <c r="O113" s="187">
        <f>ROUND(E113*N113,2)</f>
        <v>0</v>
      </c>
      <c r="P113" s="187">
        <v>1.56E-3</v>
      </c>
      <c r="Q113" s="187">
        <f>ROUND(E113*P113,2)</f>
        <v>0.01</v>
      </c>
      <c r="R113" s="187" t="s">
        <v>188</v>
      </c>
      <c r="S113" s="187" t="s">
        <v>152</v>
      </c>
      <c r="T113" s="188" t="s">
        <v>152</v>
      </c>
      <c r="U113" s="164">
        <v>0.217</v>
      </c>
      <c r="V113" s="164">
        <f>ROUND(E113*U113,2)</f>
        <v>1.3</v>
      </c>
      <c r="W113" s="164"/>
      <c r="X113" s="164" t="s">
        <v>153</v>
      </c>
      <c r="Y113" s="154"/>
      <c r="Z113" s="154"/>
      <c r="AA113" s="154"/>
      <c r="AB113" s="154"/>
      <c r="AC113" s="154"/>
      <c r="AD113" s="154"/>
      <c r="AE113" s="154"/>
      <c r="AF113" s="154"/>
      <c r="AG113" s="154" t="s">
        <v>154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75">
        <v>43</v>
      </c>
      <c r="B114" s="176" t="s">
        <v>302</v>
      </c>
      <c r="C114" s="194" t="s">
        <v>303</v>
      </c>
      <c r="D114" s="177" t="s">
        <v>167</v>
      </c>
      <c r="E114" s="178">
        <v>96.05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0</v>
      </c>
      <c r="O114" s="180">
        <f>ROUND(E114*N114,2)</f>
        <v>0</v>
      </c>
      <c r="P114" s="180">
        <v>0</v>
      </c>
      <c r="Q114" s="180">
        <f>ROUND(E114*P114,2)</f>
        <v>0</v>
      </c>
      <c r="R114" s="180" t="s">
        <v>304</v>
      </c>
      <c r="S114" s="180" t="s">
        <v>152</v>
      </c>
      <c r="T114" s="181" t="s">
        <v>225</v>
      </c>
      <c r="U114" s="164">
        <v>6.9709999999999994E-2</v>
      </c>
      <c r="V114" s="164">
        <f>ROUND(E114*U114,2)</f>
        <v>6.7</v>
      </c>
      <c r="W114" s="164"/>
      <c r="X114" s="164" t="s">
        <v>153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154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61"/>
      <c r="B115" s="162"/>
      <c r="C115" s="195" t="s">
        <v>436</v>
      </c>
      <c r="D115" s="166"/>
      <c r="E115" s="167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164</v>
      </c>
      <c r="AH115" s="154">
        <v>0</v>
      </c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1"/>
      <c r="B116" s="162"/>
      <c r="C116" s="195" t="s">
        <v>437</v>
      </c>
      <c r="D116" s="166"/>
      <c r="E116" s="167">
        <v>14.01</v>
      </c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164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1"/>
      <c r="B117" s="162"/>
      <c r="C117" s="195" t="s">
        <v>438</v>
      </c>
      <c r="D117" s="166"/>
      <c r="E117" s="167">
        <v>12</v>
      </c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164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/>
      <c r="B118" s="162"/>
      <c r="C118" s="195" t="s">
        <v>439</v>
      </c>
      <c r="D118" s="166"/>
      <c r="E118" s="167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164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61"/>
      <c r="B119" s="162"/>
      <c r="C119" s="195" t="s">
        <v>440</v>
      </c>
      <c r="D119" s="166"/>
      <c r="E119" s="167">
        <v>40.56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164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61"/>
      <c r="B120" s="162"/>
      <c r="C120" s="195" t="s">
        <v>441</v>
      </c>
      <c r="D120" s="166"/>
      <c r="E120" s="167">
        <v>29.48</v>
      </c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164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82">
        <v>44</v>
      </c>
      <c r="B121" s="183" t="s">
        <v>307</v>
      </c>
      <c r="C121" s="193" t="s">
        <v>308</v>
      </c>
      <c r="D121" s="184" t="s">
        <v>309</v>
      </c>
      <c r="E121" s="185">
        <v>9.3184799999999992</v>
      </c>
      <c r="F121" s="186"/>
      <c r="G121" s="187">
        <f>ROUND(E121*F121,2)</f>
        <v>0</v>
      </c>
      <c r="H121" s="186"/>
      <c r="I121" s="187">
        <f>ROUND(E121*H121,2)</f>
        <v>0</v>
      </c>
      <c r="J121" s="186"/>
      <c r="K121" s="187">
        <f>ROUND(E121*J121,2)</f>
        <v>0</v>
      </c>
      <c r="L121" s="187">
        <v>21</v>
      </c>
      <c r="M121" s="187">
        <f>G121*(1+L121/100)</f>
        <v>0</v>
      </c>
      <c r="N121" s="187">
        <v>0</v>
      </c>
      <c r="O121" s="187">
        <f>ROUND(E121*N121,2)</f>
        <v>0</v>
      </c>
      <c r="P121" s="187">
        <v>0</v>
      </c>
      <c r="Q121" s="187">
        <f>ROUND(E121*P121,2)</f>
        <v>0</v>
      </c>
      <c r="R121" s="187" t="s">
        <v>255</v>
      </c>
      <c r="S121" s="187" t="s">
        <v>152</v>
      </c>
      <c r="T121" s="188" t="s">
        <v>152</v>
      </c>
      <c r="U121" s="164">
        <v>1.47</v>
      </c>
      <c r="V121" s="164">
        <f>ROUND(E121*U121,2)</f>
        <v>13.7</v>
      </c>
      <c r="W121" s="164"/>
      <c r="X121" s="164" t="s">
        <v>310</v>
      </c>
      <c r="Y121" s="154"/>
      <c r="Z121" s="154"/>
      <c r="AA121" s="154"/>
      <c r="AB121" s="154"/>
      <c r="AC121" s="154"/>
      <c r="AD121" s="154"/>
      <c r="AE121" s="154"/>
      <c r="AF121" s="154"/>
      <c r="AG121" s="154" t="s">
        <v>311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82">
        <v>45</v>
      </c>
      <c r="B122" s="183" t="s">
        <v>312</v>
      </c>
      <c r="C122" s="193" t="s">
        <v>313</v>
      </c>
      <c r="D122" s="184" t="s">
        <v>309</v>
      </c>
      <c r="E122" s="185">
        <v>93.184799999999996</v>
      </c>
      <c r="F122" s="186"/>
      <c r="G122" s="187">
        <f>ROUND(E122*F122,2)</f>
        <v>0</v>
      </c>
      <c r="H122" s="186"/>
      <c r="I122" s="187">
        <f>ROUND(E122*H122,2)</f>
        <v>0</v>
      </c>
      <c r="J122" s="186"/>
      <c r="K122" s="187">
        <f>ROUND(E122*J122,2)</f>
        <v>0</v>
      </c>
      <c r="L122" s="187">
        <v>21</v>
      </c>
      <c r="M122" s="187">
        <f>G122*(1+L122/100)</f>
        <v>0</v>
      </c>
      <c r="N122" s="187">
        <v>0</v>
      </c>
      <c r="O122" s="187">
        <f>ROUND(E122*N122,2)</f>
        <v>0</v>
      </c>
      <c r="P122" s="187">
        <v>0</v>
      </c>
      <c r="Q122" s="187">
        <f>ROUND(E122*P122,2)</f>
        <v>0</v>
      </c>
      <c r="R122" s="187" t="s">
        <v>255</v>
      </c>
      <c r="S122" s="187" t="s">
        <v>152</v>
      </c>
      <c r="T122" s="188" t="s">
        <v>152</v>
      </c>
      <c r="U122" s="164">
        <v>0</v>
      </c>
      <c r="V122" s="164">
        <f>ROUND(E122*U122,2)</f>
        <v>0</v>
      </c>
      <c r="W122" s="164"/>
      <c r="X122" s="164" t="s">
        <v>310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311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82">
        <v>46</v>
      </c>
      <c r="B123" s="183" t="s">
        <v>314</v>
      </c>
      <c r="C123" s="193" t="s">
        <v>315</v>
      </c>
      <c r="D123" s="184" t="s">
        <v>309</v>
      </c>
      <c r="E123" s="185">
        <v>9.3184799999999992</v>
      </c>
      <c r="F123" s="186"/>
      <c r="G123" s="187">
        <f>ROUND(E123*F123,2)</f>
        <v>0</v>
      </c>
      <c r="H123" s="186"/>
      <c r="I123" s="187">
        <f>ROUND(E123*H123,2)</f>
        <v>0</v>
      </c>
      <c r="J123" s="186"/>
      <c r="K123" s="187">
        <f>ROUND(E123*J123,2)</f>
        <v>0</v>
      </c>
      <c r="L123" s="187">
        <v>21</v>
      </c>
      <c r="M123" s="187">
        <f>G123*(1+L123/100)</f>
        <v>0</v>
      </c>
      <c r="N123" s="187">
        <v>0</v>
      </c>
      <c r="O123" s="187">
        <f>ROUND(E123*N123,2)</f>
        <v>0</v>
      </c>
      <c r="P123" s="187">
        <v>0</v>
      </c>
      <c r="Q123" s="187">
        <f>ROUND(E123*P123,2)</f>
        <v>0</v>
      </c>
      <c r="R123" s="187" t="s">
        <v>255</v>
      </c>
      <c r="S123" s="187" t="s">
        <v>152</v>
      </c>
      <c r="T123" s="188" t="s">
        <v>316</v>
      </c>
      <c r="U123" s="164">
        <v>2.8260000000000001</v>
      </c>
      <c r="V123" s="164">
        <f>ROUND(E123*U123,2)</f>
        <v>26.33</v>
      </c>
      <c r="W123" s="164"/>
      <c r="X123" s="164" t="s">
        <v>310</v>
      </c>
      <c r="Y123" s="154"/>
      <c r="Z123" s="154"/>
      <c r="AA123" s="154"/>
      <c r="AB123" s="154"/>
      <c r="AC123" s="154"/>
      <c r="AD123" s="154"/>
      <c r="AE123" s="154"/>
      <c r="AF123" s="154"/>
      <c r="AG123" s="154" t="s">
        <v>311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ht="22.5" outlineLevel="1" x14ac:dyDescent="0.2">
      <c r="A124" s="182">
        <v>47</v>
      </c>
      <c r="B124" s="183" t="s">
        <v>317</v>
      </c>
      <c r="C124" s="193" t="s">
        <v>318</v>
      </c>
      <c r="D124" s="184" t="s">
        <v>309</v>
      </c>
      <c r="E124" s="185">
        <v>18.636959999999998</v>
      </c>
      <c r="F124" s="186"/>
      <c r="G124" s="187">
        <f>ROUND(E124*F124,2)</f>
        <v>0</v>
      </c>
      <c r="H124" s="186"/>
      <c r="I124" s="187">
        <f>ROUND(E124*H124,2)</f>
        <v>0</v>
      </c>
      <c r="J124" s="186"/>
      <c r="K124" s="187">
        <f>ROUND(E124*J124,2)</f>
        <v>0</v>
      </c>
      <c r="L124" s="187">
        <v>21</v>
      </c>
      <c r="M124" s="187">
        <f>G124*(1+L124/100)</f>
        <v>0</v>
      </c>
      <c r="N124" s="187">
        <v>0</v>
      </c>
      <c r="O124" s="187">
        <f>ROUND(E124*N124,2)</f>
        <v>0</v>
      </c>
      <c r="P124" s="187">
        <v>0</v>
      </c>
      <c r="Q124" s="187">
        <f>ROUND(E124*P124,2)</f>
        <v>0</v>
      </c>
      <c r="R124" s="187" t="s">
        <v>255</v>
      </c>
      <c r="S124" s="187" t="s">
        <v>152</v>
      </c>
      <c r="T124" s="188" t="s">
        <v>152</v>
      </c>
      <c r="U124" s="164">
        <v>0.105</v>
      </c>
      <c r="V124" s="164">
        <f>ROUND(E124*U124,2)</f>
        <v>1.96</v>
      </c>
      <c r="W124" s="164"/>
      <c r="X124" s="164" t="s">
        <v>310</v>
      </c>
      <c r="Y124" s="154"/>
      <c r="Z124" s="154"/>
      <c r="AA124" s="154"/>
      <c r="AB124" s="154"/>
      <c r="AC124" s="154"/>
      <c r="AD124" s="154"/>
      <c r="AE124" s="154"/>
      <c r="AF124" s="154"/>
      <c r="AG124" s="154" t="s">
        <v>311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82">
        <v>48</v>
      </c>
      <c r="B125" s="183" t="s">
        <v>319</v>
      </c>
      <c r="C125" s="193" t="s">
        <v>320</v>
      </c>
      <c r="D125" s="184" t="s">
        <v>309</v>
      </c>
      <c r="E125" s="185">
        <v>9.3184799999999992</v>
      </c>
      <c r="F125" s="186"/>
      <c r="G125" s="187">
        <f>ROUND(E125*F125,2)</f>
        <v>0</v>
      </c>
      <c r="H125" s="186"/>
      <c r="I125" s="187">
        <f>ROUND(E125*H125,2)</f>
        <v>0</v>
      </c>
      <c r="J125" s="186"/>
      <c r="K125" s="187">
        <f>ROUND(E125*J125,2)</f>
        <v>0</v>
      </c>
      <c r="L125" s="187">
        <v>21</v>
      </c>
      <c r="M125" s="187">
        <f>G125*(1+L125/100)</f>
        <v>0</v>
      </c>
      <c r="N125" s="187">
        <v>0</v>
      </c>
      <c r="O125" s="187">
        <f>ROUND(E125*N125,2)</f>
        <v>0</v>
      </c>
      <c r="P125" s="187">
        <v>0</v>
      </c>
      <c r="Q125" s="187">
        <f>ROUND(E125*P125,2)</f>
        <v>0</v>
      </c>
      <c r="R125" s="187" t="s">
        <v>255</v>
      </c>
      <c r="S125" s="187" t="s">
        <v>152</v>
      </c>
      <c r="T125" s="188" t="s">
        <v>225</v>
      </c>
      <c r="U125" s="164">
        <v>0</v>
      </c>
      <c r="V125" s="164">
        <f>ROUND(E125*U125,2)</f>
        <v>0</v>
      </c>
      <c r="W125" s="164"/>
      <c r="X125" s="164" t="s">
        <v>310</v>
      </c>
      <c r="Y125" s="154"/>
      <c r="Z125" s="154"/>
      <c r="AA125" s="154"/>
      <c r="AB125" s="154"/>
      <c r="AC125" s="154"/>
      <c r="AD125" s="154"/>
      <c r="AE125" s="154"/>
      <c r="AF125" s="154"/>
      <c r="AG125" s="154" t="s">
        <v>311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x14ac:dyDescent="0.2">
      <c r="A126" s="169" t="s">
        <v>146</v>
      </c>
      <c r="B126" s="170" t="s">
        <v>96</v>
      </c>
      <c r="C126" s="192" t="s">
        <v>97</v>
      </c>
      <c r="D126" s="171"/>
      <c r="E126" s="172"/>
      <c r="F126" s="173"/>
      <c r="G126" s="173">
        <f>SUMIF(AG127:AG128,"&lt;&gt;NOR",G127:G128)</f>
        <v>0</v>
      </c>
      <c r="H126" s="173"/>
      <c r="I126" s="173">
        <f>SUM(I127:I128)</f>
        <v>0</v>
      </c>
      <c r="J126" s="173"/>
      <c r="K126" s="173">
        <f>SUM(K127:K128)</f>
        <v>0</v>
      </c>
      <c r="L126" s="173"/>
      <c r="M126" s="173">
        <f>SUM(M127:M128)</f>
        <v>0</v>
      </c>
      <c r="N126" s="173"/>
      <c r="O126" s="173">
        <f>SUM(O127:O128)</f>
        <v>0</v>
      </c>
      <c r="P126" s="173"/>
      <c r="Q126" s="173">
        <f>SUM(Q127:Q128)</f>
        <v>0</v>
      </c>
      <c r="R126" s="173"/>
      <c r="S126" s="173"/>
      <c r="T126" s="174"/>
      <c r="U126" s="168"/>
      <c r="V126" s="168">
        <f>SUM(V127:V128)</f>
        <v>8.14</v>
      </c>
      <c r="W126" s="168"/>
      <c r="X126" s="168"/>
      <c r="AG126" t="s">
        <v>147</v>
      </c>
    </row>
    <row r="127" spans="1:60" ht="33.75" outlineLevel="1" x14ac:dyDescent="0.2">
      <c r="A127" s="175">
        <v>49</v>
      </c>
      <c r="B127" s="176" t="s">
        <v>321</v>
      </c>
      <c r="C127" s="194" t="s">
        <v>322</v>
      </c>
      <c r="D127" s="177" t="s">
        <v>309</v>
      </c>
      <c r="E127" s="178">
        <v>8.6690799999999992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80">
        <v>0</v>
      </c>
      <c r="O127" s="180">
        <f>ROUND(E127*N127,2)</f>
        <v>0</v>
      </c>
      <c r="P127" s="180">
        <v>0</v>
      </c>
      <c r="Q127" s="180">
        <f>ROUND(E127*P127,2)</f>
        <v>0</v>
      </c>
      <c r="R127" s="180" t="s">
        <v>160</v>
      </c>
      <c r="S127" s="180" t="s">
        <v>152</v>
      </c>
      <c r="T127" s="181" t="s">
        <v>152</v>
      </c>
      <c r="U127" s="164">
        <v>0.9385</v>
      </c>
      <c r="V127" s="164">
        <f>ROUND(E127*U127,2)</f>
        <v>8.14</v>
      </c>
      <c r="W127" s="164"/>
      <c r="X127" s="164" t="s">
        <v>323</v>
      </c>
      <c r="Y127" s="154"/>
      <c r="Z127" s="154"/>
      <c r="AA127" s="154"/>
      <c r="AB127" s="154"/>
      <c r="AC127" s="154"/>
      <c r="AD127" s="154"/>
      <c r="AE127" s="154"/>
      <c r="AF127" s="154"/>
      <c r="AG127" s="154" t="s">
        <v>324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61"/>
      <c r="B128" s="162"/>
      <c r="C128" s="256" t="s">
        <v>325</v>
      </c>
      <c r="D128" s="257"/>
      <c r="E128" s="257"/>
      <c r="F128" s="257"/>
      <c r="G128" s="257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162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x14ac:dyDescent="0.2">
      <c r="A129" s="169" t="s">
        <v>146</v>
      </c>
      <c r="B129" s="170" t="s">
        <v>98</v>
      </c>
      <c r="C129" s="192" t="s">
        <v>99</v>
      </c>
      <c r="D129" s="171"/>
      <c r="E129" s="172"/>
      <c r="F129" s="173"/>
      <c r="G129" s="173">
        <f>SUMIF(AG130:AG131,"&lt;&gt;NOR",G130:G131)</f>
        <v>0</v>
      </c>
      <c r="H129" s="173"/>
      <c r="I129" s="173">
        <f>SUM(I130:I131)</f>
        <v>0</v>
      </c>
      <c r="J129" s="173"/>
      <c r="K129" s="173">
        <f>SUM(K130:K131)</f>
        <v>0</v>
      </c>
      <c r="L129" s="173"/>
      <c r="M129" s="173">
        <f>SUM(M130:M131)</f>
        <v>0</v>
      </c>
      <c r="N129" s="173"/>
      <c r="O129" s="173">
        <f>SUM(O130:O131)</f>
        <v>0.01</v>
      </c>
      <c r="P129" s="173"/>
      <c r="Q129" s="173">
        <f>SUM(Q130:Q131)</f>
        <v>0</v>
      </c>
      <c r="R129" s="173"/>
      <c r="S129" s="173"/>
      <c r="T129" s="174"/>
      <c r="U129" s="168"/>
      <c r="V129" s="168">
        <f>SUM(V130:V131)</f>
        <v>2.57</v>
      </c>
      <c r="W129" s="168"/>
      <c r="X129" s="168"/>
      <c r="AG129" t="s">
        <v>147</v>
      </c>
    </row>
    <row r="130" spans="1:60" ht="22.5" outlineLevel="1" x14ac:dyDescent="0.2">
      <c r="A130" s="175">
        <v>50</v>
      </c>
      <c r="B130" s="176" t="s">
        <v>326</v>
      </c>
      <c r="C130" s="194" t="s">
        <v>327</v>
      </c>
      <c r="D130" s="177" t="s">
        <v>167</v>
      </c>
      <c r="E130" s="178">
        <v>9.1999999999999993</v>
      </c>
      <c r="F130" s="179"/>
      <c r="G130" s="180">
        <f>ROUND(E130*F130,2)</f>
        <v>0</v>
      </c>
      <c r="H130" s="179"/>
      <c r="I130" s="180">
        <f>ROUND(E130*H130,2)</f>
        <v>0</v>
      </c>
      <c r="J130" s="179"/>
      <c r="K130" s="180">
        <f>ROUND(E130*J130,2)</f>
        <v>0</v>
      </c>
      <c r="L130" s="180">
        <v>21</v>
      </c>
      <c r="M130" s="180">
        <f>G130*(1+L130/100)</f>
        <v>0</v>
      </c>
      <c r="N130" s="180">
        <v>1.3600000000000001E-3</v>
      </c>
      <c r="O130" s="180">
        <f>ROUND(E130*N130,2)</f>
        <v>0.01</v>
      </c>
      <c r="P130" s="180">
        <v>0</v>
      </c>
      <c r="Q130" s="180">
        <f>ROUND(E130*P130,2)</f>
        <v>0</v>
      </c>
      <c r="R130" s="180" t="s">
        <v>328</v>
      </c>
      <c r="S130" s="180" t="s">
        <v>152</v>
      </c>
      <c r="T130" s="181" t="s">
        <v>152</v>
      </c>
      <c r="U130" s="164">
        <v>0.27950999999999998</v>
      </c>
      <c r="V130" s="164">
        <f>ROUND(E130*U130,2)</f>
        <v>2.57</v>
      </c>
      <c r="W130" s="164"/>
      <c r="X130" s="164" t="s">
        <v>329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330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61"/>
      <c r="B131" s="162"/>
      <c r="C131" s="195" t="s">
        <v>468</v>
      </c>
      <c r="D131" s="166"/>
      <c r="E131" s="167">
        <v>9.1999999999999993</v>
      </c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54"/>
      <c r="Z131" s="154"/>
      <c r="AA131" s="154"/>
      <c r="AB131" s="154"/>
      <c r="AC131" s="154"/>
      <c r="AD131" s="154"/>
      <c r="AE131" s="154"/>
      <c r="AF131" s="154"/>
      <c r="AG131" s="154" t="s">
        <v>164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x14ac:dyDescent="0.2">
      <c r="A132" s="169" t="s">
        <v>146</v>
      </c>
      <c r="B132" s="170" t="s">
        <v>100</v>
      </c>
      <c r="C132" s="192" t="s">
        <v>101</v>
      </c>
      <c r="D132" s="171"/>
      <c r="E132" s="172"/>
      <c r="F132" s="173"/>
      <c r="G132" s="173">
        <f>SUMIF(AG133:AG133,"&lt;&gt;NOR",G133:G133)</f>
        <v>0</v>
      </c>
      <c r="H132" s="173"/>
      <c r="I132" s="173">
        <f>SUM(I133:I133)</f>
        <v>0</v>
      </c>
      <c r="J132" s="173"/>
      <c r="K132" s="173">
        <f>SUM(K133:K133)</f>
        <v>0</v>
      </c>
      <c r="L132" s="173"/>
      <c r="M132" s="173">
        <f>SUM(M133:M133)</f>
        <v>0</v>
      </c>
      <c r="N132" s="173"/>
      <c r="O132" s="173">
        <f>SUM(O133:O133)</f>
        <v>0</v>
      </c>
      <c r="P132" s="173"/>
      <c r="Q132" s="173">
        <f>SUM(Q133:Q133)</f>
        <v>0</v>
      </c>
      <c r="R132" s="173"/>
      <c r="S132" s="173"/>
      <c r="T132" s="174"/>
      <c r="U132" s="168"/>
      <c r="V132" s="168">
        <f>SUM(V133:V133)</f>
        <v>0</v>
      </c>
      <c r="W132" s="168"/>
      <c r="X132" s="168"/>
      <c r="AG132" t="s">
        <v>147</v>
      </c>
    </row>
    <row r="133" spans="1:60" outlineLevel="1" x14ac:dyDescent="0.2">
      <c r="A133" s="182">
        <v>51</v>
      </c>
      <c r="B133" s="183" t="s">
        <v>332</v>
      </c>
      <c r="C133" s="193" t="s">
        <v>333</v>
      </c>
      <c r="D133" s="184" t="s">
        <v>334</v>
      </c>
      <c r="E133" s="185">
        <v>1</v>
      </c>
      <c r="F133" s="186"/>
      <c r="G133" s="187">
        <f>ROUND(E133*F133,2)</f>
        <v>0</v>
      </c>
      <c r="H133" s="186"/>
      <c r="I133" s="187">
        <f>ROUND(E133*H133,2)</f>
        <v>0</v>
      </c>
      <c r="J133" s="186"/>
      <c r="K133" s="187">
        <f>ROUND(E133*J133,2)</f>
        <v>0</v>
      </c>
      <c r="L133" s="187">
        <v>21</v>
      </c>
      <c r="M133" s="187">
        <f>G133*(1+L133/100)</f>
        <v>0</v>
      </c>
      <c r="N133" s="187">
        <v>0</v>
      </c>
      <c r="O133" s="187">
        <f>ROUND(E133*N133,2)</f>
        <v>0</v>
      </c>
      <c r="P133" s="187">
        <v>0</v>
      </c>
      <c r="Q133" s="187">
        <f>ROUND(E133*P133,2)</f>
        <v>0</v>
      </c>
      <c r="R133" s="187"/>
      <c r="S133" s="187" t="s">
        <v>247</v>
      </c>
      <c r="T133" s="188" t="s">
        <v>225</v>
      </c>
      <c r="U133" s="164">
        <v>0</v>
      </c>
      <c r="V133" s="164">
        <f>ROUND(E133*U133,2)</f>
        <v>0</v>
      </c>
      <c r="W133" s="164"/>
      <c r="X133" s="164" t="s">
        <v>153</v>
      </c>
      <c r="Y133" s="154"/>
      <c r="Z133" s="154"/>
      <c r="AA133" s="154"/>
      <c r="AB133" s="154"/>
      <c r="AC133" s="154"/>
      <c r="AD133" s="154"/>
      <c r="AE133" s="154"/>
      <c r="AF133" s="154"/>
      <c r="AG133" s="154" t="s">
        <v>154</v>
      </c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x14ac:dyDescent="0.2">
      <c r="A134" s="169" t="s">
        <v>146</v>
      </c>
      <c r="B134" s="170" t="s">
        <v>102</v>
      </c>
      <c r="C134" s="192" t="s">
        <v>103</v>
      </c>
      <c r="D134" s="171"/>
      <c r="E134" s="172"/>
      <c r="F134" s="173"/>
      <c r="G134" s="173">
        <f>SUMIF(AG135:AG154,"&lt;&gt;NOR",G135:G154)</f>
        <v>0</v>
      </c>
      <c r="H134" s="173"/>
      <c r="I134" s="173">
        <f>SUM(I135:I154)</f>
        <v>0</v>
      </c>
      <c r="J134" s="173"/>
      <c r="K134" s="173">
        <f>SUM(K135:K154)</f>
        <v>0</v>
      </c>
      <c r="L134" s="173"/>
      <c r="M134" s="173">
        <f>SUM(M135:M154)</f>
        <v>0</v>
      </c>
      <c r="N134" s="173"/>
      <c r="O134" s="173">
        <f>SUM(O135:O154)</f>
        <v>0.24000000000000002</v>
      </c>
      <c r="P134" s="173"/>
      <c r="Q134" s="173">
        <f>SUM(Q135:Q154)</f>
        <v>0</v>
      </c>
      <c r="R134" s="173"/>
      <c r="S134" s="173"/>
      <c r="T134" s="174"/>
      <c r="U134" s="168"/>
      <c r="V134" s="168">
        <f>SUM(V135:V154)</f>
        <v>22.46</v>
      </c>
      <c r="W134" s="168"/>
      <c r="X134" s="168"/>
      <c r="AG134" t="s">
        <v>147</v>
      </c>
    </row>
    <row r="135" spans="1:60" outlineLevel="1" x14ac:dyDescent="0.2">
      <c r="A135" s="182">
        <v>52</v>
      </c>
      <c r="B135" s="183" t="s">
        <v>338</v>
      </c>
      <c r="C135" s="193" t="s">
        <v>339</v>
      </c>
      <c r="D135" s="184" t="s">
        <v>150</v>
      </c>
      <c r="E135" s="185">
        <v>1</v>
      </c>
      <c r="F135" s="186"/>
      <c r="G135" s="187">
        <f t="shared" ref="G135:G153" si="7">ROUND(E135*F135,2)</f>
        <v>0</v>
      </c>
      <c r="H135" s="186"/>
      <c r="I135" s="187">
        <f t="shared" ref="I135:I153" si="8">ROUND(E135*H135,2)</f>
        <v>0</v>
      </c>
      <c r="J135" s="186"/>
      <c r="K135" s="187">
        <f t="shared" ref="K135:K153" si="9">ROUND(E135*J135,2)</f>
        <v>0</v>
      </c>
      <c r="L135" s="187">
        <v>21</v>
      </c>
      <c r="M135" s="187">
        <f t="shared" ref="M135:M153" si="10">G135*(1+L135/100)</f>
        <v>0</v>
      </c>
      <c r="N135" s="187">
        <v>8.8000000000000003E-4</v>
      </c>
      <c r="O135" s="187">
        <f t="shared" ref="O135:O153" si="11">ROUND(E135*N135,2)</f>
        <v>0</v>
      </c>
      <c r="P135" s="187">
        <v>0</v>
      </c>
      <c r="Q135" s="187">
        <f t="shared" ref="Q135:Q153" si="12">ROUND(E135*P135,2)</f>
        <v>0</v>
      </c>
      <c r="R135" s="187" t="s">
        <v>188</v>
      </c>
      <c r="S135" s="187" t="s">
        <v>152</v>
      </c>
      <c r="T135" s="188" t="s">
        <v>152</v>
      </c>
      <c r="U135" s="164">
        <v>1.091</v>
      </c>
      <c r="V135" s="164">
        <f t="shared" ref="V135:V153" si="13">ROUND(E135*U135,2)</f>
        <v>1.0900000000000001</v>
      </c>
      <c r="W135" s="164"/>
      <c r="X135" s="164" t="s">
        <v>153</v>
      </c>
      <c r="Y135" s="154"/>
      <c r="Z135" s="154"/>
      <c r="AA135" s="154"/>
      <c r="AB135" s="154"/>
      <c r="AC135" s="154"/>
      <c r="AD135" s="154"/>
      <c r="AE135" s="154"/>
      <c r="AF135" s="154"/>
      <c r="AG135" s="154" t="s">
        <v>154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82">
        <v>53</v>
      </c>
      <c r="B136" s="183" t="s">
        <v>340</v>
      </c>
      <c r="C136" s="193" t="s">
        <v>341</v>
      </c>
      <c r="D136" s="184" t="s">
        <v>295</v>
      </c>
      <c r="E136" s="185">
        <v>5</v>
      </c>
      <c r="F136" s="186"/>
      <c r="G136" s="187">
        <f t="shared" si="7"/>
        <v>0</v>
      </c>
      <c r="H136" s="186"/>
      <c r="I136" s="187">
        <f t="shared" si="8"/>
        <v>0</v>
      </c>
      <c r="J136" s="186"/>
      <c r="K136" s="187">
        <f t="shared" si="9"/>
        <v>0</v>
      </c>
      <c r="L136" s="187">
        <v>21</v>
      </c>
      <c r="M136" s="187">
        <f t="shared" si="10"/>
        <v>0</v>
      </c>
      <c r="N136" s="187">
        <v>2.794E-2</v>
      </c>
      <c r="O136" s="187">
        <f t="shared" si="11"/>
        <v>0.14000000000000001</v>
      </c>
      <c r="P136" s="187">
        <v>0</v>
      </c>
      <c r="Q136" s="187">
        <f t="shared" si="12"/>
        <v>0</v>
      </c>
      <c r="R136" s="187" t="s">
        <v>188</v>
      </c>
      <c r="S136" s="187" t="s">
        <v>152</v>
      </c>
      <c r="T136" s="188" t="s">
        <v>152</v>
      </c>
      <c r="U136" s="164">
        <v>1.5</v>
      </c>
      <c r="V136" s="164">
        <f t="shared" si="13"/>
        <v>7.5</v>
      </c>
      <c r="W136" s="164"/>
      <c r="X136" s="164" t="s">
        <v>153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154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82">
        <v>54</v>
      </c>
      <c r="B137" s="183" t="s">
        <v>342</v>
      </c>
      <c r="C137" s="193" t="s">
        <v>343</v>
      </c>
      <c r="D137" s="184" t="s">
        <v>295</v>
      </c>
      <c r="E137" s="185">
        <v>2</v>
      </c>
      <c r="F137" s="186"/>
      <c r="G137" s="187">
        <f t="shared" si="7"/>
        <v>0</v>
      </c>
      <c r="H137" s="186"/>
      <c r="I137" s="187">
        <f t="shared" si="8"/>
        <v>0</v>
      </c>
      <c r="J137" s="186"/>
      <c r="K137" s="187">
        <f t="shared" si="9"/>
        <v>0</v>
      </c>
      <c r="L137" s="187">
        <v>21</v>
      </c>
      <c r="M137" s="187">
        <f t="shared" si="10"/>
        <v>0</v>
      </c>
      <c r="N137" s="187">
        <v>1.5339999999999999E-2</v>
      </c>
      <c r="O137" s="187">
        <f t="shared" si="11"/>
        <v>0.03</v>
      </c>
      <c r="P137" s="187">
        <v>0</v>
      </c>
      <c r="Q137" s="187">
        <f t="shared" si="12"/>
        <v>0</v>
      </c>
      <c r="R137" s="187" t="s">
        <v>188</v>
      </c>
      <c r="S137" s="187" t="s">
        <v>152</v>
      </c>
      <c r="T137" s="188" t="s">
        <v>225</v>
      </c>
      <c r="U137" s="164">
        <v>0.755</v>
      </c>
      <c r="V137" s="164">
        <f t="shared" si="13"/>
        <v>1.51</v>
      </c>
      <c r="W137" s="164"/>
      <c r="X137" s="164" t="s">
        <v>153</v>
      </c>
      <c r="Y137" s="154"/>
      <c r="Z137" s="154"/>
      <c r="AA137" s="154"/>
      <c r="AB137" s="154"/>
      <c r="AC137" s="154"/>
      <c r="AD137" s="154"/>
      <c r="AE137" s="154"/>
      <c r="AF137" s="154"/>
      <c r="AG137" s="154" t="s">
        <v>154</v>
      </c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82">
        <v>55</v>
      </c>
      <c r="B138" s="183" t="s">
        <v>344</v>
      </c>
      <c r="C138" s="193" t="s">
        <v>345</v>
      </c>
      <c r="D138" s="184" t="s">
        <v>295</v>
      </c>
      <c r="E138" s="185">
        <v>2</v>
      </c>
      <c r="F138" s="186"/>
      <c r="G138" s="187">
        <f t="shared" si="7"/>
        <v>0</v>
      </c>
      <c r="H138" s="186"/>
      <c r="I138" s="187">
        <f t="shared" si="8"/>
        <v>0</v>
      </c>
      <c r="J138" s="186"/>
      <c r="K138" s="187">
        <f t="shared" si="9"/>
        <v>0</v>
      </c>
      <c r="L138" s="187">
        <v>21</v>
      </c>
      <c r="M138" s="187">
        <f t="shared" si="10"/>
        <v>0</v>
      </c>
      <c r="N138" s="187">
        <v>1.651E-2</v>
      </c>
      <c r="O138" s="187">
        <f t="shared" si="11"/>
        <v>0.03</v>
      </c>
      <c r="P138" s="187">
        <v>0</v>
      </c>
      <c r="Q138" s="187">
        <f t="shared" si="12"/>
        <v>0</v>
      </c>
      <c r="R138" s="187" t="s">
        <v>188</v>
      </c>
      <c r="S138" s="187" t="s">
        <v>152</v>
      </c>
      <c r="T138" s="188" t="s">
        <v>225</v>
      </c>
      <c r="U138" s="164">
        <v>1.1890000000000001</v>
      </c>
      <c r="V138" s="164">
        <f t="shared" si="13"/>
        <v>2.38</v>
      </c>
      <c r="W138" s="164"/>
      <c r="X138" s="164" t="s">
        <v>153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154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82">
        <v>56</v>
      </c>
      <c r="B139" s="183" t="s">
        <v>469</v>
      </c>
      <c r="C139" s="193" t="s">
        <v>470</v>
      </c>
      <c r="D139" s="184" t="s">
        <v>295</v>
      </c>
      <c r="E139" s="185">
        <v>1</v>
      </c>
      <c r="F139" s="186"/>
      <c r="G139" s="187">
        <f t="shared" si="7"/>
        <v>0</v>
      </c>
      <c r="H139" s="186"/>
      <c r="I139" s="187">
        <f t="shared" si="8"/>
        <v>0</v>
      </c>
      <c r="J139" s="186"/>
      <c r="K139" s="187">
        <f t="shared" si="9"/>
        <v>0</v>
      </c>
      <c r="L139" s="187">
        <v>21</v>
      </c>
      <c r="M139" s="187">
        <f t="shared" si="10"/>
        <v>0</v>
      </c>
      <c r="N139" s="187">
        <v>6.2E-4</v>
      </c>
      <c r="O139" s="187">
        <f t="shared" si="11"/>
        <v>0</v>
      </c>
      <c r="P139" s="187">
        <v>0</v>
      </c>
      <c r="Q139" s="187">
        <f t="shared" si="12"/>
        <v>0</v>
      </c>
      <c r="R139" s="187" t="s">
        <v>188</v>
      </c>
      <c r="S139" s="187" t="s">
        <v>152</v>
      </c>
      <c r="T139" s="188" t="s">
        <v>152</v>
      </c>
      <c r="U139" s="164">
        <v>2.6</v>
      </c>
      <c r="V139" s="164">
        <f t="shared" si="13"/>
        <v>2.6</v>
      </c>
      <c r="W139" s="164"/>
      <c r="X139" s="164" t="s">
        <v>153</v>
      </c>
      <c r="Y139" s="154"/>
      <c r="Z139" s="154"/>
      <c r="AA139" s="154"/>
      <c r="AB139" s="154"/>
      <c r="AC139" s="154"/>
      <c r="AD139" s="154"/>
      <c r="AE139" s="154"/>
      <c r="AF139" s="154"/>
      <c r="AG139" s="154" t="s">
        <v>154</v>
      </c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82">
        <v>57</v>
      </c>
      <c r="B140" s="183" t="s">
        <v>348</v>
      </c>
      <c r="C140" s="193" t="s">
        <v>349</v>
      </c>
      <c r="D140" s="184" t="s">
        <v>295</v>
      </c>
      <c r="E140" s="185">
        <v>1</v>
      </c>
      <c r="F140" s="186"/>
      <c r="G140" s="187">
        <f t="shared" si="7"/>
        <v>0</v>
      </c>
      <c r="H140" s="186"/>
      <c r="I140" s="187">
        <f t="shared" si="8"/>
        <v>0</v>
      </c>
      <c r="J140" s="186"/>
      <c r="K140" s="187">
        <f t="shared" si="9"/>
        <v>0</v>
      </c>
      <c r="L140" s="187">
        <v>21</v>
      </c>
      <c r="M140" s="187">
        <f t="shared" si="10"/>
        <v>0</v>
      </c>
      <c r="N140" s="187">
        <v>1.7000000000000001E-4</v>
      </c>
      <c r="O140" s="187">
        <f t="shared" si="11"/>
        <v>0</v>
      </c>
      <c r="P140" s="187">
        <v>0</v>
      </c>
      <c r="Q140" s="187">
        <f t="shared" si="12"/>
        <v>0</v>
      </c>
      <c r="R140" s="187" t="s">
        <v>188</v>
      </c>
      <c r="S140" s="187" t="s">
        <v>152</v>
      </c>
      <c r="T140" s="188" t="s">
        <v>152</v>
      </c>
      <c r="U140" s="164">
        <v>2.9</v>
      </c>
      <c r="V140" s="164">
        <f t="shared" si="13"/>
        <v>2.9</v>
      </c>
      <c r="W140" s="164"/>
      <c r="X140" s="164" t="s">
        <v>153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154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82">
        <v>58</v>
      </c>
      <c r="B141" s="183" t="s">
        <v>350</v>
      </c>
      <c r="C141" s="193" t="s">
        <v>351</v>
      </c>
      <c r="D141" s="184" t="s">
        <v>295</v>
      </c>
      <c r="E141" s="185">
        <v>1</v>
      </c>
      <c r="F141" s="186"/>
      <c r="G141" s="187">
        <f t="shared" si="7"/>
        <v>0</v>
      </c>
      <c r="H141" s="186"/>
      <c r="I141" s="187">
        <f t="shared" si="8"/>
        <v>0</v>
      </c>
      <c r="J141" s="186"/>
      <c r="K141" s="187">
        <f t="shared" si="9"/>
        <v>0</v>
      </c>
      <c r="L141" s="187">
        <v>21</v>
      </c>
      <c r="M141" s="187">
        <f t="shared" si="10"/>
        <v>0</v>
      </c>
      <c r="N141" s="187">
        <v>1.444E-2</v>
      </c>
      <c r="O141" s="187">
        <f t="shared" si="11"/>
        <v>0.01</v>
      </c>
      <c r="P141" s="187">
        <v>0</v>
      </c>
      <c r="Q141" s="187">
        <f t="shared" si="12"/>
        <v>0</v>
      </c>
      <c r="R141" s="187" t="s">
        <v>188</v>
      </c>
      <c r="S141" s="187" t="s">
        <v>152</v>
      </c>
      <c r="T141" s="188" t="s">
        <v>152</v>
      </c>
      <c r="U141" s="164">
        <v>1.25</v>
      </c>
      <c r="V141" s="164">
        <f t="shared" si="13"/>
        <v>1.25</v>
      </c>
      <c r="W141" s="164"/>
      <c r="X141" s="164" t="s">
        <v>153</v>
      </c>
      <c r="Y141" s="154"/>
      <c r="Z141" s="154"/>
      <c r="AA141" s="154"/>
      <c r="AB141" s="154"/>
      <c r="AC141" s="154"/>
      <c r="AD141" s="154"/>
      <c r="AE141" s="154"/>
      <c r="AF141" s="154"/>
      <c r="AG141" s="154" t="s">
        <v>154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82">
        <v>59</v>
      </c>
      <c r="B142" s="183" t="s">
        <v>352</v>
      </c>
      <c r="C142" s="193" t="s">
        <v>353</v>
      </c>
      <c r="D142" s="184" t="s">
        <v>295</v>
      </c>
      <c r="E142" s="185">
        <v>10</v>
      </c>
      <c r="F142" s="186"/>
      <c r="G142" s="187">
        <f t="shared" si="7"/>
        <v>0</v>
      </c>
      <c r="H142" s="186"/>
      <c r="I142" s="187">
        <f t="shared" si="8"/>
        <v>0</v>
      </c>
      <c r="J142" s="186"/>
      <c r="K142" s="187">
        <f t="shared" si="9"/>
        <v>0</v>
      </c>
      <c r="L142" s="187">
        <v>21</v>
      </c>
      <c r="M142" s="187">
        <f t="shared" si="10"/>
        <v>0</v>
      </c>
      <c r="N142" s="187">
        <v>2.4000000000000001E-4</v>
      </c>
      <c r="O142" s="187">
        <f t="shared" si="11"/>
        <v>0</v>
      </c>
      <c r="P142" s="187">
        <v>0</v>
      </c>
      <c r="Q142" s="187">
        <f t="shared" si="12"/>
        <v>0</v>
      </c>
      <c r="R142" s="187" t="s">
        <v>188</v>
      </c>
      <c r="S142" s="187" t="s">
        <v>152</v>
      </c>
      <c r="T142" s="188" t="s">
        <v>152</v>
      </c>
      <c r="U142" s="164">
        <v>0.124</v>
      </c>
      <c r="V142" s="164">
        <f t="shared" si="13"/>
        <v>1.24</v>
      </c>
      <c r="W142" s="164"/>
      <c r="X142" s="164" t="s">
        <v>153</v>
      </c>
      <c r="Y142" s="154"/>
      <c r="Z142" s="154"/>
      <c r="AA142" s="154"/>
      <c r="AB142" s="154"/>
      <c r="AC142" s="154"/>
      <c r="AD142" s="154"/>
      <c r="AE142" s="154"/>
      <c r="AF142" s="154"/>
      <c r="AG142" s="154" t="s">
        <v>154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82">
        <v>60</v>
      </c>
      <c r="B143" s="183" t="s">
        <v>354</v>
      </c>
      <c r="C143" s="193" t="s">
        <v>355</v>
      </c>
      <c r="D143" s="184" t="s">
        <v>150</v>
      </c>
      <c r="E143" s="185">
        <v>1</v>
      </c>
      <c r="F143" s="186"/>
      <c r="G143" s="187">
        <f t="shared" si="7"/>
        <v>0</v>
      </c>
      <c r="H143" s="186"/>
      <c r="I143" s="187">
        <f t="shared" si="8"/>
        <v>0</v>
      </c>
      <c r="J143" s="186"/>
      <c r="K143" s="187">
        <f t="shared" si="9"/>
        <v>0</v>
      </c>
      <c r="L143" s="187">
        <v>21</v>
      </c>
      <c r="M143" s="187">
        <f t="shared" si="10"/>
        <v>0</v>
      </c>
      <c r="N143" s="187">
        <v>1.2E-4</v>
      </c>
      <c r="O143" s="187">
        <f t="shared" si="11"/>
        <v>0</v>
      </c>
      <c r="P143" s="187">
        <v>0</v>
      </c>
      <c r="Q143" s="187">
        <f t="shared" si="12"/>
        <v>0</v>
      </c>
      <c r="R143" s="187" t="s">
        <v>188</v>
      </c>
      <c r="S143" s="187" t="s">
        <v>152</v>
      </c>
      <c r="T143" s="188" t="s">
        <v>152</v>
      </c>
      <c r="U143" s="164">
        <v>0.47599999999999998</v>
      </c>
      <c r="V143" s="164">
        <f t="shared" si="13"/>
        <v>0.48</v>
      </c>
      <c r="W143" s="164"/>
      <c r="X143" s="164" t="s">
        <v>153</v>
      </c>
      <c r="Y143" s="154"/>
      <c r="Z143" s="154"/>
      <c r="AA143" s="154"/>
      <c r="AB143" s="154"/>
      <c r="AC143" s="154"/>
      <c r="AD143" s="154"/>
      <c r="AE143" s="154"/>
      <c r="AF143" s="154"/>
      <c r="AG143" s="154" t="s">
        <v>154</v>
      </c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82">
        <v>61</v>
      </c>
      <c r="B144" s="183" t="s">
        <v>356</v>
      </c>
      <c r="C144" s="193" t="s">
        <v>357</v>
      </c>
      <c r="D144" s="184" t="s">
        <v>150</v>
      </c>
      <c r="E144" s="185">
        <v>2</v>
      </c>
      <c r="F144" s="186"/>
      <c r="G144" s="187">
        <f t="shared" si="7"/>
        <v>0</v>
      </c>
      <c r="H144" s="186"/>
      <c r="I144" s="187">
        <f t="shared" si="8"/>
        <v>0</v>
      </c>
      <c r="J144" s="186"/>
      <c r="K144" s="187">
        <f t="shared" si="9"/>
        <v>0</v>
      </c>
      <c r="L144" s="187">
        <v>21</v>
      </c>
      <c r="M144" s="187">
        <f t="shared" si="10"/>
        <v>0</v>
      </c>
      <c r="N144" s="187">
        <v>4.0000000000000003E-5</v>
      </c>
      <c r="O144" s="187">
        <f t="shared" si="11"/>
        <v>0</v>
      </c>
      <c r="P144" s="187">
        <v>0</v>
      </c>
      <c r="Q144" s="187">
        <f t="shared" si="12"/>
        <v>0</v>
      </c>
      <c r="R144" s="187" t="s">
        <v>188</v>
      </c>
      <c r="S144" s="187" t="s">
        <v>152</v>
      </c>
      <c r="T144" s="188" t="s">
        <v>152</v>
      </c>
      <c r="U144" s="164">
        <v>0.44500000000000001</v>
      </c>
      <c r="V144" s="164">
        <f t="shared" si="13"/>
        <v>0.89</v>
      </c>
      <c r="W144" s="164"/>
      <c r="X144" s="164" t="s">
        <v>153</v>
      </c>
      <c r="Y144" s="154"/>
      <c r="Z144" s="154"/>
      <c r="AA144" s="154"/>
      <c r="AB144" s="154"/>
      <c r="AC144" s="154"/>
      <c r="AD144" s="154"/>
      <c r="AE144" s="154"/>
      <c r="AF144" s="154"/>
      <c r="AG144" s="154" t="s">
        <v>154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82">
        <v>62</v>
      </c>
      <c r="B145" s="183" t="s">
        <v>358</v>
      </c>
      <c r="C145" s="193" t="s">
        <v>359</v>
      </c>
      <c r="D145" s="184" t="s">
        <v>150</v>
      </c>
      <c r="E145" s="185">
        <v>1</v>
      </c>
      <c r="F145" s="186"/>
      <c r="G145" s="187">
        <f t="shared" si="7"/>
        <v>0</v>
      </c>
      <c r="H145" s="186"/>
      <c r="I145" s="187">
        <f t="shared" si="8"/>
        <v>0</v>
      </c>
      <c r="J145" s="186"/>
      <c r="K145" s="187">
        <f t="shared" si="9"/>
        <v>0</v>
      </c>
      <c r="L145" s="187">
        <v>21</v>
      </c>
      <c r="M145" s="187">
        <f t="shared" si="10"/>
        <v>0</v>
      </c>
      <c r="N145" s="187">
        <v>1.2999999999999999E-4</v>
      </c>
      <c r="O145" s="187">
        <f t="shared" si="11"/>
        <v>0</v>
      </c>
      <c r="P145" s="187">
        <v>0</v>
      </c>
      <c r="Q145" s="187">
        <f t="shared" si="12"/>
        <v>0</v>
      </c>
      <c r="R145" s="187" t="s">
        <v>188</v>
      </c>
      <c r="S145" s="187" t="s">
        <v>152</v>
      </c>
      <c r="T145" s="188" t="s">
        <v>152</v>
      </c>
      <c r="U145" s="164">
        <v>0.624</v>
      </c>
      <c r="V145" s="164">
        <f t="shared" si="13"/>
        <v>0.62</v>
      </c>
      <c r="W145" s="164"/>
      <c r="X145" s="164" t="s">
        <v>153</v>
      </c>
      <c r="Y145" s="154"/>
      <c r="Z145" s="154"/>
      <c r="AA145" s="154"/>
      <c r="AB145" s="154"/>
      <c r="AC145" s="154"/>
      <c r="AD145" s="154"/>
      <c r="AE145" s="154"/>
      <c r="AF145" s="154"/>
      <c r="AG145" s="154" t="s">
        <v>154</v>
      </c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82">
        <v>63</v>
      </c>
      <c r="B146" s="183" t="s">
        <v>360</v>
      </c>
      <c r="C146" s="193" t="s">
        <v>361</v>
      </c>
      <c r="D146" s="184" t="s">
        <v>150</v>
      </c>
      <c r="E146" s="185">
        <v>1</v>
      </c>
      <c r="F146" s="186"/>
      <c r="G146" s="187">
        <f t="shared" si="7"/>
        <v>0</v>
      </c>
      <c r="H146" s="186"/>
      <c r="I146" s="187">
        <f t="shared" si="8"/>
        <v>0</v>
      </c>
      <c r="J146" s="186"/>
      <c r="K146" s="187">
        <f t="shared" si="9"/>
        <v>0</v>
      </c>
      <c r="L146" s="187">
        <v>21</v>
      </c>
      <c r="M146" s="187">
        <f t="shared" si="10"/>
        <v>0</v>
      </c>
      <c r="N146" s="187">
        <v>3.3999999999999998E-3</v>
      </c>
      <c r="O146" s="187">
        <f t="shared" si="11"/>
        <v>0</v>
      </c>
      <c r="P146" s="187">
        <v>0</v>
      </c>
      <c r="Q146" s="187">
        <f t="shared" si="12"/>
        <v>0</v>
      </c>
      <c r="R146" s="187" t="s">
        <v>362</v>
      </c>
      <c r="S146" s="187" t="s">
        <v>152</v>
      </c>
      <c r="T146" s="188" t="s">
        <v>152</v>
      </c>
      <c r="U146" s="164">
        <v>0</v>
      </c>
      <c r="V146" s="164">
        <f t="shared" si="13"/>
        <v>0</v>
      </c>
      <c r="W146" s="164"/>
      <c r="X146" s="164" t="s">
        <v>363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364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ht="22.5" outlineLevel="1" x14ac:dyDescent="0.2">
      <c r="A147" s="182">
        <v>64</v>
      </c>
      <c r="B147" s="183" t="s">
        <v>365</v>
      </c>
      <c r="C147" s="193" t="s">
        <v>366</v>
      </c>
      <c r="D147" s="184" t="s">
        <v>150</v>
      </c>
      <c r="E147" s="185">
        <v>2</v>
      </c>
      <c r="F147" s="186"/>
      <c r="G147" s="187">
        <f t="shared" si="7"/>
        <v>0</v>
      </c>
      <c r="H147" s="186"/>
      <c r="I147" s="187">
        <f t="shared" si="8"/>
        <v>0</v>
      </c>
      <c r="J147" s="186"/>
      <c r="K147" s="187">
        <f t="shared" si="9"/>
        <v>0</v>
      </c>
      <c r="L147" s="187">
        <v>21</v>
      </c>
      <c r="M147" s="187">
        <f t="shared" si="10"/>
        <v>0</v>
      </c>
      <c r="N147" s="187">
        <v>1E-3</v>
      </c>
      <c r="O147" s="187">
        <f t="shared" si="11"/>
        <v>0</v>
      </c>
      <c r="P147" s="187">
        <v>0</v>
      </c>
      <c r="Q147" s="187">
        <f t="shared" si="12"/>
        <v>0</v>
      </c>
      <c r="R147" s="187" t="s">
        <v>362</v>
      </c>
      <c r="S147" s="187" t="s">
        <v>152</v>
      </c>
      <c r="T147" s="188" t="s">
        <v>152</v>
      </c>
      <c r="U147" s="164">
        <v>0</v>
      </c>
      <c r="V147" s="164">
        <f t="shared" si="13"/>
        <v>0</v>
      </c>
      <c r="W147" s="164"/>
      <c r="X147" s="164" t="s">
        <v>363</v>
      </c>
      <c r="Y147" s="154"/>
      <c r="Z147" s="154"/>
      <c r="AA147" s="154"/>
      <c r="AB147" s="154"/>
      <c r="AC147" s="154"/>
      <c r="AD147" s="154"/>
      <c r="AE147" s="154"/>
      <c r="AF147" s="154"/>
      <c r="AG147" s="154" t="s">
        <v>364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ht="22.5" outlineLevel="1" x14ac:dyDescent="0.2">
      <c r="A148" s="182">
        <v>65</v>
      </c>
      <c r="B148" s="183" t="s">
        <v>367</v>
      </c>
      <c r="C148" s="193" t="s">
        <v>368</v>
      </c>
      <c r="D148" s="184" t="s">
        <v>150</v>
      </c>
      <c r="E148" s="185">
        <v>1</v>
      </c>
      <c r="F148" s="186"/>
      <c r="G148" s="187">
        <f t="shared" si="7"/>
        <v>0</v>
      </c>
      <c r="H148" s="186"/>
      <c r="I148" s="187">
        <f t="shared" si="8"/>
        <v>0</v>
      </c>
      <c r="J148" s="186"/>
      <c r="K148" s="187">
        <f t="shared" si="9"/>
        <v>0</v>
      </c>
      <c r="L148" s="187">
        <v>21</v>
      </c>
      <c r="M148" s="187">
        <f t="shared" si="10"/>
        <v>0</v>
      </c>
      <c r="N148" s="187">
        <v>1E-3</v>
      </c>
      <c r="O148" s="187">
        <f t="shared" si="11"/>
        <v>0</v>
      </c>
      <c r="P148" s="187">
        <v>0</v>
      </c>
      <c r="Q148" s="187">
        <f t="shared" si="12"/>
        <v>0</v>
      </c>
      <c r="R148" s="187" t="s">
        <v>362</v>
      </c>
      <c r="S148" s="187" t="s">
        <v>152</v>
      </c>
      <c r="T148" s="188" t="s">
        <v>225</v>
      </c>
      <c r="U148" s="164">
        <v>0</v>
      </c>
      <c r="V148" s="164">
        <f t="shared" si="13"/>
        <v>0</v>
      </c>
      <c r="W148" s="164"/>
      <c r="X148" s="164" t="s">
        <v>363</v>
      </c>
      <c r="Y148" s="154"/>
      <c r="Z148" s="154"/>
      <c r="AA148" s="154"/>
      <c r="AB148" s="154"/>
      <c r="AC148" s="154"/>
      <c r="AD148" s="154"/>
      <c r="AE148" s="154"/>
      <c r="AF148" s="154"/>
      <c r="AG148" s="154" t="s">
        <v>364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ht="22.5" outlineLevel="1" x14ac:dyDescent="0.2">
      <c r="A149" s="182">
        <v>66</v>
      </c>
      <c r="B149" s="183" t="s">
        <v>369</v>
      </c>
      <c r="C149" s="193" t="s">
        <v>370</v>
      </c>
      <c r="D149" s="184" t="s">
        <v>150</v>
      </c>
      <c r="E149" s="185">
        <v>1</v>
      </c>
      <c r="F149" s="186"/>
      <c r="G149" s="187">
        <f t="shared" si="7"/>
        <v>0</v>
      </c>
      <c r="H149" s="186"/>
      <c r="I149" s="187">
        <f t="shared" si="8"/>
        <v>0</v>
      </c>
      <c r="J149" s="186"/>
      <c r="K149" s="187">
        <f t="shared" si="9"/>
        <v>0</v>
      </c>
      <c r="L149" s="187">
        <v>21</v>
      </c>
      <c r="M149" s="187">
        <f t="shared" si="10"/>
        <v>0</v>
      </c>
      <c r="N149" s="187">
        <v>1.1000000000000001E-3</v>
      </c>
      <c r="O149" s="187">
        <f t="shared" si="11"/>
        <v>0</v>
      </c>
      <c r="P149" s="187">
        <v>0</v>
      </c>
      <c r="Q149" s="187">
        <f t="shared" si="12"/>
        <v>0</v>
      </c>
      <c r="R149" s="187" t="s">
        <v>362</v>
      </c>
      <c r="S149" s="187" t="s">
        <v>152</v>
      </c>
      <c r="T149" s="188" t="s">
        <v>152</v>
      </c>
      <c r="U149" s="164">
        <v>0</v>
      </c>
      <c r="V149" s="164">
        <f t="shared" si="13"/>
        <v>0</v>
      </c>
      <c r="W149" s="164"/>
      <c r="X149" s="164" t="s">
        <v>363</v>
      </c>
      <c r="Y149" s="154"/>
      <c r="Z149" s="154"/>
      <c r="AA149" s="154"/>
      <c r="AB149" s="154"/>
      <c r="AC149" s="154"/>
      <c r="AD149" s="154"/>
      <c r="AE149" s="154"/>
      <c r="AF149" s="154"/>
      <c r="AG149" s="154" t="s">
        <v>364</v>
      </c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82">
        <v>67</v>
      </c>
      <c r="B150" s="183" t="s">
        <v>371</v>
      </c>
      <c r="C150" s="193" t="s">
        <v>372</v>
      </c>
      <c r="D150" s="184" t="s">
        <v>150</v>
      </c>
      <c r="E150" s="185">
        <v>1</v>
      </c>
      <c r="F150" s="186"/>
      <c r="G150" s="187">
        <f t="shared" si="7"/>
        <v>0</v>
      </c>
      <c r="H150" s="186"/>
      <c r="I150" s="187">
        <f t="shared" si="8"/>
        <v>0</v>
      </c>
      <c r="J150" s="186"/>
      <c r="K150" s="187">
        <f t="shared" si="9"/>
        <v>0</v>
      </c>
      <c r="L150" s="187">
        <v>21</v>
      </c>
      <c r="M150" s="187">
        <f t="shared" si="10"/>
        <v>0</v>
      </c>
      <c r="N150" s="187">
        <v>0</v>
      </c>
      <c r="O150" s="187">
        <f t="shared" si="11"/>
        <v>0</v>
      </c>
      <c r="P150" s="187">
        <v>0</v>
      </c>
      <c r="Q150" s="187">
        <f t="shared" si="12"/>
        <v>0</v>
      </c>
      <c r="R150" s="187" t="s">
        <v>362</v>
      </c>
      <c r="S150" s="187" t="s">
        <v>152</v>
      </c>
      <c r="T150" s="188" t="s">
        <v>152</v>
      </c>
      <c r="U150" s="164">
        <v>0</v>
      </c>
      <c r="V150" s="164">
        <f t="shared" si="13"/>
        <v>0</v>
      </c>
      <c r="W150" s="164"/>
      <c r="X150" s="164" t="s">
        <v>363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364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ht="22.5" outlineLevel="1" x14ac:dyDescent="0.2">
      <c r="A151" s="182">
        <v>68</v>
      </c>
      <c r="B151" s="183" t="s">
        <v>471</v>
      </c>
      <c r="C151" s="193" t="s">
        <v>472</v>
      </c>
      <c r="D151" s="184" t="s">
        <v>150</v>
      </c>
      <c r="E151" s="185">
        <v>1</v>
      </c>
      <c r="F151" s="186"/>
      <c r="G151" s="187">
        <f t="shared" si="7"/>
        <v>0</v>
      </c>
      <c r="H151" s="186"/>
      <c r="I151" s="187">
        <f t="shared" si="8"/>
        <v>0</v>
      </c>
      <c r="J151" s="186"/>
      <c r="K151" s="187">
        <f t="shared" si="9"/>
        <v>0</v>
      </c>
      <c r="L151" s="187">
        <v>21</v>
      </c>
      <c r="M151" s="187">
        <f t="shared" si="10"/>
        <v>0</v>
      </c>
      <c r="N151" s="187">
        <v>1.0999999999999999E-2</v>
      </c>
      <c r="O151" s="187">
        <f t="shared" si="11"/>
        <v>0.01</v>
      </c>
      <c r="P151" s="187">
        <v>0</v>
      </c>
      <c r="Q151" s="187">
        <f t="shared" si="12"/>
        <v>0</v>
      </c>
      <c r="R151" s="187" t="s">
        <v>362</v>
      </c>
      <c r="S151" s="187" t="s">
        <v>152</v>
      </c>
      <c r="T151" s="188" t="s">
        <v>225</v>
      </c>
      <c r="U151" s="164">
        <v>0</v>
      </c>
      <c r="V151" s="164">
        <f t="shared" si="13"/>
        <v>0</v>
      </c>
      <c r="W151" s="164"/>
      <c r="X151" s="164" t="s">
        <v>363</v>
      </c>
      <c r="Y151" s="154"/>
      <c r="Z151" s="154"/>
      <c r="AA151" s="154"/>
      <c r="AB151" s="154"/>
      <c r="AC151" s="154"/>
      <c r="AD151" s="154"/>
      <c r="AE151" s="154"/>
      <c r="AF151" s="154"/>
      <c r="AG151" s="154" t="s">
        <v>364</v>
      </c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ht="22.5" outlineLevel="1" x14ac:dyDescent="0.2">
      <c r="A152" s="175">
        <v>69</v>
      </c>
      <c r="B152" s="176" t="s">
        <v>373</v>
      </c>
      <c r="C152" s="194" t="s">
        <v>374</v>
      </c>
      <c r="D152" s="177" t="s">
        <v>150</v>
      </c>
      <c r="E152" s="178">
        <v>2</v>
      </c>
      <c r="F152" s="179"/>
      <c r="G152" s="180">
        <f t="shared" si="7"/>
        <v>0</v>
      </c>
      <c r="H152" s="179"/>
      <c r="I152" s="180">
        <f t="shared" si="8"/>
        <v>0</v>
      </c>
      <c r="J152" s="179"/>
      <c r="K152" s="180">
        <f t="shared" si="9"/>
        <v>0</v>
      </c>
      <c r="L152" s="180">
        <v>21</v>
      </c>
      <c r="M152" s="180">
        <f t="shared" si="10"/>
        <v>0</v>
      </c>
      <c r="N152" s="180">
        <v>0.01</v>
      </c>
      <c r="O152" s="180">
        <f t="shared" si="11"/>
        <v>0.02</v>
      </c>
      <c r="P152" s="180">
        <v>0</v>
      </c>
      <c r="Q152" s="180">
        <f t="shared" si="12"/>
        <v>0</v>
      </c>
      <c r="R152" s="180" t="s">
        <v>362</v>
      </c>
      <c r="S152" s="180" t="s">
        <v>152</v>
      </c>
      <c r="T152" s="181" t="s">
        <v>225</v>
      </c>
      <c r="U152" s="164">
        <v>0</v>
      </c>
      <c r="V152" s="164">
        <f t="shared" si="13"/>
        <v>0</v>
      </c>
      <c r="W152" s="164"/>
      <c r="X152" s="164" t="s">
        <v>363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364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61">
        <v>70</v>
      </c>
      <c r="B153" s="162" t="s">
        <v>375</v>
      </c>
      <c r="C153" s="196" t="s">
        <v>376</v>
      </c>
      <c r="D153" s="163" t="s">
        <v>0</v>
      </c>
      <c r="E153" s="190"/>
      <c r="F153" s="165"/>
      <c r="G153" s="164">
        <f t="shared" si="7"/>
        <v>0</v>
      </c>
      <c r="H153" s="165"/>
      <c r="I153" s="164">
        <f t="shared" si="8"/>
        <v>0</v>
      </c>
      <c r="J153" s="165"/>
      <c r="K153" s="164">
        <f t="shared" si="9"/>
        <v>0</v>
      </c>
      <c r="L153" s="164">
        <v>21</v>
      </c>
      <c r="M153" s="164">
        <f t="shared" si="10"/>
        <v>0</v>
      </c>
      <c r="N153" s="164">
        <v>0</v>
      </c>
      <c r="O153" s="164">
        <f t="shared" si="11"/>
        <v>0</v>
      </c>
      <c r="P153" s="164">
        <v>0</v>
      </c>
      <c r="Q153" s="164">
        <f t="shared" si="12"/>
        <v>0</v>
      </c>
      <c r="R153" s="164" t="s">
        <v>188</v>
      </c>
      <c r="S153" s="164" t="s">
        <v>152</v>
      </c>
      <c r="T153" s="164" t="s">
        <v>152</v>
      </c>
      <c r="U153" s="164">
        <v>0</v>
      </c>
      <c r="V153" s="164">
        <f t="shared" si="13"/>
        <v>0</v>
      </c>
      <c r="W153" s="164"/>
      <c r="X153" s="164" t="s">
        <v>323</v>
      </c>
      <c r="Y153" s="154"/>
      <c r="Z153" s="154"/>
      <c r="AA153" s="154"/>
      <c r="AB153" s="154"/>
      <c r="AC153" s="154"/>
      <c r="AD153" s="154"/>
      <c r="AE153" s="154"/>
      <c r="AF153" s="154"/>
      <c r="AG153" s="154" t="s">
        <v>324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61"/>
      <c r="B154" s="162"/>
      <c r="C154" s="258" t="s">
        <v>377</v>
      </c>
      <c r="D154" s="259"/>
      <c r="E154" s="259"/>
      <c r="F154" s="259"/>
      <c r="G154" s="259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54"/>
      <c r="Z154" s="154"/>
      <c r="AA154" s="154"/>
      <c r="AB154" s="154"/>
      <c r="AC154" s="154"/>
      <c r="AD154" s="154"/>
      <c r="AE154" s="154"/>
      <c r="AF154" s="154"/>
      <c r="AG154" s="154" t="s">
        <v>162</v>
      </c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x14ac:dyDescent="0.2">
      <c r="A155" s="169" t="s">
        <v>146</v>
      </c>
      <c r="B155" s="170" t="s">
        <v>104</v>
      </c>
      <c r="C155" s="192" t="s">
        <v>105</v>
      </c>
      <c r="D155" s="171"/>
      <c r="E155" s="172"/>
      <c r="F155" s="173"/>
      <c r="G155" s="173">
        <f>SUMIF(AG156:AG156,"&lt;&gt;NOR",G156:G156)</f>
        <v>0</v>
      </c>
      <c r="H155" s="173"/>
      <c r="I155" s="173">
        <f>SUM(I156:I156)</f>
        <v>0</v>
      </c>
      <c r="J155" s="173"/>
      <c r="K155" s="173">
        <f>SUM(K156:K156)</f>
        <v>0</v>
      </c>
      <c r="L155" s="173"/>
      <c r="M155" s="173">
        <f>SUM(M156:M156)</f>
        <v>0</v>
      </c>
      <c r="N155" s="173"/>
      <c r="O155" s="173">
        <f>SUM(O156:O156)</f>
        <v>0</v>
      </c>
      <c r="P155" s="173"/>
      <c r="Q155" s="173">
        <f>SUM(Q156:Q156)</f>
        <v>0</v>
      </c>
      <c r="R155" s="173"/>
      <c r="S155" s="173"/>
      <c r="T155" s="174"/>
      <c r="U155" s="168"/>
      <c r="V155" s="168">
        <f>SUM(V156:V156)</f>
        <v>0</v>
      </c>
      <c r="W155" s="168"/>
      <c r="X155" s="168"/>
      <c r="AG155" t="s">
        <v>147</v>
      </c>
    </row>
    <row r="156" spans="1:60" outlineLevel="1" x14ac:dyDescent="0.2">
      <c r="A156" s="182">
        <v>71</v>
      </c>
      <c r="B156" s="183" t="s">
        <v>378</v>
      </c>
      <c r="C156" s="193" t="s">
        <v>473</v>
      </c>
      <c r="D156" s="184" t="s">
        <v>334</v>
      </c>
      <c r="E156" s="185">
        <v>1</v>
      </c>
      <c r="F156" s="186"/>
      <c r="G156" s="187">
        <f>ROUND(E156*F156,2)</f>
        <v>0</v>
      </c>
      <c r="H156" s="186"/>
      <c r="I156" s="187">
        <f>ROUND(E156*H156,2)</f>
        <v>0</v>
      </c>
      <c r="J156" s="186"/>
      <c r="K156" s="187">
        <f>ROUND(E156*J156,2)</f>
        <v>0</v>
      </c>
      <c r="L156" s="187">
        <v>21</v>
      </c>
      <c r="M156" s="187">
        <f>G156*(1+L156/100)</f>
        <v>0</v>
      </c>
      <c r="N156" s="187">
        <v>0</v>
      </c>
      <c r="O156" s="187">
        <f>ROUND(E156*N156,2)</f>
        <v>0</v>
      </c>
      <c r="P156" s="187">
        <v>0</v>
      </c>
      <c r="Q156" s="187">
        <f>ROUND(E156*P156,2)</f>
        <v>0</v>
      </c>
      <c r="R156" s="187"/>
      <c r="S156" s="187" t="s">
        <v>247</v>
      </c>
      <c r="T156" s="188" t="s">
        <v>225</v>
      </c>
      <c r="U156" s="164">
        <v>0</v>
      </c>
      <c r="V156" s="164">
        <f>ROUND(E156*U156,2)</f>
        <v>0</v>
      </c>
      <c r="W156" s="164"/>
      <c r="X156" s="164" t="s">
        <v>153</v>
      </c>
      <c r="Y156" s="154"/>
      <c r="Z156" s="154"/>
      <c r="AA156" s="154"/>
      <c r="AB156" s="154"/>
      <c r="AC156" s="154"/>
      <c r="AD156" s="154"/>
      <c r="AE156" s="154"/>
      <c r="AF156" s="154"/>
      <c r="AG156" s="154" t="s">
        <v>154</v>
      </c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x14ac:dyDescent="0.2">
      <c r="A157" s="169" t="s">
        <v>146</v>
      </c>
      <c r="B157" s="170" t="s">
        <v>106</v>
      </c>
      <c r="C157" s="192" t="s">
        <v>107</v>
      </c>
      <c r="D157" s="171"/>
      <c r="E157" s="172"/>
      <c r="F157" s="173"/>
      <c r="G157" s="173">
        <f>SUMIF(AG158:AG163,"&lt;&gt;NOR",G158:G163)</f>
        <v>0</v>
      </c>
      <c r="H157" s="173"/>
      <c r="I157" s="173">
        <f>SUM(I158:I163)</f>
        <v>0</v>
      </c>
      <c r="J157" s="173"/>
      <c r="K157" s="173">
        <f>SUM(K158:K163)</f>
        <v>0</v>
      </c>
      <c r="L157" s="173"/>
      <c r="M157" s="173">
        <f>SUM(M158:M163)</f>
        <v>0</v>
      </c>
      <c r="N157" s="173"/>
      <c r="O157" s="173">
        <f>SUM(O158:O163)</f>
        <v>0.1</v>
      </c>
      <c r="P157" s="173"/>
      <c r="Q157" s="173">
        <f>SUM(Q158:Q163)</f>
        <v>0</v>
      </c>
      <c r="R157" s="173"/>
      <c r="S157" s="173"/>
      <c r="T157" s="174"/>
      <c r="U157" s="168"/>
      <c r="V157" s="168">
        <f>SUM(V158:V163)</f>
        <v>11.129999999999999</v>
      </c>
      <c r="W157" s="168"/>
      <c r="X157" s="168"/>
      <c r="AG157" t="s">
        <v>147</v>
      </c>
    </row>
    <row r="158" spans="1:60" ht="22.5" outlineLevel="1" x14ac:dyDescent="0.2">
      <c r="A158" s="182">
        <v>72</v>
      </c>
      <c r="B158" s="183" t="s">
        <v>380</v>
      </c>
      <c r="C158" s="193" t="s">
        <v>381</v>
      </c>
      <c r="D158" s="184" t="s">
        <v>150</v>
      </c>
      <c r="E158" s="185">
        <v>5</v>
      </c>
      <c r="F158" s="186"/>
      <c r="G158" s="187">
        <f>ROUND(E158*F158,2)</f>
        <v>0</v>
      </c>
      <c r="H158" s="186"/>
      <c r="I158" s="187">
        <f>ROUND(E158*H158,2)</f>
        <v>0</v>
      </c>
      <c r="J158" s="186"/>
      <c r="K158" s="187">
        <f>ROUND(E158*J158,2)</f>
        <v>0</v>
      </c>
      <c r="L158" s="187">
        <v>21</v>
      </c>
      <c r="M158" s="187">
        <f>G158*(1+L158/100)</f>
        <v>0</v>
      </c>
      <c r="N158" s="187">
        <v>0</v>
      </c>
      <c r="O158" s="187">
        <f>ROUND(E158*N158,2)</f>
        <v>0</v>
      </c>
      <c r="P158" s="187">
        <v>0</v>
      </c>
      <c r="Q158" s="187">
        <f>ROUND(E158*P158,2)</f>
        <v>0</v>
      </c>
      <c r="R158" s="187" t="s">
        <v>382</v>
      </c>
      <c r="S158" s="187" t="s">
        <v>152</v>
      </c>
      <c r="T158" s="188" t="s">
        <v>225</v>
      </c>
      <c r="U158" s="164">
        <v>1.45</v>
      </c>
      <c r="V158" s="164">
        <f>ROUND(E158*U158,2)</f>
        <v>7.25</v>
      </c>
      <c r="W158" s="164"/>
      <c r="X158" s="164" t="s">
        <v>153</v>
      </c>
      <c r="Y158" s="154"/>
      <c r="Z158" s="154"/>
      <c r="AA158" s="154"/>
      <c r="AB158" s="154"/>
      <c r="AC158" s="154"/>
      <c r="AD158" s="154"/>
      <c r="AE158" s="154"/>
      <c r="AF158" s="154"/>
      <c r="AG158" s="154" t="s">
        <v>383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82">
        <v>73</v>
      </c>
      <c r="B159" s="183" t="s">
        <v>384</v>
      </c>
      <c r="C159" s="193" t="s">
        <v>385</v>
      </c>
      <c r="D159" s="184" t="s">
        <v>150</v>
      </c>
      <c r="E159" s="185">
        <v>5</v>
      </c>
      <c r="F159" s="186"/>
      <c r="G159" s="187">
        <f>ROUND(E159*F159,2)</f>
        <v>0</v>
      </c>
      <c r="H159" s="186"/>
      <c r="I159" s="187">
        <f>ROUND(E159*H159,2)</f>
        <v>0</v>
      </c>
      <c r="J159" s="186"/>
      <c r="K159" s="187">
        <f>ROUND(E159*J159,2)</f>
        <v>0</v>
      </c>
      <c r="L159" s="187">
        <v>21</v>
      </c>
      <c r="M159" s="187">
        <f>G159*(1+L159/100)</f>
        <v>0</v>
      </c>
      <c r="N159" s="187">
        <v>0</v>
      </c>
      <c r="O159" s="187">
        <f>ROUND(E159*N159,2)</f>
        <v>0</v>
      </c>
      <c r="P159" s="187">
        <v>0</v>
      </c>
      <c r="Q159" s="187">
        <f>ROUND(E159*P159,2)</f>
        <v>0</v>
      </c>
      <c r="R159" s="187" t="s">
        <v>382</v>
      </c>
      <c r="S159" s="187" t="s">
        <v>152</v>
      </c>
      <c r="T159" s="188" t="s">
        <v>225</v>
      </c>
      <c r="U159" s="164">
        <v>0.77500000000000002</v>
      </c>
      <c r="V159" s="164">
        <f>ROUND(E159*U159,2)</f>
        <v>3.88</v>
      </c>
      <c r="W159" s="164"/>
      <c r="X159" s="164" t="s">
        <v>153</v>
      </c>
      <c r="Y159" s="154"/>
      <c r="Z159" s="154"/>
      <c r="AA159" s="154"/>
      <c r="AB159" s="154"/>
      <c r="AC159" s="154"/>
      <c r="AD159" s="154"/>
      <c r="AE159" s="154"/>
      <c r="AF159" s="154"/>
      <c r="AG159" s="154" t="s">
        <v>383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ht="22.5" outlineLevel="1" x14ac:dyDescent="0.2">
      <c r="A160" s="182">
        <v>74</v>
      </c>
      <c r="B160" s="183" t="s">
        <v>386</v>
      </c>
      <c r="C160" s="193" t="s">
        <v>387</v>
      </c>
      <c r="D160" s="184" t="s">
        <v>150</v>
      </c>
      <c r="E160" s="185">
        <v>5</v>
      </c>
      <c r="F160" s="186"/>
      <c r="G160" s="187">
        <f>ROUND(E160*F160,2)</f>
        <v>0</v>
      </c>
      <c r="H160" s="186"/>
      <c r="I160" s="187">
        <f>ROUND(E160*H160,2)</f>
        <v>0</v>
      </c>
      <c r="J160" s="186"/>
      <c r="K160" s="187">
        <f>ROUND(E160*J160,2)</f>
        <v>0</v>
      </c>
      <c r="L160" s="187">
        <v>21</v>
      </c>
      <c r="M160" s="187">
        <f>G160*(1+L160/100)</f>
        <v>0</v>
      </c>
      <c r="N160" s="187">
        <v>8.0000000000000004E-4</v>
      </c>
      <c r="O160" s="187">
        <f>ROUND(E160*N160,2)</f>
        <v>0</v>
      </c>
      <c r="P160" s="187">
        <v>0</v>
      </c>
      <c r="Q160" s="187">
        <f>ROUND(E160*P160,2)</f>
        <v>0</v>
      </c>
      <c r="R160" s="187" t="s">
        <v>362</v>
      </c>
      <c r="S160" s="187" t="s">
        <v>316</v>
      </c>
      <c r="T160" s="188" t="s">
        <v>225</v>
      </c>
      <c r="U160" s="164">
        <v>0</v>
      </c>
      <c r="V160" s="164">
        <f>ROUND(E160*U160,2)</f>
        <v>0</v>
      </c>
      <c r="W160" s="164"/>
      <c r="X160" s="164" t="s">
        <v>363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388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ht="22.5" outlineLevel="1" x14ac:dyDescent="0.2">
      <c r="A161" s="175">
        <v>75</v>
      </c>
      <c r="B161" s="176" t="s">
        <v>389</v>
      </c>
      <c r="C161" s="194" t="s">
        <v>390</v>
      </c>
      <c r="D161" s="177" t="s">
        <v>150</v>
      </c>
      <c r="E161" s="178">
        <v>5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21</v>
      </c>
      <c r="M161" s="180">
        <f>G161*(1+L161/100)</f>
        <v>0</v>
      </c>
      <c r="N161" s="180">
        <v>1.9E-2</v>
      </c>
      <c r="O161" s="180">
        <f>ROUND(E161*N161,2)</f>
        <v>0.1</v>
      </c>
      <c r="P161" s="180">
        <v>0</v>
      </c>
      <c r="Q161" s="180">
        <f>ROUND(E161*P161,2)</f>
        <v>0</v>
      </c>
      <c r="R161" s="180" t="s">
        <v>362</v>
      </c>
      <c r="S161" s="180" t="s">
        <v>152</v>
      </c>
      <c r="T161" s="181" t="s">
        <v>225</v>
      </c>
      <c r="U161" s="164">
        <v>0</v>
      </c>
      <c r="V161" s="164">
        <f>ROUND(E161*U161,2)</f>
        <v>0</v>
      </c>
      <c r="W161" s="164"/>
      <c r="X161" s="164" t="s">
        <v>363</v>
      </c>
      <c r="Y161" s="154"/>
      <c r="Z161" s="154"/>
      <c r="AA161" s="154"/>
      <c r="AB161" s="154"/>
      <c r="AC161" s="154"/>
      <c r="AD161" s="154"/>
      <c r="AE161" s="154"/>
      <c r="AF161" s="154"/>
      <c r="AG161" s="154" t="s">
        <v>388</v>
      </c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61">
        <v>76</v>
      </c>
      <c r="B162" s="162" t="s">
        <v>391</v>
      </c>
      <c r="C162" s="196" t="s">
        <v>392</v>
      </c>
      <c r="D162" s="163" t="s">
        <v>0</v>
      </c>
      <c r="E162" s="190"/>
      <c r="F162" s="165"/>
      <c r="G162" s="164">
        <f>ROUND(E162*F162,2)</f>
        <v>0</v>
      </c>
      <c r="H162" s="165"/>
      <c r="I162" s="164">
        <f>ROUND(E162*H162,2)</f>
        <v>0</v>
      </c>
      <c r="J162" s="165"/>
      <c r="K162" s="164">
        <f>ROUND(E162*J162,2)</f>
        <v>0</v>
      </c>
      <c r="L162" s="164">
        <v>21</v>
      </c>
      <c r="M162" s="164">
        <f>G162*(1+L162/100)</f>
        <v>0</v>
      </c>
      <c r="N162" s="164">
        <v>0</v>
      </c>
      <c r="O162" s="164">
        <f>ROUND(E162*N162,2)</f>
        <v>0</v>
      </c>
      <c r="P162" s="164">
        <v>0</v>
      </c>
      <c r="Q162" s="164">
        <f>ROUND(E162*P162,2)</f>
        <v>0</v>
      </c>
      <c r="R162" s="164" t="s">
        <v>382</v>
      </c>
      <c r="S162" s="164" t="s">
        <v>152</v>
      </c>
      <c r="T162" s="164" t="s">
        <v>152</v>
      </c>
      <c r="U162" s="164">
        <v>0</v>
      </c>
      <c r="V162" s="164">
        <f>ROUND(E162*U162,2)</f>
        <v>0</v>
      </c>
      <c r="W162" s="164"/>
      <c r="X162" s="164" t="s">
        <v>323</v>
      </c>
      <c r="Y162" s="154"/>
      <c r="Z162" s="154"/>
      <c r="AA162" s="154"/>
      <c r="AB162" s="154"/>
      <c r="AC162" s="154"/>
      <c r="AD162" s="154"/>
      <c r="AE162" s="154"/>
      <c r="AF162" s="154"/>
      <c r="AG162" s="154" t="s">
        <v>324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61"/>
      <c r="B163" s="162"/>
      <c r="C163" s="258" t="s">
        <v>393</v>
      </c>
      <c r="D163" s="259"/>
      <c r="E163" s="259"/>
      <c r="F163" s="259"/>
      <c r="G163" s="259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162</v>
      </c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x14ac:dyDescent="0.2">
      <c r="A164" s="169" t="s">
        <v>146</v>
      </c>
      <c r="B164" s="170" t="s">
        <v>108</v>
      </c>
      <c r="C164" s="192" t="s">
        <v>109</v>
      </c>
      <c r="D164" s="171"/>
      <c r="E164" s="172"/>
      <c r="F164" s="173"/>
      <c r="G164" s="173">
        <f>SUMIF(AG165:AG177,"&lt;&gt;NOR",G165:G177)</f>
        <v>0</v>
      </c>
      <c r="H164" s="173"/>
      <c r="I164" s="173">
        <f>SUM(I165:I177)</f>
        <v>0</v>
      </c>
      <c r="J164" s="173"/>
      <c r="K164" s="173">
        <f>SUM(K165:K177)</f>
        <v>0</v>
      </c>
      <c r="L164" s="173"/>
      <c r="M164" s="173">
        <f>SUM(M165:M177)</f>
        <v>0</v>
      </c>
      <c r="N164" s="173"/>
      <c r="O164" s="173">
        <f>SUM(O165:O177)</f>
        <v>0.72</v>
      </c>
      <c r="P164" s="173"/>
      <c r="Q164" s="173">
        <f>SUM(Q165:Q177)</f>
        <v>0</v>
      </c>
      <c r="R164" s="173"/>
      <c r="S164" s="173"/>
      <c r="T164" s="174"/>
      <c r="U164" s="168"/>
      <c r="V164" s="168">
        <f>SUM(V165:V177)</f>
        <v>28.93</v>
      </c>
      <c r="W164" s="168"/>
      <c r="X164" s="168"/>
      <c r="AG164" t="s">
        <v>147</v>
      </c>
    </row>
    <row r="165" spans="1:60" ht="22.5" outlineLevel="1" x14ac:dyDescent="0.2">
      <c r="A165" s="175">
        <v>77</v>
      </c>
      <c r="B165" s="176" t="s">
        <v>474</v>
      </c>
      <c r="C165" s="194" t="s">
        <v>475</v>
      </c>
      <c r="D165" s="177" t="s">
        <v>172</v>
      </c>
      <c r="E165" s="178">
        <v>4.4000000000000004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80">
        <v>3.1E-4</v>
      </c>
      <c r="O165" s="180">
        <f>ROUND(E165*N165,2)</f>
        <v>0</v>
      </c>
      <c r="P165" s="180">
        <v>0</v>
      </c>
      <c r="Q165" s="180">
        <f>ROUND(E165*P165,2)</f>
        <v>0</v>
      </c>
      <c r="R165" s="180" t="s">
        <v>396</v>
      </c>
      <c r="S165" s="180" t="s">
        <v>152</v>
      </c>
      <c r="T165" s="181" t="s">
        <v>152</v>
      </c>
      <c r="U165" s="164">
        <v>0.23599999999999999</v>
      </c>
      <c r="V165" s="164">
        <f>ROUND(E165*U165,2)</f>
        <v>1.04</v>
      </c>
      <c r="W165" s="164"/>
      <c r="X165" s="164" t="s">
        <v>153</v>
      </c>
      <c r="Y165" s="154"/>
      <c r="Z165" s="154"/>
      <c r="AA165" s="154"/>
      <c r="AB165" s="154"/>
      <c r="AC165" s="154"/>
      <c r="AD165" s="154"/>
      <c r="AE165" s="154"/>
      <c r="AF165" s="154"/>
      <c r="AG165" s="154" t="s">
        <v>383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61"/>
      <c r="B166" s="162"/>
      <c r="C166" s="195" t="s">
        <v>476</v>
      </c>
      <c r="D166" s="166"/>
      <c r="E166" s="167">
        <v>4.4000000000000004</v>
      </c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164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82">
        <v>78</v>
      </c>
      <c r="B167" s="183" t="s">
        <v>477</v>
      </c>
      <c r="C167" s="193" t="s">
        <v>478</v>
      </c>
      <c r="D167" s="184" t="s">
        <v>172</v>
      </c>
      <c r="E167" s="185">
        <v>4.4000000000000004</v>
      </c>
      <c r="F167" s="186"/>
      <c r="G167" s="187">
        <f>ROUND(E167*F167,2)</f>
        <v>0</v>
      </c>
      <c r="H167" s="186"/>
      <c r="I167" s="187">
        <f>ROUND(E167*H167,2)</f>
        <v>0</v>
      </c>
      <c r="J167" s="186"/>
      <c r="K167" s="187">
        <f>ROUND(E167*J167,2)</f>
        <v>0</v>
      </c>
      <c r="L167" s="187">
        <v>21</v>
      </c>
      <c r="M167" s="187">
        <f>G167*(1+L167/100)</f>
        <v>0</v>
      </c>
      <c r="N167" s="187">
        <v>0</v>
      </c>
      <c r="O167" s="187">
        <f>ROUND(E167*N167,2)</f>
        <v>0</v>
      </c>
      <c r="P167" s="187">
        <v>0</v>
      </c>
      <c r="Q167" s="187">
        <f>ROUND(E167*P167,2)</f>
        <v>0</v>
      </c>
      <c r="R167" s="187" t="s">
        <v>396</v>
      </c>
      <c r="S167" s="187" t="s">
        <v>152</v>
      </c>
      <c r="T167" s="188" t="s">
        <v>152</v>
      </c>
      <c r="U167" s="164">
        <v>0.154</v>
      </c>
      <c r="V167" s="164">
        <f>ROUND(E167*U167,2)</f>
        <v>0.68</v>
      </c>
      <c r="W167" s="164"/>
      <c r="X167" s="164" t="s">
        <v>153</v>
      </c>
      <c r="Y167" s="154"/>
      <c r="Z167" s="154"/>
      <c r="AA167" s="154"/>
      <c r="AB167" s="154"/>
      <c r="AC167" s="154"/>
      <c r="AD167" s="154"/>
      <c r="AE167" s="154"/>
      <c r="AF167" s="154"/>
      <c r="AG167" s="154" t="s">
        <v>154</v>
      </c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ht="22.5" outlineLevel="1" x14ac:dyDescent="0.2">
      <c r="A168" s="175">
        <v>79</v>
      </c>
      <c r="B168" s="176" t="s">
        <v>394</v>
      </c>
      <c r="C168" s="194" t="s">
        <v>395</v>
      </c>
      <c r="D168" s="177" t="s">
        <v>167</v>
      </c>
      <c r="E168" s="178">
        <v>27.45</v>
      </c>
      <c r="F168" s="179"/>
      <c r="G168" s="180">
        <f>ROUND(E168*F168,2)</f>
        <v>0</v>
      </c>
      <c r="H168" s="179"/>
      <c r="I168" s="180">
        <f>ROUND(E168*H168,2)</f>
        <v>0</v>
      </c>
      <c r="J168" s="179"/>
      <c r="K168" s="180">
        <f>ROUND(E168*J168,2)</f>
        <v>0</v>
      </c>
      <c r="L168" s="180">
        <v>21</v>
      </c>
      <c r="M168" s="180">
        <f>G168*(1+L168/100)</f>
        <v>0</v>
      </c>
      <c r="N168" s="180">
        <v>4.7499999999999999E-3</v>
      </c>
      <c r="O168" s="180">
        <f>ROUND(E168*N168,2)</f>
        <v>0.13</v>
      </c>
      <c r="P168" s="180">
        <v>0</v>
      </c>
      <c r="Q168" s="180">
        <f>ROUND(E168*P168,2)</f>
        <v>0</v>
      </c>
      <c r="R168" s="180" t="s">
        <v>396</v>
      </c>
      <c r="S168" s="180" t="s">
        <v>152</v>
      </c>
      <c r="T168" s="181" t="s">
        <v>152</v>
      </c>
      <c r="U168" s="164">
        <v>0.97799999999999998</v>
      </c>
      <c r="V168" s="164">
        <f>ROUND(E168*U168,2)</f>
        <v>26.85</v>
      </c>
      <c r="W168" s="164"/>
      <c r="X168" s="164" t="s">
        <v>153</v>
      </c>
      <c r="Y168" s="154"/>
      <c r="Z168" s="154"/>
      <c r="AA168" s="154"/>
      <c r="AB168" s="154"/>
      <c r="AC168" s="154"/>
      <c r="AD168" s="154"/>
      <c r="AE168" s="154"/>
      <c r="AF168" s="154"/>
      <c r="AG168" s="154" t="s">
        <v>383</v>
      </c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61"/>
      <c r="B169" s="162"/>
      <c r="C169" s="195" t="s">
        <v>437</v>
      </c>
      <c r="D169" s="166"/>
      <c r="E169" s="167">
        <v>14.01</v>
      </c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164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61"/>
      <c r="B170" s="162"/>
      <c r="C170" s="195" t="s">
        <v>438</v>
      </c>
      <c r="D170" s="166"/>
      <c r="E170" s="167">
        <v>12</v>
      </c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54"/>
      <c r="Z170" s="154"/>
      <c r="AA170" s="154"/>
      <c r="AB170" s="154"/>
      <c r="AC170" s="154"/>
      <c r="AD170" s="154"/>
      <c r="AE170" s="154"/>
      <c r="AF170" s="154"/>
      <c r="AG170" s="154" t="s">
        <v>164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61"/>
      <c r="B171" s="162"/>
      <c r="C171" s="195" t="s">
        <v>453</v>
      </c>
      <c r="D171" s="166"/>
      <c r="E171" s="167">
        <v>1.44</v>
      </c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54"/>
      <c r="Z171" s="154"/>
      <c r="AA171" s="154"/>
      <c r="AB171" s="154"/>
      <c r="AC171" s="154"/>
      <c r="AD171" s="154"/>
      <c r="AE171" s="154"/>
      <c r="AF171" s="154"/>
      <c r="AG171" s="154" t="s">
        <v>164</v>
      </c>
      <c r="AH171" s="154">
        <v>0</v>
      </c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ht="33.75" outlineLevel="1" x14ac:dyDescent="0.2">
      <c r="A172" s="175">
        <v>80</v>
      </c>
      <c r="B172" s="176" t="s">
        <v>397</v>
      </c>
      <c r="C172" s="194" t="s">
        <v>398</v>
      </c>
      <c r="D172" s="177" t="s">
        <v>172</v>
      </c>
      <c r="E172" s="178">
        <v>2.4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80">
        <v>1.3999999999999999E-4</v>
      </c>
      <c r="O172" s="180">
        <f>ROUND(E172*N172,2)</f>
        <v>0</v>
      </c>
      <c r="P172" s="180">
        <v>0</v>
      </c>
      <c r="Q172" s="180">
        <f>ROUND(E172*P172,2)</f>
        <v>0</v>
      </c>
      <c r="R172" s="180" t="s">
        <v>396</v>
      </c>
      <c r="S172" s="180" t="s">
        <v>152</v>
      </c>
      <c r="T172" s="181" t="s">
        <v>152</v>
      </c>
      <c r="U172" s="164">
        <v>0.15</v>
      </c>
      <c r="V172" s="164">
        <f>ROUND(E172*U172,2)</f>
        <v>0.36</v>
      </c>
      <c r="W172" s="164"/>
      <c r="X172" s="164" t="s">
        <v>153</v>
      </c>
      <c r="Y172" s="154"/>
      <c r="Z172" s="154"/>
      <c r="AA172" s="154"/>
      <c r="AB172" s="154"/>
      <c r="AC172" s="154"/>
      <c r="AD172" s="154"/>
      <c r="AE172" s="154"/>
      <c r="AF172" s="154"/>
      <c r="AG172" s="154" t="s">
        <v>383</v>
      </c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61"/>
      <c r="B173" s="162"/>
      <c r="C173" s="195" t="s">
        <v>479</v>
      </c>
      <c r="D173" s="166"/>
      <c r="E173" s="167">
        <v>2.4</v>
      </c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54"/>
      <c r="Z173" s="154"/>
      <c r="AA173" s="154"/>
      <c r="AB173" s="154"/>
      <c r="AC173" s="154"/>
      <c r="AD173" s="154"/>
      <c r="AE173" s="154"/>
      <c r="AF173" s="154"/>
      <c r="AG173" s="154" t="s">
        <v>164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ht="22.5" outlineLevel="1" x14ac:dyDescent="0.2">
      <c r="A174" s="175">
        <v>81</v>
      </c>
      <c r="B174" s="176" t="s">
        <v>399</v>
      </c>
      <c r="C174" s="194" t="s">
        <v>400</v>
      </c>
      <c r="D174" s="177" t="s">
        <v>167</v>
      </c>
      <c r="E174" s="178">
        <v>30.722999999999999</v>
      </c>
      <c r="F174" s="179"/>
      <c r="G174" s="180">
        <f>ROUND(E174*F174,2)</f>
        <v>0</v>
      </c>
      <c r="H174" s="179"/>
      <c r="I174" s="180">
        <f>ROUND(E174*H174,2)</f>
        <v>0</v>
      </c>
      <c r="J174" s="179"/>
      <c r="K174" s="180">
        <f>ROUND(E174*J174,2)</f>
        <v>0</v>
      </c>
      <c r="L174" s="180">
        <v>21</v>
      </c>
      <c r="M174" s="180">
        <f>G174*(1+L174/100)</f>
        <v>0</v>
      </c>
      <c r="N174" s="180">
        <v>1.9199999999999998E-2</v>
      </c>
      <c r="O174" s="180">
        <f>ROUND(E174*N174,2)</f>
        <v>0.59</v>
      </c>
      <c r="P174" s="180">
        <v>0</v>
      </c>
      <c r="Q174" s="180">
        <f>ROUND(E174*P174,2)</f>
        <v>0</v>
      </c>
      <c r="R174" s="180" t="s">
        <v>362</v>
      </c>
      <c r="S174" s="180" t="s">
        <v>152</v>
      </c>
      <c r="T174" s="181" t="s">
        <v>225</v>
      </c>
      <c r="U174" s="164">
        <v>0</v>
      </c>
      <c r="V174" s="164">
        <f>ROUND(E174*U174,2)</f>
        <v>0</v>
      </c>
      <c r="W174" s="164"/>
      <c r="X174" s="164" t="s">
        <v>363</v>
      </c>
      <c r="Y174" s="154"/>
      <c r="Z174" s="154"/>
      <c r="AA174" s="154"/>
      <c r="AB174" s="154"/>
      <c r="AC174" s="154"/>
      <c r="AD174" s="154"/>
      <c r="AE174" s="154"/>
      <c r="AF174" s="154"/>
      <c r="AG174" s="154" t="s">
        <v>388</v>
      </c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61"/>
      <c r="B175" s="162"/>
      <c r="C175" s="195" t="s">
        <v>480</v>
      </c>
      <c r="D175" s="166"/>
      <c r="E175" s="167">
        <v>30.722999999999999</v>
      </c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54"/>
      <c r="Z175" s="154"/>
      <c r="AA175" s="154"/>
      <c r="AB175" s="154"/>
      <c r="AC175" s="154"/>
      <c r="AD175" s="154"/>
      <c r="AE175" s="154"/>
      <c r="AF175" s="154"/>
      <c r="AG175" s="154" t="s">
        <v>164</v>
      </c>
      <c r="AH175" s="154">
        <v>0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61">
        <v>82</v>
      </c>
      <c r="B176" s="162" t="s">
        <v>402</v>
      </c>
      <c r="C176" s="196" t="s">
        <v>403</v>
      </c>
      <c r="D176" s="163" t="s">
        <v>0</v>
      </c>
      <c r="E176" s="190"/>
      <c r="F176" s="165"/>
      <c r="G176" s="164">
        <f>ROUND(E176*F176,2)</f>
        <v>0</v>
      </c>
      <c r="H176" s="165"/>
      <c r="I176" s="164">
        <f>ROUND(E176*H176,2)</f>
        <v>0</v>
      </c>
      <c r="J176" s="165"/>
      <c r="K176" s="164">
        <f>ROUND(E176*J176,2)</f>
        <v>0</v>
      </c>
      <c r="L176" s="164">
        <v>21</v>
      </c>
      <c r="M176" s="164">
        <f>G176*(1+L176/100)</f>
        <v>0</v>
      </c>
      <c r="N176" s="164">
        <v>0</v>
      </c>
      <c r="O176" s="164">
        <f>ROUND(E176*N176,2)</f>
        <v>0</v>
      </c>
      <c r="P176" s="164">
        <v>0</v>
      </c>
      <c r="Q176" s="164">
        <f>ROUND(E176*P176,2)</f>
        <v>0</v>
      </c>
      <c r="R176" s="164" t="s">
        <v>396</v>
      </c>
      <c r="S176" s="164" t="s">
        <v>152</v>
      </c>
      <c r="T176" s="164" t="s">
        <v>152</v>
      </c>
      <c r="U176" s="164">
        <v>0</v>
      </c>
      <c r="V176" s="164">
        <f>ROUND(E176*U176,2)</f>
        <v>0</v>
      </c>
      <c r="W176" s="164"/>
      <c r="X176" s="164" t="s">
        <v>323</v>
      </c>
      <c r="Y176" s="154"/>
      <c r="Z176" s="154"/>
      <c r="AA176" s="154"/>
      <c r="AB176" s="154"/>
      <c r="AC176" s="154"/>
      <c r="AD176" s="154"/>
      <c r="AE176" s="154"/>
      <c r="AF176" s="154"/>
      <c r="AG176" s="154" t="s">
        <v>324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61"/>
      <c r="B177" s="162"/>
      <c r="C177" s="258" t="s">
        <v>393</v>
      </c>
      <c r="D177" s="259"/>
      <c r="E177" s="259"/>
      <c r="F177" s="259"/>
      <c r="G177" s="259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54"/>
      <c r="Z177" s="154"/>
      <c r="AA177" s="154"/>
      <c r="AB177" s="154"/>
      <c r="AC177" s="154"/>
      <c r="AD177" s="154"/>
      <c r="AE177" s="154"/>
      <c r="AF177" s="154"/>
      <c r="AG177" s="154" t="s">
        <v>162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x14ac:dyDescent="0.2">
      <c r="A178" s="169" t="s">
        <v>146</v>
      </c>
      <c r="B178" s="170" t="s">
        <v>110</v>
      </c>
      <c r="C178" s="192" t="s">
        <v>111</v>
      </c>
      <c r="D178" s="171"/>
      <c r="E178" s="172"/>
      <c r="F178" s="173"/>
      <c r="G178" s="173">
        <f>SUMIF(AG179:AG189,"&lt;&gt;NOR",G179:G189)</f>
        <v>0</v>
      </c>
      <c r="H178" s="173"/>
      <c r="I178" s="173">
        <f>SUM(I179:I189)</f>
        <v>0</v>
      </c>
      <c r="J178" s="173"/>
      <c r="K178" s="173">
        <f>SUM(K179:K189)</f>
        <v>0</v>
      </c>
      <c r="L178" s="173"/>
      <c r="M178" s="173">
        <f>SUM(M179:M189)</f>
        <v>0</v>
      </c>
      <c r="N178" s="173"/>
      <c r="O178" s="173">
        <f>SUM(O179:O189)</f>
        <v>1.6700000000000002</v>
      </c>
      <c r="P178" s="173"/>
      <c r="Q178" s="173">
        <f>SUM(Q179:Q189)</f>
        <v>0</v>
      </c>
      <c r="R178" s="173"/>
      <c r="S178" s="173"/>
      <c r="T178" s="174"/>
      <c r="U178" s="168"/>
      <c r="V178" s="168">
        <f>SUM(V179:V189)</f>
        <v>97.78</v>
      </c>
      <c r="W178" s="168"/>
      <c r="X178" s="168"/>
      <c r="AG178" t="s">
        <v>147</v>
      </c>
    </row>
    <row r="179" spans="1:60" outlineLevel="1" x14ac:dyDescent="0.2">
      <c r="A179" s="175">
        <v>83</v>
      </c>
      <c r="B179" s="176" t="s">
        <v>481</v>
      </c>
      <c r="C179" s="194" t="s">
        <v>482</v>
      </c>
      <c r="D179" s="177" t="s">
        <v>172</v>
      </c>
      <c r="E179" s="178">
        <v>3.9</v>
      </c>
      <c r="F179" s="179"/>
      <c r="G179" s="180">
        <f>ROUND(E179*F179,2)</f>
        <v>0</v>
      </c>
      <c r="H179" s="179"/>
      <c r="I179" s="180">
        <f>ROUND(E179*H179,2)</f>
        <v>0</v>
      </c>
      <c r="J179" s="179"/>
      <c r="K179" s="180">
        <f>ROUND(E179*J179,2)</f>
        <v>0</v>
      </c>
      <c r="L179" s="180">
        <v>21</v>
      </c>
      <c r="M179" s="180">
        <f>G179*(1+L179/100)</f>
        <v>0</v>
      </c>
      <c r="N179" s="180">
        <v>0</v>
      </c>
      <c r="O179" s="180">
        <f>ROUND(E179*N179,2)</f>
        <v>0</v>
      </c>
      <c r="P179" s="180">
        <v>0</v>
      </c>
      <c r="Q179" s="180">
        <f>ROUND(E179*P179,2)</f>
        <v>0</v>
      </c>
      <c r="R179" s="180" t="s">
        <v>396</v>
      </c>
      <c r="S179" s="180" t="s">
        <v>152</v>
      </c>
      <c r="T179" s="181" t="s">
        <v>152</v>
      </c>
      <c r="U179" s="164">
        <v>0.53400000000000003</v>
      </c>
      <c r="V179" s="164">
        <f>ROUND(E179*U179,2)</f>
        <v>2.08</v>
      </c>
      <c r="W179" s="164"/>
      <c r="X179" s="164" t="s">
        <v>153</v>
      </c>
      <c r="Y179" s="154"/>
      <c r="Z179" s="154"/>
      <c r="AA179" s="154"/>
      <c r="AB179" s="154"/>
      <c r="AC179" s="154"/>
      <c r="AD179" s="154"/>
      <c r="AE179" s="154"/>
      <c r="AF179" s="154"/>
      <c r="AG179" s="154" t="s">
        <v>154</v>
      </c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61"/>
      <c r="B180" s="162"/>
      <c r="C180" s="256" t="s">
        <v>483</v>
      </c>
      <c r="D180" s="257"/>
      <c r="E180" s="257"/>
      <c r="F180" s="257"/>
      <c r="G180" s="257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54"/>
      <c r="Z180" s="154"/>
      <c r="AA180" s="154"/>
      <c r="AB180" s="154"/>
      <c r="AC180" s="154"/>
      <c r="AD180" s="154"/>
      <c r="AE180" s="154"/>
      <c r="AF180" s="154"/>
      <c r="AG180" s="154" t="s">
        <v>162</v>
      </c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61"/>
      <c r="B181" s="162"/>
      <c r="C181" s="195" t="s">
        <v>484</v>
      </c>
      <c r="D181" s="166"/>
      <c r="E181" s="167">
        <v>3.9</v>
      </c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54"/>
      <c r="Z181" s="154"/>
      <c r="AA181" s="154"/>
      <c r="AB181" s="154"/>
      <c r="AC181" s="154"/>
      <c r="AD181" s="154"/>
      <c r="AE181" s="154"/>
      <c r="AF181" s="154"/>
      <c r="AG181" s="154" t="s">
        <v>164</v>
      </c>
      <c r="AH181" s="154">
        <v>0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ht="22.5" outlineLevel="1" x14ac:dyDescent="0.2">
      <c r="A182" s="175">
        <v>84</v>
      </c>
      <c r="B182" s="176" t="s">
        <v>404</v>
      </c>
      <c r="C182" s="194" t="s">
        <v>405</v>
      </c>
      <c r="D182" s="177" t="s">
        <v>167</v>
      </c>
      <c r="E182" s="178">
        <v>96.94</v>
      </c>
      <c r="F182" s="179"/>
      <c r="G182" s="180">
        <f>ROUND(E182*F182,2)</f>
        <v>0</v>
      </c>
      <c r="H182" s="179"/>
      <c r="I182" s="180">
        <f>ROUND(E182*H182,2)</f>
        <v>0</v>
      </c>
      <c r="J182" s="179"/>
      <c r="K182" s="180">
        <f>ROUND(E182*J182,2)</f>
        <v>0</v>
      </c>
      <c r="L182" s="180">
        <v>21</v>
      </c>
      <c r="M182" s="180">
        <f>G182*(1+L182/100)</f>
        <v>0</v>
      </c>
      <c r="N182" s="180">
        <v>3.1900000000000001E-3</v>
      </c>
      <c r="O182" s="180">
        <f>ROUND(E182*N182,2)</f>
        <v>0.31</v>
      </c>
      <c r="P182" s="180">
        <v>0</v>
      </c>
      <c r="Q182" s="180">
        <f>ROUND(E182*P182,2)</f>
        <v>0</v>
      </c>
      <c r="R182" s="180" t="s">
        <v>396</v>
      </c>
      <c r="S182" s="180" t="s">
        <v>152</v>
      </c>
      <c r="T182" s="181" t="s">
        <v>152</v>
      </c>
      <c r="U182" s="164">
        <v>0.98399999999999999</v>
      </c>
      <c r="V182" s="164">
        <f>ROUND(E182*U182,2)</f>
        <v>95.39</v>
      </c>
      <c r="W182" s="164"/>
      <c r="X182" s="164" t="s">
        <v>153</v>
      </c>
      <c r="Y182" s="154"/>
      <c r="Z182" s="154"/>
      <c r="AA182" s="154"/>
      <c r="AB182" s="154"/>
      <c r="AC182" s="154"/>
      <c r="AD182" s="154"/>
      <c r="AE182" s="154"/>
      <c r="AF182" s="154"/>
      <c r="AG182" s="154" t="s">
        <v>154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61"/>
      <c r="B183" s="162"/>
      <c r="C183" s="195" t="s">
        <v>443</v>
      </c>
      <c r="D183" s="166"/>
      <c r="E183" s="167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54"/>
      <c r="Z183" s="154"/>
      <c r="AA183" s="154"/>
      <c r="AB183" s="154"/>
      <c r="AC183" s="154"/>
      <c r="AD183" s="154"/>
      <c r="AE183" s="154"/>
      <c r="AF183" s="154"/>
      <c r="AG183" s="154" t="s">
        <v>164</v>
      </c>
      <c r="AH183" s="154">
        <v>0</v>
      </c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61"/>
      <c r="B184" s="162"/>
      <c r="C184" s="195" t="s">
        <v>485</v>
      </c>
      <c r="D184" s="166"/>
      <c r="E184" s="167">
        <v>51.4</v>
      </c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54"/>
      <c r="Z184" s="154"/>
      <c r="AA184" s="154"/>
      <c r="AB184" s="154"/>
      <c r="AC184" s="154"/>
      <c r="AD184" s="154"/>
      <c r="AE184" s="154"/>
      <c r="AF184" s="154"/>
      <c r="AG184" s="154" t="s">
        <v>164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61"/>
      <c r="B185" s="162"/>
      <c r="C185" s="195" t="s">
        <v>451</v>
      </c>
      <c r="D185" s="166"/>
      <c r="E185" s="167">
        <v>45.54</v>
      </c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54"/>
      <c r="Z185" s="154"/>
      <c r="AA185" s="154"/>
      <c r="AB185" s="154"/>
      <c r="AC185" s="154"/>
      <c r="AD185" s="154"/>
      <c r="AE185" s="154"/>
      <c r="AF185" s="154"/>
      <c r="AG185" s="154" t="s">
        <v>164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82">
        <v>85</v>
      </c>
      <c r="B186" s="183" t="s">
        <v>486</v>
      </c>
      <c r="C186" s="193" t="s">
        <v>487</v>
      </c>
      <c r="D186" s="184" t="s">
        <v>172</v>
      </c>
      <c r="E186" s="185">
        <v>2.6</v>
      </c>
      <c r="F186" s="186"/>
      <c r="G186" s="187">
        <f>ROUND(E186*F186,2)</f>
        <v>0</v>
      </c>
      <c r="H186" s="186"/>
      <c r="I186" s="187">
        <f>ROUND(E186*H186,2)</f>
        <v>0</v>
      </c>
      <c r="J186" s="186"/>
      <c r="K186" s="187">
        <f>ROUND(E186*J186,2)</f>
        <v>0</v>
      </c>
      <c r="L186" s="187">
        <v>21</v>
      </c>
      <c r="M186" s="187">
        <f>G186*(1+L186/100)</f>
        <v>0</v>
      </c>
      <c r="N186" s="187">
        <v>1E-4</v>
      </c>
      <c r="O186" s="187">
        <f>ROUND(E186*N186,2)</f>
        <v>0</v>
      </c>
      <c r="P186" s="187">
        <v>0</v>
      </c>
      <c r="Q186" s="187">
        <f>ROUND(E186*P186,2)</f>
        <v>0</v>
      </c>
      <c r="R186" s="187" t="s">
        <v>396</v>
      </c>
      <c r="S186" s="187" t="s">
        <v>152</v>
      </c>
      <c r="T186" s="188" t="s">
        <v>152</v>
      </c>
      <c r="U186" s="164">
        <v>0.12</v>
      </c>
      <c r="V186" s="164">
        <f>ROUND(E186*U186,2)</f>
        <v>0.31</v>
      </c>
      <c r="W186" s="164"/>
      <c r="X186" s="164" t="s">
        <v>153</v>
      </c>
      <c r="Y186" s="154"/>
      <c r="Z186" s="154"/>
      <c r="AA186" s="154"/>
      <c r="AB186" s="154"/>
      <c r="AC186" s="154"/>
      <c r="AD186" s="154"/>
      <c r="AE186" s="154"/>
      <c r="AF186" s="154"/>
      <c r="AG186" s="154" t="s">
        <v>154</v>
      </c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">
      <c r="A187" s="175">
        <v>86</v>
      </c>
      <c r="B187" s="176" t="s">
        <v>407</v>
      </c>
      <c r="C187" s="194" t="s">
        <v>408</v>
      </c>
      <c r="D187" s="177" t="s">
        <v>167</v>
      </c>
      <c r="E187" s="178">
        <v>107.648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21</v>
      </c>
      <c r="M187" s="180">
        <f>G187*(1+L187/100)</f>
        <v>0</v>
      </c>
      <c r="N187" s="180">
        <v>1.26E-2</v>
      </c>
      <c r="O187" s="180">
        <f>ROUND(E187*N187,2)</f>
        <v>1.36</v>
      </c>
      <c r="P187" s="180">
        <v>0</v>
      </c>
      <c r="Q187" s="180">
        <f>ROUND(E187*P187,2)</f>
        <v>0</v>
      </c>
      <c r="R187" s="180" t="s">
        <v>362</v>
      </c>
      <c r="S187" s="180" t="s">
        <v>152</v>
      </c>
      <c r="T187" s="181" t="s">
        <v>225</v>
      </c>
      <c r="U187" s="164">
        <v>0</v>
      </c>
      <c r="V187" s="164">
        <f>ROUND(E187*U187,2)</f>
        <v>0</v>
      </c>
      <c r="W187" s="164"/>
      <c r="X187" s="164" t="s">
        <v>363</v>
      </c>
      <c r="Y187" s="154"/>
      <c r="Z187" s="154"/>
      <c r="AA187" s="154"/>
      <c r="AB187" s="154"/>
      <c r="AC187" s="154"/>
      <c r="AD187" s="154"/>
      <c r="AE187" s="154"/>
      <c r="AF187" s="154"/>
      <c r="AG187" s="154" t="s">
        <v>364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">
      <c r="A188" s="161"/>
      <c r="B188" s="162"/>
      <c r="C188" s="195" t="s">
        <v>488</v>
      </c>
      <c r="D188" s="166"/>
      <c r="E188" s="167">
        <v>107.648</v>
      </c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54"/>
      <c r="Z188" s="154"/>
      <c r="AA188" s="154"/>
      <c r="AB188" s="154"/>
      <c r="AC188" s="154"/>
      <c r="AD188" s="154"/>
      <c r="AE188" s="154"/>
      <c r="AF188" s="154"/>
      <c r="AG188" s="154" t="s">
        <v>164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61">
        <v>87</v>
      </c>
      <c r="B189" s="162" t="s">
        <v>410</v>
      </c>
      <c r="C189" s="196" t="s">
        <v>411</v>
      </c>
      <c r="D189" s="163" t="s">
        <v>0</v>
      </c>
      <c r="E189" s="190"/>
      <c r="F189" s="165"/>
      <c r="G189" s="164">
        <f>ROUND(E189*F189,2)</f>
        <v>0</v>
      </c>
      <c r="H189" s="165"/>
      <c r="I189" s="164">
        <f>ROUND(E189*H189,2)</f>
        <v>0</v>
      </c>
      <c r="J189" s="165"/>
      <c r="K189" s="164">
        <f>ROUND(E189*J189,2)</f>
        <v>0</v>
      </c>
      <c r="L189" s="164">
        <v>21</v>
      </c>
      <c r="M189" s="164">
        <f>G189*(1+L189/100)</f>
        <v>0</v>
      </c>
      <c r="N189" s="164">
        <v>0</v>
      </c>
      <c r="O189" s="164">
        <f>ROUND(E189*N189,2)</f>
        <v>0</v>
      </c>
      <c r="P189" s="164">
        <v>0</v>
      </c>
      <c r="Q189" s="164">
        <f>ROUND(E189*P189,2)</f>
        <v>0</v>
      </c>
      <c r="R189" s="164" t="s">
        <v>396</v>
      </c>
      <c r="S189" s="164" t="s">
        <v>152</v>
      </c>
      <c r="T189" s="164" t="s">
        <v>152</v>
      </c>
      <c r="U189" s="164">
        <v>0</v>
      </c>
      <c r="V189" s="164">
        <f>ROUND(E189*U189,2)</f>
        <v>0</v>
      </c>
      <c r="W189" s="164"/>
      <c r="X189" s="164" t="s">
        <v>323</v>
      </c>
      <c r="Y189" s="154"/>
      <c r="Z189" s="154"/>
      <c r="AA189" s="154"/>
      <c r="AB189" s="154"/>
      <c r="AC189" s="154"/>
      <c r="AD189" s="154"/>
      <c r="AE189" s="154"/>
      <c r="AF189" s="154"/>
      <c r="AG189" s="154" t="s">
        <v>324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x14ac:dyDescent="0.2">
      <c r="A190" s="169" t="s">
        <v>146</v>
      </c>
      <c r="B190" s="170" t="s">
        <v>112</v>
      </c>
      <c r="C190" s="192" t="s">
        <v>113</v>
      </c>
      <c r="D190" s="171"/>
      <c r="E190" s="172"/>
      <c r="F190" s="173"/>
      <c r="G190" s="173">
        <f>SUMIF(AG191:AG192,"&lt;&gt;NOR",G191:G192)</f>
        <v>0</v>
      </c>
      <c r="H190" s="173"/>
      <c r="I190" s="173">
        <f>SUM(I191:I192)</f>
        <v>0</v>
      </c>
      <c r="J190" s="173"/>
      <c r="K190" s="173">
        <f>SUM(K191:K192)</f>
        <v>0</v>
      </c>
      <c r="L190" s="173"/>
      <c r="M190" s="173">
        <f>SUM(M191:M192)</f>
        <v>0</v>
      </c>
      <c r="N190" s="173"/>
      <c r="O190" s="173">
        <f>SUM(O191:O192)</f>
        <v>0</v>
      </c>
      <c r="P190" s="173"/>
      <c r="Q190" s="173">
        <f>SUM(Q191:Q192)</f>
        <v>0</v>
      </c>
      <c r="R190" s="173"/>
      <c r="S190" s="173"/>
      <c r="T190" s="174"/>
      <c r="U190" s="168"/>
      <c r="V190" s="168">
        <f>SUM(V191:V192)</f>
        <v>3.02</v>
      </c>
      <c r="W190" s="168"/>
      <c r="X190" s="168"/>
      <c r="AG190" t="s">
        <v>147</v>
      </c>
    </row>
    <row r="191" spans="1:60" outlineLevel="1" x14ac:dyDescent="0.2">
      <c r="A191" s="175">
        <v>88</v>
      </c>
      <c r="B191" s="176" t="s">
        <v>412</v>
      </c>
      <c r="C191" s="194" t="s">
        <v>413</v>
      </c>
      <c r="D191" s="177" t="s">
        <v>167</v>
      </c>
      <c r="E191" s="178">
        <v>7.5</v>
      </c>
      <c r="F191" s="179"/>
      <c r="G191" s="180">
        <f>ROUND(E191*F191,2)</f>
        <v>0</v>
      </c>
      <c r="H191" s="179"/>
      <c r="I191" s="180">
        <f>ROUND(E191*H191,2)</f>
        <v>0</v>
      </c>
      <c r="J191" s="179"/>
      <c r="K191" s="180">
        <f>ROUND(E191*J191,2)</f>
        <v>0</v>
      </c>
      <c r="L191" s="180">
        <v>21</v>
      </c>
      <c r="M191" s="180">
        <f>G191*(1+L191/100)</f>
        <v>0</v>
      </c>
      <c r="N191" s="180">
        <v>3.1E-4</v>
      </c>
      <c r="O191" s="180">
        <f>ROUND(E191*N191,2)</f>
        <v>0</v>
      </c>
      <c r="P191" s="180">
        <v>0</v>
      </c>
      <c r="Q191" s="180">
        <f>ROUND(E191*P191,2)</f>
        <v>0</v>
      </c>
      <c r="R191" s="180" t="s">
        <v>414</v>
      </c>
      <c r="S191" s="180" t="s">
        <v>152</v>
      </c>
      <c r="T191" s="181" t="s">
        <v>152</v>
      </c>
      <c r="U191" s="164">
        <v>0.40300000000000002</v>
      </c>
      <c r="V191" s="164">
        <f>ROUND(E191*U191,2)</f>
        <v>3.02</v>
      </c>
      <c r="W191" s="164"/>
      <c r="X191" s="164" t="s">
        <v>153</v>
      </c>
      <c r="Y191" s="154"/>
      <c r="Z191" s="154"/>
      <c r="AA191" s="154"/>
      <c r="AB191" s="154"/>
      <c r="AC191" s="154"/>
      <c r="AD191" s="154"/>
      <c r="AE191" s="154"/>
      <c r="AF191" s="154"/>
      <c r="AG191" s="154" t="s">
        <v>383</v>
      </c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">
      <c r="A192" s="161"/>
      <c r="B192" s="162"/>
      <c r="C192" s="195" t="s">
        <v>489</v>
      </c>
      <c r="D192" s="166"/>
      <c r="E192" s="167">
        <v>7.5</v>
      </c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54"/>
      <c r="Z192" s="154"/>
      <c r="AA192" s="154"/>
      <c r="AB192" s="154"/>
      <c r="AC192" s="154"/>
      <c r="AD192" s="154"/>
      <c r="AE192" s="154"/>
      <c r="AF192" s="154"/>
      <c r="AG192" s="154" t="s">
        <v>164</v>
      </c>
      <c r="AH192" s="154">
        <v>0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x14ac:dyDescent="0.2">
      <c r="A193" s="169" t="s">
        <v>146</v>
      </c>
      <c r="B193" s="170" t="s">
        <v>114</v>
      </c>
      <c r="C193" s="192" t="s">
        <v>115</v>
      </c>
      <c r="D193" s="171"/>
      <c r="E193" s="172"/>
      <c r="F193" s="173"/>
      <c r="G193" s="173">
        <f>SUMIF(AG194:AG201,"&lt;&gt;NOR",G194:G201)</f>
        <v>0</v>
      </c>
      <c r="H193" s="173"/>
      <c r="I193" s="173">
        <f>SUM(I194:I201)</f>
        <v>0</v>
      </c>
      <c r="J193" s="173"/>
      <c r="K193" s="173">
        <f>SUM(K194:K201)</f>
        <v>0</v>
      </c>
      <c r="L193" s="173"/>
      <c r="M193" s="173">
        <f>SUM(M194:M201)</f>
        <v>0</v>
      </c>
      <c r="N193" s="173"/>
      <c r="O193" s="173">
        <f>SUM(O194:O201)</f>
        <v>7.0000000000000007E-2</v>
      </c>
      <c r="P193" s="173"/>
      <c r="Q193" s="173">
        <f>SUM(Q194:Q201)</f>
        <v>0</v>
      </c>
      <c r="R193" s="173"/>
      <c r="S193" s="173"/>
      <c r="T193" s="174"/>
      <c r="U193" s="168"/>
      <c r="V193" s="168">
        <f>SUM(V194:V201)</f>
        <v>14.96</v>
      </c>
      <c r="W193" s="168"/>
      <c r="X193" s="168"/>
      <c r="AG193" t="s">
        <v>147</v>
      </c>
    </row>
    <row r="194" spans="1:60" ht="22.5" outlineLevel="1" x14ac:dyDescent="0.2">
      <c r="A194" s="175">
        <v>89</v>
      </c>
      <c r="B194" s="176" t="s">
        <v>416</v>
      </c>
      <c r="C194" s="194" t="s">
        <v>417</v>
      </c>
      <c r="D194" s="177" t="s">
        <v>167</v>
      </c>
      <c r="E194" s="178">
        <v>111.29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80">
        <v>6.4000000000000005E-4</v>
      </c>
      <c r="O194" s="180">
        <f>ROUND(E194*N194,2)</f>
        <v>7.0000000000000007E-2</v>
      </c>
      <c r="P194" s="180">
        <v>0</v>
      </c>
      <c r="Q194" s="180">
        <f>ROUND(E194*P194,2)</f>
        <v>0</v>
      </c>
      <c r="R194" s="180" t="s">
        <v>304</v>
      </c>
      <c r="S194" s="180" t="s">
        <v>152</v>
      </c>
      <c r="T194" s="181" t="s">
        <v>152</v>
      </c>
      <c r="U194" s="164">
        <v>0.13439999999999999</v>
      </c>
      <c r="V194" s="164">
        <f>ROUND(E194*U194,2)</f>
        <v>14.96</v>
      </c>
      <c r="W194" s="164"/>
      <c r="X194" s="164" t="s">
        <v>153</v>
      </c>
      <c r="Y194" s="154"/>
      <c r="Z194" s="154"/>
      <c r="AA194" s="154"/>
      <c r="AB194" s="154"/>
      <c r="AC194" s="154"/>
      <c r="AD194" s="154"/>
      <c r="AE194" s="154"/>
      <c r="AF194" s="154"/>
      <c r="AG194" s="154" t="s">
        <v>383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61"/>
      <c r="B195" s="162"/>
      <c r="C195" s="195" t="s">
        <v>436</v>
      </c>
      <c r="D195" s="166"/>
      <c r="E195" s="167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54"/>
      <c r="Z195" s="154"/>
      <c r="AA195" s="154"/>
      <c r="AB195" s="154"/>
      <c r="AC195" s="154"/>
      <c r="AD195" s="154"/>
      <c r="AE195" s="154"/>
      <c r="AF195" s="154"/>
      <c r="AG195" s="154" t="s">
        <v>164</v>
      </c>
      <c r="AH195" s="154">
        <v>0</v>
      </c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61"/>
      <c r="B196" s="162"/>
      <c r="C196" s="195" t="s">
        <v>437</v>
      </c>
      <c r="D196" s="166"/>
      <c r="E196" s="167">
        <v>14.01</v>
      </c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54"/>
      <c r="Z196" s="154"/>
      <c r="AA196" s="154"/>
      <c r="AB196" s="154"/>
      <c r="AC196" s="154"/>
      <c r="AD196" s="154"/>
      <c r="AE196" s="154"/>
      <c r="AF196" s="154"/>
      <c r="AG196" s="154" t="s">
        <v>164</v>
      </c>
      <c r="AH196" s="154">
        <v>0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61"/>
      <c r="B197" s="162"/>
      <c r="C197" s="195" t="s">
        <v>438</v>
      </c>
      <c r="D197" s="166"/>
      <c r="E197" s="167">
        <v>12</v>
      </c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54"/>
      <c r="Z197" s="154"/>
      <c r="AA197" s="154"/>
      <c r="AB197" s="154"/>
      <c r="AC197" s="154"/>
      <c r="AD197" s="154"/>
      <c r="AE197" s="154"/>
      <c r="AF197" s="154"/>
      <c r="AG197" s="154" t="s">
        <v>164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61"/>
      <c r="B198" s="162"/>
      <c r="C198" s="195" t="s">
        <v>439</v>
      </c>
      <c r="D198" s="166"/>
      <c r="E198" s="167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54"/>
      <c r="Z198" s="154"/>
      <c r="AA198" s="154"/>
      <c r="AB198" s="154"/>
      <c r="AC198" s="154"/>
      <c r="AD198" s="154"/>
      <c r="AE198" s="154"/>
      <c r="AF198" s="154"/>
      <c r="AG198" s="154" t="s">
        <v>164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61"/>
      <c r="B199" s="162"/>
      <c r="C199" s="195" t="s">
        <v>440</v>
      </c>
      <c r="D199" s="166"/>
      <c r="E199" s="167">
        <v>40.56</v>
      </c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54"/>
      <c r="Z199" s="154"/>
      <c r="AA199" s="154"/>
      <c r="AB199" s="154"/>
      <c r="AC199" s="154"/>
      <c r="AD199" s="154"/>
      <c r="AE199" s="154"/>
      <c r="AF199" s="154"/>
      <c r="AG199" s="154" t="s">
        <v>164</v>
      </c>
      <c r="AH199" s="154">
        <v>0</v>
      </c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61"/>
      <c r="B200" s="162"/>
      <c r="C200" s="195" t="s">
        <v>441</v>
      </c>
      <c r="D200" s="166"/>
      <c r="E200" s="167">
        <v>29.48</v>
      </c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54"/>
      <c r="Z200" s="154"/>
      <c r="AA200" s="154"/>
      <c r="AB200" s="154"/>
      <c r="AC200" s="154"/>
      <c r="AD200" s="154"/>
      <c r="AE200" s="154"/>
      <c r="AF200" s="154"/>
      <c r="AG200" s="154" t="s">
        <v>164</v>
      </c>
      <c r="AH200" s="154">
        <v>0</v>
      </c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61"/>
      <c r="B201" s="162"/>
      <c r="C201" s="195" t="s">
        <v>490</v>
      </c>
      <c r="D201" s="166"/>
      <c r="E201" s="167">
        <v>15.24</v>
      </c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54"/>
      <c r="Z201" s="154"/>
      <c r="AA201" s="154"/>
      <c r="AB201" s="154"/>
      <c r="AC201" s="154"/>
      <c r="AD201" s="154"/>
      <c r="AE201" s="154"/>
      <c r="AF201" s="154"/>
      <c r="AG201" s="154" t="s">
        <v>164</v>
      </c>
      <c r="AH201" s="154">
        <v>0</v>
      </c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x14ac:dyDescent="0.2">
      <c r="A202" s="169" t="s">
        <v>146</v>
      </c>
      <c r="B202" s="170" t="s">
        <v>116</v>
      </c>
      <c r="C202" s="192" t="s">
        <v>117</v>
      </c>
      <c r="D202" s="171"/>
      <c r="E202" s="172"/>
      <c r="F202" s="173"/>
      <c r="G202" s="173">
        <f>SUMIF(AG203:AG203,"&lt;&gt;NOR",G203:G203)</f>
        <v>0</v>
      </c>
      <c r="H202" s="173"/>
      <c r="I202" s="173">
        <f>SUM(I203:I203)</f>
        <v>0</v>
      </c>
      <c r="J202" s="173"/>
      <c r="K202" s="173">
        <f>SUM(K203:K203)</f>
        <v>0</v>
      </c>
      <c r="L202" s="173"/>
      <c r="M202" s="173">
        <f>SUM(M203:M203)</f>
        <v>0</v>
      </c>
      <c r="N202" s="173"/>
      <c r="O202" s="173">
        <f>SUM(O203:O203)</f>
        <v>0</v>
      </c>
      <c r="P202" s="173"/>
      <c r="Q202" s="173">
        <f>SUM(Q203:Q203)</f>
        <v>0</v>
      </c>
      <c r="R202" s="173"/>
      <c r="S202" s="173"/>
      <c r="T202" s="174"/>
      <c r="U202" s="168"/>
      <c r="V202" s="168">
        <f>SUM(V203:V203)</f>
        <v>0</v>
      </c>
      <c r="W202" s="168"/>
      <c r="X202" s="168"/>
      <c r="AG202" t="s">
        <v>147</v>
      </c>
    </row>
    <row r="203" spans="1:60" outlineLevel="1" x14ac:dyDescent="0.2">
      <c r="A203" s="182">
        <v>90</v>
      </c>
      <c r="B203" s="183" t="s">
        <v>418</v>
      </c>
      <c r="C203" s="193" t="s">
        <v>419</v>
      </c>
      <c r="D203" s="184" t="s">
        <v>334</v>
      </c>
      <c r="E203" s="185">
        <v>1</v>
      </c>
      <c r="F203" s="186"/>
      <c r="G203" s="187">
        <f>ROUND(E203*F203,2)</f>
        <v>0</v>
      </c>
      <c r="H203" s="186"/>
      <c r="I203" s="187">
        <f>ROUND(E203*H203,2)</f>
        <v>0</v>
      </c>
      <c r="J203" s="186"/>
      <c r="K203" s="187">
        <f>ROUND(E203*J203,2)</f>
        <v>0</v>
      </c>
      <c r="L203" s="187">
        <v>21</v>
      </c>
      <c r="M203" s="187">
        <f>G203*(1+L203/100)</f>
        <v>0</v>
      </c>
      <c r="N203" s="187">
        <v>0</v>
      </c>
      <c r="O203" s="187">
        <f>ROUND(E203*N203,2)</f>
        <v>0</v>
      </c>
      <c r="P203" s="187">
        <v>0</v>
      </c>
      <c r="Q203" s="187">
        <f>ROUND(E203*P203,2)</f>
        <v>0</v>
      </c>
      <c r="R203" s="187"/>
      <c r="S203" s="187" t="s">
        <v>247</v>
      </c>
      <c r="T203" s="188" t="s">
        <v>225</v>
      </c>
      <c r="U203" s="164">
        <v>0</v>
      </c>
      <c r="V203" s="164">
        <f>ROUND(E203*U203,2)</f>
        <v>0</v>
      </c>
      <c r="W203" s="164"/>
      <c r="X203" s="164" t="s">
        <v>153</v>
      </c>
      <c r="Y203" s="154"/>
      <c r="Z203" s="154"/>
      <c r="AA203" s="154"/>
      <c r="AB203" s="154"/>
      <c r="AC203" s="154"/>
      <c r="AD203" s="154"/>
      <c r="AE203" s="154"/>
      <c r="AF203" s="154"/>
      <c r="AG203" s="154" t="s">
        <v>154</v>
      </c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x14ac:dyDescent="0.2">
      <c r="A204" s="169" t="s">
        <v>146</v>
      </c>
      <c r="B204" s="170" t="s">
        <v>118</v>
      </c>
      <c r="C204" s="192" t="s">
        <v>27</v>
      </c>
      <c r="D204" s="171"/>
      <c r="E204" s="172"/>
      <c r="F204" s="173"/>
      <c r="G204" s="173">
        <f>SUMIF(AG205:AG205,"&lt;&gt;NOR",G205:G205)</f>
        <v>0</v>
      </c>
      <c r="H204" s="173"/>
      <c r="I204" s="173">
        <f>SUM(I205:I205)</f>
        <v>0</v>
      </c>
      <c r="J204" s="173"/>
      <c r="K204" s="173">
        <f>SUM(K205:K205)</f>
        <v>0</v>
      </c>
      <c r="L204" s="173"/>
      <c r="M204" s="173">
        <f>SUM(M205:M205)</f>
        <v>0</v>
      </c>
      <c r="N204" s="173"/>
      <c r="O204" s="173">
        <f>SUM(O205:O205)</f>
        <v>0</v>
      </c>
      <c r="P204" s="173"/>
      <c r="Q204" s="173">
        <f>SUM(Q205:Q205)</f>
        <v>0</v>
      </c>
      <c r="R204" s="173"/>
      <c r="S204" s="173"/>
      <c r="T204" s="174"/>
      <c r="U204" s="168"/>
      <c r="V204" s="168">
        <f>SUM(V205:V205)</f>
        <v>0</v>
      </c>
      <c r="W204" s="168"/>
      <c r="X204" s="168"/>
      <c r="AG204" t="s">
        <v>147</v>
      </c>
    </row>
    <row r="205" spans="1:60" outlineLevel="1" x14ac:dyDescent="0.2">
      <c r="A205" s="175">
        <v>91</v>
      </c>
      <c r="B205" s="176" t="s">
        <v>420</v>
      </c>
      <c r="C205" s="194" t="s">
        <v>421</v>
      </c>
      <c r="D205" s="177" t="s">
        <v>422</v>
      </c>
      <c r="E205" s="178">
        <v>1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80">
        <v>0</v>
      </c>
      <c r="O205" s="180">
        <f>ROUND(E205*N205,2)</f>
        <v>0</v>
      </c>
      <c r="P205" s="180">
        <v>0</v>
      </c>
      <c r="Q205" s="180">
        <f>ROUND(E205*P205,2)</f>
        <v>0</v>
      </c>
      <c r="R205" s="180"/>
      <c r="S205" s="180" t="s">
        <v>152</v>
      </c>
      <c r="T205" s="181" t="s">
        <v>225</v>
      </c>
      <c r="U205" s="164">
        <v>0</v>
      </c>
      <c r="V205" s="164">
        <f>ROUND(E205*U205,2)</f>
        <v>0</v>
      </c>
      <c r="W205" s="164"/>
      <c r="X205" s="164" t="s">
        <v>423</v>
      </c>
      <c r="Y205" s="154"/>
      <c r="Z205" s="154"/>
      <c r="AA205" s="154"/>
      <c r="AB205" s="154"/>
      <c r="AC205" s="154"/>
      <c r="AD205" s="154"/>
      <c r="AE205" s="154"/>
      <c r="AF205" s="154"/>
      <c r="AG205" s="154" t="s">
        <v>424</v>
      </c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x14ac:dyDescent="0.2">
      <c r="A206" s="3"/>
      <c r="B206" s="4"/>
      <c r="C206" s="197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v>15</v>
      </c>
      <c r="AF206">
        <v>21</v>
      </c>
      <c r="AG206" t="s">
        <v>133</v>
      </c>
    </row>
    <row r="207" spans="1:60" x14ac:dyDescent="0.2">
      <c r="A207" s="157"/>
      <c r="B207" s="158" t="s">
        <v>29</v>
      </c>
      <c r="C207" s="198"/>
      <c r="D207" s="159"/>
      <c r="E207" s="160"/>
      <c r="F207" s="160"/>
      <c r="G207" s="191">
        <f>G8+G30+G68+G76+G78+G80+G126+G129+G132+G134+G155+G157+G164+G178+G190+G193+G202+G204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f>SUMIF(L7:L205,AE206,G7:G205)</f>
        <v>0</v>
      </c>
      <c r="AF207">
        <f>SUMIF(L7:L205,AF206,G7:G205)</f>
        <v>0</v>
      </c>
      <c r="AG207" t="s">
        <v>425</v>
      </c>
    </row>
    <row r="208" spans="1:60" x14ac:dyDescent="0.2">
      <c r="C208" s="199"/>
      <c r="D208" s="10"/>
      <c r="AG208" t="s">
        <v>426</v>
      </c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34">
    <mergeCell ref="C32:G32"/>
    <mergeCell ref="A1:G1"/>
    <mergeCell ref="C2:G2"/>
    <mergeCell ref="C3:G3"/>
    <mergeCell ref="C4:G4"/>
    <mergeCell ref="C10:G10"/>
    <mergeCell ref="C13:G13"/>
    <mergeCell ref="C17:G17"/>
    <mergeCell ref="C19:G19"/>
    <mergeCell ref="C21:G21"/>
    <mergeCell ref="C24:G24"/>
    <mergeCell ref="C26:G26"/>
    <mergeCell ref="C91:G91"/>
    <mergeCell ref="C40:G40"/>
    <mergeCell ref="C42:G42"/>
    <mergeCell ref="C45:G45"/>
    <mergeCell ref="C53:G53"/>
    <mergeCell ref="C56:G56"/>
    <mergeCell ref="C61:G61"/>
    <mergeCell ref="C63:G63"/>
    <mergeCell ref="C66:G66"/>
    <mergeCell ref="C70:G70"/>
    <mergeCell ref="C72:G72"/>
    <mergeCell ref="C82:G82"/>
    <mergeCell ref="C154:G154"/>
    <mergeCell ref="C163:G163"/>
    <mergeCell ref="C177:G177"/>
    <mergeCell ref="C180:G180"/>
    <mergeCell ref="C94:G94"/>
    <mergeCell ref="C97:G97"/>
    <mergeCell ref="C99:G99"/>
    <mergeCell ref="C104:G104"/>
    <mergeCell ref="C111:G111"/>
    <mergeCell ref="C128:G12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120</v>
      </c>
      <c r="B1" s="260"/>
      <c r="C1" s="260"/>
      <c r="D1" s="260"/>
      <c r="E1" s="260"/>
      <c r="F1" s="260"/>
      <c r="G1" s="260"/>
      <c r="AG1" t="s">
        <v>121</v>
      </c>
    </row>
    <row r="2" spans="1:60" ht="24.95" customHeight="1" x14ac:dyDescent="0.2">
      <c r="A2" s="146" t="s">
        <v>7</v>
      </c>
      <c r="B2" s="49"/>
      <c r="C2" s="261" t="s">
        <v>43</v>
      </c>
      <c r="D2" s="262"/>
      <c r="E2" s="262"/>
      <c r="F2" s="262"/>
      <c r="G2" s="263"/>
      <c r="AG2" t="s">
        <v>122</v>
      </c>
    </row>
    <row r="3" spans="1:60" ht="24.95" customHeight="1" x14ac:dyDescent="0.2">
      <c r="A3" s="146" t="s">
        <v>8</v>
      </c>
      <c r="B3" s="49" t="s">
        <v>51</v>
      </c>
      <c r="C3" s="261" t="s">
        <v>52</v>
      </c>
      <c r="D3" s="262"/>
      <c r="E3" s="262"/>
      <c r="F3" s="262"/>
      <c r="G3" s="263"/>
      <c r="AC3" s="128" t="s">
        <v>122</v>
      </c>
      <c r="AG3" t="s">
        <v>123</v>
      </c>
    </row>
    <row r="4" spans="1:60" ht="24.95" customHeight="1" x14ac:dyDescent="0.2">
      <c r="A4" s="147" t="s">
        <v>9</v>
      </c>
      <c r="B4" s="148" t="s">
        <v>56</v>
      </c>
      <c r="C4" s="264" t="s">
        <v>57</v>
      </c>
      <c r="D4" s="265"/>
      <c r="E4" s="265"/>
      <c r="F4" s="265"/>
      <c r="G4" s="266"/>
      <c r="AG4" t="s">
        <v>124</v>
      </c>
    </row>
    <row r="5" spans="1:60" x14ac:dyDescent="0.2">
      <c r="D5" s="10"/>
    </row>
    <row r="6" spans="1:60" ht="38.25" x14ac:dyDescent="0.2">
      <c r="A6" s="150" t="s">
        <v>125</v>
      </c>
      <c r="B6" s="152" t="s">
        <v>126</v>
      </c>
      <c r="C6" s="152" t="s">
        <v>127</v>
      </c>
      <c r="D6" s="151" t="s">
        <v>128</v>
      </c>
      <c r="E6" s="150" t="s">
        <v>129</v>
      </c>
      <c r="F6" s="149" t="s">
        <v>130</v>
      </c>
      <c r="G6" s="150" t="s">
        <v>29</v>
      </c>
      <c r="H6" s="153" t="s">
        <v>30</v>
      </c>
      <c r="I6" s="153" t="s">
        <v>131</v>
      </c>
      <c r="J6" s="153" t="s">
        <v>31</v>
      </c>
      <c r="K6" s="153" t="s">
        <v>132</v>
      </c>
      <c r="L6" s="153" t="s">
        <v>133</v>
      </c>
      <c r="M6" s="153" t="s">
        <v>134</v>
      </c>
      <c r="N6" s="153" t="s">
        <v>135</v>
      </c>
      <c r="O6" s="153" t="s">
        <v>136</v>
      </c>
      <c r="P6" s="153" t="s">
        <v>137</v>
      </c>
      <c r="Q6" s="153" t="s">
        <v>138</v>
      </c>
      <c r="R6" s="153" t="s">
        <v>139</v>
      </c>
      <c r="S6" s="153" t="s">
        <v>140</v>
      </c>
      <c r="T6" s="153" t="s">
        <v>141</v>
      </c>
      <c r="U6" s="153" t="s">
        <v>142</v>
      </c>
      <c r="V6" s="153" t="s">
        <v>143</v>
      </c>
      <c r="W6" s="153" t="s">
        <v>144</v>
      </c>
      <c r="X6" s="153" t="s">
        <v>145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9" t="s">
        <v>146</v>
      </c>
      <c r="B8" s="170" t="s">
        <v>80</v>
      </c>
      <c r="C8" s="192" t="s">
        <v>81</v>
      </c>
      <c r="D8" s="171"/>
      <c r="E8" s="172"/>
      <c r="F8" s="173"/>
      <c r="G8" s="173">
        <f>SUMIF(AG9:AG18,"&lt;&gt;NOR",G9:G18)</f>
        <v>0</v>
      </c>
      <c r="H8" s="173"/>
      <c r="I8" s="173">
        <f>SUM(I9:I18)</f>
        <v>0</v>
      </c>
      <c r="J8" s="173"/>
      <c r="K8" s="173">
        <f>SUM(K9:K18)</f>
        <v>0</v>
      </c>
      <c r="L8" s="173"/>
      <c r="M8" s="173">
        <f>SUM(M9:M18)</f>
        <v>0</v>
      </c>
      <c r="N8" s="173"/>
      <c r="O8" s="173">
        <f>SUM(O9:O18)</f>
        <v>0.74</v>
      </c>
      <c r="P8" s="173"/>
      <c r="Q8" s="173">
        <f>SUM(Q9:Q18)</f>
        <v>0</v>
      </c>
      <c r="R8" s="173"/>
      <c r="S8" s="173"/>
      <c r="T8" s="174"/>
      <c r="U8" s="168"/>
      <c r="V8" s="168">
        <f>SUM(V9:V18)</f>
        <v>6.67</v>
      </c>
      <c r="W8" s="168"/>
      <c r="X8" s="168"/>
      <c r="AG8" t="s">
        <v>147</v>
      </c>
    </row>
    <row r="9" spans="1:60" outlineLevel="1" x14ac:dyDescent="0.2">
      <c r="A9" s="182">
        <v>1</v>
      </c>
      <c r="B9" s="183" t="s">
        <v>491</v>
      </c>
      <c r="C9" s="193" t="s">
        <v>492</v>
      </c>
      <c r="D9" s="184" t="s">
        <v>150</v>
      </c>
      <c r="E9" s="185">
        <v>1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3.2649999999999998E-2</v>
      </c>
      <c r="O9" s="187">
        <f>ROUND(E9*N9,2)</f>
        <v>0.03</v>
      </c>
      <c r="P9" s="187">
        <v>0</v>
      </c>
      <c r="Q9" s="187">
        <f>ROUND(E9*P9,2)</f>
        <v>0</v>
      </c>
      <c r="R9" s="187" t="s">
        <v>151</v>
      </c>
      <c r="S9" s="187" t="s">
        <v>152</v>
      </c>
      <c r="T9" s="188" t="s">
        <v>152</v>
      </c>
      <c r="U9" s="164">
        <v>0.24199999999999999</v>
      </c>
      <c r="V9" s="164">
        <f>ROUND(E9*U9,2)</f>
        <v>0.24</v>
      </c>
      <c r="W9" s="164"/>
      <c r="X9" s="164" t="s">
        <v>153</v>
      </c>
      <c r="Y9" s="154"/>
      <c r="Z9" s="154"/>
      <c r="AA9" s="154"/>
      <c r="AB9" s="154"/>
      <c r="AC9" s="154"/>
      <c r="AD9" s="154"/>
      <c r="AE9" s="154"/>
      <c r="AF9" s="154"/>
      <c r="AG9" s="154" t="s">
        <v>154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75">
        <v>2</v>
      </c>
      <c r="B10" s="176" t="s">
        <v>429</v>
      </c>
      <c r="C10" s="194" t="s">
        <v>430</v>
      </c>
      <c r="D10" s="177" t="s">
        <v>172</v>
      </c>
      <c r="E10" s="178">
        <v>4.4000000000000004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8.0000000000000007E-5</v>
      </c>
      <c r="O10" s="180">
        <f>ROUND(E10*N10,2)</f>
        <v>0</v>
      </c>
      <c r="P10" s="180">
        <v>0</v>
      </c>
      <c r="Q10" s="180">
        <f>ROUND(E10*P10,2)</f>
        <v>0</v>
      </c>
      <c r="R10" s="180" t="s">
        <v>160</v>
      </c>
      <c r="S10" s="180" t="s">
        <v>152</v>
      </c>
      <c r="T10" s="181" t="s">
        <v>152</v>
      </c>
      <c r="U10" s="164">
        <v>0.18</v>
      </c>
      <c r="V10" s="164">
        <f>ROUND(E10*U10,2)</f>
        <v>0.79</v>
      </c>
      <c r="W10" s="164"/>
      <c r="X10" s="164" t="s">
        <v>153</v>
      </c>
      <c r="Y10" s="154"/>
      <c r="Z10" s="154"/>
      <c r="AA10" s="154"/>
      <c r="AB10" s="154"/>
      <c r="AC10" s="154"/>
      <c r="AD10" s="154"/>
      <c r="AE10" s="154"/>
      <c r="AF10" s="154"/>
      <c r="AG10" s="154" t="s">
        <v>154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1"/>
      <c r="B11" s="162"/>
      <c r="C11" s="195" t="s">
        <v>493</v>
      </c>
      <c r="D11" s="166"/>
      <c r="E11" s="167">
        <v>4.4000000000000004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54"/>
      <c r="Z11" s="154"/>
      <c r="AA11" s="154"/>
      <c r="AB11" s="154"/>
      <c r="AC11" s="154"/>
      <c r="AD11" s="154"/>
      <c r="AE11" s="154"/>
      <c r="AF11" s="154"/>
      <c r="AG11" s="154" t="s">
        <v>164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75">
        <v>3</v>
      </c>
      <c r="B12" s="176" t="s">
        <v>170</v>
      </c>
      <c r="C12" s="194" t="s">
        <v>171</v>
      </c>
      <c r="D12" s="177" t="s">
        <v>172</v>
      </c>
      <c r="E12" s="178">
        <v>2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1.0200000000000001E-3</v>
      </c>
      <c r="O12" s="180">
        <f>ROUND(E12*N12,2)</f>
        <v>0</v>
      </c>
      <c r="P12" s="180">
        <v>0</v>
      </c>
      <c r="Q12" s="180">
        <f>ROUND(E12*P12,2)</f>
        <v>0</v>
      </c>
      <c r="R12" s="180" t="s">
        <v>151</v>
      </c>
      <c r="S12" s="180" t="s">
        <v>152</v>
      </c>
      <c r="T12" s="181" t="s">
        <v>152</v>
      </c>
      <c r="U12" s="164">
        <v>0.223</v>
      </c>
      <c r="V12" s="164">
        <f>ROUND(E12*U12,2)</f>
        <v>0.45</v>
      </c>
      <c r="W12" s="164"/>
      <c r="X12" s="164" t="s">
        <v>153</v>
      </c>
      <c r="Y12" s="154"/>
      <c r="Z12" s="154"/>
      <c r="AA12" s="154"/>
      <c r="AB12" s="154"/>
      <c r="AC12" s="154"/>
      <c r="AD12" s="154"/>
      <c r="AE12" s="154"/>
      <c r="AF12" s="154"/>
      <c r="AG12" s="154" t="s">
        <v>154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256" t="s">
        <v>173</v>
      </c>
      <c r="D13" s="257"/>
      <c r="E13" s="257"/>
      <c r="F13" s="257"/>
      <c r="G13" s="257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54"/>
      <c r="Z13" s="154"/>
      <c r="AA13" s="154"/>
      <c r="AB13" s="154"/>
      <c r="AC13" s="154"/>
      <c r="AD13" s="154"/>
      <c r="AE13" s="154"/>
      <c r="AF13" s="154"/>
      <c r="AG13" s="154" t="s">
        <v>162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75">
        <v>4</v>
      </c>
      <c r="B14" s="176" t="s">
        <v>431</v>
      </c>
      <c r="C14" s="194" t="s">
        <v>432</v>
      </c>
      <c r="D14" s="177" t="s">
        <v>167</v>
      </c>
      <c r="E14" s="178">
        <v>4.5199999999999996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0.14115</v>
      </c>
      <c r="O14" s="180">
        <f>ROUND(E14*N14,2)</f>
        <v>0.64</v>
      </c>
      <c r="P14" s="180">
        <v>0</v>
      </c>
      <c r="Q14" s="180">
        <f>ROUND(E14*P14,2)</f>
        <v>0</v>
      </c>
      <c r="R14" s="180" t="s">
        <v>151</v>
      </c>
      <c r="S14" s="180" t="s">
        <v>152</v>
      </c>
      <c r="T14" s="181" t="s">
        <v>225</v>
      </c>
      <c r="U14" s="164">
        <v>0.68400000000000005</v>
      </c>
      <c r="V14" s="164">
        <f>ROUND(E14*U14,2)</f>
        <v>3.09</v>
      </c>
      <c r="W14" s="164"/>
      <c r="X14" s="164" t="s">
        <v>153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154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256" t="s">
        <v>433</v>
      </c>
      <c r="D15" s="257"/>
      <c r="E15" s="257"/>
      <c r="F15" s="257"/>
      <c r="G15" s="257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54"/>
      <c r="Z15" s="154"/>
      <c r="AA15" s="154"/>
      <c r="AB15" s="154"/>
      <c r="AC15" s="154"/>
      <c r="AD15" s="154"/>
      <c r="AE15" s="154"/>
      <c r="AF15" s="154"/>
      <c r="AG15" s="154" t="s">
        <v>162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195" t="s">
        <v>494</v>
      </c>
      <c r="D16" s="166"/>
      <c r="E16" s="167">
        <v>4.5199999999999996</v>
      </c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54"/>
      <c r="Z16" s="154"/>
      <c r="AA16" s="154"/>
      <c r="AB16" s="154"/>
      <c r="AC16" s="154"/>
      <c r="AD16" s="154"/>
      <c r="AE16" s="154"/>
      <c r="AF16" s="154"/>
      <c r="AG16" s="154" t="s">
        <v>164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75">
        <v>5</v>
      </c>
      <c r="B17" s="176" t="s">
        <v>179</v>
      </c>
      <c r="C17" s="194" t="s">
        <v>180</v>
      </c>
      <c r="D17" s="177" t="s">
        <v>150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80">
        <v>6.5409999999999996E-2</v>
      </c>
      <c r="O17" s="180">
        <f>ROUND(E17*N17,2)</f>
        <v>7.0000000000000007E-2</v>
      </c>
      <c r="P17" s="180">
        <v>0</v>
      </c>
      <c r="Q17" s="180">
        <f>ROUND(E17*P17,2)</f>
        <v>0</v>
      </c>
      <c r="R17" s="180" t="s">
        <v>160</v>
      </c>
      <c r="S17" s="180" t="s">
        <v>152</v>
      </c>
      <c r="T17" s="181" t="s">
        <v>152</v>
      </c>
      <c r="U17" s="164">
        <v>2.097</v>
      </c>
      <c r="V17" s="164">
        <f>ROUND(E17*U17,2)</f>
        <v>2.1</v>
      </c>
      <c r="W17" s="164"/>
      <c r="X17" s="164" t="s">
        <v>153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154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61"/>
      <c r="B18" s="162"/>
      <c r="C18" s="256" t="s">
        <v>181</v>
      </c>
      <c r="D18" s="257"/>
      <c r="E18" s="257"/>
      <c r="F18" s="257"/>
      <c r="G18" s="257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54"/>
      <c r="Z18" s="154"/>
      <c r="AA18" s="154"/>
      <c r="AB18" s="154"/>
      <c r="AC18" s="154"/>
      <c r="AD18" s="154"/>
      <c r="AE18" s="154"/>
      <c r="AF18" s="154"/>
      <c r="AG18" s="154" t="s">
        <v>162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89" t="str">
        <f>C18</f>
        <v>lisované nebo z úhelníků s vybetonováním prahu, z pomocného pracovního lešení o výšce podlahy do 1900 mm a pro zatížení do 1,5 kPa, včetně dodávky zárubně</v>
      </c>
      <c r="BB18" s="154"/>
      <c r="BC18" s="154"/>
      <c r="BD18" s="154"/>
      <c r="BE18" s="154"/>
      <c r="BF18" s="154"/>
      <c r="BG18" s="154"/>
      <c r="BH18" s="154"/>
    </row>
    <row r="19" spans="1:60" x14ac:dyDescent="0.2">
      <c r="A19" s="169" t="s">
        <v>146</v>
      </c>
      <c r="B19" s="170" t="s">
        <v>82</v>
      </c>
      <c r="C19" s="192" t="s">
        <v>83</v>
      </c>
      <c r="D19" s="171"/>
      <c r="E19" s="172"/>
      <c r="F19" s="173"/>
      <c r="G19" s="173">
        <f>SUMIF(AG20:AG25,"&lt;&gt;NOR",G20:G25)</f>
        <v>0</v>
      </c>
      <c r="H19" s="173"/>
      <c r="I19" s="173">
        <f>SUM(I20:I25)</f>
        <v>0</v>
      </c>
      <c r="J19" s="173"/>
      <c r="K19" s="173">
        <f>SUM(K20:K25)</f>
        <v>0</v>
      </c>
      <c r="L19" s="173"/>
      <c r="M19" s="173">
        <f>SUM(M20:M25)</f>
        <v>0</v>
      </c>
      <c r="N19" s="173"/>
      <c r="O19" s="173">
        <f>SUM(O20:O25)</f>
        <v>3.23</v>
      </c>
      <c r="P19" s="173"/>
      <c r="Q19" s="173">
        <f>SUM(Q20:Q25)</f>
        <v>2.27</v>
      </c>
      <c r="R19" s="173"/>
      <c r="S19" s="173"/>
      <c r="T19" s="174"/>
      <c r="U19" s="168"/>
      <c r="V19" s="168">
        <f>SUM(V20:V25)</f>
        <v>60.17</v>
      </c>
      <c r="W19" s="168"/>
      <c r="X19" s="168"/>
      <c r="AG19" t="s">
        <v>147</v>
      </c>
    </row>
    <row r="20" spans="1:60" ht="22.5" outlineLevel="1" x14ac:dyDescent="0.2">
      <c r="A20" s="175">
        <v>6</v>
      </c>
      <c r="B20" s="176" t="s">
        <v>495</v>
      </c>
      <c r="C20" s="194" t="s">
        <v>496</v>
      </c>
      <c r="D20" s="177" t="s">
        <v>172</v>
      </c>
      <c r="E20" s="178">
        <v>32.4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80">
        <v>3.4610000000000002E-2</v>
      </c>
      <c r="O20" s="180">
        <f>ROUND(E20*N20,2)</f>
        <v>1.1200000000000001</v>
      </c>
      <c r="P20" s="180">
        <v>0</v>
      </c>
      <c r="Q20" s="180">
        <f>ROUND(E20*P20,2)</f>
        <v>0</v>
      </c>
      <c r="R20" s="180" t="s">
        <v>151</v>
      </c>
      <c r="S20" s="180" t="s">
        <v>152</v>
      </c>
      <c r="T20" s="181" t="s">
        <v>152</v>
      </c>
      <c r="U20" s="164">
        <v>1.2170000000000001</v>
      </c>
      <c r="V20" s="164">
        <f>ROUND(E20*U20,2)</f>
        <v>39.43</v>
      </c>
      <c r="W20" s="164"/>
      <c r="X20" s="164" t="s">
        <v>153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154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256" t="s">
        <v>497</v>
      </c>
      <c r="D21" s="257"/>
      <c r="E21" s="257"/>
      <c r="F21" s="257"/>
      <c r="G21" s="257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54"/>
      <c r="Z21" s="154"/>
      <c r="AA21" s="154"/>
      <c r="AB21" s="154"/>
      <c r="AC21" s="154"/>
      <c r="AD21" s="154"/>
      <c r="AE21" s="154"/>
      <c r="AF21" s="154"/>
      <c r="AG21" s="154" t="s">
        <v>162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5" t="s">
        <v>498</v>
      </c>
      <c r="D22" s="166"/>
      <c r="E22" s="167">
        <v>32.4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4"/>
      <c r="Z22" s="154"/>
      <c r="AA22" s="154"/>
      <c r="AB22" s="154"/>
      <c r="AC22" s="154"/>
      <c r="AD22" s="154"/>
      <c r="AE22" s="154"/>
      <c r="AF22" s="154"/>
      <c r="AG22" s="154" t="s">
        <v>164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75">
        <v>7</v>
      </c>
      <c r="B23" s="176" t="s">
        <v>499</v>
      </c>
      <c r="C23" s="194" t="s">
        <v>500</v>
      </c>
      <c r="D23" s="177" t="s">
        <v>172</v>
      </c>
      <c r="E23" s="178">
        <v>32.4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80">
        <v>0</v>
      </c>
      <c r="O23" s="180">
        <f>ROUND(E23*N23,2)</f>
        <v>0</v>
      </c>
      <c r="P23" s="180">
        <v>7.0000000000000007E-2</v>
      </c>
      <c r="Q23" s="180">
        <f>ROUND(E23*P23,2)</f>
        <v>2.27</v>
      </c>
      <c r="R23" s="180" t="s">
        <v>255</v>
      </c>
      <c r="S23" s="180" t="s">
        <v>152</v>
      </c>
      <c r="T23" s="181" t="s">
        <v>152</v>
      </c>
      <c r="U23" s="164">
        <v>0.64</v>
      </c>
      <c r="V23" s="164">
        <f>ROUND(E23*U23,2)</f>
        <v>20.74</v>
      </c>
      <c r="W23" s="164"/>
      <c r="X23" s="164" t="s">
        <v>153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154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195" t="s">
        <v>498</v>
      </c>
      <c r="D24" s="166"/>
      <c r="E24" s="167">
        <v>32.4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4"/>
      <c r="Z24" s="154"/>
      <c r="AA24" s="154"/>
      <c r="AB24" s="154"/>
      <c r="AC24" s="154"/>
      <c r="AD24" s="154"/>
      <c r="AE24" s="154"/>
      <c r="AF24" s="154"/>
      <c r="AG24" s="154" t="s">
        <v>164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82">
        <v>8</v>
      </c>
      <c r="B25" s="183" t="s">
        <v>501</v>
      </c>
      <c r="C25" s="193" t="s">
        <v>502</v>
      </c>
      <c r="D25" s="184" t="s">
        <v>150</v>
      </c>
      <c r="E25" s="185">
        <v>27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7">
        <v>7.8E-2</v>
      </c>
      <c r="O25" s="187">
        <f>ROUND(E25*N25,2)</f>
        <v>2.11</v>
      </c>
      <c r="P25" s="187">
        <v>0</v>
      </c>
      <c r="Q25" s="187">
        <f>ROUND(E25*P25,2)</f>
        <v>0</v>
      </c>
      <c r="R25" s="187" t="s">
        <v>362</v>
      </c>
      <c r="S25" s="187" t="s">
        <v>152</v>
      </c>
      <c r="T25" s="188" t="s">
        <v>225</v>
      </c>
      <c r="U25" s="164">
        <v>0</v>
      </c>
      <c r="V25" s="164">
        <f>ROUND(E25*U25,2)</f>
        <v>0</v>
      </c>
      <c r="W25" s="164"/>
      <c r="X25" s="164" t="s">
        <v>363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364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x14ac:dyDescent="0.2">
      <c r="A26" s="169" t="s">
        <v>146</v>
      </c>
      <c r="B26" s="170" t="s">
        <v>84</v>
      </c>
      <c r="C26" s="192" t="s">
        <v>85</v>
      </c>
      <c r="D26" s="171"/>
      <c r="E26" s="172"/>
      <c r="F26" s="173"/>
      <c r="G26" s="173">
        <f>SUMIF(AG27:AG37,"&lt;&gt;NOR",G27:G37)</f>
        <v>0</v>
      </c>
      <c r="H26" s="173"/>
      <c r="I26" s="173">
        <f>SUM(I27:I37)</f>
        <v>0</v>
      </c>
      <c r="J26" s="173"/>
      <c r="K26" s="173">
        <f>SUM(K27:K37)</f>
        <v>0</v>
      </c>
      <c r="L26" s="173"/>
      <c r="M26" s="173">
        <f>SUM(M27:M37)</f>
        <v>0</v>
      </c>
      <c r="N26" s="173"/>
      <c r="O26" s="173">
        <f>SUM(O27:O37)</f>
        <v>0.85999999999999988</v>
      </c>
      <c r="P26" s="173"/>
      <c r="Q26" s="173">
        <f>SUM(Q27:Q37)</f>
        <v>0</v>
      </c>
      <c r="R26" s="173"/>
      <c r="S26" s="173"/>
      <c r="T26" s="174"/>
      <c r="U26" s="168"/>
      <c r="V26" s="168">
        <f>SUM(V27:V37)</f>
        <v>33.85</v>
      </c>
      <c r="W26" s="168"/>
      <c r="X26" s="168"/>
      <c r="AG26" t="s">
        <v>147</v>
      </c>
    </row>
    <row r="27" spans="1:60" outlineLevel="1" x14ac:dyDescent="0.2">
      <c r="A27" s="175">
        <v>9</v>
      </c>
      <c r="B27" s="176" t="s">
        <v>196</v>
      </c>
      <c r="C27" s="194" t="s">
        <v>197</v>
      </c>
      <c r="D27" s="177" t="s">
        <v>167</v>
      </c>
      <c r="E27" s="178">
        <v>20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80">
        <v>4.0000000000000003E-5</v>
      </c>
      <c r="O27" s="180">
        <f>ROUND(E27*N27,2)</f>
        <v>0</v>
      </c>
      <c r="P27" s="180">
        <v>0</v>
      </c>
      <c r="Q27" s="180">
        <f>ROUND(E27*P27,2)</f>
        <v>0</v>
      </c>
      <c r="R27" s="180" t="s">
        <v>151</v>
      </c>
      <c r="S27" s="180" t="s">
        <v>152</v>
      </c>
      <c r="T27" s="181" t="s">
        <v>152</v>
      </c>
      <c r="U27" s="164">
        <v>7.8E-2</v>
      </c>
      <c r="V27" s="164">
        <f>ROUND(E27*U27,2)</f>
        <v>1.56</v>
      </c>
      <c r="W27" s="164"/>
      <c r="X27" s="164" t="s">
        <v>153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154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2.5" outlineLevel="1" x14ac:dyDescent="0.2">
      <c r="A28" s="161"/>
      <c r="B28" s="162"/>
      <c r="C28" s="256" t="s">
        <v>198</v>
      </c>
      <c r="D28" s="257"/>
      <c r="E28" s="257"/>
      <c r="F28" s="257"/>
      <c r="G28" s="257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54"/>
      <c r="Z28" s="154"/>
      <c r="AA28" s="154"/>
      <c r="AB28" s="154"/>
      <c r="AC28" s="154"/>
      <c r="AD28" s="154"/>
      <c r="AE28" s="154"/>
      <c r="AF28" s="154"/>
      <c r="AG28" s="154" t="s">
        <v>162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89" t="str">
        <f>C28</f>
        <v>které se zřizují před úpravami povrchu, a obalení osazených dveřních zárubní před znečištěním při úpravách povrchu nástřikem plastických maltovin včetně pozdějšího odkrytí,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75">
        <v>10</v>
      </c>
      <c r="B29" s="176" t="s">
        <v>205</v>
      </c>
      <c r="C29" s="194" t="s">
        <v>206</v>
      </c>
      <c r="D29" s="177" t="s">
        <v>172</v>
      </c>
      <c r="E29" s="178">
        <v>121.8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2.3800000000000002E-3</v>
      </c>
      <c r="O29" s="180">
        <f>ROUND(E29*N29,2)</f>
        <v>0.28999999999999998</v>
      </c>
      <c r="P29" s="180">
        <v>0</v>
      </c>
      <c r="Q29" s="180">
        <f>ROUND(E29*P29,2)</f>
        <v>0</v>
      </c>
      <c r="R29" s="180" t="s">
        <v>160</v>
      </c>
      <c r="S29" s="180" t="s">
        <v>152</v>
      </c>
      <c r="T29" s="181" t="s">
        <v>152</v>
      </c>
      <c r="U29" s="164">
        <v>0.18232999999999999</v>
      </c>
      <c r="V29" s="164">
        <f>ROUND(E29*U29,2)</f>
        <v>22.21</v>
      </c>
      <c r="W29" s="164"/>
      <c r="X29" s="164" t="s">
        <v>153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154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195" t="s">
        <v>503</v>
      </c>
      <c r="D30" s="166"/>
      <c r="E30" s="167">
        <v>43.1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54"/>
      <c r="Z30" s="154"/>
      <c r="AA30" s="154"/>
      <c r="AB30" s="154"/>
      <c r="AC30" s="154"/>
      <c r="AD30" s="154"/>
      <c r="AE30" s="154"/>
      <c r="AF30" s="154"/>
      <c r="AG30" s="154" t="s">
        <v>164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5" t="s">
        <v>504</v>
      </c>
      <c r="D31" s="166"/>
      <c r="E31" s="167">
        <v>32.4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54"/>
      <c r="Z31" s="154"/>
      <c r="AA31" s="154"/>
      <c r="AB31" s="154"/>
      <c r="AC31" s="154"/>
      <c r="AD31" s="154"/>
      <c r="AE31" s="154"/>
      <c r="AF31" s="154"/>
      <c r="AG31" s="154" t="s">
        <v>164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195" t="s">
        <v>505</v>
      </c>
      <c r="D32" s="166"/>
      <c r="E32" s="167">
        <v>17.5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54"/>
      <c r="Z32" s="154"/>
      <c r="AA32" s="154"/>
      <c r="AB32" s="154"/>
      <c r="AC32" s="154"/>
      <c r="AD32" s="154"/>
      <c r="AE32" s="154"/>
      <c r="AF32" s="154"/>
      <c r="AG32" s="154" t="s">
        <v>164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5" t="s">
        <v>506</v>
      </c>
      <c r="D33" s="166"/>
      <c r="E33" s="167">
        <v>28.8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54"/>
      <c r="Z33" s="154"/>
      <c r="AA33" s="154"/>
      <c r="AB33" s="154"/>
      <c r="AC33" s="154"/>
      <c r="AD33" s="154"/>
      <c r="AE33" s="154"/>
      <c r="AF33" s="154"/>
      <c r="AG33" s="154" t="s">
        <v>164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75">
        <v>11</v>
      </c>
      <c r="B34" s="176" t="s">
        <v>209</v>
      </c>
      <c r="C34" s="194" t="s">
        <v>210</v>
      </c>
      <c r="D34" s="177" t="s">
        <v>167</v>
      </c>
      <c r="E34" s="178">
        <v>12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80">
        <v>4.7660000000000001E-2</v>
      </c>
      <c r="O34" s="180">
        <f>ROUND(E34*N34,2)</f>
        <v>0.56999999999999995</v>
      </c>
      <c r="P34" s="180">
        <v>0</v>
      </c>
      <c r="Q34" s="180">
        <f>ROUND(E34*P34,2)</f>
        <v>0</v>
      </c>
      <c r="R34" s="180" t="s">
        <v>151</v>
      </c>
      <c r="S34" s="180" t="s">
        <v>152</v>
      </c>
      <c r="T34" s="181" t="s">
        <v>152</v>
      </c>
      <c r="U34" s="164">
        <v>0.84</v>
      </c>
      <c r="V34" s="164">
        <f>ROUND(E34*U34,2)</f>
        <v>10.08</v>
      </c>
      <c r="W34" s="164"/>
      <c r="X34" s="164" t="s">
        <v>153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154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195" t="s">
        <v>507</v>
      </c>
      <c r="D35" s="166"/>
      <c r="E35" s="167">
        <v>12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54"/>
      <c r="Z35" s="154"/>
      <c r="AA35" s="154"/>
      <c r="AB35" s="154"/>
      <c r="AC35" s="154"/>
      <c r="AD35" s="154"/>
      <c r="AE35" s="154"/>
      <c r="AF35" s="154"/>
      <c r="AG35" s="154" t="s">
        <v>164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75">
        <v>12</v>
      </c>
      <c r="B36" s="176" t="s">
        <v>223</v>
      </c>
      <c r="C36" s="194" t="s">
        <v>224</v>
      </c>
      <c r="D36" s="177" t="s">
        <v>172</v>
      </c>
      <c r="E36" s="178">
        <v>2.2000000000000002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4.6000000000000001E-4</v>
      </c>
      <c r="O36" s="180">
        <f>ROUND(E36*N36,2)</f>
        <v>0</v>
      </c>
      <c r="P36" s="180">
        <v>0</v>
      </c>
      <c r="Q36" s="180">
        <f>ROUND(E36*P36,2)</f>
        <v>0</v>
      </c>
      <c r="R36" s="180" t="s">
        <v>151</v>
      </c>
      <c r="S36" s="180" t="s">
        <v>152</v>
      </c>
      <c r="T36" s="181" t="s">
        <v>225</v>
      </c>
      <c r="U36" s="164">
        <v>0</v>
      </c>
      <c r="V36" s="164">
        <f>ROUND(E36*U36,2)</f>
        <v>0</v>
      </c>
      <c r="W36" s="164"/>
      <c r="X36" s="164" t="s">
        <v>153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154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256" t="s">
        <v>218</v>
      </c>
      <c r="D37" s="257"/>
      <c r="E37" s="257"/>
      <c r="F37" s="257"/>
      <c r="G37" s="257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4"/>
      <c r="Z37" s="154"/>
      <c r="AA37" s="154"/>
      <c r="AB37" s="154"/>
      <c r="AC37" s="154"/>
      <c r="AD37" s="154"/>
      <c r="AE37" s="154"/>
      <c r="AF37" s="154"/>
      <c r="AG37" s="154" t="s">
        <v>162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9" t="str">
        <f>C37</f>
        <v>omítka vápenocementová, strojně nebo ručně nanášená v podlaží i ve schodišti na jakýkoliv druh podkladu, kompletní souvrství</v>
      </c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69" t="s">
        <v>146</v>
      </c>
      <c r="B38" s="170" t="s">
        <v>86</v>
      </c>
      <c r="C38" s="192" t="s">
        <v>87</v>
      </c>
      <c r="D38" s="171"/>
      <c r="E38" s="172"/>
      <c r="F38" s="173"/>
      <c r="G38" s="173">
        <f>SUMIF(AG39:AG46,"&lt;&gt;NOR",G39:G46)</f>
        <v>0</v>
      </c>
      <c r="H38" s="173"/>
      <c r="I38" s="173">
        <f>SUM(I39:I46)</f>
        <v>0</v>
      </c>
      <c r="J38" s="173"/>
      <c r="K38" s="173">
        <f>SUM(K39:K46)</f>
        <v>0</v>
      </c>
      <c r="L38" s="173"/>
      <c r="M38" s="173">
        <f>SUM(M39:M46)</f>
        <v>0</v>
      </c>
      <c r="N38" s="173"/>
      <c r="O38" s="173">
        <f>SUM(O39:O46)</f>
        <v>1.2</v>
      </c>
      <c r="P38" s="173"/>
      <c r="Q38" s="173">
        <f>SUM(Q39:Q46)</f>
        <v>0</v>
      </c>
      <c r="R38" s="173"/>
      <c r="S38" s="173"/>
      <c r="T38" s="174"/>
      <c r="U38" s="168"/>
      <c r="V38" s="168">
        <f>SUM(V39:V46)</f>
        <v>45.76</v>
      </c>
      <c r="W38" s="168"/>
      <c r="X38" s="168"/>
      <c r="AG38" t="s">
        <v>147</v>
      </c>
    </row>
    <row r="39" spans="1:60" ht="22.5" outlineLevel="1" x14ac:dyDescent="0.2">
      <c r="A39" s="175">
        <v>13</v>
      </c>
      <c r="B39" s="176" t="s">
        <v>241</v>
      </c>
      <c r="C39" s="194" t="s">
        <v>242</v>
      </c>
      <c r="D39" s="177" t="s">
        <v>167</v>
      </c>
      <c r="E39" s="178">
        <v>131.58000000000001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80">
        <v>9.1400000000000006E-3</v>
      </c>
      <c r="O39" s="180">
        <f>ROUND(E39*N39,2)</f>
        <v>1.2</v>
      </c>
      <c r="P39" s="180">
        <v>0</v>
      </c>
      <c r="Q39" s="180">
        <f>ROUND(E39*P39,2)</f>
        <v>0</v>
      </c>
      <c r="R39" s="180" t="s">
        <v>151</v>
      </c>
      <c r="S39" s="180" t="s">
        <v>152</v>
      </c>
      <c r="T39" s="181" t="s">
        <v>152</v>
      </c>
      <c r="U39" s="164">
        <v>0.34775</v>
      </c>
      <c r="V39" s="164">
        <f>ROUND(E39*U39,2)</f>
        <v>45.76</v>
      </c>
      <c r="W39" s="164"/>
      <c r="X39" s="164" t="s">
        <v>153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154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256" t="s">
        <v>243</v>
      </c>
      <c r="D40" s="257"/>
      <c r="E40" s="257"/>
      <c r="F40" s="257"/>
      <c r="G40" s="257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4"/>
      <c r="Z40" s="154"/>
      <c r="AA40" s="154"/>
      <c r="AB40" s="154"/>
      <c r="AC40" s="154"/>
      <c r="AD40" s="154"/>
      <c r="AE40" s="154"/>
      <c r="AF40" s="154"/>
      <c r="AG40" s="154" t="s">
        <v>162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61"/>
      <c r="B41" s="162"/>
      <c r="C41" s="195" t="s">
        <v>508</v>
      </c>
      <c r="D41" s="166"/>
      <c r="E41" s="167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54"/>
      <c r="Z41" s="154"/>
      <c r="AA41" s="154"/>
      <c r="AB41" s="154"/>
      <c r="AC41" s="154"/>
      <c r="AD41" s="154"/>
      <c r="AE41" s="154"/>
      <c r="AF41" s="154"/>
      <c r="AG41" s="154" t="s">
        <v>164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195" t="s">
        <v>509</v>
      </c>
      <c r="D42" s="166"/>
      <c r="E42" s="167">
        <v>22.25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54"/>
      <c r="Z42" s="154"/>
      <c r="AA42" s="154"/>
      <c r="AB42" s="154"/>
      <c r="AC42" s="154"/>
      <c r="AD42" s="154"/>
      <c r="AE42" s="154"/>
      <c r="AF42" s="154"/>
      <c r="AG42" s="154" t="s">
        <v>164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5" t="s">
        <v>510</v>
      </c>
      <c r="D43" s="166"/>
      <c r="E43" s="167">
        <v>25.5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54"/>
      <c r="Z43" s="154"/>
      <c r="AA43" s="154"/>
      <c r="AB43" s="154"/>
      <c r="AC43" s="154"/>
      <c r="AD43" s="154"/>
      <c r="AE43" s="154"/>
      <c r="AF43" s="154"/>
      <c r="AG43" s="154" t="s">
        <v>164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195" t="s">
        <v>511</v>
      </c>
      <c r="D44" s="166"/>
      <c r="E44" s="167">
        <v>13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54"/>
      <c r="Z44" s="154"/>
      <c r="AA44" s="154"/>
      <c r="AB44" s="154"/>
      <c r="AC44" s="154"/>
      <c r="AD44" s="154"/>
      <c r="AE44" s="154"/>
      <c r="AF44" s="154"/>
      <c r="AG44" s="154" t="s">
        <v>164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61"/>
      <c r="B45" s="162"/>
      <c r="C45" s="195" t="s">
        <v>512</v>
      </c>
      <c r="D45" s="166"/>
      <c r="E45" s="167">
        <v>60.3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54"/>
      <c r="Z45" s="154"/>
      <c r="AA45" s="154"/>
      <c r="AB45" s="154"/>
      <c r="AC45" s="154"/>
      <c r="AD45" s="154"/>
      <c r="AE45" s="154"/>
      <c r="AF45" s="154"/>
      <c r="AG45" s="154" t="s">
        <v>164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195" t="s">
        <v>513</v>
      </c>
      <c r="D46" s="166"/>
      <c r="E46" s="167">
        <v>10.53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54"/>
      <c r="Z46" s="154"/>
      <c r="AA46" s="154"/>
      <c r="AB46" s="154"/>
      <c r="AC46" s="154"/>
      <c r="AD46" s="154"/>
      <c r="AE46" s="154"/>
      <c r="AF46" s="154"/>
      <c r="AG46" s="154" t="s">
        <v>164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x14ac:dyDescent="0.2">
      <c r="A47" s="169" t="s">
        <v>146</v>
      </c>
      <c r="B47" s="170" t="s">
        <v>92</v>
      </c>
      <c r="C47" s="192" t="s">
        <v>93</v>
      </c>
      <c r="D47" s="171"/>
      <c r="E47" s="172"/>
      <c r="F47" s="173"/>
      <c r="G47" s="173">
        <f>SUMIF(AG48:AG48,"&lt;&gt;NOR",G48:G48)</f>
        <v>0</v>
      </c>
      <c r="H47" s="173"/>
      <c r="I47" s="173">
        <f>SUM(I48:I48)</f>
        <v>0</v>
      </c>
      <c r="J47" s="173"/>
      <c r="K47" s="173">
        <f>SUM(K48:K48)</f>
        <v>0</v>
      </c>
      <c r="L47" s="173"/>
      <c r="M47" s="173">
        <f>SUM(M48:M48)</f>
        <v>0</v>
      </c>
      <c r="N47" s="173"/>
      <c r="O47" s="173">
        <f>SUM(O48:O48)</f>
        <v>0</v>
      </c>
      <c r="P47" s="173"/>
      <c r="Q47" s="173">
        <f>SUM(Q48:Q48)</f>
        <v>0</v>
      </c>
      <c r="R47" s="173"/>
      <c r="S47" s="173"/>
      <c r="T47" s="174"/>
      <c r="U47" s="168"/>
      <c r="V47" s="168">
        <f>SUM(V48:V48)</f>
        <v>18.29</v>
      </c>
      <c r="W47" s="168"/>
      <c r="X47" s="168"/>
      <c r="AG47" t="s">
        <v>147</v>
      </c>
    </row>
    <row r="48" spans="1:60" ht="33.75" outlineLevel="1" x14ac:dyDescent="0.2">
      <c r="A48" s="182">
        <v>14</v>
      </c>
      <c r="B48" s="183" t="s">
        <v>251</v>
      </c>
      <c r="C48" s="193" t="s">
        <v>252</v>
      </c>
      <c r="D48" s="184" t="s">
        <v>167</v>
      </c>
      <c r="E48" s="185">
        <v>131.58000000000001</v>
      </c>
      <c r="F48" s="186"/>
      <c r="G48" s="187">
        <f>ROUND(E48*F48,2)</f>
        <v>0</v>
      </c>
      <c r="H48" s="186"/>
      <c r="I48" s="187">
        <f>ROUND(E48*H48,2)</f>
        <v>0</v>
      </c>
      <c r="J48" s="186"/>
      <c r="K48" s="187">
        <f>ROUND(E48*J48,2)</f>
        <v>0</v>
      </c>
      <c r="L48" s="187">
        <v>21</v>
      </c>
      <c r="M48" s="187">
        <f>G48*(1+L48/100)</f>
        <v>0</v>
      </c>
      <c r="N48" s="187">
        <v>0</v>
      </c>
      <c r="O48" s="187">
        <f>ROUND(E48*N48,2)</f>
        <v>0</v>
      </c>
      <c r="P48" s="187">
        <v>0</v>
      </c>
      <c r="Q48" s="187">
        <f>ROUND(E48*P48,2)</f>
        <v>0</v>
      </c>
      <c r="R48" s="187" t="s">
        <v>151</v>
      </c>
      <c r="S48" s="187" t="s">
        <v>152</v>
      </c>
      <c r="T48" s="188" t="s">
        <v>152</v>
      </c>
      <c r="U48" s="164">
        <v>0.13900000000000001</v>
      </c>
      <c r="V48" s="164">
        <f>ROUND(E48*U48,2)</f>
        <v>18.29</v>
      </c>
      <c r="W48" s="164"/>
      <c r="X48" s="164" t="s">
        <v>153</v>
      </c>
      <c r="Y48" s="154"/>
      <c r="Z48" s="154"/>
      <c r="AA48" s="154"/>
      <c r="AB48" s="154"/>
      <c r="AC48" s="154"/>
      <c r="AD48" s="154"/>
      <c r="AE48" s="154"/>
      <c r="AF48" s="154"/>
      <c r="AG48" s="154" t="s">
        <v>154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x14ac:dyDescent="0.2">
      <c r="A49" s="169" t="s">
        <v>146</v>
      </c>
      <c r="B49" s="170" t="s">
        <v>94</v>
      </c>
      <c r="C49" s="192" t="s">
        <v>95</v>
      </c>
      <c r="D49" s="171"/>
      <c r="E49" s="172"/>
      <c r="F49" s="173"/>
      <c r="G49" s="173">
        <f>SUMIF(AG50:AG68,"&lt;&gt;NOR",G50:G68)</f>
        <v>0</v>
      </c>
      <c r="H49" s="173"/>
      <c r="I49" s="173">
        <f>SUM(I50:I68)</f>
        <v>0</v>
      </c>
      <c r="J49" s="173"/>
      <c r="K49" s="173">
        <f>SUM(K50:K68)</f>
        <v>0</v>
      </c>
      <c r="L49" s="173"/>
      <c r="M49" s="173">
        <f>SUM(M50:M68)</f>
        <v>0</v>
      </c>
      <c r="N49" s="173"/>
      <c r="O49" s="173">
        <f>SUM(O50:O68)</f>
        <v>0</v>
      </c>
      <c r="P49" s="173"/>
      <c r="Q49" s="173">
        <f>SUM(Q50:Q68)</f>
        <v>2.4299999999999997</v>
      </c>
      <c r="R49" s="173"/>
      <c r="S49" s="173"/>
      <c r="T49" s="174"/>
      <c r="U49" s="168"/>
      <c r="V49" s="168">
        <f>SUM(V50:V68)</f>
        <v>49.080000000000005</v>
      </c>
      <c r="W49" s="168"/>
      <c r="X49" s="168"/>
      <c r="AG49" t="s">
        <v>147</v>
      </c>
    </row>
    <row r="50" spans="1:60" outlineLevel="1" x14ac:dyDescent="0.2">
      <c r="A50" s="175">
        <v>15</v>
      </c>
      <c r="B50" s="176" t="s">
        <v>253</v>
      </c>
      <c r="C50" s="194" t="s">
        <v>254</v>
      </c>
      <c r="D50" s="177" t="s">
        <v>167</v>
      </c>
      <c r="E50" s="178">
        <v>60.75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</v>
      </c>
      <c r="O50" s="180">
        <f>ROUND(E50*N50,2)</f>
        <v>0</v>
      </c>
      <c r="P50" s="180">
        <v>0.02</v>
      </c>
      <c r="Q50" s="180">
        <f>ROUND(E50*P50,2)</f>
        <v>1.22</v>
      </c>
      <c r="R50" s="180" t="s">
        <v>255</v>
      </c>
      <c r="S50" s="180" t="s">
        <v>152</v>
      </c>
      <c r="T50" s="181" t="s">
        <v>152</v>
      </c>
      <c r="U50" s="164">
        <v>0.14699999999999999</v>
      </c>
      <c r="V50" s="164">
        <f>ROUND(E50*U50,2)</f>
        <v>8.93</v>
      </c>
      <c r="W50" s="164"/>
      <c r="X50" s="164" t="s">
        <v>153</v>
      </c>
      <c r="Y50" s="154"/>
      <c r="Z50" s="154"/>
      <c r="AA50" s="154"/>
      <c r="AB50" s="154"/>
      <c r="AC50" s="154"/>
      <c r="AD50" s="154"/>
      <c r="AE50" s="154"/>
      <c r="AF50" s="154"/>
      <c r="AG50" s="154" t="s">
        <v>154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256" t="s">
        <v>256</v>
      </c>
      <c r="D51" s="257"/>
      <c r="E51" s="257"/>
      <c r="F51" s="257"/>
      <c r="G51" s="257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54"/>
      <c r="Z51" s="154"/>
      <c r="AA51" s="154"/>
      <c r="AB51" s="154"/>
      <c r="AC51" s="154"/>
      <c r="AD51" s="154"/>
      <c r="AE51" s="154"/>
      <c r="AF51" s="154"/>
      <c r="AG51" s="154" t="s">
        <v>162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5" t="s">
        <v>509</v>
      </c>
      <c r="D52" s="166"/>
      <c r="E52" s="167">
        <v>22.25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54"/>
      <c r="Z52" s="154"/>
      <c r="AA52" s="154"/>
      <c r="AB52" s="154"/>
      <c r="AC52" s="154"/>
      <c r="AD52" s="154"/>
      <c r="AE52" s="154"/>
      <c r="AF52" s="154"/>
      <c r="AG52" s="154" t="s">
        <v>164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61"/>
      <c r="B53" s="162"/>
      <c r="C53" s="195" t="s">
        <v>510</v>
      </c>
      <c r="D53" s="166"/>
      <c r="E53" s="167">
        <v>25.5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54"/>
      <c r="Z53" s="154"/>
      <c r="AA53" s="154"/>
      <c r="AB53" s="154"/>
      <c r="AC53" s="154"/>
      <c r="AD53" s="154"/>
      <c r="AE53" s="154"/>
      <c r="AF53" s="154"/>
      <c r="AG53" s="154" t="s">
        <v>164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95" t="s">
        <v>511</v>
      </c>
      <c r="D54" s="166"/>
      <c r="E54" s="167">
        <v>13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54"/>
      <c r="Z54" s="154"/>
      <c r="AA54" s="154"/>
      <c r="AB54" s="154"/>
      <c r="AC54" s="154"/>
      <c r="AD54" s="154"/>
      <c r="AE54" s="154"/>
      <c r="AF54" s="154"/>
      <c r="AG54" s="154" t="s">
        <v>164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ht="22.5" outlineLevel="1" x14ac:dyDescent="0.2">
      <c r="A55" s="175">
        <v>16</v>
      </c>
      <c r="B55" s="176" t="s">
        <v>514</v>
      </c>
      <c r="C55" s="194" t="s">
        <v>515</v>
      </c>
      <c r="D55" s="177" t="s">
        <v>167</v>
      </c>
      <c r="E55" s="178">
        <v>16.760000000000002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0</v>
      </c>
      <c r="O55" s="180">
        <f>ROUND(E55*N55,2)</f>
        <v>0</v>
      </c>
      <c r="P55" s="180">
        <v>6.8000000000000005E-2</v>
      </c>
      <c r="Q55" s="180">
        <f>ROUND(E55*P55,2)</f>
        <v>1.1399999999999999</v>
      </c>
      <c r="R55" s="180" t="s">
        <v>255</v>
      </c>
      <c r="S55" s="180" t="s">
        <v>152</v>
      </c>
      <c r="T55" s="181" t="s">
        <v>152</v>
      </c>
      <c r="U55" s="164">
        <v>0.69</v>
      </c>
      <c r="V55" s="164">
        <f>ROUND(E55*U55,2)</f>
        <v>11.56</v>
      </c>
      <c r="W55" s="164"/>
      <c r="X55" s="164" t="s">
        <v>153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154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256" t="s">
        <v>283</v>
      </c>
      <c r="D56" s="257"/>
      <c r="E56" s="257"/>
      <c r="F56" s="257"/>
      <c r="G56" s="257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54"/>
      <c r="Z56" s="154"/>
      <c r="AA56" s="154"/>
      <c r="AB56" s="154"/>
      <c r="AC56" s="154"/>
      <c r="AD56" s="154"/>
      <c r="AE56" s="154"/>
      <c r="AF56" s="154"/>
      <c r="AG56" s="154" t="s">
        <v>162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61"/>
      <c r="B57" s="162"/>
      <c r="C57" s="195" t="s">
        <v>516</v>
      </c>
      <c r="D57" s="166"/>
      <c r="E57" s="167">
        <v>5.6029999999999998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54"/>
      <c r="Z57" s="154"/>
      <c r="AA57" s="154"/>
      <c r="AB57" s="154"/>
      <c r="AC57" s="154"/>
      <c r="AD57" s="154"/>
      <c r="AE57" s="154"/>
      <c r="AF57" s="154"/>
      <c r="AG57" s="154" t="s">
        <v>164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61"/>
      <c r="B58" s="162"/>
      <c r="C58" s="195" t="s">
        <v>517</v>
      </c>
      <c r="D58" s="166"/>
      <c r="E58" s="167">
        <v>4.2119999999999997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54"/>
      <c r="Z58" s="154"/>
      <c r="AA58" s="154"/>
      <c r="AB58" s="154"/>
      <c r="AC58" s="154"/>
      <c r="AD58" s="154"/>
      <c r="AE58" s="154"/>
      <c r="AF58" s="154"/>
      <c r="AG58" s="154" t="s">
        <v>164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61"/>
      <c r="B59" s="162"/>
      <c r="C59" s="195" t="s">
        <v>518</v>
      </c>
      <c r="D59" s="166"/>
      <c r="E59" s="167">
        <v>2.625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54"/>
      <c r="Z59" s="154"/>
      <c r="AA59" s="154"/>
      <c r="AB59" s="154"/>
      <c r="AC59" s="154"/>
      <c r="AD59" s="154"/>
      <c r="AE59" s="154"/>
      <c r="AF59" s="154"/>
      <c r="AG59" s="154" t="s">
        <v>164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61"/>
      <c r="B60" s="162"/>
      <c r="C60" s="195" t="s">
        <v>519</v>
      </c>
      <c r="D60" s="166"/>
      <c r="E60" s="167">
        <v>4.32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54"/>
      <c r="Z60" s="154"/>
      <c r="AA60" s="154"/>
      <c r="AB60" s="154"/>
      <c r="AC60" s="154"/>
      <c r="AD60" s="154"/>
      <c r="AE60" s="154"/>
      <c r="AF60" s="154"/>
      <c r="AG60" s="154" t="s">
        <v>164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22.5" outlineLevel="1" x14ac:dyDescent="0.2">
      <c r="A61" s="175">
        <v>17</v>
      </c>
      <c r="B61" s="176" t="s">
        <v>520</v>
      </c>
      <c r="C61" s="194" t="s">
        <v>521</v>
      </c>
      <c r="D61" s="177" t="s">
        <v>167</v>
      </c>
      <c r="E61" s="178">
        <v>70.83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80">
        <v>0</v>
      </c>
      <c r="O61" s="180">
        <f>ROUND(E61*N61,2)</f>
        <v>0</v>
      </c>
      <c r="P61" s="180">
        <v>1E-3</v>
      </c>
      <c r="Q61" s="180">
        <f>ROUND(E61*P61,2)</f>
        <v>7.0000000000000007E-2</v>
      </c>
      <c r="R61" s="180" t="s">
        <v>522</v>
      </c>
      <c r="S61" s="180" t="s">
        <v>152</v>
      </c>
      <c r="T61" s="181" t="s">
        <v>152</v>
      </c>
      <c r="U61" s="164">
        <v>0.105</v>
      </c>
      <c r="V61" s="164">
        <f>ROUND(E61*U61,2)</f>
        <v>7.44</v>
      </c>
      <c r="W61" s="164"/>
      <c r="X61" s="164" t="s">
        <v>153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154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195" t="s">
        <v>512</v>
      </c>
      <c r="D62" s="166"/>
      <c r="E62" s="167">
        <v>60.3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54"/>
      <c r="Z62" s="154"/>
      <c r="AA62" s="154"/>
      <c r="AB62" s="154"/>
      <c r="AC62" s="154"/>
      <c r="AD62" s="154"/>
      <c r="AE62" s="154"/>
      <c r="AF62" s="154"/>
      <c r="AG62" s="154" t="s">
        <v>164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195" t="s">
        <v>513</v>
      </c>
      <c r="D63" s="166"/>
      <c r="E63" s="167">
        <v>10.53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54"/>
      <c r="Z63" s="154"/>
      <c r="AA63" s="154"/>
      <c r="AB63" s="154"/>
      <c r="AC63" s="154"/>
      <c r="AD63" s="154"/>
      <c r="AE63" s="154"/>
      <c r="AF63" s="154"/>
      <c r="AG63" s="154" t="s">
        <v>164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82">
        <v>18</v>
      </c>
      <c r="B64" s="183" t="s">
        <v>307</v>
      </c>
      <c r="C64" s="193" t="s">
        <v>308</v>
      </c>
      <c r="D64" s="184" t="s">
        <v>309</v>
      </c>
      <c r="E64" s="185">
        <v>4.6935099999999998</v>
      </c>
      <c r="F64" s="186"/>
      <c r="G64" s="187">
        <f>ROUND(E64*F64,2)</f>
        <v>0</v>
      </c>
      <c r="H64" s="186"/>
      <c r="I64" s="187">
        <f>ROUND(E64*H64,2)</f>
        <v>0</v>
      </c>
      <c r="J64" s="186"/>
      <c r="K64" s="187">
        <f>ROUND(E64*J64,2)</f>
        <v>0</v>
      </c>
      <c r="L64" s="187">
        <v>21</v>
      </c>
      <c r="M64" s="187">
        <f>G64*(1+L64/100)</f>
        <v>0</v>
      </c>
      <c r="N64" s="187">
        <v>0</v>
      </c>
      <c r="O64" s="187">
        <f>ROUND(E64*N64,2)</f>
        <v>0</v>
      </c>
      <c r="P64" s="187">
        <v>0</v>
      </c>
      <c r="Q64" s="187">
        <f>ROUND(E64*P64,2)</f>
        <v>0</v>
      </c>
      <c r="R64" s="187" t="s">
        <v>255</v>
      </c>
      <c r="S64" s="187" t="s">
        <v>152</v>
      </c>
      <c r="T64" s="188" t="s">
        <v>152</v>
      </c>
      <c r="U64" s="164">
        <v>1.47</v>
      </c>
      <c r="V64" s="164">
        <f>ROUND(E64*U64,2)</f>
        <v>6.9</v>
      </c>
      <c r="W64" s="164"/>
      <c r="X64" s="164" t="s">
        <v>310</v>
      </c>
      <c r="Y64" s="154"/>
      <c r="Z64" s="154"/>
      <c r="AA64" s="154"/>
      <c r="AB64" s="154"/>
      <c r="AC64" s="154"/>
      <c r="AD64" s="154"/>
      <c r="AE64" s="154"/>
      <c r="AF64" s="154"/>
      <c r="AG64" s="154" t="s">
        <v>311</v>
      </c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82">
        <v>19</v>
      </c>
      <c r="B65" s="183" t="s">
        <v>312</v>
      </c>
      <c r="C65" s="193" t="s">
        <v>313</v>
      </c>
      <c r="D65" s="184" t="s">
        <v>309</v>
      </c>
      <c r="E65" s="185">
        <v>46.935099999999998</v>
      </c>
      <c r="F65" s="186"/>
      <c r="G65" s="187">
        <f>ROUND(E65*F65,2)</f>
        <v>0</v>
      </c>
      <c r="H65" s="186"/>
      <c r="I65" s="187">
        <f>ROUND(E65*H65,2)</f>
        <v>0</v>
      </c>
      <c r="J65" s="186"/>
      <c r="K65" s="187">
        <f>ROUND(E65*J65,2)</f>
        <v>0</v>
      </c>
      <c r="L65" s="187">
        <v>21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7" t="s">
        <v>255</v>
      </c>
      <c r="S65" s="187" t="s">
        <v>152</v>
      </c>
      <c r="T65" s="188" t="s">
        <v>152</v>
      </c>
      <c r="U65" s="164">
        <v>0</v>
      </c>
      <c r="V65" s="164">
        <f>ROUND(E65*U65,2)</f>
        <v>0</v>
      </c>
      <c r="W65" s="164"/>
      <c r="X65" s="164" t="s">
        <v>310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311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82">
        <v>20</v>
      </c>
      <c r="B66" s="183" t="s">
        <v>314</v>
      </c>
      <c r="C66" s="193" t="s">
        <v>315</v>
      </c>
      <c r="D66" s="184" t="s">
        <v>309</v>
      </c>
      <c r="E66" s="185">
        <v>4.6935099999999998</v>
      </c>
      <c r="F66" s="186"/>
      <c r="G66" s="187">
        <f>ROUND(E66*F66,2)</f>
        <v>0</v>
      </c>
      <c r="H66" s="186"/>
      <c r="I66" s="187">
        <f>ROUND(E66*H66,2)</f>
        <v>0</v>
      </c>
      <c r="J66" s="186"/>
      <c r="K66" s="187">
        <f>ROUND(E66*J66,2)</f>
        <v>0</v>
      </c>
      <c r="L66" s="187">
        <v>21</v>
      </c>
      <c r="M66" s="187">
        <f>G66*(1+L66/100)</f>
        <v>0</v>
      </c>
      <c r="N66" s="187">
        <v>0</v>
      </c>
      <c r="O66" s="187">
        <f>ROUND(E66*N66,2)</f>
        <v>0</v>
      </c>
      <c r="P66" s="187">
        <v>0</v>
      </c>
      <c r="Q66" s="187">
        <f>ROUND(E66*P66,2)</f>
        <v>0</v>
      </c>
      <c r="R66" s="187" t="s">
        <v>255</v>
      </c>
      <c r="S66" s="187" t="s">
        <v>152</v>
      </c>
      <c r="T66" s="188" t="s">
        <v>316</v>
      </c>
      <c r="U66" s="164">
        <v>2.8260000000000001</v>
      </c>
      <c r="V66" s="164">
        <f>ROUND(E66*U66,2)</f>
        <v>13.26</v>
      </c>
      <c r="W66" s="164"/>
      <c r="X66" s="164" t="s">
        <v>310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311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2.5" outlineLevel="1" x14ac:dyDescent="0.2">
      <c r="A67" s="182">
        <v>21</v>
      </c>
      <c r="B67" s="183" t="s">
        <v>317</v>
      </c>
      <c r="C67" s="193" t="s">
        <v>318</v>
      </c>
      <c r="D67" s="184" t="s">
        <v>309</v>
      </c>
      <c r="E67" s="185">
        <v>9.3870199999999997</v>
      </c>
      <c r="F67" s="186"/>
      <c r="G67" s="187">
        <f>ROUND(E67*F67,2)</f>
        <v>0</v>
      </c>
      <c r="H67" s="186"/>
      <c r="I67" s="187">
        <f>ROUND(E67*H67,2)</f>
        <v>0</v>
      </c>
      <c r="J67" s="186"/>
      <c r="K67" s="187">
        <f>ROUND(E67*J67,2)</f>
        <v>0</v>
      </c>
      <c r="L67" s="187">
        <v>21</v>
      </c>
      <c r="M67" s="187">
        <f>G67*(1+L67/100)</f>
        <v>0</v>
      </c>
      <c r="N67" s="187">
        <v>0</v>
      </c>
      <c r="O67" s="187">
        <f>ROUND(E67*N67,2)</f>
        <v>0</v>
      </c>
      <c r="P67" s="187">
        <v>0</v>
      </c>
      <c r="Q67" s="187">
        <f>ROUND(E67*P67,2)</f>
        <v>0</v>
      </c>
      <c r="R67" s="187" t="s">
        <v>255</v>
      </c>
      <c r="S67" s="187" t="s">
        <v>152</v>
      </c>
      <c r="T67" s="188" t="s">
        <v>152</v>
      </c>
      <c r="U67" s="164">
        <v>0.105</v>
      </c>
      <c r="V67" s="164">
        <f>ROUND(E67*U67,2)</f>
        <v>0.99</v>
      </c>
      <c r="W67" s="164"/>
      <c r="X67" s="164" t="s">
        <v>310</v>
      </c>
      <c r="Y67" s="154"/>
      <c r="Z67" s="154"/>
      <c r="AA67" s="154"/>
      <c r="AB67" s="154"/>
      <c r="AC67" s="154"/>
      <c r="AD67" s="154"/>
      <c r="AE67" s="154"/>
      <c r="AF67" s="154"/>
      <c r="AG67" s="154" t="s">
        <v>311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82">
        <v>22</v>
      </c>
      <c r="B68" s="183" t="s">
        <v>319</v>
      </c>
      <c r="C68" s="193" t="s">
        <v>320</v>
      </c>
      <c r="D68" s="184" t="s">
        <v>309</v>
      </c>
      <c r="E68" s="185">
        <v>4.6935099999999998</v>
      </c>
      <c r="F68" s="186"/>
      <c r="G68" s="187">
        <f>ROUND(E68*F68,2)</f>
        <v>0</v>
      </c>
      <c r="H68" s="186"/>
      <c r="I68" s="187">
        <f>ROUND(E68*H68,2)</f>
        <v>0</v>
      </c>
      <c r="J68" s="186"/>
      <c r="K68" s="187">
        <f>ROUND(E68*J68,2)</f>
        <v>0</v>
      </c>
      <c r="L68" s="187">
        <v>21</v>
      </c>
      <c r="M68" s="187">
        <f>G68*(1+L68/100)</f>
        <v>0</v>
      </c>
      <c r="N68" s="187">
        <v>0</v>
      </c>
      <c r="O68" s="187">
        <f>ROUND(E68*N68,2)</f>
        <v>0</v>
      </c>
      <c r="P68" s="187">
        <v>0</v>
      </c>
      <c r="Q68" s="187">
        <f>ROUND(E68*P68,2)</f>
        <v>0</v>
      </c>
      <c r="R68" s="187" t="s">
        <v>255</v>
      </c>
      <c r="S68" s="187" t="s">
        <v>152</v>
      </c>
      <c r="T68" s="188" t="s">
        <v>225</v>
      </c>
      <c r="U68" s="164">
        <v>0</v>
      </c>
      <c r="V68" s="164">
        <f>ROUND(E68*U68,2)</f>
        <v>0</v>
      </c>
      <c r="W68" s="164"/>
      <c r="X68" s="164" t="s">
        <v>310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311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x14ac:dyDescent="0.2">
      <c r="A69" s="169" t="s">
        <v>146</v>
      </c>
      <c r="B69" s="170" t="s">
        <v>96</v>
      </c>
      <c r="C69" s="192" t="s">
        <v>97</v>
      </c>
      <c r="D69" s="171"/>
      <c r="E69" s="172"/>
      <c r="F69" s="173"/>
      <c r="G69" s="173">
        <f>SUMIF(AG70:AG71,"&lt;&gt;NOR",G70:G71)</f>
        <v>0</v>
      </c>
      <c r="H69" s="173"/>
      <c r="I69" s="173">
        <f>SUM(I70:I71)</f>
        <v>0</v>
      </c>
      <c r="J69" s="173"/>
      <c r="K69" s="173">
        <f>SUM(K70:K71)</f>
        <v>0</v>
      </c>
      <c r="L69" s="173"/>
      <c r="M69" s="173">
        <f>SUM(M70:M71)</f>
        <v>0</v>
      </c>
      <c r="N69" s="173"/>
      <c r="O69" s="173">
        <f>SUM(O70:O71)</f>
        <v>0</v>
      </c>
      <c r="P69" s="173"/>
      <c r="Q69" s="173">
        <f>SUM(Q70:Q71)</f>
        <v>0</v>
      </c>
      <c r="R69" s="173"/>
      <c r="S69" s="173"/>
      <c r="T69" s="174"/>
      <c r="U69" s="168"/>
      <c r="V69" s="168">
        <f>SUM(V70:V71)</f>
        <v>5.66</v>
      </c>
      <c r="W69" s="168"/>
      <c r="X69" s="168"/>
      <c r="AG69" t="s">
        <v>147</v>
      </c>
    </row>
    <row r="70" spans="1:60" ht="33.75" outlineLevel="1" x14ac:dyDescent="0.2">
      <c r="A70" s="175">
        <v>23</v>
      </c>
      <c r="B70" s="176" t="s">
        <v>321</v>
      </c>
      <c r="C70" s="194" t="s">
        <v>322</v>
      </c>
      <c r="D70" s="177" t="s">
        <v>309</v>
      </c>
      <c r="E70" s="178">
        <v>6.03207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80">
        <v>0</v>
      </c>
      <c r="O70" s="180">
        <f>ROUND(E70*N70,2)</f>
        <v>0</v>
      </c>
      <c r="P70" s="180">
        <v>0</v>
      </c>
      <c r="Q70" s="180">
        <f>ROUND(E70*P70,2)</f>
        <v>0</v>
      </c>
      <c r="R70" s="180" t="s">
        <v>160</v>
      </c>
      <c r="S70" s="180" t="s">
        <v>152</v>
      </c>
      <c r="T70" s="181" t="s">
        <v>152</v>
      </c>
      <c r="U70" s="164">
        <v>0.9385</v>
      </c>
      <c r="V70" s="164">
        <f>ROUND(E70*U70,2)</f>
        <v>5.66</v>
      </c>
      <c r="W70" s="164"/>
      <c r="X70" s="164" t="s">
        <v>323</v>
      </c>
      <c r="Y70" s="154"/>
      <c r="Z70" s="154"/>
      <c r="AA70" s="154"/>
      <c r="AB70" s="154"/>
      <c r="AC70" s="154"/>
      <c r="AD70" s="154"/>
      <c r="AE70" s="154"/>
      <c r="AF70" s="154"/>
      <c r="AG70" s="154" t="s">
        <v>324</v>
      </c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256" t="s">
        <v>325</v>
      </c>
      <c r="D71" s="257"/>
      <c r="E71" s="257"/>
      <c r="F71" s="257"/>
      <c r="G71" s="257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54"/>
      <c r="Z71" s="154"/>
      <c r="AA71" s="154"/>
      <c r="AB71" s="154"/>
      <c r="AC71" s="154"/>
      <c r="AD71" s="154"/>
      <c r="AE71" s="154"/>
      <c r="AF71" s="154"/>
      <c r="AG71" s="154" t="s">
        <v>162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x14ac:dyDescent="0.2">
      <c r="A72" s="169" t="s">
        <v>146</v>
      </c>
      <c r="B72" s="170" t="s">
        <v>106</v>
      </c>
      <c r="C72" s="192" t="s">
        <v>107</v>
      </c>
      <c r="D72" s="171"/>
      <c r="E72" s="172"/>
      <c r="F72" s="173"/>
      <c r="G72" s="173">
        <f>SUMIF(AG73:AG79,"&lt;&gt;NOR",G73:G79)</f>
        <v>0</v>
      </c>
      <c r="H72" s="173"/>
      <c r="I72" s="173">
        <f>SUM(I73:I79)</f>
        <v>0</v>
      </c>
      <c r="J72" s="173"/>
      <c r="K72" s="173">
        <f>SUM(K73:K79)</f>
        <v>0</v>
      </c>
      <c r="L72" s="173"/>
      <c r="M72" s="173">
        <f>SUM(M73:M79)</f>
        <v>0</v>
      </c>
      <c r="N72" s="173"/>
      <c r="O72" s="173">
        <f>SUM(O73:O79)</f>
        <v>0.02</v>
      </c>
      <c r="P72" s="173"/>
      <c r="Q72" s="173">
        <f>SUM(Q73:Q79)</f>
        <v>0</v>
      </c>
      <c r="R72" s="173"/>
      <c r="S72" s="173"/>
      <c r="T72" s="174"/>
      <c r="U72" s="168"/>
      <c r="V72" s="168">
        <f>SUM(V73:V79)</f>
        <v>2.23</v>
      </c>
      <c r="W72" s="168"/>
      <c r="X72" s="168"/>
      <c r="AG72" t="s">
        <v>147</v>
      </c>
    </row>
    <row r="73" spans="1:60" ht="22.5" outlineLevel="1" x14ac:dyDescent="0.2">
      <c r="A73" s="182">
        <v>24</v>
      </c>
      <c r="B73" s="183" t="s">
        <v>380</v>
      </c>
      <c r="C73" s="193" t="s">
        <v>381</v>
      </c>
      <c r="D73" s="184" t="s">
        <v>150</v>
      </c>
      <c r="E73" s="185">
        <v>1</v>
      </c>
      <c r="F73" s="186"/>
      <c r="G73" s="187">
        <f t="shared" ref="G73:G78" si="0">ROUND(E73*F73,2)</f>
        <v>0</v>
      </c>
      <c r="H73" s="186"/>
      <c r="I73" s="187">
        <f t="shared" ref="I73:I78" si="1">ROUND(E73*H73,2)</f>
        <v>0</v>
      </c>
      <c r="J73" s="186"/>
      <c r="K73" s="187">
        <f t="shared" ref="K73:K78" si="2">ROUND(E73*J73,2)</f>
        <v>0</v>
      </c>
      <c r="L73" s="187">
        <v>21</v>
      </c>
      <c r="M73" s="187">
        <f t="shared" ref="M73:M78" si="3">G73*(1+L73/100)</f>
        <v>0</v>
      </c>
      <c r="N73" s="187">
        <v>0</v>
      </c>
      <c r="O73" s="187">
        <f t="shared" ref="O73:O78" si="4">ROUND(E73*N73,2)</f>
        <v>0</v>
      </c>
      <c r="P73" s="187">
        <v>0</v>
      </c>
      <c r="Q73" s="187">
        <f t="shared" ref="Q73:Q78" si="5">ROUND(E73*P73,2)</f>
        <v>0</v>
      </c>
      <c r="R73" s="187" t="s">
        <v>382</v>
      </c>
      <c r="S73" s="187" t="s">
        <v>152</v>
      </c>
      <c r="T73" s="188" t="s">
        <v>225</v>
      </c>
      <c r="U73" s="164">
        <v>1.45</v>
      </c>
      <c r="V73" s="164">
        <f t="shared" ref="V73:V78" si="6">ROUND(E73*U73,2)</f>
        <v>1.45</v>
      </c>
      <c r="W73" s="164"/>
      <c r="X73" s="164" t="s">
        <v>153</v>
      </c>
      <c r="Y73" s="154"/>
      <c r="Z73" s="154"/>
      <c r="AA73" s="154"/>
      <c r="AB73" s="154"/>
      <c r="AC73" s="154"/>
      <c r="AD73" s="154"/>
      <c r="AE73" s="154"/>
      <c r="AF73" s="154"/>
      <c r="AG73" s="154" t="s">
        <v>383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82">
        <v>25</v>
      </c>
      <c r="B74" s="183" t="s">
        <v>384</v>
      </c>
      <c r="C74" s="193" t="s">
        <v>385</v>
      </c>
      <c r="D74" s="184" t="s">
        <v>150</v>
      </c>
      <c r="E74" s="185">
        <v>1</v>
      </c>
      <c r="F74" s="186"/>
      <c r="G74" s="187">
        <f t="shared" si="0"/>
        <v>0</v>
      </c>
      <c r="H74" s="186"/>
      <c r="I74" s="187">
        <f t="shared" si="1"/>
        <v>0</v>
      </c>
      <c r="J74" s="186"/>
      <c r="K74" s="187">
        <f t="shared" si="2"/>
        <v>0</v>
      </c>
      <c r="L74" s="187">
        <v>21</v>
      </c>
      <c r="M74" s="187">
        <f t="shared" si="3"/>
        <v>0</v>
      </c>
      <c r="N74" s="187">
        <v>0</v>
      </c>
      <c r="O74" s="187">
        <f t="shared" si="4"/>
        <v>0</v>
      </c>
      <c r="P74" s="187">
        <v>0</v>
      </c>
      <c r="Q74" s="187">
        <f t="shared" si="5"/>
        <v>0</v>
      </c>
      <c r="R74" s="187" t="s">
        <v>382</v>
      </c>
      <c r="S74" s="187" t="s">
        <v>152</v>
      </c>
      <c r="T74" s="188" t="s">
        <v>225</v>
      </c>
      <c r="U74" s="164">
        <v>0.77500000000000002</v>
      </c>
      <c r="V74" s="164">
        <f t="shared" si="6"/>
        <v>0.78</v>
      </c>
      <c r="W74" s="164"/>
      <c r="X74" s="164" t="s">
        <v>153</v>
      </c>
      <c r="Y74" s="154"/>
      <c r="Z74" s="154"/>
      <c r="AA74" s="154"/>
      <c r="AB74" s="154"/>
      <c r="AC74" s="154"/>
      <c r="AD74" s="154"/>
      <c r="AE74" s="154"/>
      <c r="AF74" s="154"/>
      <c r="AG74" s="154" t="s">
        <v>383</v>
      </c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82">
        <v>26</v>
      </c>
      <c r="B75" s="183" t="s">
        <v>523</v>
      </c>
      <c r="C75" s="193" t="s">
        <v>524</v>
      </c>
      <c r="D75" s="184" t="s">
        <v>172</v>
      </c>
      <c r="E75" s="185">
        <v>2</v>
      </c>
      <c r="F75" s="186"/>
      <c r="G75" s="187">
        <f t="shared" si="0"/>
        <v>0</v>
      </c>
      <c r="H75" s="186"/>
      <c r="I75" s="187">
        <f t="shared" si="1"/>
        <v>0</v>
      </c>
      <c r="J75" s="186"/>
      <c r="K75" s="187">
        <f t="shared" si="2"/>
        <v>0</v>
      </c>
      <c r="L75" s="187">
        <v>21</v>
      </c>
      <c r="M75" s="187">
        <f t="shared" si="3"/>
        <v>0</v>
      </c>
      <c r="N75" s="187">
        <v>0</v>
      </c>
      <c r="O75" s="187">
        <f t="shared" si="4"/>
        <v>0</v>
      </c>
      <c r="P75" s="187">
        <v>0</v>
      </c>
      <c r="Q75" s="187">
        <f t="shared" si="5"/>
        <v>0</v>
      </c>
      <c r="R75" s="187"/>
      <c r="S75" s="187" t="s">
        <v>247</v>
      </c>
      <c r="T75" s="188" t="s">
        <v>225</v>
      </c>
      <c r="U75" s="164">
        <v>0</v>
      </c>
      <c r="V75" s="164">
        <f t="shared" si="6"/>
        <v>0</v>
      </c>
      <c r="W75" s="164"/>
      <c r="X75" s="164" t="s">
        <v>153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154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ht="22.5" outlineLevel="1" x14ac:dyDescent="0.2">
      <c r="A76" s="182">
        <v>27</v>
      </c>
      <c r="B76" s="183" t="s">
        <v>386</v>
      </c>
      <c r="C76" s="193" t="s">
        <v>387</v>
      </c>
      <c r="D76" s="184" t="s">
        <v>150</v>
      </c>
      <c r="E76" s="185">
        <v>1</v>
      </c>
      <c r="F76" s="186"/>
      <c r="G76" s="187">
        <f t="shared" si="0"/>
        <v>0</v>
      </c>
      <c r="H76" s="186"/>
      <c r="I76" s="187">
        <f t="shared" si="1"/>
        <v>0</v>
      </c>
      <c r="J76" s="186"/>
      <c r="K76" s="187">
        <f t="shared" si="2"/>
        <v>0</v>
      </c>
      <c r="L76" s="187">
        <v>21</v>
      </c>
      <c r="M76" s="187">
        <f t="shared" si="3"/>
        <v>0</v>
      </c>
      <c r="N76" s="187">
        <v>8.0000000000000004E-4</v>
      </c>
      <c r="O76" s="187">
        <f t="shared" si="4"/>
        <v>0</v>
      </c>
      <c r="P76" s="187">
        <v>0</v>
      </c>
      <c r="Q76" s="187">
        <f t="shared" si="5"/>
        <v>0</v>
      </c>
      <c r="R76" s="187" t="s">
        <v>362</v>
      </c>
      <c r="S76" s="187" t="s">
        <v>316</v>
      </c>
      <c r="T76" s="188" t="s">
        <v>225</v>
      </c>
      <c r="U76" s="164">
        <v>0</v>
      </c>
      <c r="V76" s="164">
        <f t="shared" si="6"/>
        <v>0</v>
      </c>
      <c r="W76" s="164"/>
      <c r="X76" s="164" t="s">
        <v>363</v>
      </c>
      <c r="Y76" s="154"/>
      <c r="Z76" s="154"/>
      <c r="AA76" s="154"/>
      <c r="AB76" s="154"/>
      <c r="AC76" s="154"/>
      <c r="AD76" s="154"/>
      <c r="AE76" s="154"/>
      <c r="AF76" s="154"/>
      <c r="AG76" s="154" t="s">
        <v>388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75">
        <v>28</v>
      </c>
      <c r="B77" s="176" t="s">
        <v>389</v>
      </c>
      <c r="C77" s="194" t="s">
        <v>390</v>
      </c>
      <c r="D77" s="177" t="s">
        <v>150</v>
      </c>
      <c r="E77" s="178">
        <v>1</v>
      </c>
      <c r="F77" s="179"/>
      <c r="G77" s="180">
        <f t="shared" si="0"/>
        <v>0</v>
      </c>
      <c r="H77" s="179"/>
      <c r="I77" s="180">
        <f t="shared" si="1"/>
        <v>0</v>
      </c>
      <c r="J77" s="179"/>
      <c r="K77" s="180">
        <f t="shared" si="2"/>
        <v>0</v>
      </c>
      <c r="L77" s="180">
        <v>21</v>
      </c>
      <c r="M77" s="180">
        <f t="shared" si="3"/>
        <v>0</v>
      </c>
      <c r="N77" s="180">
        <v>1.9E-2</v>
      </c>
      <c r="O77" s="180">
        <f t="shared" si="4"/>
        <v>0.02</v>
      </c>
      <c r="P77" s="180">
        <v>0</v>
      </c>
      <c r="Q77" s="180">
        <f t="shared" si="5"/>
        <v>0</v>
      </c>
      <c r="R77" s="180" t="s">
        <v>362</v>
      </c>
      <c r="S77" s="180" t="s">
        <v>152</v>
      </c>
      <c r="T77" s="181" t="s">
        <v>225</v>
      </c>
      <c r="U77" s="164">
        <v>0</v>
      </c>
      <c r="V77" s="164">
        <f t="shared" si="6"/>
        <v>0</v>
      </c>
      <c r="W77" s="164"/>
      <c r="X77" s="164" t="s">
        <v>363</v>
      </c>
      <c r="Y77" s="154"/>
      <c r="Z77" s="154"/>
      <c r="AA77" s="154"/>
      <c r="AB77" s="154"/>
      <c r="AC77" s="154"/>
      <c r="AD77" s="154"/>
      <c r="AE77" s="154"/>
      <c r="AF77" s="154"/>
      <c r="AG77" s="154" t="s">
        <v>388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61">
        <v>29</v>
      </c>
      <c r="B78" s="162" t="s">
        <v>391</v>
      </c>
      <c r="C78" s="196" t="s">
        <v>392</v>
      </c>
      <c r="D78" s="163" t="s">
        <v>0</v>
      </c>
      <c r="E78" s="190"/>
      <c r="F78" s="165"/>
      <c r="G78" s="164">
        <f t="shared" si="0"/>
        <v>0</v>
      </c>
      <c r="H78" s="165"/>
      <c r="I78" s="164">
        <f t="shared" si="1"/>
        <v>0</v>
      </c>
      <c r="J78" s="165"/>
      <c r="K78" s="164">
        <f t="shared" si="2"/>
        <v>0</v>
      </c>
      <c r="L78" s="164">
        <v>21</v>
      </c>
      <c r="M78" s="164">
        <f t="shared" si="3"/>
        <v>0</v>
      </c>
      <c r="N78" s="164">
        <v>0</v>
      </c>
      <c r="O78" s="164">
        <f t="shared" si="4"/>
        <v>0</v>
      </c>
      <c r="P78" s="164">
        <v>0</v>
      </c>
      <c r="Q78" s="164">
        <f t="shared" si="5"/>
        <v>0</v>
      </c>
      <c r="R78" s="164" t="s">
        <v>382</v>
      </c>
      <c r="S78" s="164" t="s">
        <v>152</v>
      </c>
      <c r="T78" s="164" t="s">
        <v>152</v>
      </c>
      <c r="U78" s="164">
        <v>0</v>
      </c>
      <c r="V78" s="164">
        <f t="shared" si="6"/>
        <v>0</v>
      </c>
      <c r="W78" s="164"/>
      <c r="X78" s="164" t="s">
        <v>323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324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61"/>
      <c r="B79" s="162"/>
      <c r="C79" s="258" t="s">
        <v>393</v>
      </c>
      <c r="D79" s="259"/>
      <c r="E79" s="259"/>
      <c r="F79" s="259"/>
      <c r="G79" s="259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54"/>
      <c r="Z79" s="154"/>
      <c r="AA79" s="154"/>
      <c r="AB79" s="154"/>
      <c r="AC79" s="154"/>
      <c r="AD79" s="154"/>
      <c r="AE79" s="154"/>
      <c r="AF79" s="154"/>
      <c r="AG79" s="154" t="s">
        <v>162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x14ac:dyDescent="0.2">
      <c r="A80" s="169" t="s">
        <v>146</v>
      </c>
      <c r="B80" s="170" t="s">
        <v>108</v>
      </c>
      <c r="C80" s="192" t="s">
        <v>109</v>
      </c>
      <c r="D80" s="171"/>
      <c r="E80" s="172"/>
      <c r="F80" s="173"/>
      <c r="G80" s="173">
        <f>SUMIF(AG81:AG108,"&lt;&gt;NOR",G81:G108)</f>
        <v>0</v>
      </c>
      <c r="H80" s="173"/>
      <c r="I80" s="173">
        <f>SUM(I81:I108)</f>
        <v>0</v>
      </c>
      <c r="J80" s="173"/>
      <c r="K80" s="173">
        <f>SUM(K81:K108)</f>
        <v>0</v>
      </c>
      <c r="L80" s="173"/>
      <c r="M80" s="173">
        <f>SUM(M81:M108)</f>
        <v>0</v>
      </c>
      <c r="N80" s="173"/>
      <c r="O80" s="173">
        <f>SUM(O81:O108)</f>
        <v>4.0999999999999996</v>
      </c>
      <c r="P80" s="173"/>
      <c r="Q80" s="173">
        <f>SUM(Q81:Q108)</f>
        <v>0</v>
      </c>
      <c r="R80" s="173"/>
      <c r="S80" s="173"/>
      <c r="T80" s="174"/>
      <c r="U80" s="168"/>
      <c r="V80" s="168">
        <f>SUM(V81:V108)</f>
        <v>211.14000000000001</v>
      </c>
      <c r="W80" s="168"/>
      <c r="X80" s="168"/>
      <c r="AG80" t="s">
        <v>147</v>
      </c>
    </row>
    <row r="81" spans="1:60" ht="22.5" outlineLevel="1" x14ac:dyDescent="0.2">
      <c r="A81" s="175">
        <v>30</v>
      </c>
      <c r="B81" s="176" t="s">
        <v>525</v>
      </c>
      <c r="C81" s="194" t="s">
        <v>526</v>
      </c>
      <c r="D81" s="177" t="s">
        <v>172</v>
      </c>
      <c r="E81" s="178">
        <v>32.4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21</v>
      </c>
      <c r="M81" s="180">
        <f>G81*(1+L81/100)</f>
        <v>0</v>
      </c>
      <c r="N81" s="180">
        <v>2.0200000000000001E-3</v>
      </c>
      <c r="O81" s="180">
        <f>ROUND(E81*N81,2)</f>
        <v>7.0000000000000007E-2</v>
      </c>
      <c r="P81" s="180">
        <v>0</v>
      </c>
      <c r="Q81" s="180">
        <f>ROUND(E81*P81,2)</f>
        <v>0</v>
      </c>
      <c r="R81" s="180" t="s">
        <v>396</v>
      </c>
      <c r="S81" s="180" t="s">
        <v>152</v>
      </c>
      <c r="T81" s="181" t="s">
        <v>152</v>
      </c>
      <c r="U81" s="164">
        <v>0.23</v>
      </c>
      <c r="V81" s="164">
        <f>ROUND(E81*U81,2)</f>
        <v>7.45</v>
      </c>
      <c r="W81" s="164"/>
      <c r="X81" s="164" t="s">
        <v>153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154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195" t="s">
        <v>504</v>
      </c>
      <c r="D82" s="166"/>
      <c r="E82" s="167">
        <v>32.4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54"/>
      <c r="Z82" s="154"/>
      <c r="AA82" s="154"/>
      <c r="AB82" s="154"/>
      <c r="AC82" s="154"/>
      <c r="AD82" s="154"/>
      <c r="AE82" s="154"/>
      <c r="AF82" s="154"/>
      <c r="AG82" s="154" t="s">
        <v>164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ht="22.5" outlineLevel="1" x14ac:dyDescent="0.2">
      <c r="A83" s="175">
        <v>31</v>
      </c>
      <c r="B83" s="176" t="s">
        <v>474</v>
      </c>
      <c r="C83" s="194" t="s">
        <v>475</v>
      </c>
      <c r="D83" s="177" t="s">
        <v>172</v>
      </c>
      <c r="E83" s="178">
        <v>100.6</v>
      </c>
      <c r="F83" s="179"/>
      <c r="G83" s="180">
        <f>ROUND(E83*F83,2)</f>
        <v>0</v>
      </c>
      <c r="H83" s="179"/>
      <c r="I83" s="180">
        <f>ROUND(E83*H83,2)</f>
        <v>0</v>
      </c>
      <c r="J83" s="179"/>
      <c r="K83" s="180">
        <f>ROUND(E83*J83,2)</f>
        <v>0</v>
      </c>
      <c r="L83" s="180">
        <v>21</v>
      </c>
      <c r="M83" s="180">
        <f>G83*(1+L83/100)</f>
        <v>0</v>
      </c>
      <c r="N83" s="180">
        <v>3.1E-4</v>
      </c>
      <c r="O83" s="180">
        <f>ROUND(E83*N83,2)</f>
        <v>0.03</v>
      </c>
      <c r="P83" s="180">
        <v>0</v>
      </c>
      <c r="Q83" s="180">
        <f>ROUND(E83*P83,2)</f>
        <v>0</v>
      </c>
      <c r="R83" s="180" t="s">
        <v>396</v>
      </c>
      <c r="S83" s="180" t="s">
        <v>152</v>
      </c>
      <c r="T83" s="181" t="s">
        <v>152</v>
      </c>
      <c r="U83" s="164">
        <v>0.23599999999999999</v>
      </c>
      <c r="V83" s="164">
        <f>ROUND(E83*U83,2)</f>
        <v>23.74</v>
      </c>
      <c r="W83" s="164"/>
      <c r="X83" s="164" t="s">
        <v>153</v>
      </c>
      <c r="Y83" s="154"/>
      <c r="Z83" s="154"/>
      <c r="AA83" s="154"/>
      <c r="AB83" s="154"/>
      <c r="AC83" s="154"/>
      <c r="AD83" s="154"/>
      <c r="AE83" s="154"/>
      <c r="AF83" s="154"/>
      <c r="AG83" s="154" t="s">
        <v>383</v>
      </c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61"/>
      <c r="B84" s="162"/>
      <c r="C84" s="195" t="s">
        <v>505</v>
      </c>
      <c r="D84" s="166"/>
      <c r="E84" s="167">
        <v>17.5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54"/>
      <c r="Z84" s="154"/>
      <c r="AA84" s="154"/>
      <c r="AB84" s="154"/>
      <c r="AC84" s="154"/>
      <c r="AD84" s="154"/>
      <c r="AE84" s="154"/>
      <c r="AF84" s="154"/>
      <c r="AG84" s="154" t="s">
        <v>164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1"/>
      <c r="B85" s="162"/>
      <c r="C85" s="195" t="s">
        <v>506</v>
      </c>
      <c r="D85" s="166"/>
      <c r="E85" s="167">
        <v>28.8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54"/>
      <c r="Z85" s="154"/>
      <c r="AA85" s="154"/>
      <c r="AB85" s="154"/>
      <c r="AC85" s="154"/>
      <c r="AD85" s="154"/>
      <c r="AE85" s="154"/>
      <c r="AF85" s="154"/>
      <c r="AG85" s="154" t="s">
        <v>164</v>
      </c>
      <c r="AH85" s="154">
        <v>0</v>
      </c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1"/>
      <c r="B86" s="162"/>
      <c r="C86" s="195" t="s">
        <v>527</v>
      </c>
      <c r="D86" s="166"/>
      <c r="E86" s="167">
        <v>41.8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54"/>
      <c r="Z86" s="154"/>
      <c r="AA86" s="154"/>
      <c r="AB86" s="154"/>
      <c r="AC86" s="154"/>
      <c r="AD86" s="154"/>
      <c r="AE86" s="154"/>
      <c r="AF86" s="154"/>
      <c r="AG86" s="154" t="s">
        <v>164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1"/>
      <c r="B87" s="162"/>
      <c r="C87" s="195" t="s">
        <v>528</v>
      </c>
      <c r="D87" s="166"/>
      <c r="E87" s="167">
        <v>12.5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54"/>
      <c r="Z87" s="154"/>
      <c r="AA87" s="154"/>
      <c r="AB87" s="154"/>
      <c r="AC87" s="154"/>
      <c r="AD87" s="154"/>
      <c r="AE87" s="154"/>
      <c r="AF87" s="154"/>
      <c r="AG87" s="154" t="s">
        <v>164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ht="22.5" outlineLevel="1" x14ac:dyDescent="0.2">
      <c r="A88" s="175">
        <v>32</v>
      </c>
      <c r="B88" s="176" t="s">
        <v>529</v>
      </c>
      <c r="C88" s="194" t="s">
        <v>530</v>
      </c>
      <c r="D88" s="177" t="s">
        <v>172</v>
      </c>
      <c r="E88" s="178">
        <v>43.1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80">
        <v>3.2000000000000003E-4</v>
      </c>
      <c r="O88" s="180">
        <f>ROUND(E88*N88,2)</f>
        <v>0.01</v>
      </c>
      <c r="P88" s="180">
        <v>0</v>
      </c>
      <c r="Q88" s="180">
        <f>ROUND(E88*P88,2)</f>
        <v>0</v>
      </c>
      <c r="R88" s="180" t="s">
        <v>396</v>
      </c>
      <c r="S88" s="180" t="s">
        <v>152</v>
      </c>
      <c r="T88" s="181" t="s">
        <v>152</v>
      </c>
      <c r="U88" s="164">
        <v>0.377</v>
      </c>
      <c r="V88" s="164">
        <f>ROUND(E88*U88,2)</f>
        <v>16.25</v>
      </c>
      <c r="W88" s="164"/>
      <c r="X88" s="164" t="s">
        <v>153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154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61"/>
      <c r="B89" s="162"/>
      <c r="C89" s="195" t="s">
        <v>503</v>
      </c>
      <c r="D89" s="166"/>
      <c r="E89" s="167">
        <v>43.1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54"/>
      <c r="Z89" s="154"/>
      <c r="AA89" s="154"/>
      <c r="AB89" s="154"/>
      <c r="AC89" s="154"/>
      <c r="AD89" s="154"/>
      <c r="AE89" s="154"/>
      <c r="AF89" s="154"/>
      <c r="AG89" s="154" t="s">
        <v>164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82">
        <v>33</v>
      </c>
      <c r="B90" s="183" t="s">
        <v>477</v>
      </c>
      <c r="C90" s="193" t="s">
        <v>478</v>
      </c>
      <c r="D90" s="184" t="s">
        <v>172</v>
      </c>
      <c r="E90" s="185">
        <v>176.1</v>
      </c>
      <c r="F90" s="186"/>
      <c r="G90" s="187">
        <f>ROUND(E90*F90,2)</f>
        <v>0</v>
      </c>
      <c r="H90" s="186"/>
      <c r="I90" s="187">
        <f>ROUND(E90*H90,2)</f>
        <v>0</v>
      </c>
      <c r="J90" s="186"/>
      <c r="K90" s="187">
        <f>ROUND(E90*J90,2)</f>
        <v>0</v>
      </c>
      <c r="L90" s="187">
        <v>21</v>
      </c>
      <c r="M90" s="187">
        <f>G90*(1+L90/100)</f>
        <v>0</v>
      </c>
      <c r="N90" s="187">
        <v>0</v>
      </c>
      <c r="O90" s="187">
        <f>ROUND(E90*N90,2)</f>
        <v>0</v>
      </c>
      <c r="P90" s="187">
        <v>0</v>
      </c>
      <c r="Q90" s="187">
        <f>ROUND(E90*P90,2)</f>
        <v>0</v>
      </c>
      <c r="R90" s="187" t="s">
        <v>396</v>
      </c>
      <c r="S90" s="187" t="s">
        <v>152</v>
      </c>
      <c r="T90" s="188" t="s">
        <v>152</v>
      </c>
      <c r="U90" s="164">
        <v>0.154</v>
      </c>
      <c r="V90" s="164">
        <f>ROUND(E90*U90,2)</f>
        <v>27.12</v>
      </c>
      <c r="W90" s="164"/>
      <c r="X90" s="164" t="s">
        <v>153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154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ht="22.5" outlineLevel="1" x14ac:dyDescent="0.2">
      <c r="A91" s="175">
        <v>34</v>
      </c>
      <c r="B91" s="176" t="s">
        <v>394</v>
      </c>
      <c r="C91" s="194" t="s">
        <v>395</v>
      </c>
      <c r="D91" s="177" t="s">
        <v>167</v>
      </c>
      <c r="E91" s="178">
        <v>131.58000000000001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21</v>
      </c>
      <c r="M91" s="180">
        <f>G91*(1+L91/100)</f>
        <v>0</v>
      </c>
      <c r="N91" s="180">
        <v>4.7499999999999999E-3</v>
      </c>
      <c r="O91" s="180">
        <f>ROUND(E91*N91,2)</f>
        <v>0.63</v>
      </c>
      <c r="P91" s="180">
        <v>0</v>
      </c>
      <c r="Q91" s="180">
        <f>ROUND(E91*P91,2)</f>
        <v>0</v>
      </c>
      <c r="R91" s="180" t="s">
        <v>396</v>
      </c>
      <c r="S91" s="180" t="s">
        <v>152</v>
      </c>
      <c r="T91" s="181" t="s">
        <v>152</v>
      </c>
      <c r="U91" s="164">
        <v>0.97799999999999998</v>
      </c>
      <c r="V91" s="164">
        <f>ROUND(E91*U91,2)</f>
        <v>128.69</v>
      </c>
      <c r="W91" s="164"/>
      <c r="X91" s="164" t="s">
        <v>153</v>
      </c>
      <c r="Y91" s="154"/>
      <c r="Z91" s="154"/>
      <c r="AA91" s="154"/>
      <c r="AB91" s="154"/>
      <c r="AC91" s="154"/>
      <c r="AD91" s="154"/>
      <c r="AE91" s="154"/>
      <c r="AF91" s="154"/>
      <c r="AG91" s="154" t="s">
        <v>383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61"/>
      <c r="B92" s="162"/>
      <c r="C92" s="195" t="s">
        <v>509</v>
      </c>
      <c r="D92" s="166"/>
      <c r="E92" s="167">
        <v>22.25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54"/>
      <c r="Z92" s="154"/>
      <c r="AA92" s="154"/>
      <c r="AB92" s="154"/>
      <c r="AC92" s="154"/>
      <c r="AD92" s="154"/>
      <c r="AE92" s="154"/>
      <c r="AF92" s="154"/>
      <c r="AG92" s="154" t="s">
        <v>164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61"/>
      <c r="B93" s="162"/>
      <c r="C93" s="195" t="s">
        <v>510</v>
      </c>
      <c r="D93" s="166"/>
      <c r="E93" s="167">
        <v>25.5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54"/>
      <c r="Z93" s="154"/>
      <c r="AA93" s="154"/>
      <c r="AB93" s="154"/>
      <c r="AC93" s="154"/>
      <c r="AD93" s="154"/>
      <c r="AE93" s="154"/>
      <c r="AF93" s="154"/>
      <c r="AG93" s="154" t="s">
        <v>164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1"/>
      <c r="B94" s="162"/>
      <c r="C94" s="195" t="s">
        <v>511</v>
      </c>
      <c r="D94" s="166"/>
      <c r="E94" s="167">
        <v>13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54"/>
      <c r="Z94" s="154"/>
      <c r="AA94" s="154"/>
      <c r="AB94" s="154"/>
      <c r="AC94" s="154"/>
      <c r="AD94" s="154"/>
      <c r="AE94" s="154"/>
      <c r="AF94" s="154"/>
      <c r="AG94" s="154" t="s">
        <v>164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61"/>
      <c r="B95" s="162"/>
      <c r="C95" s="195" t="s">
        <v>512</v>
      </c>
      <c r="D95" s="166"/>
      <c r="E95" s="167">
        <v>60.3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54"/>
      <c r="Z95" s="154"/>
      <c r="AA95" s="154"/>
      <c r="AB95" s="154"/>
      <c r="AC95" s="154"/>
      <c r="AD95" s="154"/>
      <c r="AE95" s="154"/>
      <c r="AF95" s="154"/>
      <c r="AG95" s="154" t="s">
        <v>164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61"/>
      <c r="B96" s="162"/>
      <c r="C96" s="195" t="s">
        <v>513</v>
      </c>
      <c r="D96" s="166"/>
      <c r="E96" s="167">
        <v>10.53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54"/>
      <c r="Z96" s="154"/>
      <c r="AA96" s="154"/>
      <c r="AB96" s="154"/>
      <c r="AC96" s="154"/>
      <c r="AD96" s="154"/>
      <c r="AE96" s="154"/>
      <c r="AF96" s="154"/>
      <c r="AG96" s="154" t="s">
        <v>164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ht="33.75" outlineLevel="1" x14ac:dyDescent="0.2">
      <c r="A97" s="182">
        <v>35</v>
      </c>
      <c r="B97" s="183" t="s">
        <v>397</v>
      </c>
      <c r="C97" s="193" t="s">
        <v>398</v>
      </c>
      <c r="D97" s="184" t="s">
        <v>172</v>
      </c>
      <c r="E97" s="185">
        <v>30</v>
      </c>
      <c r="F97" s="186"/>
      <c r="G97" s="187">
        <f>ROUND(E97*F97,2)</f>
        <v>0</v>
      </c>
      <c r="H97" s="186"/>
      <c r="I97" s="187">
        <f>ROUND(E97*H97,2)</f>
        <v>0</v>
      </c>
      <c r="J97" s="186"/>
      <c r="K97" s="187">
        <f>ROUND(E97*J97,2)</f>
        <v>0</v>
      </c>
      <c r="L97" s="187">
        <v>21</v>
      </c>
      <c r="M97" s="187">
        <f>G97*(1+L97/100)</f>
        <v>0</v>
      </c>
      <c r="N97" s="187">
        <v>1.3999999999999999E-4</v>
      </c>
      <c r="O97" s="187">
        <f>ROUND(E97*N97,2)</f>
        <v>0</v>
      </c>
      <c r="P97" s="187">
        <v>0</v>
      </c>
      <c r="Q97" s="187">
        <f>ROUND(E97*P97,2)</f>
        <v>0</v>
      </c>
      <c r="R97" s="187" t="s">
        <v>396</v>
      </c>
      <c r="S97" s="187" t="s">
        <v>152</v>
      </c>
      <c r="T97" s="188" t="s">
        <v>152</v>
      </c>
      <c r="U97" s="164">
        <v>0.15</v>
      </c>
      <c r="V97" s="164">
        <f>ROUND(E97*U97,2)</f>
        <v>4.5</v>
      </c>
      <c r="W97" s="164"/>
      <c r="X97" s="164" t="s">
        <v>153</v>
      </c>
      <c r="Y97" s="154"/>
      <c r="Z97" s="154"/>
      <c r="AA97" s="154"/>
      <c r="AB97" s="154"/>
      <c r="AC97" s="154"/>
      <c r="AD97" s="154"/>
      <c r="AE97" s="154"/>
      <c r="AF97" s="154"/>
      <c r="AG97" s="154" t="s">
        <v>383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33.75" outlineLevel="1" x14ac:dyDescent="0.2">
      <c r="A98" s="175">
        <v>36</v>
      </c>
      <c r="B98" s="176" t="s">
        <v>531</v>
      </c>
      <c r="C98" s="194" t="s">
        <v>532</v>
      </c>
      <c r="D98" s="177" t="s">
        <v>172</v>
      </c>
      <c r="E98" s="178">
        <v>14.8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80">
        <v>1.4999999999999999E-4</v>
      </c>
      <c r="O98" s="180">
        <f>ROUND(E98*N98,2)</f>
        <v>0</v>
      </c>
      <c r="P98" s="180">
        <v>0</v>
      </c>
      <c r="Q98" s="180">
        <f>ROUND(E98*P98,2)</f>
        <v>0</v>
      </c>
      <c r="R98" s="180" t="s">
        <v>396</v>
      </c>
      <c r="S98" s="180" t="s">
        <v>152</v>
      </c>
      <c r="T98" s="181" t="s">
        <v>152</v>
      </c>
      <c r="U98" s="164">
        <v>0.15</v>
      </c>
      <c r="V98" s="164">
        <f>ROUND(E98*U98,2)</f>
        <v>2.2200000000000002</v>
      </c>
      <c r="W98" s="164"/>
      <c r="X98" s="164" t="s">
        <v>153</v>
      </c>
      <c r="Y98" s="154"/>
      <c r="Z98" s="154"/>
      <c r="AA98" s="154"/>
      <c r="AB98" s="154"/>
      <c r="AC98" s="154"/>
      <c r="AD98" s="154"/>
      <c r="AE98" s="154"/>
      <c r="AF98" s="154"/>
      <c r="AG98" s="154" t="s">
        <v>154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61"/>
      <c r="B99" s="162"/>
      <c r="C99" s="195" t="s">
        <v>533</v>
      </c>
      <c r="D99" s="166"/>
      <c r="E99" s="167">
        <v>14.8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54"/>
      <c r="Z99" s="154"/>
      <c r="AA99" s="154"/>
      <c r="AB99" s="154"/>
      <c r="AC99" s="154"/>
      <c r="AD99" s="154"/>
      <c r="AE99" s="154"/>
      <c r="AF99" s="154"/>
      <c r="AG99" s="154" t="s">
        <v>164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ht="33.75" outlineLevel="1" x14ac:dyDescent="0.2">
      <c r="A100" s="175">
        <v>37</v>
      </c>
      <c r="B100" s="176" t="s">
        <v>534</v>
      </c>
      <c r="C100" s="194" t="s">
        <v>535</v>
      </c>
      <c r="D100" s="177" t="s">
        <v>167</v>
      </c>
      <c r="E100" s="178">
        <v>1.8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1.2E-2</v>
      </c>
      <c r="O100" s="180">
        <f>ROUND(E100*N100,2)</f>
        <v>0.02</v>
      </c>
      <c r="P100" s="180">
        <v>0</v>
      </c>
      <c r="Q100" s="180">
        <f>ROUND(E100*P100,2)</f>
        <v>0</v>
      </c>
      <c r="R100" s="180" t="s">
        <v>522</v>
      </c>
      <c r="S100" s="180" t="s">
        <v>152</v>
      </c>
      <c r="T100" s="181" t="s">
        <v>152</v>
      </c>
      <c r="U100" s="164">
        <v>0.05</v>
      </c>
      <c r="V100" s="164">
        <f>ROUND(E100*U100,2)</f>
        <v>0.09</v>
      </c>
      <c r="W100" s="164"/>
      <c r="X100" s="164" t="s">
        <v>153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154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61"/>
      <c r="B101" s="162"/>
      <c r="C101" s="195" t="s">
        <v>536</v>
      </c>
      <c r="D101" s="166"/>
      <c r="E101" s="167">
        <v>1.8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164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75">
        <v>38</v>
      </c>
      <c r="B102" s="176" t="s">
        <v>537</v>
      </c>
      <c r="C102" s="194" t="s">
        <v>538</v>
      </c>
      <c r="D102" s="177" t="s">
        <v>539</v>
      </c>
      <c r="E102" s="178">
        <v>5.4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80">
        <v>5.2999999999999998E-4</v>
      </c>
      <c r="O102" s="180">
        <f>ROUND(E102*N102,2)</f>
        <v>0</v>
      </c>
      <c r="P102" s="180">
        <v>0</v>
      </c>
      <c r="Q102" s="180">
        <f>ROUND(E102*P102,2)</f>
        <v>0</v>
      </c>
      <c r="R102" s="180" t="s">
        <v>522</v>
      </c>
      <c r="S102" s="180" t="s">
        <v>152</v>
      </c>
      <c r="T102" s="181" t="s">
        <v>152</v>
      </c>
      <c r="U102" s="164">
        <v>0.2</v>
      </c>
      <c r="V102" s="164">
        <f>ROUND(E102*U102,2)</f>
        <v>1.08</v>
      </c>
      <c r="W102" s="164"/>
      <c r="X102" s="164" t="s">
        <v>153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154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61"/>
      <c r="B103" s="162"/>
      <c r="C103" s="195" t="s">
        <v>540</v>
      </c>
      <c r="D103" s="166"/>
      <c r="E103" s="167">
        <v>5.4</v>
      </c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164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82">
        <v>39</v>
      </c>
      <c r="B104" s="183" t="s">
        <v>541</v>
      </c>
      <c r="C104" s="193" t="s">
        <v>542</v>
      </c>
      <c r="D104" s="184" t="s">
        <v>167</v>
      </c>
      <c r="E104" s="185">
        <v>1.8</v>
      </c>
      <c r="F104" s="186"/>
      <c r="G104" s="187">
        <f>ROUND(E104*F104,2)</f>
        <v>0</v>
      </c>
      <c r="H104" s="186"/>
      <c r="I104" s="187">
        <f>ROUND(E104*H104,2)</f>
        <v>0</v>
      </c>
      <c r="J104" s="186"/>
      <c r="K104" s="187">
        <f>ROUND(E104*J104,2)</f>
        <v>0</v>
      </c>
      <c r="L104" s="187">
        <v>21</v>
      </c>
      <c r="M104" s="187">
        <f>G104*(1+L104/100)</f>
        <v>0</v>
      </c>
      <c r="N104" s="187">
        <v>0</v>
      </c>
      <c r="O104" s="187">
        <f>ROUND(E104*N104,2)</f>
        <v>0</v>
      </c>
      <c r="P104" s="187">
        <v>0</v>
      </c>
      <c r="Q104" s="187">
        <f>ROUND(E104*P104,2)</f>
        <v>0</v>
      </c>
      <c r="R104" s="187"/>
      <c r="S104" s="187" t="s">
        <v>247</v>
      </c>
      <c r="T104" s="188" t="s">
        <v>225</v>
      </c>
      <c r="U104" s="164">
        <v>0</v>
      </c>
      <c r="V104" s="164">
        <f>ROUND(E104*U104,2)</f>
        <v>0</v>
      </c>
      <c r="W104" s="164"/>
      <c r="X104" s="164" t="s">
        <v>153</v>
      </c>
      <c r="Y104" s="154"/>
      <c r="Z104" s="154"/>
      <c r="AA104" s="154"/>
      <c r="AB104" s="154"/>
      <c r="AC104" s="154"/>
      <c r="AD104" s="154"/>
      <c r="AE104" s="154"/>
      <c r="AF104" s="154"/>
      <c r="AG104" s="154" t="s">
        <v>154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ht="22.5" outlineLevel="1" x14ac:dyDescent="0.2">
      <c r="A105" s="175">
        <v>40</v>
      </c>
      <c r="B105" s="176" t="s">
        <v>399</v>
      </c>
      <c r="C105" s="194" t="s">
        <v>400</v>
      </c>
      <c r="D105" s="177" t="s">
        <v>167</v>
      </c>
      <c r="E105" s="178">
        <v>173.7945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1.9199999999999998E-2</v>
      </c>
      <c r="O105" s="180">
        <f>ROUND(E105*N105,2)</f>
        <v>3.34</v>
      </c>
      <c r="P105" s="180">
        <v>0</v>
      </c>
      <c r="Q105" s="180">
        <f>ROUND(E105*P105,2)</f>
        <v>0</v>
      </c>
      <c r="R105" s="180" t="s">
        <v>362</v>
      </c>
      <c r="S105" s="180" t="s">
        <v>152</v>
      </c>
      <c r="T105" s="181" t="s">
        <v>225</v>
      </c>
      <c r="U105" s="164">
        <v>0</v>
      </c>
      <c r="V105" s="164">
        <f>ROUND(E105*U105,2)</f>
        <v>0</v>
      </c>
      <c r="W105" s="164"/>
      <c r="X105" s="164" t="s">
        <v>363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388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61"/>
      <c r="B106" s="162"/>
      <c r="C106" s="195" t="s">
        <v>543</v>
      </c>
      <c r="D106" s="166"/>
      <c r="E106" s="167">
        <v>173.7945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164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61">
        <v>41</v>
      </c>
      <c r="B107" s="162" t="s">
        <v>402</v>
      </c>
      <c r="C107" s="196" t="s">
        <v>403</v>
      </c>
      <c r="D107" s="163" t="s">
        <v>0</v>
      </c>
      <c r="E107" s="190"/>
      <c r="F107" s="165"/>
      <c r="G107" s="164">
        <f>ROUND(E107*F107,2)</f>
        <v>0</v>
      </c>
      <c r="H107" s="165"/>
      <c r="I107" s="164">
        <f>ROUND(E107*H107,2)</f>
        <v>0</v>
      </c>
      <c r="J107" s="165"/>
      <c r="K107" s="164">
        <f>ROUND(E107*J107,2)</f>
        <v>0</v>
      </c>
      <c r="L107" s="164">
        <v>21</v>
      </c>
      <c r="M107" s="164">
        <f>G107*(1+L107/100)</f>
        <v>0</v>
      </c>
      <c r="N107" s="164">
        <v>0</v>
      </c>
      <c r="O107" s="164">
        <f>ROUND(E107*N107,2)</f>
        <v>0</v>
      </c>
      <c r="P107" s="164">
        <v>0</v>
      </c>
      <c r="Q107" s="164">
        <f>ROUND(E107*P107,2)</f>
        <v>0</v>
      </c>
      <c r="R107" s="164" t="s">
        <v>396</v>
      </c>
      <c r="S107" s="164" t="s">
        <v>152</v>
      </c>
      <c r="T107" s="164" t="s">
        <v>152</v>
      </c>
      <c r="U107" s="164">
        <v>0</v>
      </c>
      <c r="V107" s="164">
        <f>ROUND(E107*U107,2)</f>
        <v>0</v>
      </c>
      <c r="W107" s="164"/>
      <c r="X107" s="164" t="s">
        <v>323</v>
      </c>
      <c r="Y107" s="154"/>
      <c r="Z107" s="154"/>
      <c r="AA107" s="154"/>
      <c r="AB107" s="154"/>
      <c r="AC107" s="154"/>
      <c r="AD107" s="154"/>
      <c r="AE107" s="154"/>
      <c r="AF107" s="154"/>
      <c r="AG107" s="154" t="s">
        <v>324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61"/>
      <c r="B108" s="162"/>
      <c r="C108" s="258" t="s">
        <v>393</v>
      </c>
      <c r="D108" s="259"/>
      <c r="E108" s="259"/>
      <c r="F108" s="259"/>
      <c r="G108" s="259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162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x14ac:dyDescent="0.2">
      <c r="A109" s="169" t="s">
        <v>146</v>
      </c>
      <c r="B109" s="170" t="s">
        <v>112</v>
      </c>
      <c r="C109" s="192" t="s">
        <v>113</v>
      </c>
      <c r="D109" s="171"/>
      <c r="E109" s="172"/>
      <c r="F109" s="173"/>
      <c r="G109" s="173">
        <f>SUMIF(AG110:AG113,"&lt;&gt;NOR",G110:G113)</f>
        <v>0</v>
      </c>
      <c r="H109" s="173"/>
      <c r="I109" s="173">
        <f>SUM(I110:I113)</f>
        <v>0</v>
      </c>
      <c r="J109" s="173"/>
      <c r="K109" s="173">
        <f>SUM(K110:K113)</f>
        <v>0</v>
      </c>
      <c r="L109" s="173"/>
      <c r="M109" s="173">
        <f>SUM(M110:M113)</f>
        <v>0</v>
      </c>
      <c r="N109" s="173"/>
      <c r="O109" s="173">
        <f>SUM(O110:O113)</f>
        <v>0.02</v>
      </c>
      <c r="P109" s="173"/>
      <c r="Q109" s="173">
        <f>SUM(Q110:Q113)</f>
        <v>0</v>
      </c>
      <c r="R109" s="173"/>
      <c r="S109" s="173"/>
      <c r="T109" s="174"/>
      <c r="U109" s="168"/>
      <c r="V109" s="168">
        <f>SUM(V110:V113)</f>
        <v>19.850000000000001</v>
      </c>
      <c r="W109" s="168"/>
      <c r="X109" s="168"/>
      <c r="AG109" t="s">
        <v>147</v>
      </c>
    </row>
    <row r="110" spans="1:60" outlineLevel="1" x14ac:dyDescent="0.2">
      <c r="A110" s="175">
        <v>42</v>
      </c>
      <c r="B110" s="176" t="s">
        <v>412</v>
      </c>
      <c r="C110" s="194" t="s">
        <v>413</v>
      </c>
      <c r="D110" s="177" t="s">
        <v>167</v>
      </c>
      <c r="E110" s="178">
        <v>49.265000000000001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80">
        <v>3.1E-4</v>
      </c>
      <c r="O110" s="180">
        <f>ROUND(E110*N110,2)</f>
        <v>0.02</v>
      </c>
      <c r="P110" s="180">
        <v>0</v>
      </c>
      <c r="Q110" s="180">
        <f>ROUND(E110*P110,2)</f>
        <v>0</v>
      </c>
      <c r="R110" s="180" t="s">
        <v>414</v>
      </c>
      <c r="S110" s="180" t="s">
        <v>152</v>
      </c>
      <c r="T110" s="181" t="s">
        <v>152</v>
      </c>
      <c r="U110" s="164">
        <v>0.40300000000000002</v>
      </c>
      <c r="V110" s="164">
        <f>ROUND(E110*U110,2)</f>
        <v>19.850000000000001</v>
      </c>
      <c r="W110" s="164"/>
      <c r="X110" s="164" t="s">
        <v>153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383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61"/>
      <c r="B111" s="162"/>
      <c r="C111" s="195" t="s">
        <v>544</v>
      </c>
      <c r="D111" s="166"/>
      <c r="E111" s="167">
        <v>25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164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61"/>
      <c r="B112" s="162"/>
      <c r="C112" s="195" t="s">
        <v>545</v>
      </c>
      <c r="D112" s="166"/>
      <c r="E112" s="167">
        <v>12.43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164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1"/>
      <c r="B113" s="162"/>
      <c r="C113" s="195" t="s">
        <v>546</v>
      </c>
      <c r="D113" s="166"/>
      <c r="E113" s="167">
        <v>11.835000000000001</v>
      </c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164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">
      <c r="A114" s="169" t="s">
        <v>146</v>
      </c>
      <c r="B114" s="170" t="s">
        <v>114</v>
      </c>
      <c r="C114" s="192" t="s">
        <v>115</v>
      </c>
      <c r="D114" s="171"/>
      <c r="E114" s="172"/>
      <c r="F114" s="173"/>
      <c r="G114" s="173">
        <f>SUMIF(AG115:AG124,"&lt;&gt;NOR",G115:G124)</f>
        <v>0</v>
      </c>
      <c r="H114" s="173"/>
      <c r="I114" s="173">
        <f>SUM(I115:I124)</f>
        <v>0</v>
      </c>
      <c r="J114" s="173"/>
      <c r="K114" s="173">
        <f>SUM(K115:K124)</f>
        <v>0</v>
      </c>
      <c r="L114" s="173"/>
      <c r="M114" s="173">
        <f>SUM(M115:M124)</f>
        <v>0</v>
      </c>
      <c r="N114" s="173"/>
      <c r="O114" s="173">
        <f>SUM(O115:O124)</f>
        <v>0.32</v>
      </c>
      <c r="P114" s="173"/>
      <c r="Q114" s="173">
        <f>SUM(Q115:Q124)</f>
        <v>0</v>
      </c>
      <c r="R114" s="173"/>
      <c r="S114" s="173"/>
      <c r="T114" s="174"/>
      <c r="U114" s="168"/>
      <c r="V114" s="168">
        <f>SUM(V115:V124)</f>
        <v>70.31</v>
      </c>
      <c r="W114" s="168"/>
      <c r="X114" s="168"/>
      <c r="AG114" t="s">
        <v>147</v>
      </c>
    </row>
    <row r="115" spans="1:60" ht="22.5" outlineLevel="1" x14ac:dyDescent="0.2">
      <c r="A115" s="175">
        <v>43</v>
      </c>
      <c r="B115" s="176" t="s">
        <v>416</v>
      </c>
      <c r="C115" s="194" t="s">
        <v>417</v>
      </c>
      <c r="D115" s="177" t="s">
        <v>167</v>
      </c>
      <c r="E115" s="178">
        <v>395.42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6.4000000000000005E-4</v>
      </c>
      <c r="O115" s="180">
        <f>ROUND(E115*N115,2)</f>
        <v>0.25</v>
      </c>
      <c r="P115" s="180">
        <v>0</v>
      </c>
      <c r="Q115" s="180">
        <f>ROUND(E115*P115,2)</f>
        <v>0</v>
      </c>
      <c r="R115" s="180" t="s">
        <v>304</v>
      </c>
      <c r="S115" s="180" t="s">
        <v>152</v>
      </c>
      <c r="T115" s="181" t="s">
        <v>152</v>
      </c>
      <c r="U115" s="164">
        <v>0.13439999999999999</v>
      </c>
      <c r="V115" s="164">
        <f>ROUND(E115*U115,2)</f>
        <v>53.14</v>
      </c>
      <c r="W115" s="164"/>
      <c r="X115" s="164" t="s">
        <v>153</v>
      </c>
      <c r="Y115" s="154"/>
      <c r="Z115" s="154"/>
      <c r="AA115" s="154"/>
      <c r="AB115" s="154"/>
      <c r="AC115" s="154"/>
      <c r="AD115" s="154"/>
      <c r="AE115" s="154"/>
      <c r="AF115" s="154"/>
      <c r="AG115" s="154" t="s">
        <v>383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61"/>
      <c r="B116" s="162"/>
      <c r="C116" s="195" t="s">
        <v>547</v>
      </c>
      <c r="D116" s="166"/>
      <c r="E116" s="167">
        <v>12</v>
      </c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164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61"/>
      <c r="B117" s="162"/>
      <c r="C117" s="195" t="s">
        <v>548</v>
      </c>
      <c r="D117" s="166"/>
      <c r="E117" s="167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164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61"/>
      <c r="B118" s="162"/>
      <c r="C118" s="195" t="s">
        <v>549</v>
      </c>
      <c r="D118" s="166"/>
      <c r="E118" s="167">
        <v>53.64</v>
      </c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164</v>
      </c>
      <c r="AH118" s="154">
        <v>0</v>
      </c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61"/>
      <c r="B119" s="162"/>
      <c r="C119" s="195" t="s">
        <v>550</v>
      </c>
      <c r="D119" s="166"/>
      <c r="E119" s="167">
        <v>188.85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164</v>
      </c>
      <c r="AH119" s="154">
        <v>0</v>
      </c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61"/>
      <c r="B120" s="162"/>
      <c r="C120" s="195" t="s">
        <v>551</v>
      </c>
      <c r="D120" s="166"/>
      <c r="E120" s="167">
        <v>48.83</v>
      </c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164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61"/>
      <c r="B121" s="162"/>
      <c r="C121" s="195" t="s">
        <v>552</v>
      </c>
      <c r="D121" s="166"/>
      <c r="E121" s="167">
        <v>92.1</v>
      </c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164</v>
      </c>
      <c r="AH121" s="154">
        <v>0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ht="22.5" outlineLevel="1" x14ac:dyDescent="0.2">
      <c r="A122" s="175">
        <v>44</v>
      </c>
      <c r="B122" s="176" t="s">
        <v>553</v>
      </c>
      <c r="C122" s="194" t="s">
        <v>554</v>
      </c>
      <c r="D122" s="177" t="s">
        <v>167</v>
      </c>
      <c r="E122" s="178">
        <v>114.27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21</v>
      </c>
      <c r="M122" s="180">
        <f>G122*(1+L122/100)</f>
        <v>0</v>
      </c>
      <c r="N122" s="180">
        <v>6.4000000000000005E-4</v>
      </c>
      <c r="O122" s="180">
        <f>ROUND(E122*N122,2)</f>
        <v>7.0000000000000007E-2</v>
      </c>
      <c r="P122" s="180">
        <v>0</v>
      </c>
      <c r="Q122" s="180">
        <f>ROUND(E122*P122,2)</f>
        <v>0</v>
      </c>
      <c r="R122" s="180" t="s">
        <v>304</v>
      </c>
      <c r="S122" s="180" t="s">
        <v>152</v>
      </c>
      <c r="T122" s="181" t="s">
        <v>152</v>
      </c>
      <c r="U122" s="164">
        <v>0.15029999999999999</v>
      </c>
      <c r="V122" s="164">
        <f>ROUND(E122*U122,2)</f>
        <v>17.170000000000002</v>
      </c>
      <c r="W122" s="164"/>
      <c r="X122" s="164" t="s">
        <v>153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154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ht="22.5" outlineLevel="1" x14ac:dyDescent="0.2">
      <c r="A123" s="161"/>
      <c r="B123" s="162"/>
      <c r="C123" s="195" t="s">
        <v>555</v>
      </c>
      <c r="D123" s="166"/>
      <c r="E123" s="167">
        <v>95.52</v>
      </c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164</v>
      </c>
      <c r="AH123" s="154">
        <v>0</v>
      </c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61"/>
      <c r="B124" s="162"/>
      <c r="C124" s="195" t="s">
        <v>556</v>
      </c>
      <c r="D124" s="166"/>
      <c r="E124" s="167">
        <v>18.75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164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x14ac:dyDescent="0.2">
      <c r="A125" s="169" t="s">
        <v>146</v>
      </c>
      <c r="B125" s="170" t="s">
        <v>118</v>
      </c>
      <c r="C125" s="192" t="s">
        <v>27</v>
      </c>
      <c r="D125" s="171"/>
      <c r="E125" s="172"/>
      <c r="F125" s="173"/>
      <c r="G125" s="173">
        <f>SUMIF(AG126:AG126,"&lt;&gt;NOR",G126:G126)</f>
        <v>0</v>
      </c>
      <c r="H125" s="173"/>
      <c r="I125" s="173">
        <f>SUM(I126:I126)</f>
        <v>0</v>
      </c>
      <c r="J125" s="173"/>
      <c r="K125" s="173">
        <f>SUM(K126:K126)</f>
        <v>0</v>
      </c>
      <c r="L125" s="173"/>
      <c r="M125" s="173">
        <f>SUM(M126:M126)</f>
        <v>0</v>
      </c>
      <c r="N125" s="173"/>
      <c r="O125" s="173">
        <f>SUM(O126:O126)</f>
        <v>0</v>
      </c>
      <c r="P125" s="173"/>
      <c r="Q125" s="173">
        <f>SUM(Q126:Q126)</f>
        <v>0</v>
      </c>
      <c r="R125" s="173"/>
      <c r="S125" s="173"/>
      <c r="T125" s="174"/>
      <c r="U125" s="168"/>
      <c r="V125" s="168">
        <f>SUM(V126:V126)</f>
        <v>0</v>
      </c>
      <c r="W125" s="168"/>
      <c r="X125" s="168"/>
      <c r="AG125" t="s">
        <v>147</v>
      </c>
    </row>
    <row r="126" spans="1:60" outlineLevel="1" x14ac:dyDescent="0.2">
      <c r="A126" s="175">
        <v>45</v>
      </c>
      <c r="B126" s="176" t="s">
        <v>420</v>
      </c>
      <c r="C126" s="194" t="s">
        <v>421</v>
      </c>
      <c r="D126" s="177" t="s">
        <v>422</v>
      </c>
      <c r="E126" s="178">
        <v>1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21</v>
      </c>
      <c r="M126" s="180">
        <f>G126*(1+L126/100)</f>
        <v>0</v>
      </c>
      <c r="N126" s="180">
        <v>0</v>
      </c>
      <c r="O126" s="180">
        <f>ROUND(E126*N126,2)</f>
        <v>0</v>
      </c>
      <c r="P126" s="180">
        <v>0</v>
      </c>
      <c r="Q126" s="180">
        <f>ROUND(E126*P126,2)</f>
        <v>0</v>
      </c>
      <c r="R126" s="180"/>
      <c r="S126" s="180" t="s">
        <v>152</v>
      </c>
      <c r="T126" s="181" t="s">
        <v>225</v>
      </c>
      <c r="U126" s="164">
        <v>0</v>
      </c>
      <c r="V126" s="164">
        <f>ROUND(E126*U126,2)</f>
        <v>0</v>
      </c>
      <c r="W126" s="164"/>
      <c r="X126" s="164" t="s">
        <v>423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424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x14ac:dyDescent="0.2">
      <c r="A127" s="3"/>
      <c r="B127" s="4"/>
      <c r="C127" s="19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133</v>
      </c>
    </row>
    <row r="128" spans="1:60" x14ac:dyDescent="0.2">
      <c r="A128" s="157"/>
      <c r="B128" s="158" t="s">
        <v>29</v>
      </c>
      <c r="C128" s="198"/>
      <c r="D128" s="159"/>
      <c r="E128" s="160"/>
      <c r="F128" s="160"/>
      <c r="G128" s="191">
        <f>G8+G19+G26+G38+G47+G49+G69+G72+G80+G109+G114+G125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425</v>
      </c>
    </row>
    <row r="129" spans="3:33" x14ac:dyDescent="0.2">
      <c r="C129" s="199"/>
      <c r="D129" s="10"/>
      <c r="AG129" t="s">
        <v>426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16">
    <mergeCell ref="C15:G15"/>
    <mergeCell ref="A1:G1"/>
    <mergeCell ref="C2:G2"/>
    <mergeCell ref="C3:G3"/>
    <mergeCell ref="C4:G4"/>
    <mergeCell ref="C13:G13"/>
    <mergeCell ref="C56:G56"/>
    <mergeCell ref="C71:G71"/>
    <mergeCell ref="C79:G79"/>
    <mergeCell ref="C108:G108"/>
    <mergeCell ref="C18:G18"/>
    <mergeCell ref="C21:G21"/>
    <mergeCell ref="C28:G28"/>
    <mergeCell ref="C37:G37"/>
    <mergeCell ref="C40:G40"/>
    <mergeCell ref="C51:G5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Míka Marek</cp:lastModifiedBy>
  <cp:lastPrinted>2019-03-19T12:27:02Z</cp:lastPrinted>
  <dcterms:created xsi:type="dcterms:W3CDTF">2009-04-08T07:15:50Z</dcterms:created>
  <dcterms:modified xsi:type="dcterms:W3CDTF">2021-10-26T08:13:00Z</dcterms:modified>
</cp:coreProperties>
</file>