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firstSheet="1" activeTab="1"/>
  </bookViews>
  <sheets>
    <sheet name="Rekapitulace stavby" sheetId="1" state="veryHidden" r:id="rId1"/>
    <sheet name="020 - Objekt SO.02" sheetId="2" r:id="rId2"/>
  </sheets>
  <definedNames>
    <definedName name="_xlnm.Print_Area" localSheetId="0">'Rekapitulace stavby'!$D$4:$AO$76,'Rekapitulace stavby'!$C$82:$AQ$96</definedName>
    <definedName name="_xlnm._FilterDatabase" localSheetId="1" hidden="1">'020 - Objekt SO.02'!$C$141:$K$623</definedName>
    <definedName name="_xlnm.Print_Area" localSheetId="1">'020 - Objekt SO.02'!$C$4:$J$76,'020 - Objekt SO.02'!$C$82:$J$123,'020 - Objekt SO.02'!$C$129:$J$623</definedName>
    <definedName name="_xlnm.Print_Titles" localSheetId="0">'Rekapitulace stavby'!$92:$92</definedName>
    <definedName name="_xlnm.Print_Titles" localSheetId="1">'020 - Objekt SO.02'!$141:$141</definedName>
  </definedNames>
  <calcPr fullCalcOnLoad="1"/>
</workbook>
</file>

<file path=xl/sharedStrings.xml><?xml version="1.0" encoding="utf-8"?>
<sst xmlns="http://schemas.openxmlformats.org/spreadsheetml/2006/main" count="5552" uniqueCount="1223">
  <si>
    <t>Export Komplet</t>
  </si>
  <si>
    <t/>
  </si>
  <si>
    <t>2.0</t>
  </si>
  <si>
    <t>ZAMOK</t>
  </si>
  <si>
    <t>False</t>
  </si>
  <si>
    <t>{2302c84a-b2b0-4773-842a-40bb30102bb4}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</si>
  <si>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</si>
  <si>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</si>
  <si>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</si>
  <si>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</si>
  <si>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</si>
  <si>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</si>
  <si>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</si>
  <si>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</si>
  <si>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</si>
  <si>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2020-056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</si>
  <si>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</si>
  <si>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</si>
  <si>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úprava a přístavba objektu garáží p.č.st.1444, p.č.1949-3, k.ú. Sušice nad Otavou</t>
  </si>
  <si>
    <t>KSO:</t>
  </si>
  <si>
    <t>CC-CZ:</t>
  </si>
  <si>
    <t>Místo:</t>
  </si>
  <si>
    <t>Sušice nad Otavou</t>
  </si>
  <si>
    <t>Datum:</t>
  </si>
  <si>
    <t>13. 10. 2021</t>
  </si>
  <si>
    <t>Zadavatel:</t>
  </si>
  <si>
    <t>IČ:</t>
  </si>
  <si>
    <t>Správa a údržba silnic Plzeňského kraje</t>
  </si>
  <si>
    <t>DIČ:</t>
  </si>
  <si>
    <t>Uchazeč:</t>
  </si>
  <si>
    <t>Vyplň údaj</t>
  </si>
  <si>
    <t>Projektant:</t>
  </si>
  <si>
    <t>Ing. Martin Liška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</si>
  <si>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</si>
  <si>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</si>
  <si>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</si>
  <si>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</si>
  <si>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</si>
  <si>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</si>
  <si>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</si>
  <si>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</si>
  <si>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</si>
  <si>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</si>
  <si>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</si>
  <si>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</si>
  <si>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</si>
  <si>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</si>
  <si>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</si>
  <si>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</si>
  <si>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</si>
  <si>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</si>
  <si>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</si>
  <si>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</si>
  <si>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</si>
  <si>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</si>
  <si>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</si>
  <si>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</si>
  <si>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</si>
  <si>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</si>
  <si>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</si>
  <si>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</si>
  <si>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</si>
  <si>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</si>
  <si>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</si>
  <si>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</si>
  <si>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</si>
  <si>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</si>
  <si>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</si>
  <si>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</si>
  <si>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</si>
  <si>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</si>
  <si>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</si>
  <si>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</si>
  <si>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</si>
  <si>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</si>
  <si>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</si>
  <si>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</si>
  <si>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</si>
  <si>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</si>
  <si>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</si>
  <si>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</si>
  <si>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</si>
  <si>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020</t>
  </si>
  <si>
    <t>Objekt SO.02</t>
  </si>
  <si>
    <t>STA</t>
  </si>
  <si>
    <t>{027ed789-bd26-481d-8081-cc0a1e032da3}</t>
  </si>
  <si>
    <t>2</t>
  </si>
  <si>
    <t>KRYCÍ LIST SOUPISU PRACÍ</t>
  </si>
  <si>
    <t>Objekt:</t>
  </si>
  <si>
    <t>020 - Objekt SO.02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</si>
  <si>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</si>
  <si>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</si>
  <si>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</si>
  <si>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</si>
  <si>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</si>
  <si>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</si>
  <si>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</si>
  <si>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</si>
  <si>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</si>
  <si>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</si>
  <si>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</si>
  <si>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</si>
  <si>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</si>
  <si>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</si>
  <si>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</si>
  <si>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</si>
  <si>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</si>
  <si>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</si>
  <si>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740 - Elektromontáže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</si>
  <si>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</si>
  <si>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</si>
  <si>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</si>
  <si>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</si>
  <si>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767 - Konstrukce zámečnické</t>
  </si>
  <si>
    <t xml:space="preserve">    776 - Podlahy povlakové</t>
  </si>
  <si>
    <t xml:space="preserve">    777 - Podlahy lité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</si>
  <si>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</si>
  <si>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</si>
  <si>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</si>
  <si>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</si>
  <si>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</si>
  <si>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</si>
  <si>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</si>
  <si>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</si>
  <si>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</si>
  <si>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</si>
  <si>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</si>
  <si>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</si>
  <si>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</si>
  <si>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</si>
  <si>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</si>
  <si>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</si>
  <si>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</si>
  <si>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</si>
  <si>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</si>
  <si>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</si>
  <si>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</si>
  <si>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</si>
  <si>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</si>
  <si>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113107162</t>
  </si>
  <si>
    <t>Odstranění podkladu z kameniva drceného tl 200 mm strojně pl přes 50 do 200 m2</t>
  </si>
  <si>
    <t>m2</t>
  </si>
  <si>
    <t>4</t>
  </si>
  <si>
    <t>772077837</t>
  </si>
  <si>
    <t>VV</t>
  </si>
  <si>
    <t>"Stávající zpevněné pola před garáží (skladba E1)-plocha viz legenda ploch a prvků"100</t>
  </si>
  <si>
    <t>113107182</t>
  </si>
  <si>
    <t>Odstranění podkladu živičného tl 100 mm strojně pl přes 50 do 200 m2</t>
  </si>
  <si>
    <t>2012127565</t>
  </si>
  <si>
    <t>3</t>
  </si>
  <si>
    <t>122251104</t>
  </si>
  <si>
    <t>Odkopávky a prokopávky nezapažené v hornině třídy těžitelnosti I, skupiny 3 objem do 500 m3 strojně</t>
  </si>
  <si>
    <t>m3</t>
  </si>
  <si>
    <t>-999242380</t>
  </si>
  <si>
    <t>"Výkop pod podlahou" 45,575*11*0,15</t>
  </si>
  <si>
    <t>"Srovnání terénu východně" 45,575*0,3*1,7</t>
  </si>
  <si>
    <t>"Sejmutí horní vrstvy pro skladbu E2" 100*0,3</t>
  </si>
  <si>
    <t>131251104</t>
  </si>
  <si>
    <t>Hloubení jam nezapažených v hornině třídy těžitelnosti I, skupiny 3 objem do 500 m3 strojně</t>
  </si>
  <si>
    <t>1484454033</t>
  </si>
  <si>
    <t>"Patka P01 2,5x2,5m, 2ks" (2,5+0,35*2)*(2,5+0,35)*0,84*2</t>
  </si>
  <si>
    <t>"Patka P02 1,2x1,2m, 4ks"(1,2+0,35*2)^2*0,84*4</t>
  </si>
  <si>
    <t>"Patka P03 1,2x1,2m, 2ks"(1,2+0,35*2)^2*0,84*2</t>
  </si>
  <si>
    <t>"Patka P04 2,2x2,2m, 2ks"(2,2+0,35*2)^2*0,84*2</t>
  </si>
  <si>
    <t>"Patka P05 1,2x1,2m, 1ks"(1,2+0,35*2)^2*0,84*1</t>
  </si>
  <si>
    <t>"Patka P06 2,0x2,0m, 2ks"(2+0,35*2)*(2+0,35)*0,84*2</t>
  </si>
  <si>
    <t>"Patka P07 1,2x1,2m, 2ks"(1,2+0,35*2)*(1,2+0,35)*0,84*2</t>
  </si>
  <si>
    <t>"Patka P08 1,2x1,2m, 4ks"(1,2+0,35*2)^2*0,84*4</t>
  </si>
  <si>
    <t>"Patka P09 7,7x3,0m, 1ks"(7,7+0,35*2)*(3+0,35*2)*0,84*1</t>
  </si>
  <si>
    <t>"Patka P10 7,3x2,8m, 1ks"(7,3+0,35*2)*(2,8+0,35*2)*0,84*1</t>
  </si>
  <si>
    <t>"Patka P11 1,2x1,2m, 1ks"(1,2+0,35*2)^2*0,84*1</t>
  </si>
  <si>
    <t>5</t>
  </si>
  <si>
    <t>132251102</t>
  </si>
  <si>
    <t>Hloubení rýh nezapažených  š do 800 mm v hornině třídy těžitelnosti I, skupiny 3 objem do 50 m3 strojně</t>
  </si>
  <si>
    <t>-1340260364</t>
  </si>
  <si>
    <t>"Rýhy pro základové pasy/prahy" (2,95+2,5*2+3,3*2+2,3*2+2,95+3,625+2,975+7,8+9,1-0,7*12)*(0,25+0,35*2)*0,84</t>
  </si>
  <si>
    <t>6</t>
  </si>
  <si>
    <t>132251251</t>
  </si>
  <si>
    <t>Hloubení rýh nezapažených š do 2000 mm v hornině třídy těžitelnosti I, skupiny 3 objem do 20 m3 strojně</t>
  </si>
  <si>
    <t>-1214805886</t>
  </si>
  <si>
    <t>"Kanalizace + vpusť" (20+1,25)*1,2*1</t>
  </si>
  <si>
    <t>"Odpočet odstranění skladeb" -(10,8*0,4+9,2*0,3)*1,2</t>
  </si>
  <si>
    <t>7</t>
  </si>
  <si>
    <t>162251102</t>
  </si>
  <si>
    <t>Vodorovné přemístění do 50 m výkopku/sypaniny z horniny třídy těžitelnosti I, skupiny 1 až 3</t>
  </si>
  <si>
    <t>-777910972</t>
  </si>
  <si>
    <t>"Vykopaná zemina na meziskládku" 128,442+131,075+29,686+17,004</t>
  </si>
  <si>
    <t>"Zpět na násypy" 98,729</t>
  </si>
  <si>
    <t>"Zpět - humusová vrstva" 100*0,25</t>
  </si>
  <si>
    <t>8</t>
  </si>
  <si>
    <t>162751117</t>
  </si>
  <si>
    <t>Vodorovné přemístění do 10000 m výkopku/sypaniny z horniny třídy těžitelnosti I, skupiny 1 až 3</t>
  </si>
  <si>
    <t>-1403909010</t>
  </si>
  <si>
    <t>"Přebytečná zemina" 306,207-98,729-25</t>
  </si>
  <si>
    <t>9</t>
  </si>
  <si>
    <t>162751119</t>
  </si>
  <si>
    <t>Příplatek k vodorovnému přemístění výkopku/sypaniny z horniny třídy těžitelnosti I, skupiny 1 až 3 ZKD 1000 m přes 10000 m</t>
  </si>
  <si>
    <t>1485940376</t>
  </si>
  <si>
    <t>182,478*7</t>
  </si>
  <si>
    <t>10</t>
  </si>
  <si>
    <t>167151111</t>
  </si>
  <si>
    <t>Nakládání výkopku z hornin třídy těžitelnosti I, skupiny 1 až 3 přes 100 m3</t>
  </si>
  <si>
    <t>513006317</t>
  </si>
  <si>
    <t>11</t>
  </si>
  <si>
    <t>171251201</t>
  </si>
  <si>
    <t>Uložení sypaniny na skládky nebo meziskládky</t>
  </si>
  <si>
    <t>1894191897</t>
  </si>
  <si>
    <t>12</t>
  </si>
  <si>
    <t>171201231</t>
  </si>
  <si>
    <t>Poplatek za uložení zeminy a kamení na recyklační skládce (skládkovné) kód odpadu 17 05 04</t>
  </si>
  <si>
    <t>t</t>
  </si>
  <si>
    <t>1210257996</t>
  </si>
  <si>
    <t>"Skládka AZS Zavlekov" 182,478*1,75</t>
  </si>
  <si>
    <t>13</t>
  </si>
  <si>
    <t>174151101</t>
  </si>
  <si>
    <t>Zásyp jam, šachet rýh nebo kolem objektů sypaninou se zhutněním</t>
  </si>
  <si>
    <t>686407727</t>
  </si>
  <si>
    <t>"Výkopy pro patky" 131,075+23,243</t>
  </si>
  <si>
    <t>"Výkopy pro pasy/prahy"29,686</t>
  </si>
  <si>
    <t>"odečet objemu patek"-(2,5*2,5*2+1,2*1,2*(4+2+1+2+4+1)+2,2*2,2*2+2*2*2+7,7*3+7,3*2,8)*0,84</t>
  </si>
  <si>
    <t>"Odečet objemu pasů" -((2,95+2,5+2,5+3,3*2+2,3+2,3+2,95)+(3,625+2,975)+(7,8+9,1))*0,84*0,25</t>
  </si>
  <si>
    <t>"Kanalizace" 17,004-10,8-2,4-0,156-0,144-0,275*0,275*3,14*1,45</t>
  </si>
  <si>
    <t>14</t>
  </si>
  <si>
    <t>175151101</t>
  </si>
  <si>
    <t>Obsypání potrubí strojně sypaninou bez prohození, uloženou do 3 m</t>
  </si>
  <si>
    <t>1461390815</t>
  </si>
  <si>
    <t>"Kanalizace" 20*1,2*0,45</t>
  </si>
  <si>
    <t>M</t>
  </si>
  <si>
    <t>58331289</t>
  </si>
  <si>
    <t>kamenivo těžené drobné frakce 0/2</t>
  </si>
  <si>
    <t>-950093740</t>
  </si>
  <si>
    <t>10,8*1,9</t>
  </si>
  <si>
    <t>16</t>
  </si>
  <si>
    <t>180404112</t>
  </si>
  <si>
    <t>Založení hřišťového trávníku výsevem na vrstvě substrátu</t>
  </si>
  <si>
    <t>2053877306</t>
  </si>
  <si>
    <t>"E2 - viz. legenda ploch" 80</t>
  </si>
  <si>
    <t>17</t>
  </si>
  <si>
    <t>00572440</t>
  </si>
  <si>
    <t>osivo směs travní hřištní</t>
  </si>
  <si>
    <t>kg</t>
  </si>
  <si>
    <t>829110051</t>
  </si>
  <si>
    <t>"Skladba E2" 80*40/1000</t>
  </si>
  <si>
    <t>18</t>
  </si>
  <si>
    <t>181111131</t>
  </si>
  <si>
    <t>Plošná úprava terénu do 500 m2 zemina tř 1 až 4 nerovnosti do 200 mm v rovinně a svahu do 1:5</t>
  </si>
  <si>
    <t>145758558</t>
  </si>
  <si>
    <t>"E2 - přespádování ploch" 80</t>
  </si>
  <si>
    <t>19</t>
  </si>
  <si>
    <t>181152302</t>
  </si>
  <si>
    <t>Úprava pláně pro silnice a dálnice v zářezech se zhutněním</t>
  </si>
  <si>
    <t>670178349</t>
  </si>
  <si>
    <t>"Pod skladbou E1" 100</t>
  </si>
  <si>
    <t>20</t>
  </si>
  <si>
    <t>181351005</t>
  </si>
  <si>
    <t>Rozprostření ornice tl vrstvy do 300 mm pl do 100 m2 v rovině nebo ve svahu do 1:5 strojně</t>
  </si>
  <si>
    <t>635774583</t>
  </si>
  <si>
    <t>"Skladba E2" 80</t>
  </si>
  <si>
    <t>181951112</t>
  </si>
  <si>
    <t>Úprava pláně v hornině třídy těžitelnosti I, skupiny 1 až 3 se zhutněním strojně</t>
  </si>
  <si>
    <t>-1435955961</t>
  </si>
  <si>
    <t>"S1 - prostor pod garáží" 500</t>
  </si>
  <si>
    <t>"E2" 80</t>
  </si>
  <si>
    <t>22</t>
  </si>
  <si>
    <t>182303111</t>
  </si>
  <si>
    <t>Doplnění zeminy nebo substrátu na travnatých plochách tl 50 mm rovina v rovinně a svahu do 1:5</t>
  </si>
  <si>
    <t>-1738135268</t>
  </si>
  <si>
    <t>23</t>
  </si>
  <si>
    <t>10371500</t>
  </si>
  <si>
    <t>substrát pro trávníky VL</t>
  </si>
  <si>
    <t>-1301134957</t>
  </si>
  <si>
    <t>"E2 - viz. legenda ploch" 80*0,02*1,1</t>
  </si>
  <si>
    <t>Zakládání</t>
  </si>
  <si>
    <t>24</t>
  </si>
  <si>
    <t>271562211</t>
  </si>
  <si>
    <t>Podsyp pod základové konstrukce se zhutněním z drobného kameniva frakce 0 až 4 mm</t>
  </si>
  <si>
    <t>-1284521045</t>
  </si>
  <si>
    <t>"Násyp pod podlahu frakce 0-8" (10,5*45,575)*0,03</t>
  </si>
  <si>
    <t>Odečet základů</t>
  </si>
  <si>
    <t xml:space="preserve"> -((7,8+9,1+3,625+2,975)*0,25+1,175*2,5+0,6*1,2+2,2*1,1*2+1,2*0,6*6+2,5*1,175+2*2*2+1,2*0,725+1,2*0,8+7,3*1,6+1,2*0,8*3+7,7*1,7+1,2*0,8*2)*0,03</t>
  </si>
  <si>
    <t>25</t>
  </si>
  <si>
    <t>271572211</t>
  </si>
  <si>
    <t>Podsyp pod základové konstrukce se zhutněním z netříděného štěrkopísku</t>
  </si>
  <si>
    <t>69042948</t>
  </si>
  <si>
    <t>"Násyp pod podlahu frakce 0-63" (10,5*45,575)*0,2</t>
  </si>
  <si>
    <t xml:space="preserve"> -((7,8+9,1+3,625+2,975)*0,25+1,175*2,5+0,6*1,2+2,2*1,1*2+1,2*0,6*6+2,5*1,175+2*2*2+1,2*0,725+1,2*0,8+7,3*1,6+1,2*0,8*3+7,7*1,7+1,2*0,8*2)*0,2</t>
  </si>
  <si>
    <t>26</t>
  </si>
  <si>
    <t>274321511</t>
  </si>
  <si>
    <t>Základové pasy ze ŽB bez zvýšených nároků na prostředí tř. C 25/30</t>
  </si>
  <si>
    <t>473661697</t>
  </si>
  <si>
    <t>((2,95+2,5+2,5+3,3*2+2,3+2,3+2,95)+(3,625+2,975)+(7,8+9,1))*0,25*1</t>
  </si>
  <si>
    <t>27</t>
  </si>
  <si>
    <t>274351121</t>
  </si>
  <si>
    <t>Zřízení bednění základových pasů rovného</t>
  </si>
  <si>
    <t>719572830</t>
  </si>
  <si>
    <t>((2,95+2,5+2,5+3,3*2+2,3+2,3+2,95)+(3,625+2,975)+(7,8+9,1))*1*2</t>
  </si>
  <si>
    <t>28</t>
  </si>
  <si>
    <t>274351122</t>
  </si>
  <si>
    <t>Odstranění bednění základových pasů rovného</t>
  </si>
  <si>
    <t>1144017596</t>
  </si>
  <si>
    <t>29</t>
  </si>
  <si>
    <t>274361821</t>
  </si>
  <si>
    <t>Výztuž základových pásů betonářskou ocelí 10 505 (R)</t>
  </si>
  <si>
    <t>539011415</t>
  </si>
  <si>
    <t>"Hlavní výztuž, předpoklad 8xR16" ((2,95+2,5+2,5+3,3*2+2,3+2,3+2,95)+(3,625+2,975)+(7,8+9,1))*8*1,5784*1,1/1000</t>
  </si>
  <si>
    <t>"Rozdělovací výztuž, předpoklad R8 po 250mm" ((2,95+2,5+2,5+3,3*2+2,3+2,3+2,95)+(3,625+2,975)+(7,8+9,1))/0,25*(1+0,25)*2*0,3946*1,1/1000</t>
  </si>
  <si>
    <t>30</t>
  </si>
  <si>
    <t>275321511</t>
  </si>
  <si>
    <t>Základové patky ze ŽB bez zvýšených nároků na prostředí tř. C 25/30</t>
  </si>
  <si>
    <t>1204188453</t>
  </si>
  <si>
    <t>"Patka P01 2,5x2,5m, 2ks" 2,5*2,5*1*2</t>
  </si>
  <si>
    <t>"Patka P02 1,2x1,2m, 4ks"1,2*1,2*1*4</t>
  </si>
  <si>
    <t>"Patka P03 1,2x1,2m, 2ks"1,2*1,2*1*2</t>
  </si>
  <si>
    <t>"Patka P04 2,2x2,2m, 2ks"2,2*2,2*1*2</t>
  </si>
  <si>
    <t>"Patka P05 1,2x1,2m, 1ks"1,2*1,2*1*1</t>
  </si>
  <si>
    <t>"Patka P06 2,0x2,0m, 2ks"2*2*1*2</t>
  </si>
  <si>
    <t>"Patka P07 1,2x1,2m, 2ks"1,2*1,2*1*2</t>
  </si>
  <si>
    <t>"Patka P08 1,2x1,2m, 4ks"1,2*1,2*1*4</t>
  </si>
  <si>
    <t>"Patka P09 7,7x3,0m, 1ks"7,7*3*1*1</t>
  </si>
  <si>
    <t>"Patka P10 7,3x2,8m, 1ks"7,3*2,8*1*1</t>
  </si>
  <si>
    <t>"Patka P11 1,2x1,2m, 1ks"1,2*1,2*1*1</t>
  </si>
  <si>
    <t>31</t>
  </si>
  <si>
    <t>275351121</t>
  </si>
  <si>
    <t>Zřízení bednění základových patek</t>
  </si>
  <si>
    <t>-904033469</t>
  </si>
  <si>
    <t>"Patka P01 2,5x2,5m, 2ks" 2,5*4*1*2</t>
  </si>
  <si>
    <t>"Patka P02 1,2x1,2m, 4ks"1,2*4*1*4</t>
  </si>
  <si>
    <t>"Patka P03 1,2x1,2m, 2ks"1,2*4*1*2</t>
  </si>
  <si>
    <t>"Patka P04 2,2x2,2m, 2ks"2,2*4*1*2</t>
  </si>
  <si>
    <t>"Patka P05 1,2x1,2m, 1ks"1,2*4*1*1</t>
  </si>
  <si>
    <t>"Patka P06 2,0x2,0m, 2ks"2*4*1*2</t>
  </si>
  <si>
    <t>"Patka P07 1,2x1,2m, 2ks"1,2*4*1*2</t>
  </si>
  <si>
    <t>"Patka P08 1,2x1,2m, 4ks"1,2*4*1*4</t>
  </si>
  <si>
    <t>"Patka P09 7,7x3,0m, 1ks"(7,7+3)*2*1*1</t>
  </si>
  <si>
    <t>"Patka P10 7,3x2,8m, 1ks"(7,3+2,8)*2*1*1</t>
  </si>
  <si>
    <t>"Patka P11 1,2x1,2m, 1ks"1,2*4*1*1</t>
  </si>
  <si>
    <t>32</t>
  </si>
  <si>
    <t>275351122</t>
  </si>
  <si>
    <t>Odstranění bednění základových patek</t>
  </si>
  <si>
    <t>-786539797</t>
  </si>
  <si>
    <t>33</t>
  </si>
  <si>
    <t>275361821</t>
  </si>
  <si>
    <t>Výztuž základových patek betonářskou ocelí 10 505 (R)</t>
  </si>
  <si>
    <t>1813843897</t>
  </si>
  <si>
    <t>"Patka P01 2,5x2,5m, 2ks" ((2,4*2+1)*16+(2,36*2+1)*16)*1,5784*1,1/1000*2</t>
  </si>
  <si>
    <t>"Patka P02 1,2x1,2m, 4ks"((1,1*2+1)*8+(1,06+1)*8+1,06*16)*1,5784*1,1/1000*4</t>
  </si>
  <si>
    <t>"Patka P03 1,2x1,2m, 2ks"((1,1*2+1)*8+(1,06*2+1)*8)*1,5784*1,1/1000*2</t>
  </si>
  <si>
    <t>"Patka P04 2,2x2,2m, 2ks"((2,1*2+1)*15+(2,06*2+1)*15)*1,5784*1,1/1000*2</t>
  </si>
  <si>
    <t>"Patka P05 1,2x1,2m, 1ks"((1,1*2+1)*8+(1,06*2+1)*8)*1,5784*1,1/1000*1</t>
  </si>
  <si>
    <t>"Patka P06 2,0x2,0m, 2ks"((1,9*2+1)*13+(1,86*2+1)*13)*1,5784*1,1/1000*2</t>
  </si>
  <si>
    <t>"Patka P07 1,2x1,2m, 2ks"((1,1*2+1)*8+(1,06*2+1)*8)*1,5784*1,1/1000*2</t>
  </si>
  <si>
    <t>"Patka P08 1,2x1,2m, 4ks"((1,1*2+1)*8+(1,06*2+1)*8)*1,5784*1,1/1000*4</t>
  </si>
  <si>
    <t>"Patka P09 7,7x3,0m, 1ks-výuzuž odhadnuta"((7,6*2+1)*20+(2,9*2+1)*51)*1,5784*1,1/1000*1</t>
  </si>
  <si>
    <t>"Patka P10 7,3x2,8m, 1ks-výzrtuž odhadnuta"((7,2*2+1)*19+(2,7*2+1)*48)*1,5784*1,1/1000*1</t>
  </si>
  <si>
    <t>"Patka P11 1,2x1,2m, 1ks"((1,1*2+1)*8+(1,06*2+1)*8)*1,5784*1,1/1000*1</t>
  </si>
  <si>
    <t>34</t>
  </si>
  <si>
    <t>278383112</t>
  </si>
  <si>
    <t>Zálivka pod sloupy z cementové zálivkové hmoty plochy do 1 m2 tl 25 mm</t>
  </si>
  <si>
    <t>1646950323</t>
  </si>
  <si>
    <t>"Pod rohové sloupy" 0,3*0,3*4</t>
  </si>
  <si>
    <t>"Pod běžné sloupy" 0,5*0,4*(9*2+2)</t>
  </si>
  <si>
    <t>"Pod sloupy fasády" 0,3*0,3*7*2</t>
  </si>
  <si>
    <t>Svislé a kompletní konstrukce</t>
  </si>
  <si>
    <t>35</t>
  </si>
  <si>
    <t>310239411</t>
  </si>
  <si>
    <t>Zazdívka otvorů pl do 4 m2 ve zdivu nadzákladovém cihlami pálenými na MC</t>
  </si>
  <si>
    <t>1766653393</t>
  </si>
  <si>
    <t>"Zazdění dveří ve štítové stěně" 0,89*2,06*0,37</t>
  </si>
  <si>
    <t>36</t>
  </si>
  <si>
    <t>311113143</t>
  </si>
  <si>
    <t>Nosná zeď tl do 250 mm z hladkých tvárnic ztraceného bednění včetně výplně z betonu tř. C 20/25</t>
  </si>
  <si>
    <t>746680518</t>
  </si>
  <si>
    <t>"Obvodová stěna" 45,575*1,7</t>
  </si>
  <si>
    <t>"Příčné stěny" 10,65*1,7*3</t>
  </si>
  <si>
    <t>37</t>
  </si>
  <si>
    <t>311272031</t>
  </si>
  <si>
    <t>Zdivo z pórobetonových tvárnic hladkých přes P2 do P4 přes 450 do 600 kg/m3 na tenkovrstvou maltu tl 200 mm</t>
  </si>
  <si>
    <t>-564042576</t>
  </si>
  <si>
    <t>"Dozdění štítu" 10,165*(1,54+2,99)/2</t>
  </si>
  <si>
    <t>38</t>
  </si>
  <si>
    <t>311361821</t>
  </si>
  <si>
    <t>Výztuž nosných zdí betonářskou ocelí 10 505</t>
  </si>
  <si>
    <t>-902542291</t>
  </si>
  <si>
    <t>"Obvodová stěna-hlavní výztuž" 45,575/0,15*2*1,7*0,8878*1,1/1000</t>
  </si>
  <si>
    <t>"Obvodová stěna-pomocná výztuž"1,7/0,25*2*(45,575)*0,3946*1,1/1000</t>
  </si>
  <si>
    <t>"Příčné stěny-hlavní výztuž" (10,65*3)/0,15*2*1,7*0,8878*1,1/1000</t>
  </si>
  <si>
    <t>"Příčné stěny-pomocná výztuž" 1,7/0,25*2*(10,65*3)*0,3946*1,1/1000</t>
  </si>
  <si>
    <t>39</t>
  </si>
  <si>
    <t>330321410</t>
  </si>
  <si>
    <t>Sloupy nebo pilíře ze ŽB tř. C 25/30 bez výztuže</t>
  </si>
  <si>
    <t>-1680449591</t>
  </si>
  <si>
    <t>"Věnec dozděné štítové stěny-svislá část" 1,54*0,25*0,2*2</t>
  </si>
  <si>
    <t>40</t>
  </si>
  <si>
    <t>331351115</t>
  </si>
  <si>
    <t>Zřízení bednění čtyřúhelníkových sloupů v do 4 m průřezu do 0,08 m2</t>
  </si>
  <si>
    <t>-147609748</t>
  </si>
  <si>
    <t>"Věnec dozděné štítové stěny-svislá část" 1,54*(0,25+0,2)*2*2</t>
  </si>
  <si>
    <t>41</t>
  </si>
  <si>
    <t>331351116</t>
  </si>
  <si>
    <t>Odstranění bednění čtyřúhelníkových sloupů v do 4 m průřezu do 0,08 m2</t>
  </si>
  <si>
    <t>-1156200305</t>
  </si>
  <si>
    <t>42</t>
  </si>
  <si>
    <t>331361821</t>
  </si>
  <si>
    <t>Výztuž sloupů hranatých betonářskou ocelí 10 505</t>
  </si>
  <si>
    <t>-838211170</t>
  </si>
  <si>
    <t>"Věnec dozděné štítové stěny-svislá část-podélná výztuž" (1,54*2)*4*0,6165*1,1/1000</t>
  </si>
  <si>
    <t>"Věnec dozděné štítové stěny-svislá část-třmínky" ((1,54*2)/0,1)*(0,2+0,25)*2*0,3946*1,1/1000</t>
  </si>
  <si>
    <t>43</t>
  </si>
  <si>
    <t>337171321</t>
  </si>
  <si>
    <t>Montáž nosné ocelové kce skladovací haly v do 12 m rozpětí vazníků do 12 m</t>
  </si>
  <si>
    <t>-220840215</t>
  </si>
  <si>
    <t>"Ocelová konstrukce haly" 14065,8/1000</t>
  </si>
  <si>
    <t>44</t>
  </si>
  <si>
    <t>M337-010</t>
  </si>
  <si>
    <t>Dodávka a výroba ocelových prvků včetně povrchové úpravy</t>
  </si>
  <si>
    <t>-568383204</t>
  </si>
  <si>
    <t>45</t>
  </si>
  <si>
    <t>342151112</t>
  </si>
  <si>
    <t>Montáž opláštění stěn ocelových kcí ze sendvičových panelů šroubovaných budov v do 12 m</t>
  </si>
  <si>
    <t>-158386472</t>
  </si>
  <si>
    <t>"Východní obvodová stěna" 45,575*3,46</t>
  </si>
  <si>
    <t>46</t>
  </si>
  <si>
    <t>55324761</t>
  </si>
  <si>
    <t>panel sendvičový stěnový vnější, izolace minerální vlna, skryté kotvení, U 0,36W/m2K, modulová/celková š 1000/1054mm tl 120mm</t>
  </si>
  <si>
    <t>388274775</t>
  </si>
  <si>
    <t>"Východní obvodová stěna" 45,575*3,46*1,1</t>
  </si>
  <si>
    <t>47</t>
  </si>
  <si>
    <t>342171112</t>
  </si>
  <si>
    <t>Montáž opláštění stěn ocelových kcí z tvarovaných ocelových plechů šroubovaných budov v do 12 m</t>
  </si>
  <si>
    <t>-306655664</t>
  </si>
  <si>
    <t>"Východní obvodová stěna" (45,575+0,4)*4,96-(3,5*3,5*7+1,8*2,1)</t>
  </si>
  <si>
    <t>48</t>
  </si>
  <si>
    <t>15483510</t>
  </si>
  <si>
    <t>profil trapézový 35/207 PES 25 µm tl 0,63mm</t>
  </si>
  <si>
    <t>282586751</t>
  </si>
  <si>
    <t>"Východní obvodová stěna" ((45,575+0,4)*4,96-(3,5*3,5*7+1,8*2,1))*1,1</t>
  </si>
  <si>
    <t>Vodorovné konstrukce</t>
  </si>
  <si>
    <t>49</t>
  </si>
  <si>
    <t>417321515</t>
  </si>
  <si>
    <t>Ztužující pásy a věnce ze ŽB tř. C 25/30</t>
  </si>
  <si>
    <t>1619592911</t>
  </si>
  <si>
    <t>"Věnec štítové stěny" (10,665+5,52*2)*0,25*0,2</t>
  </si>
  <si>
    <t>50</t>
  </si>
  <si>
    <t>417351115</t>
  </si>
  <si>
    <t>Zřízení bednění ztužujících věnců</t>
  </si>
  <si>
    <t>63147665</t>
  </si>
  <si>
    <t>"Věnec štítové stěny" (10,665+5,52*2)*0,25*2</t>
  </si>
  <si>
    <t>51</t>
  </si>
  <si>
    <t>417351116</t>
  </si>
  <si>
    <t>Odstranění bednění ztužujících věnců</t>
  </si>
  <si>
    <t>844243305</t>
  </si>
  <si>
    <t>52</t>
  </si>
  <si>
    <t>417361821</t>
  </si>
  <si>
    <t>Výztuž ztužujících pásů a věnců betonářskou ocelí 10 505</t>
  </si>
  <si>
    <t>-1663018090</t>
  </si>
  <si>
    <t>"Věnec štítové stěny-podélná výztuž" (10,665+5,52*2)*4*0,6165*1,1/1000</t>
  </si>
  <si>
    <t>"Věnec štítové stěny-třmínky" ((10,665+5,52*2)/0,1)*(0,2+0,25)*2*0,3946*1,1/1000</t>
  </si>
  <si>
    <t>53</t>
  </si>
  <si>
    <t>441171112</t>
  </si>
  <si>
    <t>Montáž ocelových kcí zastřešení vazníky nebo krovy hmotnosti prvku do 30 kg/m dl do 18 m</t>
  </si>
  <si>
    <t>74517343</t>
  </si>
  <si>
    <t>"Tenkostěnné vaznice" 2386,4/1000</t>
  </si>
  <si>
    <t>54</t>
  </si>
  <si>
    <t>M441-010</t>
  </si>
  <si>
    <t>Tenkostěné ocelové vaznice 172Z 16(15)</t>
  </si>
  <si>
    <t>256</t>
  </si>
  <si>
    <t>64</t>
  </si>
  <si>
    <t>-1409802400</t>
  </si>
  <si>
    <t>55</t>
  </si>
  <si>
    <t>451572111</t>
  </si>
  <si>
    <t>Lože pod potrubí otevřený výkop z kameniva drobného těženého</t>
  </si>
  <si>
    <t>851855738</t>
  </si>
  <si>
    <t>"Kanalizace" 20*1,2*0,1</t>
  </si>
  <si>
    <t>56</t>
  </si>
  <si>
    <t>452311131</t>
  </si>
  <si>
    <t>Podkladní desky z betonu prostého tř. C 12/15 otevřený výkop</t>
  </si>
  <si>
    <t>-728503067</t>
  </si>
  <si>
    <t>"Pod vpustí" 1,25*1,25*0,1</t>
  </si>
  <si>
    <t>57</t>
  </si>
  <si>
    <t>452313131</t>
  </si>
  <si>
    <t>Podkladní bloky z betonu prostého tř. C 12/15 otevřený výkop</t>
  </si>
  <si>
    <t>1598527997</t>
  </si>
  <si>
    <t>"U vpusti" 0,4*0,6*0,6</t>
  </si>
  <si>
    <t>58</t>
  </si>
  <si>
    <t>452353101</t>
  </si>
  <si>
    <t>Bednění podkladních bloků otevřený výkop</t>
  </si>
  <si>
    <t>1748710982</t>
  </si>
  <si>
    <t>(0,4*2+0,6)*0,6</t>
  </si>
  <si>
    <t>Komunikace pozemní</t>
  </si>
  <si>
    <t>59</t>
  </si>
  <si>
    <t>564760111</t>
  </si>
  <si>
    <t>Podklad z kameniva hrubého drceného vel. 16-32 mm tl 200 mm</t>
  </si>
  <si>
    <t>1437307033</t>
  </si>
  <si>
    <t>"Skladba E1-plocha viz legenda ploch a prvků"100</t>
  </si>
  <si>
    <t>"Pod venkovní žlab" 45,58*0,67</t>
  </si>
  <si>
    <t>60</t>
  </si>
  <si>
    <t>565155101</t>
  </si>
  <si>
    <t>Asfaltový beton vrstva podkladní ACP 16 (obalované kamenivo OKS) tl 70 mm š do 1,5 m</t>
  </si>
  <si>
    <t>-880819461</t>
  </si>
  <si>
    <t>61</t>
  </si>
  <si>
    <t>573211111</t>
  </si>
  <si>
    <t>Postřik živičný spojovací z asfaltu v množství 0,60 kg/m2</t>
  </si>
  <si>
    <t>-1803262180</t>
  </si>
  <si>
    <t>62</t>
  </si>
  <si>
    <t>577144131</t>
  </si>
  <si>
    <t>Asfaltový beton vrstva obrusná ACO 11 (ABS) tř. I tl 50 mm š do 3 m z modifikovaného asfaltu</t>
  </si>
  <si>
    <t>-1651142600</t>
  </si>
  <si>
    <t>Úpravy povrchů, podlahy a osazování výplní</t>
  </si>
  <si>
    <t>63</t>
  </si>
  <si>
    <t>612131111</t>
  </si>
  <si>
    <t>Polymercementový spojovací můstek vnitřních stěn nanášený ručně</t>
  </si>
  <si>
    <t>1666926307</t>
  </si>
  <si>
    <t>"Podezdívka" (45,57+10,65*6)*1,5</t>
  </si>
  <si>
    <t>612131121</t>
  </si>
  <si>
    <t>Penetrační disperzní nátěr vnitřních stěn nanášený ručně</t>
  </si>
  <si>
    <t>-146528194</t>
  </si>
  <si>
    <t>"Omítky stávajícího štítu" 10,665*3,24</t>
  </si>
  <si>
    <t>"Nová část štítu" 10,665*(2,04+3,49)*0,5</t>
  </si>
  <si>
    <t>65</t>
  </si>
  <si>
    <t>612325225</t>
  </si>
  <si>
    <t>Vápenocementová štuková omítka malých ploch do 4,0 m2 na stěnách</t>
  </si>
  <si>
    <t>kus</t>
  </si>
  <si>
    <t>-2092868328</t>
  </si>
  <si>
    <t>"Zazdění dveří" 1</t>
  </si>
  <si>
    <t>66</t>
  </si>
  <si>
    <t>612331341</t>
  </si>
  <si>
    <t>Cementová omítka štuková dvouvrstvá vnitřních stěn nanášená strojně</t>
  </si>
  <si>
    <t>-552145208</t>
  </si>
  <si>
    <t>67</t>
  </si>
  <si>
    <t>612331391</t>
  </si>
  <si>
    <t>Příplatek k cementové omítce vnitřních stěn za každých dalších 5 mm tloušťky strojně</t>
  </si>
  <si>
    <t>-1318785993</t>
  </si>
  <si>
    <t>"Stávající štít" 10,665*3,24</t>
  </si>
  <si>
    <t>68</t>
  </si>
  <si>
    <t>622131111</t>
  </si>
  <si>
    <t>Polymercementový spojovací můstek vnějších stěn nanášený ručně</t>
  </si>
  <si>
    <t>443324166</t>
  </si>
  <si>
    <t>"Vnější omítka stěn ze šalovaček" 1,3*45,575</t>
  </si>
  <si>
    <t>"Omítka atiky" (5,52*2)*0,21</t>
  </si>
  <si>
    <t>"Boky štítové stěny" (1,95+2,04)*0,2</t>
  </si>
  <si>
    <t>"Vnější strana štítové stěny" 10,665*(1,95+3,49)*0,5-(5,2*(0,6+2)*0,5+5,45*(2+0,5)*0,5)</t>
  </si>
  <si>
    <t>69</t>
  </si>
  <si>
    <t>622331341</t>
  </si>
  <si>
    <t>Cementová omítka štuková dvouvrstvá vnějších stěn nanášená strojně</t>
  </si>
  <si>
    <t>804081728</t>
  </si>
  <si>
    <t>70</t>
  </si>
  <si>
    <t>631311112</t>
  </si>
  <si>
    <t>Mazanina tl do 80 mm z betonu prostého bez zvýšených nároků na prostředí tř. C 8/10</t>
  </si>
  <si>
    <t>-1351992314</t>
  </si>
  <si>
    <t>"Pasy mezi patkami"((2,95+2,5+2,5+3,3*2+2,3+2,3+2,95)+(3,625+2,975)+(7,8+9,1))*0,25*0,05</t>
  </si>
  <si>
    <t>Patky:</t>
  </si>
  <si>
    <t>"Patka P01 2,5x2,5m, 2ks" 2,5*2,5*0,05*2</t>
  </si>
  <si>
    <t>"Patka P02 1,2x1,2m, 4ks"1,2*1,2*0,05*4</t>
  </si>
  <si>
    <t>"Patka P03 1,2x1,2m, 2ks"1,2*1,2*0,05*2</t>
  </si>
  <si>
    <t>"Patka P04 2,2x2,2m, 2ks"2,2*2,2*0,05*2</t>
  </si>
  <si>
    <t>"Patka P05 1,2x1,2m, 1ks"1,2*1,2*0,05*1</t>
  </si>
  <si>
    <t>"Patka P06 2,0x2,0m, 2ks"2*2*0,05*2</t>
  </si>
  <si>
    <t>"Patka P07 1,2x1,2m, 2ks"1,2*1,2*0,05*2</t>
  </si>
  <si>
    <t>"Patka P08 1,2x1,2m, 4ks"1,2*1,2*0,05*4</t>
  </si>
  <si>
    <t>"Patka P09 7,7x3,0m, 1ks"7,7*3*0,05*1</t>
  </si>
  <si>
    <t>"Patka P10 7,3x2,8m, 1ks"7,3*2,8*0,05*1</t>
  </si>
  <si>
    <t>"Patka P11 1,2x1,2m, 1ks"1,2*1,2*0,05*1</t>
  </si>
  <si>
    <t>71</t>
  </si>
  <si>
    <t>631311136</t>
  </si>
  <si>
    <t>Mazanina tl do 240 mm z betonu prostého bez zvýšených nároků na prostředí tř. C 25/30</t>
  </si>
  <si>
    <t>420471579</t>
  </si>
  <si>
    <t>"Drátkobetonová podlaha" (45,61*10,5-10,5*0,2*3)*0,18</t>
  </si>
  <si>
    <t>72</t>
  </si>
  <si>
    <t>631319013</t>
  </si>
  <si>
    <t>Příplatek k mazanině tl do 240 mm za přehlazení povrchu</t>
  </si>
  <si>
    <t>-1931398186</t>
  </si>
  <si>
    <t>73</t>
  </si>
  <si>
    <t>631319206</t>
  </si>
  <si>
    <t>Příplatek k mazaninám za přidání ocelových vláken (drátkobeton) pro objemové vyztužení 40 kg/m3</t>
  </si>
  <si>
    <t>-819845566</t>
  </si>
  <si>
    <t>74</t>
  </si>
  <si>
    <t>632451494</t>
  </si>
  <si>
    <t>Příplatek k cenám potěru za strojní přehlazení povrchu</t>
  </si>
  <si>
    <t>579203342</t>
  </si>
  <si>
    <t>"Drátkobetonová podlaha" (45,61*10,5-10,5*0,2*3)</t>
  </si>
  <si>
    <t>75</t>
  </si>
  <si>
    <t>632481213</t>
  </si>
  <si>
    <t>Separační vrstva z PE fólie</t>
  </si>
  <si>
    <t>-514456789</t>
  </si>
  <si>
    <t>"Hydroizolace v podlaze" 11*45,575</t>
  </si>
  <si>
    <t>76</t>
  </si>
  <si>
    <t>634112116</t>
  </si>
  <si>
    <t>Obvodová dilatace podlahovým páskem z pěnového PE mezi stěnou a mazaninou nebo potěrem v 180 mm</t>
  </si>
  <si>
    <t>m</t>
  </si>
  <si>
    <t>147454074</t>
  </si>
  <si>
    <t>"Styk podlahy se stěnou nebo obrubníkem" 45,01*2+10,5*6</t>
  </si>
  <si>
    <t>Obvod ocelových sloupů</t>
  </si>
  <si>
    <t>"IPE 300" 1,16*9*2</t>
  </si>
  <si>
    <t>"IPE 270" 1,041*2</t>
  </si>
  <si>
    <t>"HEA 160" 0,906*4</t>
  </si>
  <si>
    <t>"TRH 100x80x4" 0,36*7*2</t>
  </si>
  <si>
    <t>77</t>
  </si>
  <si>
    <t>634662111</t>
  </si>
  <si>
    <t>Výplň dilatačních spar šířky do 10 mm v mazaninách akrylátovým tmelem</t>
  </si>
  <si>
    <t>1402486365</t>
  </si>
  <si>
    <t>"Dilatave drátkobetonové podlahy 4x4m" 45,01*2+10,5*(3+3+4)</t>
  </si>
  <si>
    <t>78</t>
  </si>
  <si>
    <t>634911124</t>
  </si>
  <si>
    <t>Řezání dilatačních spár š 10 mm hl do 80 mm v čerstvé betonové mazanině</t>
  </si>
  <si>
    <t>-423032853</t>
  </si>
  <si>
    <t>Trubní vedení</t>
  </si>
  <si>
    <t>79</t>
  </si>
  <si>
    <t>837375121</t>
  </si>
  <si>
    <t>Výsek a montáž kameninové odbočné tvarovky DN 300</t>
  </si>
  <si>
    <t>-1655352199</t>
  </si>
  <si>
    <t>80</t>
  </si>
  <si>
    <t>871315221</t>
  </si>
  <si>
    <t>Kanalizační potrubí z tvrdého PVC jednovrstvé tuhost třídy SN8 DN 160</t>
  </si>
  <si>
    <t>1497683910</t>
  </si>
  <si>
    <t>81</t>
  </si>
  <si>
    <t>877315211</t>
  </si>
  <si>
    <t>Montáž tvarovek z tvrdého PVC-systém KG nebo z polypropylenu-systém KG 2000 jednoosé DN 160</t>
  </si>
  <si>
    <t>-1490737076</t>
  </si>
  <si>
    <t>82</t>
  </si>
  <si>
    <t>28611361</t>
  </si>
  <si>
    <t>koleno kanalizační PVC KG 160x45°</t>
  </si>
  <si>
    <t>1944654294</t>
  </si>
  <si>
    <t>83</t>
  </si>
  <si>
    <t>895941111</t>
  </si>
  <si>
    <t>Zřízení vpusti kanalizační uliční z betonových dílců typ UV-50 normální</t>
  </si>
  <si>
    <t>443111758</t>
  </si>
  <si>
    <t>84</t>
  </si>
  <si>
    <t>59223864</t>
  </si>
  <si>
    <t>prstenec pro uliční vpusť vyrovnávací betonový 390x60x130mm</t>
  </si>
  <si>
    <t>1585535749</t>
  </si>
  <si>
    <t>85</t>
  </si>
  <si>
    <t>59223856</t>
  </si>
  <si>
    <t>skruž pro uliční vpusť horní betonová 450x195x50mm</t>
  </si>
  <si>
    <t>1653487178</t>
  </si>
  <si>
    <t>86</t>
  </si>
  <si>
    <t>59223860</t>
  </si>
  <si>
    <t>skruž pro uliční vpusť středová betonová 450x195x50mm</t>
  </si>
  <si>
    <t>1935423665</t>
  </si>
  <si>
    <t>87</t>
  </si>
  <si>
    <t>59223855</t>
  </si>
  <si>
    <t>skruž pro uliční vpusť s výtokovým otvorem PVC betonová 450x555x50mm</t>
  </si>
  <si>
    <t>-1111347787</t>
  </si>
  <si>
    <t>88</t>
  </si>
  <si>
    <t>59223852</t>
  </si>
  <si>
    <t>dno pro uliční vpusť s kalovou prohlubní betonové 450x300x50mm</t>
  </si>
  <si>
    <t>1344927243</t>
  </si>
  <si>
    <t>89</t>
  </si>
  <si>
    <t>899204112</t>
  </si>
  <si>
    <t>Osazení mříží litinových včetně rámů a košů na bahno pro třídu zatížení D400, E600</t>
  </si>
  <si>
    <t>305472403</t>
  </si>
  <si>
    <t>90</t>
  </si>
  <si>
    <t>28661787</t>
  </si>
  <si>
    <t>mříž šachtová dešťová litinová dešťová  DN 425 pro třídu zatížení D400 čtverec</t>
  </si>
  <si>
    <t>-120823927</t>
  </si>
  <si>
    <t>91</t>
  </si>
  <si>
    <t>59223871</t>
  </si>
  <si>
    <t>koš vysoký pro uliční vpusti žárově Pz plech pro rám 500/500mm</t>
  </si>
  <si>
    <t>2140537471</t>
  </si>
  <si>
    <t>92</t>
  </si>
  <si>
    <t>899722112</t>
  </si>
  <si>
    <t>Krytí potrubí z plastů výstražnou fólií z PVC 25 cm</t>
  </si>
  <si>
    <t>1586249725</t>
  </si>
  <si>
    <t>Ostatní konstrukce a práce, bourání</t>
  </si>
  <si>
    <t>93</t>
  </si>
  <si>
    <t>916131113</t>
  </si>
  <si>
    <t>Osazení silničního obrubníku betonového ležatého s boční opěrou do lože z betonu prostého</t>
  </si>
  <si>
    <t>-1992677353</t>
  </si>
  <si>
    <t>"Obrubník B2-plocha viz legenda ploch a prvků"81</t>
  </si>
  <si>
    <t>94</t>
  </si>
  <si>
    <t>59217032</t>
  </si>
  <si>
    <t>obrubník betonový silniční 1000x150x150mm</t>
  </si>
  <si>
    <t>-1111221478</t>
  </si>
  <si>
    <t>"Obrubník B2-plocha viz legenda ploch a prvků"81*1,01</t>
  </si>
  <si>
    <t>95</t>
  </si>
  <si>
    <t>916231213</t>
  </si>
  <si>
    <t>Osazení chodníkového obrubníku betonového stojatého s boční opěrou do lože z betonu prostého</t>
  </si>
  <si>
    <t>-857055802</t>
  </si>
  <si>
    <t>"Obrubník B1-plocha viz legenda ploch a prvků"40</t>
  </si>
  <si>
    <t>96</t>
  </si>
  <si>
    <t>59217011</t>
  </si>
  <si>
    <t>obrubník betonový zahradní 500x50x200mm</t>
  </si>
  <si>
    <t>1276476665</t>
  </si>
  <si>
    <t>"Obrubník B1-plocha viz legenda ploch a prvků"40*1,01</t>
  </si>
  <si>
    <t>97</t>
  </si>
  <si>
    <t>919726123</t>
  </si>
  <si>
    <t>Geotextilie pro ochranu, separaci a filtraci netkaná měrná hmotnost do 500 g/m2</t>
  </si>
  <si>
    <t>1986626084</t>
  </si>
  <si>
    <t>98</t>
  </si>
  <si>
    <t>919732211</t>
  </si>
  <si>
    <t>Styčná spára napojení nového živičného povrchu na stávající za tepla š 15 mm hl 25 mm s prořezáním</t>
  </si>
  <si>
    <t>2139584232</t>
  </si>
  <si>
    <t>"Spáre mezi skladbou E1 a stávajícím asfaltem" (2+4,35)*2+45,7</t>
  </si>
  <si>
    <t>99</t>
  </si>
  <si>
    <t>919735112</t>
  </si>
  <si>
    <t>Řezání stávajícího živičného krytu hl do 100 mm</t>
  </si>
  <si>
    <t>-237286123</t>
  </si>
  <si>
    <t>100</t>
  </si>
  <si>
    <t>935112211</t>
  </si>
  <si>
    <t>Osazení příkopového žlabu do betonu tl 100 mm z betonových tvárnic š 800 mm</t>
  </si>
  <si>
    <t>658932826</t>
  </si>
  <si>
    <t>101</t>
  </si>
  <si>
    <t>59227723</t>
  </si>
  <si>
    <t>žlab dvouvrstvý vibrolisovaný pro povrchové odvodnění betonový 80x330x590/669mm</t>
  </si>
  <si>
    <t>1265353421</t>
  </si>
  <si>
    <t>102</t>
  </si>
  <si>
    <t>935112911</t>
  </si>
  <si>
    <t>Příplatek ZKD tl 10 mm lože přes 100 mm u příkopového žlabu osazeného do betonu</t>
  </si>
  <si>
    <t>-1353937765</t>
  </si>
  <si>
    <t>45,58*0,67*5</t>
  </si>
  <si>
    <t>103</t>
  </si>
  <si>
    <t>941311111</t>
  </si>
  <si>
    <t>Montáž lešení řadového modulového lehkého zatížení do 200 kg/m2 š do 0,9 m v do 10 m</t>
  </si>
  <si>
    <t>-623455582</t>
  </si>
  <si>
    <t>"Lešení u štítové stěny" (10,665+1*2)*(4,19+5,73)*0,5</t>
  </si>
  <si>
    <t>"Pro příčné příčky" (10,665+1*2)*(4,19+5,73)*0,5*4*2</t>
  </si>
  <si>
    <t>"Pro podélné příčky" (5,73+5,175)*2*(6,48-1,8)</t>
  </si>
  <si>
    <t>104</t>
  </si>
  <si>
    <t>941311211</t>
  </si>
  <si>
    <t>Příplatek k lešení řadovému modulovému lehkému š 0,9 m v do 25 m za první a ZKD den použití</t>
  </si>
  <si>
    <t>605177639</t>
  </si>
  <si>
    <t>"Lešení u štítové stěny" (10,665+1*2)*(4,19+5,73)*0,5*20</t>
  </si>
  <si>
    <t>"Pro příčné příčky" (10,665+1*2)*(4,19+5,73)*0,5*4*2*10</t>
  </si>
  <si>
    <t>"Pro podélné příčky" (5,73+5,175)*2*(6,48-1,8)*10</t>
  </si>
  <si>
    <t>105</t>
  </si>
  <si>
    <t>941311811</t>
  </si>
  <si>
    <t>Demontáž lešení řadového modulového lehkého zatížení do 200 kg/m2 š do 0,9 m v do 10 m</t>
  </si>
  <si>
    <t>1975359947</t>
  </si>
  <si>
    <t>106</t>
  </si>
  <si>
    <t>946112115</t>
  </si>
  <si>
    <t>Montáž pojízdných věží trubkových/dílcových š do 1,6 m dl do 3,2 m v do 5,5 m</t>
  </si>
  <si>
    <t>-2013047879</t>
  </si>
  <si>
    <t>107</t>
  </si>
  <si>
    <t>946112215</t>
  </si>
  <si>
    <t>Příplatek k pojízdným věžím š do 1,6 m dl do 3,2 m v do 5,5 m za první a ZKD den použití</t>
  </si>
  <si>
    <t>-478035010</t>
  </si>
  <si>
    <t>108</t>
  </si>
  <si>
    <t>946112815</t>
  </si>
  <si>
    <t>Demontáž pojízdných věží trubkových/dílcových š do 1,6 m dl do 3,2 m v do 5,5 m</t>
  </si>
  <si>
    <t>1585083388</t>
  </si>
  <si>
    <t>109</t>
  </si>
  <si>
    <t>952901221</t>
  </si>
  <si>
    <t>Vyčištění budov průmyslových objektů při jakékoliv výšce podlaží</t>
  </si>
  <si>
    <t>804331571</t>
  </si>
  <si>
    <t>"Podlahová plocha" (5,73*5,075)+29+24,6+27+26,1+140+190,7</t>
  </si>
  <si>
    <t>110</t>
  </si>
  <si>
    <t>961044111</t>
  </si>
  <si>
    <t>Bourání základů z betonu prostého</t>
  </si>
  <si>
    <t>51900013</t>
  </si>
  <si>
    <t>"Bourání pasu v prostoru nových základů"(2+1,2*2+7,3+1,2*3+7,7+1,2*2+10,4+1,5+2,2*2+1,2+2,5)*0,35*0,8</t>
  </si>
  <si>
    <t>"Bourání pasu -odečet části započtené v patkách"-((1,6+0,8+1+0,9+2,5)+(1,43+1+0,8+1,6+1,3+1,6+1+0,2+1,6*2+1+1,3))*0,35*0,8</t>
  </si>
  <si>
    <t>"Bourání patek v prostoru nových patek, předpoklad rozměru 1,6x1,6m" (1,6+0,8+1+0,9+1+1,2+0,9+0,5+1,2+0,9+2,5)*1,6*0,8</t>
  </si>
  <si>
    <t>"Bourání patek v prostoru nových patek, předpoklad rozměru 1,6x1,6m" (1,43+1+0,8+1,6+1,3+1,6+1+0,2+1,6*2+1+1,3)*1,6*0,8</t>
  </si>
  <si>
    <t>111</t>
  </si>
  <si>
    <t>962031133</t>
  </si>
  <si>
    <t>Bourání příček z cihel pálených na MVC tl do 150 mm</t>
  </si>
  <si>
    <t>460393600</t>
  </si>
  <si>
    <t>"Bourané stěny tl.150mm" (10,07-0,14*2+10,02-0,3*2+3,3)*3,7-(1,1*2,14+1,09*2,13)</t>
  </si>
  <si>
    <t>112</t>
  </si>
  <si>
    <t>962032231</t>
  </si>
  <si>
    <t>Bourání zdiva z cihel pálených nebo vápenopískových na MV nebo MVC přes 1 m3</t>
  </si>
  <si>
    <t>-937579153</t>
  </si>
  <si>
    <t>"Obvodová stěna na východě" (45,57*4,2-(1,78*1,11*11))*0,35</t>
  </si>
  <si>
    <t>"Obvodová stěna na západě" (1,9*4,2-(0,6*0,9))*0,33+(5,7*4,2-(2,06*1,48+0,88*2,1))*0,31+(9,5*4,2-(1,41*1,37+1,44*3,3+3,29*2,04))*0,48</t>
  </si>
  <si>
    <t>Vnitřní stěny</t>
  </si>
  <si>
    <t>(5,68*3,7-(0,9*2,1))*0,33</t>
  </si>
  <si>
    <t>(5,19*3,7-(0,88*2,06))*0,33</t>
  </si>
  <si>
    <t>((9,8+9,56*2+10,04*2)*3,7-(0,88*2,09+1,13*2,07))*0,33</t>
  </si>
  <si>
    <t>9,72*(4,2+5,57)*0,5*0,5</t>
  </si>
  <si>
    <t>"Lokální zesílení stěn" (0,18*0,5+0,3*0,3*2+0,14*0,3*2)*3,7</t>
  </si>
  <si>
    <t>113</t>
  </si>
  <si>
    <t>962081131</t>
  </si>
  <si>
    <t>Bourání příček ze skleněných tvárnic tl do 100 mm</t>
  </si>
  <si>
    <t>-1068292427</t>
  </si>
  <si>
    <t>"Okna" 1,78*1,11*3</t>
  </si>
  <si>
    <t>114</t>
  </si>
  <si>
    <t>963042819</t>
  </si>
  <si>
    <t>Bourání schodišťových stupňů betonových zhotovených na místě</t>
  </si>
  <si>
    <t>1829006403</t>
  </si>
  <si>
    <t>"Vnitřní schodiště" 1,48*4</t>
  </si>
  <si>
    <t>115</t>
  </si>
  <si>
    <t>965042141</t>
  </si>
  <si>
    <t>Bourání podkladů pod dlažby nebo mazanin betonových nebo z litého asfaltu tl do 100 mm pl přes 4 m2</t>
  </si>
  <si>
    <t>1445182841</t>
  </si>
  <si>
    <t>"Bourané podlahy-betonová mazanina" (25+20,2+(7,8-1,48*0,9)+50,6+31,9+33,4+10,5+22,1+70,4+70,3+83,5)*0,1</t>
  </si>
  <si>
    <t>116</t>
  </si>
  <si>
    <t>965042241</t>
  </si>
  <si>
    <t>Bourání podkladů pod dlažby nebo mazanin betonových nebo z litého asfaltu tl přes 100 mm pl přes 4 m2</t>
  </si>
  <si>
    <t>1789920588</t>
  </si>
  <si>
    <t>"Podkladní beton" 500*0,15</t>
  </si>
  <si>
    <t>117</t>
  </si>
  <si>
    <t>968062354</t>
  </si>
  <si>
    <t>Vybourání dřevěných rámů oken dvojitých včetně křídel pl do 1 m2</t>
  </si>
  <si>
    <t>1186984492</t>
  </si>
  <si>
    <t>0,6*0,9</t>
  </si>
  <si>
    <t>118</t>
  </si>
  <si>
    <t>968062355</t>
  </si>
  <si>
    <t>Vybourání dřevěných rámů oken dvojitých včetně křídel pl do 2 m2</t>
  </si>
  <si>
    <t>-1057164279</t>
  </si>
  <si>
    <t>1,41*1,37</t>
  </si>
  <si>
    <t>119</t>
  </si>
  <si>
    <t>968062356</t>
  </si>
  <si>
    <t>Vybourání dřevěných rámů oken dvojitých včetně křídel pl do 4 m2</t>
  </si>
  <si>
    <t>965885514</t>
  </si>
  <si>
    <t>2,06*1,48+2,04*1,31</t>
  </si>
  <si>
    <t>120</t>
  </si>
  <si>
    <t>968062455</t>
  </si>
  <si>
    <t>Vybourání dřevěných dveřních zárubní pl do 2 m2</t>
  </si>
  <si>
    <t>-678264198</t>
  </si>
  <si>
    <t>"Vnitřní dveře" 0,88*2,06*2+0,88*2,09+1,13*2,07+1,1*2,14+1,09*2,13+0,89*2,06</t>
  </si>
  <si>
    <t>"Vnější dveře" 0,88*2,1</t>
  </si>
  <si>
    <t>121</t>
  </si>
  <si>
    <t>968072245</t>
  </si>
  <si>
    <t>Vybourání kovových rámů oken jednoduchých včetně křídel pl do 2 m2</t>
  </si>
  <si>
    <t>-1587081627</t>
  </si>
  <si>
    <t>1,78*1,11*9</t>
  </si>
  <si>
    <t>122</t>
  </si>
  <si>
    <t>968072641</t>
  </si>
  <si>
    <t>Vybourání kovových stěn kromě výkladních</t>
  </si>
  <si>
    <t>1484028254</t>
  </si>
  <si>
    <t>"Vstupní dveře" 1,44*3,3</t>
  </si>
  <si>
    <t>123</t>
  </si>
  <si>
    <t>978011191</t>
  </si>
  <si>
    <t>Otlučení (osekání) vnitřní vápenné nebo vápenocementové omítky stropů v rozsahu do 100 %</t>
  </si>
  <si>
    <t>189862556</t>
  </si>
  <si>
    <t>"Podhled omítnutý" 25+20,2+7,8+50,6+31,9</t>
  </si>
  <si>
    <t>124</t>
  </si>
  <si>
    <t>978013191</t>
  </si>
  <si>
    <t>Otlučení (osekání) vnitřní vápenné nebo vápenocementové omítky stěn v rozsahu do 100 %</t>
  </si>
  <si>
    <t>1608955736</t>
  </si>
  <si>
    <t>"Otlučení omítky stávajícího štítu" 10,665*3,24-0,89*2,06</t>
  </si>
  <si>
    <t>125</t>
  </si>
  <si>
    <t>981332111</t>
  </si>
  <si>
    <t>Demolice ocelových konstrukcí hal, technologických zařízení apod.</t>
  </si>
  <si>
    <t>-1593573662</t>
  </si>
  <si>
    <t>Odstranění Příhradových vazníků</t>
  </si>
  <si>
    <t>"Spodní pás TR 100" 10,1*22,69*14/1000</t>
  </si>
  <si>
    <t>"Horní pás TR 100" 5,7*2*22,69*14/1000</t>
  </si>
  <si>
    <t>"Vnitřní proty TR 50" ((0,3+1,1+0,6+1,2+0,9+1,3+1,2+1,6)*2+(1,5))*6,53*14/1000</t>
  </si>
  <si>
    <t>Sloupy</t>
  </si>
  <si>
    <t>"TR 160" 3,62*45,16*2*14/1000</t>
  </si>
  <si>
    <t>"Ostatní" 2,4</t>
  </si>
  <si>
    <t>126</t>
  </si>
  <si>
    <t>985131311</t>
  </si>
  <si>
    <t>Ruční dočištění ploch stěn, rubu kleneb a podlah ocelových kartáči</t>
  </si>
  <si>
    <t>1990679190</t>
  </si>
  <si>
    <t>"Začištění horního líce stávající stěny štítu"0,37*10,665</t>
  </si>
  <si>
    <t>127</t>
  </si>
  <si>
    <t>985331212</t>
  </si>
  <si>
    <t>Dodatečné vlepování betonářské výztuže D 10 mm do chemické malty včetně vyvrtání otvoru</t>
  </si>
  <si>
    <t>-1496793657</t>
  </si>
  <si>
    <t>"Prokotvení nového věnce do stávajícího zdiva" (10,465/0,15)*0,25</t>
  </si>
  <si>
    <t>128</t>
  </si>
  <si>
    <t>13021012</t>
  </si>
  <si>
    <t>tyč ocelová žebírková jakost BSt 500S (10 505) výztuž do betonu D 10mm</t>
  </si>
  <si>
    <t>-546547639</t>
  </si>
  <si>
    <t>"Prokotvení nového věnce do stávajícího zdiva" (10,465/0,15)*0,5*0,6165*1,1/1000</t>
  </si>
  <si>
    <t>997</t>
  </si>
  <si>
    <t>Přesun sutě</t>
  </si>
  <si>
    <t>129</t>
  </si>
  <si>
    <t>997013501</t>
  </si>
  <si>
    <t>Odvoz suti a vybouraných hmot na skládku nebo meziskládku do 1 km se složením</t>
  </si>
  <si>
    <t>-348038986</t>
  </si>
  <si>
    <t>130</t>
  </si>
  <si>
    <t>997013509</t>
  </si>
  <si>
    <t>Příplatek k odvozu suti a vybouraných hmot na skládku ZKD 1 km přes 1 km</t>
  </si>
  <si>
    <t>2076172948</t>
  </si>
  <si>
    <t>793,113*17 'Přepočtené koeficientem množství</t>
  </si>
  <si>
    <t>131</t>
  </si>
  <si>
    <t>997013631</t>
  </si>
  <si>
    <t>Poplatek za uložení na skládce (skládkovné) stavebního odpadu směsného kód odpadu 17 09 04</t>
  </si>
  <si>
    <t>-1601038232</t>
  </si>
  <si>
    <t>"Sklo" 0,326</t>
  </si>
  <si>
    <t>"Okna" 0,041+0,12+0,309++1,422+0,729+0,119</t>
  </si>
  <si>
    <t>"PVC" 0,055</t>
  </si>
  <si>
    <t>132</t>
  </si>
  <si>
    <t>997013811</t>
  </si>
  <si>
    <t>Poplatek za uložení na skládce (skládkovné) stavebního odpadu dřevěného kód odpadu 17 02 01</t>
  </si>
  <si>
    <t>-341541482</t>
  </si>
  <si>
    <t>133</t>
  </si>
  <si>
    <t>997013814</t>
  </si>
  <si>
    <t>Poplatek za uložení na skládce (skládkovné) stavebního odpadu izolací kód odpadu 17 06 04</t>
  </si>
  <si>
    <t>-747317966</t>
  </si>
  <si>
    <t>134</t>
  </si>
  <si>
    <t>997013821</t>
  </si>
  <si>
    <t>Poplatek za uložení na skládce (skládkovné) stavebního odpadu s obsahem azbestu kód odpadu 17 06 05</t>
  </si>
  <si>
    <t>-643160596</t>
  </si>
  <si>
    <t>135</t>
  </si>
  <si>
    <t>997013869</t>
  </si>
  <si>
    <t>Poplatek za uložení stavebního odpadu na recyklační skládce (skládkovné) ze směsí betonu, cihel a keramických výrobků kód odpadu 17 01 07</t>
  </si>
  <si>
    <t>752599264</t>
  </si>
  <si>
    <t>793,978-3,121-13,996-2-8,643-29-22</t>
  </si>
  <si>
    <t xml:space="preserve">"Odpočet oceli" -0,729-0,119-15,442-0,503-11,534 </t>
  </si>
  <si>
    <t>136</t>
  </si>
  <si>
    <t>997013873</t>
  </si>
  <si>
    <t>Poplatek za uložení stavebního odpadu na recyklační skládce (skládkovné) zeminy a kamení zatříděného do Katalogu odpadů pod kódem 17 05 04</t>
  </si>
  <si>
    <t>1705264622</t>
  </si>
  <si>
    <t>137</t>
  </si>
  <si>
    <t>997013875</t>
  </si>
  <si>
    <t>Poplatek za uložení stavebního odpadu na recyklační skládce (skládkovné) asfaltového bez obsahu dehtu zatříděného do Katalogu odpadů pod kódem 17 03 02</t>
  </si>
  <si>
    <t>-2036550721</t>
  </si>
  <si>
    <t>138</t>
  </si>
  <si>
    <t>9979-010</t>
  </si>
  <si>
    <t>Opatření prováděná v souvislosti s manipulací s azbestem, podle příslušných vyhlášek</t>
  </si>
  <si>
    <t>1665393184</t>
  </si>
  <si>
    <t>998</t>
  </si>
  <si>
    <t>Přesun hmot</t>
  </si>
  <si>
    <t>139</t>
  </si>
  <si>
    <t>998014211</t>
  </si>
  <si>
    <t>Přesun hmot pro budovy jednopodlažní z kovových dílců</t>
  </si>
  <si>
    <t>731484708</t>
  </si>
  <si>
    <t>PSV</t>
  </si>
  <si>
    <t>Práce a dodávky PSV</t>
  </si>
  <si>
    <t>711</t>
  </si>
  <si>
    <t>Izolace proti vodě, vlhkosti a plynům</t>
  </si>
  <si>
    <t>140</t>
  </si>
  <si>
    <t>711131811</t>
  </si>
  <si>
    <t>Odstranění izolace proti zemní vlhkosti vodorovné</t>
  </si>
  <si>
    <t>732554050</t>
  </si>
  <si>
    <t>141</t>
  </si>
  <si>
    <t>711471051</t>
  </si>
  <si>
    <t>Provedení vodorovné izolace proti tlakové vodě termoplasty lepenou fólií PVC</t>
  </si>
  <si>
    <t>658019900</t>
  </si>
  <si>
    <t>142</t>
  </si>
  <si>
    <t>28322003</t>
  </si>
  <si>
    <t>fólie hydroizolační pro spodní stavbu mPVC tl 1,0mm</t>
  </si>
  <si>
    <t>-1521987826</t>
  </si>
  <si>
    <t>"Hydroizolace v podlaze" 11*45,575*1,05</t>
  </si>
  <si>
    <t>143</t>
  </si>
  <si>
    <t>711491171</t>
  </si>
  <si>
    <t>Provedení doplňků izolace proti vodě na vodorovné ploše z textilií vrstva podkladní</t>
  </si>
  <si>
    <t>1418937278</t>
  </si>
  <si>
    <t>144</t>
  </si>
  <si>
    <t>69311088</t>
  </si>
  <si>
    <t>geotextilie netkaná separační, ochranná, filtrační, drenážní PES 500g/m2</t>
  </si>
  <si>
    <t>-643157155</t>
  </si>
  <si>
    <t>145</t>
  </si>
  <si>
    <t>711491172</t>
  </si>
  <si>
    <t>Provedení doplňků izolace proti vodě na vodorovné ploše z textilií vrstva ochranná</t>
  </si>
  <si>
    <t>1945454131</t>
  </si>
  <si>
    <t>146</t>
  </si>
  <si>
    <t>69311081</t>
  </si>
  <si>
    <t>geotextilie netkaná separační, ochranná, filtrační, drenážní PES 300g/m2</t>
  </si>
  <si>
    <t>-1462374589</t>
  </si>
  <si>
    <t>147</t>
  </si>
  <si>
    <t>998711102</t>
  </si>
  <si>
    <t>Přesun hmot tonážní pro izolace proti vodě, vlhkosti a plynům v objektech výšky do 12 m</t>
  </si>
  <si>
    <t>-552025000</t>
  </si>
  <si>
    <t>740</t>
  </si>
  <si>
    <t>Elektromontáže</t>
  </si>
  <si>
    <t>148</t>
  </si>
  <si>
    <t>7419-010</t>
  </si>
  <si>
    <t>Elektroinstalace - viz. samostatný rozpočet</t>
  </si>
  <si>
    <t>kpl</t>
  </si>
  <si>
    <t>-2133565521</t>
  </si>
  <si>
    <t>762</t>
  </si>
  <si>
    <t>Konstrukce tesařské</t>
  </si>
  <si>
    <t>149</t>
  </si>
  <si>
    <t>762822810</t>
  </si>
  <si>
    <t>Demontáž stropních trámů z hraněného řeziva průřezové plochy do 144 cm2</t>
  </si>
  <si>
    <t>-40559219</t>
  </si>
  <si>
    <t>"Nosný rošt podhledu" (15,22+8,93+7,21)*11</t>
  </si>
  <si>
    <t>"Vaznice" 45,57*14</t>
  </si>
  <si>
    <t>150</t>
  </si>
  <si>
    <t>762841811</t>
  </si>
  <si>
    <t>Demontáž podbíjení obkladů stropů a střech sklonu do 60° z hrubých prken tl do 35 mm</t>
  </si>
  <si>
    <t>1662313305</t>
  </si>
  <si>
    <t>"Podhled-heraklit" 83,5</t>
  </si>
  <si>
    <t>151</t>
  </si>
  <si>
    <t>762841821</t>
  </si>
  <si>
    <t>Demontáž podbíjení obkladů stropů a střech sklonu do 60° z desek měkkých</t>
  </si>
  <si>
    <t>-1042234414</t>
  </si>
  <si>
    <t>763</t>
  </si>
  <si>
    <t>Konstrukce suché výstavby</t>
  </si>
  <si>
    <t>152</t>
  </si>
  <si>
    <t>763211235</t>
  </si>
  <si>
    <t>Sádrovláknitá příčka tl 150 mm profil CW+UW 100 desky 2x12,5 s izolací EI 90 Rw do 64 dB</t>
  </si>
  <si>
    <t>1668977131</t>
  </si>
  <si>
    <t>"Vnitřní příčky" 10,65*(6,48+4,96)*0,5*2+(5,73+5,175)*6,48-(1,8*2,1*4)</t>
  </si>
  <si>
    <t>153</t>
  </si>
  <si>
    <t>763211247</t>
  </si>
  <si>
    <t>Sádrovláknitá příčka tl 150 mm profil CW+UW 100 deska protipožární 2x12,5 bez izolace 120 Rw do 60 dB</t>
  </si>
  <si>
    <t>961708290</t>
  </si>
  <si>
    <t>"Požázdě dělící stěny" 10,65*(4,98+3,46)*0,5*3</t>
  </si>
  <si>
    <t>154</t>
  </si>
  <si>
    <t>763181312</t>
  </si>
  <si>
    <t>Montáž dvoukřídlové kovové zárubně SDK příčka</t>
  </si>
  <si>
    <t>1141882473</t>
  </si>
  <si>
    <t>155</t>
  </si>
  <si>
    <t>763181411</t>
  </si>
  <si>
    <t>Ztužující výplň otvoru pro dveře pro příčky do 2,75 m</t>
  </si>
  <si>
    <t>729700770</t>
  </si>
  <si>
    <t>156</t>
  </si>
  <si>
    <t>998763302</t>
  </si>
  <si>
    <t>Přesun hmot tonážní pro sádrokartonové konstrukce v objektech v do 12 m</t>
  </si>
  <si>
    <t>1579509567</t>
  </si>
  <si>
    <t>764</t>
  </si>
  <si>
    <t>Konstrukce klempířské</t>
  </si>
  <si>
    <t>157</t>
  </si>
  <si>
    <t>764002812</t>
  </si>
  <si>
    <t>Demontáž okapového plechu do suti v krytině skládané</t>
  </si>
  <si>
    <t>1340819622</t>
  </si>
  <si>
    <t>45,77*2</t>
  </si>
  <si>
    <t>158</t>
  </si>
  <si>
    <t>764002851</t>
  </si>
  <si>
    <t>Demontáž oplechování parapetů do suti</t>
  </si>
  <si>
    <t>1620760671</t>
  </si>
  <si>
    <t>1,78*11+2,06+1,31+1,94+0,6</t>
  </si>
  <si>
    <t>159</t>
  </si>
  <si>
    <t>764004801</t>
  </si>
  <si>
    <t>Demontáž podokapního žlabu do suti</t>
  </si>
  <si>
    <t>1716874806</t>
  </si>
  <si>
    <t>160</t>
  </si>
  <si>
    <t>764004861</t>
  </si>
  <si>
    <t>Demontáž svodu do suti</t>
  </si>
  <si>
    <t>-764078942</t>
  </si>
  <si>
    <t>(3,65+0,5)*2+(3,05+0,5)*2</t>
  </si>
  <si>
    <t>161</t>
  </si>
  <si>
    <t>764011623</t>
  </si>
  <si>
    <t>Dilatační připojovací lišta z Pz s povrchovou úpravou včetně tmelení rš 150 mm</t>
  </si>
  <si>
    <t>2129359946</t>
  </si>
  <si>
    <t>"Bod 6 - oplechování styku střešního pláště se štítovou zdí. plech tl. 0,75mm" 5,52*2</t>
  </si>
  <si>
    <t>"Bod 9 - soklové oplechování, plech tl. 0,75mm" 70</t>
  </si>
  <si>
    <t>162</t>
  </si>
  <si>
    <t>764211636</t>
  </si>
  <si>
    <t>Oplechování nevětraného hřebene z Pz s povrchovou úpravou s hřebenovým plechem rš 500 mm</t>
  </si>
  <si>
    <t>-1961399538</t>
  </si>
  <si>
    <t>"Bod 4 - oplechování hřebene, plech 0,75mm" 45,575</t>
  </si>
  <si>
    <t>163</t>
  </si>
  <si>
    <t>764212664</t>
  </si>
  <si>
    <t>Oplechování rovné okapové hrany z Pz s povrchovou úpravou rš 330 mm</t>
  </si>
  <si>
    <t>614277983</t>
  </si>
  <si>
    <t>"Bod. 16" 100</t>
  </si>
  <si>
    <t>164</t>
  </si>
  <si>
    <t>764213641</t>
  </si>
  <si>
    <t>Střešní dilatace z Pz s povrchovou úpravou vícedílná rš 900 mm</t>
  </si>
  <si>
    <t>1772859024</t>
  </si>
  <si>
    <t>"Bod 22" 17</t>
  </si>
  <si>
    <t>165</t>
  </si>
  <si>
    <t>764214606</t>
  </si>
  <si>
    <t>Oplechování horních ploch a atik bez rohů z Pz s povrch úpravou mechanicky kotvené rš 500 mm</t>
  </si>
  <si>
    <t>1968772495</t>
  </si>
  <si>
    <t>"Bod 5 - oplechování atik, plech 0,75mm" 5,52*2</t>
  </si>
  <si>
    <t>166</t>
  </si>
  <si>
    <t>764216605-R</t>
  </si>
  <si>
    <t>Oplechování rovných parapetů mechanicky kotvené z Pz s povrchovou úpravou rš 440 mm</t>
  </si>
  <si>
    <t>-10582692</t>
  </si>
  <si>
    <t>"Bod 8 - parapetní oplechování, plech tl.0,75mm" 45,575</t>
  </si>
  <si>
    <t>167</t>
  </si>
  <si>
    <t>764218604</t>
  </si>
  <si>
    <t>Oplechování rovné římsy mechanicky kotvené z Pz s upraveným povrchem rš 330 mm</t>
  </si>
  <si>
    <t>-1670063282</t>
  </si>
  <si>
    <t>168</t>
  </si>
  <si>
    <t>764311604</t>
  </si>
  <si>
    <t>Lemování rovných zdí střech s krytinou prejzovou nebo vlnitou z Pz s povrchovou úpravou rš 330 mm</t>
  </si>
  <si>
    <t>569117261</t>
  </si>
  <si>
    <t>"Bod 6 - oplechování styku střešního pláště se štítovou zdí, plech tl. 0,75mm" 5,52*2</t>
  </si>
  <si>
    <t>169</t>
  </si>
  <si>
    <t>764311606</t>
  </si>
  <si>
    <t>Lemování rovných zdí střech s krytinou prejzovou nebo vlnitou z Pz s povrchovou úpravou rš 500 mm</t>
  </si>
  <si>
    <t>-1444992860</t>
  </si>
  <si>
    <t>"Bod 5 - oplechování atik, plech 0,75mm" 5,25*4</t>
  </si>
  <si>
    <t>170</t>
  </si>
  <si>
    <t>764315625</t>
  </si>
  <si>
    <t>Lemování trub, konzol,držáků z Pz s povrch úpravou střech s krytinou skládanou D do 300 mm</t>
  </si>
  <si>
    <t>285145485</t>
  </si>
  <si>
    <t>"Bod 21" 12</t>
  </si>
  <si>
    <t>171</t>
  </si>
  <si>
    <t>764326444-R</t>
  </si>
  <si>
    <t>Ventilační turbína nerez na skládané nebo plechové krytině průměru do 350 mm</t>
  </si>
  <si>
    <t>-303449404</t>
  </si>
  <si>
    <t>172</t>
  </si>
  <si>
    <t>764511603</t>
  </si>
  <si>
    <t>Žlab podokapní půlkruhový z Pz s povrchovou úpravou rš 400 mm</t>
  </si>
  <si>
    <t>-728337042</t>
  </si>
  <si>
    <t>"Bod 2 - vodorovný okapní žlab, plech 0,75mm" 45,575*2</t>
  </si>
  <si>
    <t>173</t>
  </si>
  <si>
    <t>764511663-R</t>
  </si>
  <si>
    <t>Kotlík hranatý pro podokapní žlaby z Pz s povrchovou úpravou 650/125 mm</t>
  </si>
  <si>
    <t>-1035194863</t>
  </si>
  <si>
    <t>"Bod 2 -kotlík závěsný, plech 0,75mm, 650/125" 6</t>
  </si>
  <si>
    <t>174</t>
  </si>
  <si>
    <t>764518624-R</t>
  </si>
  <si>
    <t>Svody kruhové včetně objímek, kolen, odskoků z Pz s povrchovou úpravou průměru 125 mm</t>
  </si>
  <si>
    <t>656964471</t>
  </si>
  <si>
    <t>"Bod 2, plech 0,75mm" 6*5</t>
  </si>
  <si>
    <t>175</t>
  </si>
  <si>
    <t>7649-010</t>
  </si>
  <si>
    <t>Oplechování fasádního plechu z Pz s povrchovou úpravou, r.š. 250 mm</t>
  </si>
  <si>
    <t>1340739880</t>
  </si>
  <si>
    <t>"Bod 19" 6</t>
  </si>
  <si>
    <t>176</t>
  </si>
  <si>
    <t>7649-020</t>
  </si>
  <si>
    <t>Fasádní oplechování styku se stáv. konstrukcí z Pz s povrchovou úpravou, r.š. 750 mm</t>
  </si>
  <si>
    <t>1451393230</t>
  </si>
  <si>
    <t>"Bod 20" 11+14</t>
  </si>
  <si>
    <t>177</t>
  </si>
  <si>
    <t>7649-030</t>
  </si>
  <si>
    <t>Systémové vyztužení střechy pro ukotvení příčky v šířce 600 mm</t>
  </si>
  <si>
    <t>-1887419984</t>
  </si>
  <si>
    <t>"Bod 24" 12*4+5,4+2,15</t>
  </si>
  <si>
    <t>178</t>
  </si>
  <si>
    <t>998764102</t>
  </si>
  <si>
    <t>Přesun hmot tonážní pro konstrukce klempířské v objektech v do 12 m</t>
  </si>
  <si>
    <t>-1521581177</t>
  </si>
  <si>
    <t>765</t>
  </si>
  <si>
    <t>Krytina skládaná</t>
  </si>
  <si>
    <t>179</t>
  </si>
  <si>
    <t>765131851</t>
  </si>
  <si>
    <t>Demontáž vlnité vláknocementové krytiny sklonu do 30° do suti</t>
  </si>
  <si>
    <t>-853447636</t>
  </si>
  <si>
    <t>270*2</t>
  </si>
  <si>
    <t>180</t>
  </si>
  <si>
    <t>765131871</t>
  </si>
  <si>
    <t>Demontáž hřebene nebo nároží vlnité vláknocementové krytiny sklonu do 30° do suti</t>
  </si>
  <si>
    <t>-1891736633</t>
  </si>
  <si>
    <t>45,77</t>
  </si>
  <si>
    <t>767</t>
  </si>
  <si>
    <t>Konstrukce zámečnické</t>
  </si>
  <si>
    <t>181</t>
  </si>
  <si>
    <t>767391207</t>
  </si>
  <si>
    <t>Montáž krytiny z tvarovaných plechů šroubováním přes kaloty</t>
  </si>
  <si>
    <t>108113240</t>
  </si>
  <si>
    <t>"Viz. výkres střechy" 270*2</t>
  </si>
  <si>
    <t>182</t>
  </si>
  <si>
    <t>15484311</t>
  </si>
  <si>
    <t>plech trapézový 40/160 PES 25µm tl 0,75mm</t>
  </si>
  <si>
    <t>-1256396772</t>
  </si>
  <si>
    <t>540*1,1</t>
  </si>
  <si>
    <t>183</t>
  </si>
  <si>
    <t>767391209</t>
  </si>
  <si>
    <t>Příplatek k cenám krytiny z tvarovaných plechů za antikondenzační úpravu plechu</t>
  </si>
  <si>
    <t>-441242934</t>
  </si>
  <si>
    <t>184</t>
  </si>
  <si>
    <t>767581803</t>
  </si>
  <si>
    <t>Demontáž podhledu tvarovaný plech</t>
  </si>
  <si>
    <t>-191202517</t>
  </si>
  <si>
    <t>"demontovaný podhled z trapézového plechu"22,1+10,5+33,4</t>
  </si>
  <si>
    <t>185</t>
  </si>
  <si>
    <t>767651823</t>
  </si>
  <si>
    <t>Demontáž vrat garážových otvíravých plochy do 13 m2</t>
  </si>
  <si>
    <t>1003961140</t>
  </si>
  <si>
    <t>186</t>
  </si>
  <si>
    <t>7679-010</t>
  </si>
  <si>
    <t>Dodávka a montáž 2kř dveří 1800/2100 mm, nerez, včetně zárubně, mřížek, kování a ost. prvků podle specifikace D/01</t>
  </si>
  <si>
    <t>ks</t>
  </si>
  <si>
    <t>-247042770</t>
  </si>
  <si>
    <t>187</t>
  </si>
  <si>
    <t>7679-020</t>
  </si>
  <si>
    <t>Dodávka a montáž 2kř vstupních dveří 1940/2100 mm, Al, včetně zárubně, kování a ost. prvků podle specifikace ED/01</t>
  </si>
  <si>
    <t>1762716256</t>
  </si>
  <si>
    <t>188</t>
  </si>
  <si>
    <t>7679-030</t>
  </si>
  <si>
    <t>Dodávka a montáž sekčních rychloběžných průmyslových automatiuckých vrat 3500/3500 mm, s dveřmi a prosvětlovacím pruhem podle specifikace EV/01</t>
  </si>
  <si>
    <t>-1270184413</t>
  </si>
  <si>
    <t>189</t>
  </si>
  <si>
    <t>7679-040</t>
  </si>
  <si>
    <t>Demontáž předsazeného vstupního ocelového schodiště s podestou cca 3 x 1,3 m</t>
  </si>
  <si>
    <t>-1983676546</t>
  </si>
  <si>
    <t>190</t>
  </si>
  <si>
    <t>998767102</t>
  </si>
  <si>
    <t>Přesun hmot tonážní pro zámečnické konstrukce v objektech v do 12 m</t>
  </si>
  <si>
    <t>1515805344</t>
  </si>
  <si>
    <t>776</t>
  </si>
  <si>
    <t>Podlahy povlakové</t>
  </si>
  <si>
    <t>191</t>
  </si>
  <si>
    <t>776201811</t>
  </si>
  <si>
    <t>Demontáž lepených povlakových podlah bez podložky ručně</t>
  </si>
  <si>
    <t>-1783454472</t>
  </si>
  <si>
    <t>"Podlaha místnosti S2.10" 20,2</t>
  </si>
  <si>
    <t>192</t>
  </si>
  <si>
    <t>776410811</t>
  </si>
  <si>
    <t>Odstranění soklíků a lišt pryžových nebo plastových</t>
  </si>
  <si>
    <t>1837045415</t>
  </si>
  <si>
    <t>(5,19+3,9)*2-0,8*2</t>
  </si>
  <si>
    <t>777</t>
  </si>
  <si>
    <t>Podlahy lité</t>
  </si>
  <si>
    <t>193</t>
  </si>
  <si>
    <t>7779-010</t>
  </si>
  <si>
    <t>Vícevrstvý systém povrchové úpravy podlahy s certifikací - viz. materiálová specifikace</t>
  </si>
  <si>
    <t>-1381122994</t>
  </si>
  <si>
    <t>194</t>
  </si>
  <si>
    <t>998777202</t>
  </si>
  <si>
    <t>Přesun hmot procentní pro podlahy lité v objektech v do 12 m</t>
  </si>
  <si>
    <t>%</t>
  </si>
  <si>
    <t>162176303</t>
  </si>
  <si>
    <t>783</t>
  </si>
  <si>
    <t>Dokončovací práce - nátěry</t>
  </si>
  <si>
    <t>195</t>
  </si>
  <si>
    <t>783836402-R</t>
  </si>
  <si>
    <t>Ochranný komponentní epoxidový nátěr omítek na bázi vodní disperze - viz. materiálová specifikace</t>
  </si>
  <si>
    <t>-1505997648</t>
  </si>
  <si>
    <t>228,249*2</t>
  </si>
  <si>
    <t>784</t>
  </si>
  <si>
    <t>Dokončovací práce - malby a tapety</t>
  </si>
  <si>
    <t>196</t>
  </si>
  <si>
    <t>784181105</t>
  </si>
  <si>
    <t>Základní akrylátová jednonásobná penetrace podkladu v místnostech výšky přes 5,00 m</t>
  </si>
  <si>
    <t>2049422017</t>
  </si>
  <si>
    <t>"Vnitřní příčky" (10,65*(6,48+4,96)*0,5*2+(5,73+5,175)*6,48-(1,8*2,1*4))*2-0,15*6,48*2</t>
  </si>
  <si>
    <t>"Požázdě dělící stěny" (10,65*(4,98+3,46)*0,5*3)*2</t>
  </si>
  <si>
    <t>197</t>
  </si>
  <si>
    <t>784211105</t>
  </si>
  <si>
    <t>Dvojnásobné bílé malby ze směsí za mokra výborně otěruvzdorných v místnostech výšky přes 5,00 m</t>
  </si>
  <si>
    <t>-2060911012</t>
  </si>
  <si>
    <t>VRN</t>
  </si>
  <si>
    <t>Vedlejší rozpočtové náklady</t>
  </si>
  <si>
    <t>VRN1</t>
  </si>
  <si>
    <t>Průzkumné, geodetické a projektové práce</t>
  </si>
  <si>
    <t>198</t>
  </si>
  <si>
    <t>013244000</t>
  </si>
  <si>
    <t>Dokumentace pro provádění stavby - výrobní dokumentace</t>
  </si>
  <si>
    <t>Kč</t>
  </si>
  <si>
    <t>1024</t>
  </si>
  <si>
    <t>750243012</t>
  </si>
  <si>
    <t>199</t>
  </si>
  <si>
    <t>013254000</t>
  </si>
  <si>
    <t>Dokumentace skutečného provedení stavby</t>
  </si>
  <si>
    <t>-1779451597</t>
  </si>
  <si>
    <t>VRN3</t>
  </si>
  <si>
    <t>Zařízení staveniště</t>
  </si>
  <si>
    <t>200</t>
  </si>
  <si>
    <t>030001000</t>
  </si>
  <si>
    <t>-2013277814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</si>
</sst>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8</v>
      </c>
      <c r="BT3" s="16" t="s">
        <v>9</v>
      </c>
    </row>
    <row r="4" spans="2:71" s="1" customFormat="1" ht="24.95" customHeight="1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11</v>
      </c>
      <c r="BE4" s="24" t="s">
        <v>12</v>
      </c>
      <c r="BS4" s="16" t="s">
        <v>13</v>
      </c>
    </row>
    <row r="5" spans="2:71" s="1" customFormat="1" ht="12" customHeight="1">
      <c r="B5" s="20"/>
      <c r="C5" s="21"/>
      <c r="D5" s="25" t="s">
        <v>14</v>
      </c>
      <c r="E5" s="21"/>
      <c r="F5" s="21"/>
      <c r="G5" s="21"/>
      <c r="H5" s="21"/>
      <c r="I5" s="21"/>
      <c r="J5" s="21"/>
      <c r="K5" s="26" t="s">
        <v>15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16</v>
      </c>
      <c r="BS5" s="16" t="s">
        <v>6</v>
      </c>
    </row>
    <row r="6" spans="2:71" s="1" customFormat="1" ht="36.95" customHeight="1">
      <c r="B6" s="20"/>
      <c r="C6" s="21"/>
      <c r="D6" s="28" t="s">
        <v>17</v>
      </c>
      <c r="E6" s="21"/>
      <c r="F6" s="21"/>
      <c r="G6" s="21"/>
      <c r="H6" s="21"/>
      <c r="I6" s="21"/>
      <c r="J6" s="21"/>
      <c r="K6" s="29" t="s">
        <v>18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19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33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8</v>
      </c>
    </row>
    <row r="19" spans="2:71" s="1" customFormat="1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8</v>
      </c>
    </row>
    <row r="20" spans="2:71" s="1" customFormat="1" ht="18.45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33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37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ROUND(AG94,0)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38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39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40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41</v>
      </c>
      <c r="E29" s="46"/>
      <c r="F29" s="31" t="s">
        <v>42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ROUND(AZ94,0)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ROUND(AV94,0)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43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ROUND(BA94,0)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ROUND(AW94,0)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44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ROUND(BB94,0)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45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ROUND(BC94,0)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46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ROUND(BD94,0)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47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48</v>
      </c>
      <c r="U35" s="53"/>
      <c r="V35" s="53"/>
      <c r="W35" s="53"/>
      <c r="X35" s="55" t="s">
        <v>49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50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51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52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53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52</v>
      </c>
      <c r="AI60" s="41"/>
      <c r="AJ60" s="41"/>
      <c r="AK60" s="41"/>
      <c r="AL60" s="41"/>
      <c r="AM60" s="63" t="s">
        <v>53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54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55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52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53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52</v>
      </c>
      <c r="AI75" s="41"/>
      <c r="AJ75" s="41"/>
      <c r="AK75" s="41"/>
      <c r="AL75" s="41"/>
      <c r="AM75" s="63" t="s">
        <v>53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56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14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2020-056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17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Stavební úprava a přístavba objektu garáží p.č.st.1444, p.č.1949-3, k.ú. Sušice nad Otavou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21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Sušice nad Otavou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23</v>
      </c>
      <c r="AJ87" s="39"/>
      <c r="AK87" s="39"/>
      <c r="AL87" s="39"/>
      <c r="AM87" s="78" t="str">
        <f>IF(AN8="","",AN8)</f>
        <v>13. 10. 2021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25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Správa a údržba silnic Plzeňského kraje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31</v>
      </c>
      <c r="AJ89" s="39"/>
      <c r="AK89" s="39"/>
      <c r="AL89" s="39"/>
      <c r="AM89" s="79" t="str">
        <f>IF(E17="","",E17)</f>
        <v>Ing. Martin Liška</v>
      </c>
      <c r="AN89" s="70"/>
      <c r="AO89" s="70"/>
      <c r="AP89" s="70"/>
      <c r="AQ89" s="39"/>
      <c r="AR89" s="43"/>
      <c r="AS89" s="80" t="s">
        <v>57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29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34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58</v>
      </c>
      <c r="D92" s="93"/>
      <c r="E92" s="93"/>
      <c r="F92" s="93"/>
      <c r="G92" s="93"/>
      <c r="H92" s="94"/>
      <c r="I92" s="95" t="s">
        <v>59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60</v>
      </c>
      <c r="AH92" s="93"/>
      <c r="AI92" s="93"/>
      <c r="AJ92" s="93"/>
      <c r="AK92" s="93"/>
      <c r="AL92" s="93"/>
      <c r="AM92" s="93"/>
      <c r="AN92" s="95" t="s">
        <v>61</v>
      </c>
      <c r="AO92" s="93"/>
      <c r="AP92" s="97"/>
      <c r="AQ92" s="98" t="s">
        <v>62</v>
      </c>
      <c r="AR92" s="43"/>
      <c r="AS92" s="99" t="s">
        <v>63</v>
      </c>
      <c r="AT92" s="100" t="s">
        <v>64</v>
      </c>
      <c r="AU92" s="100" t="s">
        <v>65</v>
      </c>
      <c r="AV92" s="100" t="s">
        <v>66</v>
      </c>
      <c r="AW92" s="100" t="s">
        <v>67</v>
      </c>
      <c r="AX92" s="100" t="s">
        <v>68</v>
      </c>
      <c r="AY92" s="100" t="s">
        <v>69</v>
      </c>
      <c r="AZ92" s="100" t="s">
        <v>70</v>
      </c>
      <c r="BA92" s="100" t="s">
        <v>71</v>
      </c>
      <c r="BB92" s="100" t="s">
        <v>72</v>
      </c>
      <c r="BC92" s="100" t="s">
        <v>73</v>
      </c>
      <c r="BD92" s="101" t="s">
        <v>74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75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ROUND(AG95,0)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ROUND(AS95,0)</f>
        <v>0</v>
      </c>
      <c r="AT94" s="113">
        <f>ROUND(SUM(AV94:AW94),0)</f>
        <v>0</v>
      </c>
      <c r="AU94" s="114">
        <f>ROUND(AU95,5)</f>
        <v>0</v>
      </c>
      <c r="AV94" s="113">
        <f>ROUND(AZ94*L29,0)</f>
        <v>0</v>
      </c>
      <c r="AW94" s="113">
        <f>ROUND(BA94*L30,0)</f>
        <v>0</v>
      </c>
      <c r="AX94" s="113">
        <f>ROUND(BB94*L29,0)</f>
        <v>0</v>
      </c>
      <c r="AY94" s="113">
        <f>ROUND(BC94*L30,0)</f>
        <v>0</v>
      </c>
      <c r="AZ94" s="113">
        <f>ROUND(AZ95,0)</f>
        <v>0</v>
      </c>
      <c r="BA94" s="113">
        <f>ROUND(BA95,0)</f>
        <v>0</v>
      </c>
      <c r="BB94" s="113">
        <f>ROUND(BB95,0)</f>
        <v>0</v>
      </c>
      <c r="BC94" s="113">
        <f>ROUND(BC95,0)</f>
        <v>0</v>
      </c>
      <c r="BD94" s="115">
        <f>ROUND(BD95,0)</f>
        <v>0</v>
      </c>
      <c r="BE94" s="6"/>
      <c r="BS94" s="116" t="s">
        <v>76</v>
      </c>
      <c r="BT94" s="116" t="s">
        <v>77</v>
      </c>
      <c r="BU94" s="117" t="s">
        <v>78</v>
      </c>
      <c r="BV94" s="116" t="s">
        <v>79</v>
      </c>
      <c r="BW94" s="116" t="s">
        <v>5</v>
      </c>
      <c r="BX94" s="116" t="s">
        <v>80</v>
      </c>
      <c r="CL94" s="116" t="s">
        <v>1</v>
      </c>
    </row>
    <row r="95" spans="1:91" s="7" customFormat="1" ht="16.5" customHeight="1">
      <c r="A95" s="118" t="s">
        <v>81</v>
      </c>
      <c r="B95" s="119"/>
      <c r="C95" s="120"/>
      <c r="D95" s="121" t="s">
        <v>82</v>
      </c>
      <c r="E95" s="121"/>
      <c r="F95" s="121"/>
      <c r="G95" s="121"/>
      <c r="H95" s="121"/>
      <c r="I95" s="122"/>
      <c r="J95" s="121" t="s">
        <v>83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'020 - Objekt SO.02'!J30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84</v>
      </c>
      <c r="AR95" s="125"/>
      <c r="AS95" s="126">
        <v>0</v>
      </c>
      <c r="AT95" s="127">
        <f>ROUND(SUM(AV95:AW95),0)</f>
        <v>0</v>
      </c>
      <c r="AU95" s="128">
        <f>'020 - Objekt SO.02'!P142</f>
        <v>0</v>
      </c>
      <c r="AV95" s="127">
        <f>'020 - Objekt SO.02'!J33</f>
        <v>0</v>
      </c>
      <c r="AW95" s="127">
        <f>'020 - Objekt SO.02'!J34</f>
        <v>0</v>
      </c>
      <c r="AX95" s="127">
        <f>'020 - Objekt SO.02'!J35</f>
        <v>0</v>
      </c>
      <c r="AY95" s="127">
        <f>'020 - Objekt SO.02'!J36</f>
        <v>0</v>
      </c>
      <c r="AZ95" s="127">
        <f>'020 - Objekt SO.02'!F33</f>
        <v>0</v>
      </c>
      <c r="BA95" s="127">
        <f>'020 - Objekt SO.02'!F34</f>
        <v>0</v>
      </c>
      <c r="BB95" s="127">
        <f>'020 - Objekt SO.02'!F35</f>
        <v>0</v>
      </c>
      <c r="BC95" s="127">
        <f>'020 - Objekt SO.02'!F36</f>
        <v>0</v>
      </c>
      <c r="BD95" s="129">
        <f>'020 - Objekt SO.02'!F37</f>
        <v>0</v>
      </c>
      <c r="BE95" s="7"/>
      <c r="BT95" s="130" t="s">
        <v>8</v>
      </c>
      <c r="BV95" s="130" t="s">
        <v>79</v>
      </c>
      <c r="BW95" s="130" t="s">
        <v>85</v>
      </c>
      <c r="BX95" s="130" t="s">
        <v>5</v>
      </c>
      <c r="CL95" s="130" t="s">
        <v>1</v>
      </c>
      <c r="CM95" s="130" t="s">
        <v>86</v>
      </c>
    </row>
    <row r="96" spans="1:57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s="2" customFormat="1" ht="6.95" customHeight="1">
      <c r="A97" s="3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password="F69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20 - Objekt SO.02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2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9"/>
      <c r="AT3" s="16" t="s">
        <v>86</v>
      </c>
    </row>
    <row r="4" spans="2:46" s="1" customFormat="1" ht="24.95" customHeight="1">
      <c r="B4" s="19"/>
      <c r="D4" s="133" t="s">
        <v>87</v>
      </c>
      <c r="L4" s="19"/>
      <c r="M4" s="134" t="s">
        <v>11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5" t="s">
        <v>17</v>
      </c>
      <c r="L6" s="19"/>
    </row>
    <row r="7" spans="2:12" s="1" customFormat="1" ht="26.25" customHeight="1">
      <c r="B7" s="19"/>
      <c r="E7" s="136" t="str">
        <f>'Rekapitulace stavby'!K6</f>
        <v>Stavební úprava a přístavba objektu garáží p.č.st.1444, p.č.1949-3, k.ú. Sušice nad Otavou</v>
      </c>
      <c r="F7" s="135"/>
      <c r="G7" s="135"/>
      <c r="H7" s="135"/>
      <c r="L7" s="19"/>
    </row>
    <row r="8" spans="1:31" s="2" customFormat="1" ht="12" customHeight="1">
      <c r="A8" s="37"/>
      <c r="B8" s="43"/>
      <c r="C8" s="37"/>
      <c r="D8" s="135" t="s">
        <v>88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7" t="s">
        <v>89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5" t="s">
        <v>19</v>
      </c>
      <c r="E11" s="37"/>
      <c r="F11" s="138" t="s">
        <v>1</v>
      </c>
      <c r="G11" s="37"/>
      <c r="H11" s="37"/>
      <c r="I11" s="135" t="s">
        <v>20</v>
      </c>
      <c r="J11" s="138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5" t="s">
        <v>21</v>
      </c>
      <c r="E12" s="37"/>
      <c r="F12" s="138" t="s">
        <v>22</v>
      </c>
      <c r="G12" s="37"/>
      <c r="H12" s="37"/>
      <c r="I12" s="135" t="s">
        <v>23</v>
      </c>
      <c r="J12" s="139" t="str">
        <f>'Rekapitulace stavby'!AN8</f>
        <v>13. 10. 2021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5" t="s">
        <v>25</v>
      </c>
      <c r="E14" s="37"/>
      <c r="F14" s="37"/>
      <c r="G14" s="37"/>
      <c r="H14" s="37"/>
      <c r="I14" s="135" t="s">
        <v>26</v>
      </c>
      <c r="J14" s="138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8" t="s">
        <v>27</v>
      </c>
      <c r="F15" s="37"/>
      <c r="G15" s="37"/>
      <c r="H15" s="37"/>
      <c r="I15" s="135" t="s">
        <v>28</v>
      </c>
      <c r="J15" s="138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5" t="s">
        <v>29</v>
      </c>
      <c r="E17" s="37"/>
      <c r="F17" s="37"/>
      <c r="G17" s="37"/>
      <c r="H17" s="37"/>
      <c r="I17" s="135" t="s">
        <v>26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8"/>
      <c r="G18" s="138"/>
      <c r="H18" s="138"/>
      <c r="I18" s="135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5" t="s">
        <v>31</v>
      </c>
      <c r="E20" s="37"/>
      <c r="F20" s="37"/>
      <c r="G20" s="37"/>
      <c r="H20" s="37"/>
      <c r="I20" s="135" t="s">
        <v>26</v>
      </c>
      <c r="J20" s="138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8" t="s">
        <v>32</v>
      </c>
      <c r="F21" s="37"/>
      <c r="G21" s="37"/>
      <c r="H21" s="37"/>
      <c r="I21" s="135" t="s">
        <v>28</v>
      </c>
      <c r="J21" s="138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5" t="s">
        <v>34</v>
      </c>
      <c r="E23" s="37"/>
      <c r="F23" s="37"/>
      <c r="G23" s="37"/>
      <c r="H23" s="37"/>
      <c r="I23" s="135" t="s">
        <v>26</v>
      </c>
      <c r="J23" s="138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8" t="str">
        <f>IF('Rekapitulace stavby'!E20="","",'Rekapitulace stavby'!E20)</f>
        <v xml:space="preserve"> </v>
      </c>
      <c r="F24" s="37"/>
      <c r="G24" s="37"/>
      <c r="H24" s="37"/>
      <c r="I24" s="135" t="s">
        <v>28</v>
      </c>
      <c r="J24" s="138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5" t="s">
        <v>36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0"/>
      <c r="B27" s="141"/>
      <c r="C27" s="140"/>
      <c r="D27" s="140"/>
      <c r="E27" s="142" t="s">
        <v>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4"/>
      <c r="E29" s="144"/>
      <c r="F29" s="144"/>
      <c r="G29" s="144"/>
      <c r="H29" s="144"/>
      <c r="I29" s="144"/>
      <c r="J29" s="144"/>
      <c r="K29" s="144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5" t="s">
        <v>37</v>
      </c>
      <c r="E30" s="37"/>
      <c r="F30" s="37"/>
      <c r="G30" s="37"/>
      <c r="H30" s="37"/>
      <c r="I30" s="37"/>
      <c r="J30" s="146">
        <f>ROUND(J142,0)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4"/>
      <c r="E31" s="144"/>
      <c r="F31" s="144"/>
      <c r="G31" s="144"/>
      <c r="H31" s="144"/>
      <c r="I31" s="144"/>
      <c r="J31" s="144"/>
      <c r="K31" s="144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7" t="s">
        <v>39</v>
      </c>
      <c r="G32" s="37"/>
      <c r="H32" s="37"/>
      <c r="I32" s="147" t="s">
        <v>38</v>
      </c>
      <c r="J32" s="147" t="s">
        <v>40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8" t="s">
        <v>41</v>
      </c>
      <c r="E33" s="135" t="s">
        <v>42</v>
      </c>
      <c r="F33" s="149">
        <f>ROUND((SUM(BE142:BE623)),0)</f>
        <v>0</v>
      </c>
      <c r="G33" s="37"/>
      <c r="H33" s="37"/>
      <c r="I33" s="150">
        <v>0.21</v>
      </c>
      <c r="J33" s="149">
        <f>ROUND(((SUM(BE142:BE623))*I33),0)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5" t="s">
        <v>43</v>
      </c>
      <c r="F34" s="149">
        <f>ROUND((SUM(BF142:BF623)),0)</f>
        <v>0</v>
      </c>
      <c r="G34" s="37"/>
      <c r="H34" s="37"/>
      <c r="I34" s="150">
        <v>0.15</v>
      </c>
      <c r="J34" s="149">
        <f>ROUND(((SUM(BF142:BF623))*I34),0)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5" t="s">
        <v>44</v>
      </c>
      <c r="F35" s="149">
        <f>ROUND((SUM(BG142:BG623)),0)</f>
        <v>0</v>
      </c>
      <c r="G35" s="37"/>
      <c r="H35" s="37"/>
      <c r="I35" s="150">
        <v>0.21</v>
      </c>
      <c r="J35" s="149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5" t="s">
        <v>45</v>
      </c>
      <c r="F36" s="149">
        <f>ROUND((SUM(BH142:BH623)),0)</f>
        <v>0</v>
      </c>
      <c r="G36" s="37"/>
      <c r="H36" s="37"/>
      <c r="I36" s="150">
        <v>0.15</v>
      </c>
      <c r="J36" s="149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5" t="s">
        <v>46</v>
      </c>
      <c r="F37" s="149">
        <f>ROUND((SUM(BI142:BI623)),0)</f>
        <v>0</v>
      </c>
      <c r="G37" s="37"/>
      <c r="H37" s="37"/>
      <c r="I37" s="150">
        <v>0</v>
      </c>
      <c r="J37" s="14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1"/>
      <c r="D39" s="152" t="s">
        <v>47</v>
      </c>
      <c r="E39" s="153"/>
      <c r="F39" s="153"/>
      <c r="G39" s="154" t="s">
        <v>48</v>
      </c>
      <c r="H39" s="155" t="s">
        <v>49</v>
      </c>
      <c r="I39" s="153"/>
      <c r="J39" s="156">
        <f>SUM(J30:J37)</f>
        <v>0</v>
      </c>
      <c r="K39" s="15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58" t="s">
        <v>50</v>
      </c>
      <c r="E50" s="159"/>
      <c r="F50" s="159"/>
      <c r="G50" s="158" t="s">
        <v>51</v>
      </c>
      <c r="H50" s="159"/>
      <c r="I50" s="159"/>
      <c r="J50" s="159"/>
      <c r="K50" s="159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0" t="s">
        <v>52</v>
      </c>
      <c r="E61" s="161"/>
      <c r="F61" s="162" t="s">
        <v>53</v>
      </c>
      <c r="G61" s="160" t="s">
        <v>52</v>
      </c>
      <c r="H61" s="161"/>
      <c r="I61" s="161"/>
      <c r="J61" s="163" t="s">
        <v>53</v>
      </c>
      <c r="K61" s="161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58" t="s">
        <v>54</v>
      </c>
      <c r="E65" s="164"/>
      <c r="F65" s="164"/>
      <c r="G65" s="158" t="s">
        <v>55</v>
      </c>
      <c r="H65" s="164"/>
      <c r="I65" s="164"/>
      <c r="J65" s="164"/>
      <c r="K65" s="164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0" t="s">
        <v>52</v>
      </c>
      <c r="E76" s="161"/>
      <c r="F76" s="162" t="s">
        <v>53</v>
      </c>
      <c r="G76" s="160" t="s">
        <v>52</v>
      </c>
      <c r="H76" s="161"/>
      <c r="I76" s="161"/>
      <c r="J76" s="163" t="s">
        <v>53</v>
      </c>
      <c r="K76" s="161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5"/>
      <c r="C77" s="166"/>
      <c r="D77" s="166"/>
      <c r="E77" s="166"/>
      <c r="F77" s="166"/>
      <c r="G77" s="166"/>
      <c r="H77" s="166"/>
      <c r="I77" s="166"/>
      <c r="J77" s="166"/>
      <c r="K77" s="166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67"/>
      <c r="C81" s="168"/>
      <c r="D81" s="168"/>
      <c r="E81" s="168"/>
      <c r="F81" s="168"/>
      <c r="G81" s="168"/>
      <c r="H81" s="168"/>
      <c r="I81" s="168"/>
      <c r="J81" s="168"/>
      <c r="K81" s="168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90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69" t="str">
        <f>E7</f>
        <v>Stavební úprava a přístavba objektu garáží p.č.st.1444, p.č.1949-3, k.ú. Sušice nad Otavou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88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020 - Objekt SO.02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9"/>
      <c r="E89" s="39"/>
      <c r="F89" s="26" t="str">
        <f>F12</f>
        <v>Sušice nad Otavou</v>
      </c>
      <c r="G89" s="39"/>
      <c r="H89" s="39"/>
      <c r="I89" s="31" t="s">
        <v>23</v>
      </c>
      <c r="J89" s="78" t="str">
        <f>IF(J12="","",J12)</f>
        <v>13. 10. 2021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25</v>
      </c>
      <c r="D91" s="39"/>
      <c r="E91" s="39"/>
      <c r="F91" s="26" t="str">
        <f>E15</f>
        <v>Správa a údržba silnic Plzeňského kraje</v>
      </c>
      <c r="G91" s="39"/>
      <c r="H91" s="39"/>
      <c r="I91" s="31" t="s">
        <v>31</v>
      </c>
      <c r="J91" s="35" t="str">
        <f>E21</f>
        <v>Ing. Martin Liška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34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0" t="s">
        <v>91</v>
      </c>
      <c r="D94" s="171"/>
      <c r="E94" s="171"/>
      <c r="F94" s="171"/>
      <c r="G94" s="171"/>
      <c r="H94" s="171"/>
      <c r="I94" s="171"/>
      <c r="J94" s="172" t="s">
        <v>92</v>
      </c>
      <c r="K94" s="171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3" t="s">
        <v>93</v>
      </c>
      <c r="D96" s="39"/>
      <c r="E96" s="39"/>
      <c r="F96" s="39"/>
      <c r="G96" s="39"/>
      <c r="H96" s="39"/>
      <c r="I96" s="39"/>
      <c r="J96" s="109">
        <f>J142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94</v>
      </c>
    </row>
    <row r="97" spans="1:31" s="9" customFormat="1" ht="24.95" customHeight="1">
      <c r="A97" s="9"/>
      <c r="B97" s="174"/>
      <c r="C97" s="175"/>
      <c r="D97" s="176" t="s">
        <v>95</v>
      </c>
      <c r="E97" s="177"/>
      <c r="F97" s="177"/>
      <c r="G97" s="177"/>
      <c r="H97" s="177"/>
      <c r="I97" s="177"/>
      <c r="J97" s="178">
        <f>J143</f>
        <v>0</v>
      </c>
      <c r="K97" s="175"/>
      <c r="L97" s="17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0"/>
      <c r="C98" s="181"/>
      <c r="D98" s="182" t="s">
        <v>96</v>
      </c>
      <c r="E98" s="183"/>
      <c r="F98" s="183"/>
      <c r="G98" s="183"/>
      <c r="H98" s="183"/>
      <c r="I98" s="183"/>
      <c r="J98" s="184">
        <f>J144</f>
        <v>0</v>
      </c>
      <c r="K98" s="181"/>
      <c r="L98" s="18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0"/>
      <c r="C99" s="181"/>
      <c r="D99" s="182" t="s">
        <v>97</v>
      </c>
      <c r="E99" s="183"/>
      <c r="F99" s="183"/>
      <c r="G99" s="183"/>
      <c r="H99" s="183"/>
      <c r="I99" s="183"/>
      <c r="J99" s="184">
        <f>J214</f>
        <v>0</v>
      </c>
      <c r="K99" s="181"/>
      <c r="L99" s="18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0"/>
      <c r="C100" s="181"/>
      <c r="D100" s="182" t="s">
        <v>98</v>
      </c>
      <c r="E100" s="183"/>
      <c r="F100" s="183"/>
      <c r="G100" s="183"/>
      <c r="H100" s="183"/>
      <c r="I100" s="183"/>
      <c r="J100" s="184">
        <f>J272</f>
        <v>0</v>
      </c>
      <c r="K100" s="181"/>
      <c r="L100" s="18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0"/>
      <c r="C101" s="181"/>
      <c r="D101" s="182" t="s">
        <v>99</v>
      </c>
      <c r="E101" s="183"/>
      <c r="F101" s="183"/>
      <c r="G101" s="183"/>
      <c r="H101" s="183"/>
      <c r="I101" s="183"/>
      <c r="J101" s="184">
        <f>J304</f>
        <v>0</v>
      </c>
      <c r="K101" s="181"/>
      <c r="L101" s="18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0"/>
      <c r="C102" s="181"/>
      <c r="D102" s="182" t="s">
        <v>100</v>
      </c>
      <c r="E102" s="183"/>
      <c r="F102" s="183"/>
      <c r="G102" s="183"/>
      <c r="H102" s="183"/>
      <c r="I102" s="183"/>
      <c r="J102" s="184">
        <f>J324</f>
        <v>0</v>
      </c>
      <c r="K102" s="181"/>
      <c r="L102" s="18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0"/>
      <c r="C103" s="181"/>
      <c r="D103" s="182" t="s">
        <v>101</v>
      </c>
      <c r="E103" s="183"/>
      <c r="F103" s="183"/>
      <c r="G103" s="183"/>
      <c r="H103" s="183"/>
      <c r="I103" s="183"/>
      <c r="J103" s="184">
        <f>J334</f>
        <v>0</v>
      </c>
      <c r="K103" s="181"/>
      <c r="L103" s="18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0"/>
      <c r="C104" s="181"/>
      <c r="D104" s="182" t="s">
        <v>102</v>
      </c>
      <c r="E104" s="183"/>
      <c r="F104" s="183"/>
      <c r="G104" s="183"/>
      <c r="H104" s="183"/>
      <c r="I104" s="183"/>
      <c r="J104" s="184">
        <f>J384</f>
        <v>0</v>
      </c>
      <c r="K104" s="181"/>
      <c r="L104" s="18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0"/>
      <c r="C105" s="181"/>
      <c r="D105" s="182" t="s">
        <v>103</v>
      </c>
      <c r="E105" s="183"/>
      <c r="F105" s="183"/>
      <c r="G105" s="183"/>
      <c r="H105" s="183"/>
      <c r="I105" s="183"/>
      <c r="J105" s="184">
        <f>J399</f>
        <v>0</v>
      </c>
      <c r="K105" s="181"/>
      <c r="L105" s="18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0"/>
      <c r="C106" s="181"/>
      <c r="D106" s="182" t="s">
        <v>104</v>
      </c>
      <c r="E106" s="183"/>
      <c r="F106" s="183"/>
      <c r="G106" s="183"/>
      <c r="H106" s="183"/>
      <c r="I106" s="183"/>
      <c r="J106" s="184">
        <f>J487</f>
        <v>0</v>
      </c>
      <c r="K106" s="181"/>
      <c r="L106" s="18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0"/>
      <c r="C107" s="181"/>
      <c r="D107" s="182" t="s">
        <v>105</v>
      </c>
      <c r="E107" s="183"/>
      <c r="F107" s="183"/>
      <c r="G107" s="183"/>
      <c r="H107" s="183"/>
      <c r="I107" s="183"/>
      <c r="J107" s="184">
        <f>J504</f>
        <v>0</v>
      </c>
      <c r="K107" s="181"/>
      <c r="L107" s="18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74"/>
      <c r="C108" s="175"/>
      <c r="D108" s="176" t="s">
        <v>106</v>
      </c>
      <c r="E108" s="177"/>
      <c r="F108" s="177"/>
      <c r="G108" s="177"/>
      <c r="H108" s="177"/>
      <c r="I108" s="177"/>
      <c r="J108" s="178">
        <f>J506</f>
        <v>0</v>
      </c>
      <c r="K108" s="175"/>
      <c r="L108" s="17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80"/>
      <c r="C109" s="181"/>
      <c r="D109" s="182" t="s">
        <v>107</v>
      </c>
      <c r="E109" s="183"/>
      <c r="F109" s="183"/>
      <c r="G109" s="183"/>
      <c r="H109" s="183"/>
      <c r="I109" s="183"/>
      <c r="J109" s="184">
        <f>J507</f>
        <v>0</v>
      </c>
      <c r="K109" s="181"/>
      <c r="L109" s="18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0"/>
      <c r="C110" s="181"/>
      <c r="D110" s="182" t="s">
        <v>108</v>
      </c>
      <c r="E110" s="183"/>
      <c r="F110" s="183"/>
      <c r="G110" s="183"/>
      <c r="H110" s="183"/>
      <c r="I110" s="183"/>
      <c r="J110" s="184">
        <f>J518</f>
        <v>0</v>
      </c>
      <c r="K110" s="181"/>
      <c r="L110" s="185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0"/>
      <c r="C111" s="181"/>
      <c r="D111" s="182" t="s">
        <v>109</v>
      </c>
      <c r="E111" s="183"/>
      <c r="F111" s="183"/>
      <c r="G111" s="183"/>
      <c r="H111" s="183"/>
      <c r="I111" s="183"/>
      <c r="J111" s="184">
        <f>J520</f>
        <v>0</v>
      </c>
      <c r="K111" s="181"/>
      <c r="L111" s="185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0"/>
      <c r="C112" s="181"/>
      <c r="D112" s="182" t="s">
        <v>110</v>
      </c>
      <c r="E112" s="183"/>
      <c r="F112" s="183"/>
      <c r="G112" s="183"/>
      <c r="H112" s="183"/>
      <c r="I112" s="183"/>
      <c r="J112" s="184">
        <f>J530</f>
        <v>0</v>
      </c>
      <c r="K112" s="181"/>
      <c r="L112" s="185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0"/>
      <c r="C113" s="181"/>
      <c r="D113" s="182" t="s">
        <v>111</v>
      </c>
      <c r="E113" s="183"/>
      <c r="F113" s="183"/>
      <c r="G113" s="183"/>
      <c r="H113" s="183"/>
      <c r="I113" s="183"/>
      <c r="J113" s="184">
        <f>J538</f>
        <v>0</v>
      </c>
      <c r="K113" s="181"/>
      <c r="L113" s="185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0"/>
      <c r="C114" s="181"/>
      <c r="D114" s="182" t="s">
        <v>112</v>
      </c>
      <c r="E114" s="183"/>
      <c r="F114" s="183"/>
      <c r="G114" s="183"/>
      <c r="H114" s="183"/>
      <c r="I114" s="183"/>
      <c r="J114" s="184">
        <f>J582</f>
        <v>0</v>
      </c>
      <c r="K114" s="181"/>
      <c r="L114" s="185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0"/>
      <c r="C115" s="181"/>
      <c r="D115" s="182" t="s">
        <v>113</v>
      </c>
      <c r="E115" s="183"/>
      <c r="F115" s="183"/>
      <c r="G115" s="183"/>
      <c r="H115" s="183"/>
      <c r="I115" s="183"/>
      <c r="J115" s="184">
        <f>J587</f>
        <v>0</v>
      </c>
      <c r="K115" s="181"/>
      <c r="L115" s="185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0"/>
      <c r="C116" s="181"/>
      <c r="D116" s="182" t="s">
        <v>114</v>
      </c>
      <c r="E116" s="183"/>
      <c r="F116" s="183"/>
      <c r="G116" s="183"/>
      <c r="H116" s="183"/>
      <c r="I116" s="183"/>
      <c r="J116" s="184">
        <f>J601</f>
        <v>0</v>
      </c>
      <c r="K116" s="181"/>
      <c r="L116" s="185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80"/>
      <c r="C117" s="181"/>
      <c r="D117" s="182" t="s">
        <v>115</v>
      </c>
      <c r="E117" s="183"/>
      <c r="F117" s="183"/>
      <c r="G117" s="183"/>
      <c r="H117" s="183"/>
      <c r="I117" s="183"/>
      <c r="J117" s="184">
        <f>J606</f>
        <v>0</v>
      </c>
      <c r="K117" s="181"/>
      <c r="L117" s="185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80"/>
      <c r="C118" s="181"/>
      <c r="D118" s="182" t="s">
        <v>116</v>
      </c>
      <c r="E118" s="183"/>
      <c r="F118" s="183"/>
      <c r="G118" s="183"/>
      <c r="H118" s="183"/>
      <c r="I118" s="183"/>
      <c r="J118" s="184">
        <f>J610</f>
        <v>0</v>
      </c>
      <c r="K118" s="181"/>
      <c r="L118" s="185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80"/>
      <c r="C119" s="181"/>
      <c r="D119" s="182" t="s">
        <v>117</v>
      </c>
      <c r="E119" s="183"/>
      <c r="F119" s="183"/>
      <c r="G119" s="183"/>
      <c r="H119" s="183"/>
      <c r="I119" s="183"/>
      <c r="J119" s="184">
        <f>J613</f>
        <v>0</v>
      </c>
      <c r="K119" s="181"/>
      <c r="L119" s="185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9" customFormat="1" ht="24.95" customHeight="1">
      <c r="A120" s="9"/>
      <c r="B120" s="174"/>
      <c r="C120" s="175"/>
      <c r="D120" s="176" t="s">
        <v>118</v>
      </c>
      <c r="E120" s="177"/>
      <c r="F120" s="177"/>
      <c r="G120" s="177"/>
      <c r="H120" s="177"/>
      <c r="I120" s="177"/>
      <c r="J120" s="178">
        <f>J618</f>
        <v>0</v>
      </c>
      <c r="K120" s="175"/>
      <c r="L120" s="17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1:31" s="10" customFormat="1" ht="19.9" customHeight="1">
      <c r="A121" s="10"/>
      <c r="B121" s="180"/>
      <c r="C121" s="181"/>
      <c r="D121" s="182" t="s">
        <v>119</v>
      </c>
      <c r="E121" s="183"/>
      <c r="F121" s="183"/>
      <c r="G121" s="183"/>
      <c r="H121" s="183"/>
      <c r="I121" s="183"/>
      <c r="J121" s="184">
        <f>J619</f>
        <v>0</v>
      </c>
      <c r="K121" s="181"/>
      <c r="L121" s="185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180"/>
      <c r="C122" s="181"/>
      <c r="D122" s="182" t="s">
        <v>120</v>
      </c>
      <c r="E122" s="183"/>
      <c r="F122" s="183"/>
      <c r="G122" s="183"/>
      <c r="H122" s="183"/>
      <c r="I122" s="183"/>
      <c r="J122" s="184">
        <f>J622</f>
        <v>0</v>
      </c>
      <c r="K122" s="181"/>
      <c r="L122" s="185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2" customFormat="1" ht="21.8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65"/>
      <c r="C124" s="66"/>
      <c r="D124" s="66"/>
      <c r="E124" s="66"/>
      <c r="F124" s="66"/>
      <c r="G124" s="66"/>
      <c r="H124" s="66"/>
      <c r="I124" s="66"/>
      <c r="J124" s="66"/>
      <c r="K124" s="66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8" spans="1:31" s="2" customFormat="1" ht="6.95" customHeight="1">
      <c r="A128" s="37"/>
      <c r="B128" s="67"/>
      <c r="C128" s="68"/>
      <c r="D128" s="68"/>
      <c r="E128" s="68"/>
      <c r="F128" s="68"/>
      <c r="G128" s="68"/>
      <c r="H128" s="68"/>
      <c r="I128" s="68"/>
      <c r="J128" s="68"/>
      <c r="K128" s="68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24.95" customHeight="1">
      <c r="A129" s="37"/>
      <c r="B129" s="38"/>
      <c r="C129" s="22" t="s">
        <v>121</v>
      </c>
      <c r="D129" s="39"/>
      <c r="E129" s="39"/>
      <c r="F129" s="39"/>
      <c r="G129" s="39"/>
      <c r="H129" s="39"/>
      <c r="I129" s="39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6.95" customHeight="1">
      <c r="A130" s="37"/>
      <c r="B130" s="38"/>
      <c r="C130" s="39"/>
      <c r="D130" s="39"/>
      <c r="E130" s="39"/>
      <c r="F130" s="39"/>
      <c r="G130" s="39"/>
      <c r="H130" s="39"/>
      <c r="I130" s="39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2" customHeight="1">
      <c r="A131" s="37"/>
      <c r="B131" s="38"/>
      <c r="C131" s="31" t="s">
        <v>17</v>
      </c>
      <c r="D131" s="39"/>
      <c r="E131" s="39"/>
      <c r="F131" s="39"/>
      <c r="G131" s="39"/>
      <c r="H131" s="39"/>
      <c r="I131" s="39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26.25" customHeight="1">
      <c r="A132" s="37"/>
      <c r="B132" s="38"/>
      <c r="C132" s="39"/>
      <c r="D132" s="39"/>
      <c r="E132" s="169" t="str">
        <f>E7</f>
        <v>Stavební úprava a přístavba objektu garáží p.č.st.1444, p.č.1949-3, k.ú. Sušice nad Otavou</v>
      </c>
      <c r="F132" s="31"/>
      <c r="G132" s="31"/>
      <c r="H132" s="31"/>
      <c r="I132" s="39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12" customHeight="1">
      <c r="A133" s="37"/>
      <c r="B133" s="38"/>
      <c r="C133" s="31" t="s">
        <v>88</v>
      </c>
      <c r="D133" s="39"/>
      <c r="E133" s="39"/>
      <c r="F133" s="39"/>
      <c r="G133" s="39"/>
      <c r="H133" s="39"/>
      <c r="I133" s="39"/>
      <c r="J133" s="39"/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6.5" customHeight="1">
      <c r="A134" s="37"/>
      <c r="B134" s="38"/>
      <c r="C134" s="39"/>
      <c r="D134" s="39"/>
      <c r="E134" s="75" t="str">
        <f>E9</f>
        <v>020 - Objekt SO.02</v>
      </c>
      <c r="F134" s="39"/>
      <c r="G134" s="39"/>
      <c r="H134" s="39"/>
      <c r="I134" s="39"/>
      <c r="J134" s="39"/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6.95" customHeight="1">
      <c r="A135" s="37"/>
      <c r="B135" s="38"/>
      <c r="C135" s="39"/>
      <c r="D135" s="39"/>
      <c r="E135" s="39"/>
      <c r="F135" s="39"/>
      <c r="G135" s="39"/>
      <c r="H135" s="39"/>
      <c r="I135" s="39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2" customFormat="1" ht="12" customHeight="1">
      <c r="A136" s="37"/>
      <c r="B136" s="38"/>
      <c r="C136" s="31" t="s">
        <v>21</v>
      </c>
      <c r="D136" s="39"/>
      <c r="E136" s="39"/>
      <c r="F136" s="26" t="str">
        <f>F12</f>
        <v>Sušice nad Otavou</v>
      </c>
      <c r="G136" s="39"/>
      <c r="H136" s="39"/>
      <c r="I136" s="31" t="s">
        <v>23</v>
      </c>
      <c r="J136" s="78" t="str">
        <f>IF(J12="","",J12)</f>
        <v>13. 10. 2021</v>
      </c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2" customFormat="1" ht="6.95" customHeight="1">
      <c r="A137" s="37"/>
      <c r="B137" s="38"/>
      <c r="C137" s="39"/>
      <c r="D137" s="39"/>
      <c r="E137" s="39"/>
      <c r="F137" s="39"/>
      <c r="G137" s="39"/>
      <c r="H137" s="39"/>
      <c r="I137" s="39"/>
      <c r="J137" s="39"/>
      <c r="K137" s="39"/>
      <c r="L137" s="6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1:31" s="2" customFormat="1" ht="15.15" customHeight="1">
      <c r="A138" s="37"/>
      <c r="B138" s="38"/>
      <c r="C138" s="31" t="s">
        <v>25</v>
      </c>
      <c r="D138" s="39"/>
      <c r="E138" s="39"/>
      <c r="F138" s="26" t="str">
        <f>E15</f>
        <v>Správa a údržba silnic Plzeňského kraje</v>
      </c>
      <c r="G138" s="39"/>
      <c r="H138" s="39"/>
      <c r="I138" s="31" t="s">
        <v>31</v>
      </c>
      <c r="J138" s="35" t="str">
        <f>E21</f>
        <v>Ing. Martin Liška</v>
      </c>
      <c r="K138" s="39"/>
      <c r="L138" s="62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1:31" s="2" customFormat="1" ht="15.15" customHeight="1">
      <c r="A139" s="37"/>
      <c r="B139" s="38"/>
      <c r="C139" s="31" t="s">
        <v>29</v>
      </c>
      <c r="D139" s="39"/>
      <c r="E139" s="39"/>
      <c r="F139" s="26" t="str">
        <f>IF(E18="","",E18)</f>
        <v>Vyplň údaj</v>
      </c>
      <c r="G139" s="39"/>
      <c r="H139" s="39"/>
      <c r="I139" s="31" t="s">
        <v>34</v>
      </c>
      <c r="J139" s="35" t="str">
        <f>E24</f>
        <v xml:space="preserve"> </v>
      </c>
      <c r="K139" s="39"/>
      <c r="L139" s="62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  <row r="140" spans="1:31" s="2" customFormat="1" ht="10.3" customHeight="1">
      <c r="A140" s="37"/>
      <c r="B140" s="38"/>
      <c r="C140" s="39"/>
      <c r="D140" s="39"/>
      <c r="E140" s="39"/>
      <c r="F140" s="39"/>
      <c r="G140" s="39"/>
      <c r="H140" s="39"/>
      <c r="I140" s="39"/>
      <c r="J140" s="39"/>
      <c r="K140" s="39"/>
      <c r="L140" s="62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  <row r="141" spans="1:31" s="11" customFormat="1" ht="29.25" customHeight="1">
      <c r="A141" s="186"/>
      <c r="B141" s="187"/>
      <c r="C141" s="188" t="s">
        <v>122</v>
      </c>
      <c r="D141" s="189" t="s">
        <v>62</v>
      </c>
      <c r="E141" s="189" t="s">
        <v>58</v>
      </c>
      <c r="F141" s="189" t="s">
        <v>59</v>
      </c>
      <c r="G141" s="189" t="s">
        <v>123</v>
      </c>
      <c r="H141" s="189" t="s">
        <v>124</v>
      </c>
      <c r="I141" s="189" t="s">
        <v>125</v>
      </c>
      <c r="J141" s="190" t="s">
        <v>92</v>
      </c>
      <c r="K141" s="191" t="s">
        <v>126</v>
      </c>
      <c r="L141" s="192"/>
      <c r="M141" s="99" t="s">
        <v>1</v>
      </c>
      <c r="N141" s="100" t="s">
        <v>41</v>
      </c>
      <c r="O141" s="100" t="s">
        <v>127</v>
      </c>
      <c r="P141" s="100" t="s">
        <v>128</v>
      </c>
      <c r="Q141" s="100" t="s">
        <v>129</v>
      </c>
      <c r="R141" s="100" t="s">
        <v>130</v>
      </c>
      <c r="S141" s="100" t="s">
        <v>131</v>
      </c>
      <c r="T141" s="101" t="s">
        <v>132</v>
      </c>
      <c r="U141" s="186"/>
      <c r="V141" s="186"/>
      <c r="W141" s="186"/>
      <c r="X141" s="186"/>
      <c r="Y141" s="186"/>
      <c r="Z141" s="186"/>
      <c r="AA141" s="186"/>
      <c r="AB141" s="186"/>
      <c r="AC141" s="186"/>
      <c r="AD141" s="186"/>
      <c r="AE141" s="186"/>
    </row>
    <row r="142" spans="1:63" s="2" customFormat="1" ht="22.8" customHeight="1">
      <c r="A142" s="37"/>
      <c r="B142" s="38"/>
      <c r="C142" s="106" t="s">
        <v>133</v>
      </c>
      <c r="D142" s="39"/>
      <c r="E142" s="39"/>
      <c r="F142" s="39"/>
      <c r="G142" s="39"/>
      <c r="H142" s="39"/>
      <c r="I142" s="39"/>
      <c r="J142" s="193">
        <f>BK142</f>
        <v>0</v>
      </c>
      <c r="K142" s="39"/>
      <c r="L142" s="43"/>
      <c r="M142" s="102"/>
      <c r="N142" s="194"/>
      <c r="O142" s="103"/>
      <c r="P142" s="195">
        <f>P143+P506+P618</f>
        <v>0</v>
      </c>
      <c r="Q142" s="103"/>
      <c r="R142" s="195">
        <f>R143+R506+R618</f>
        <v>870.9419344799999</v>
      </c>
      <c r="S142" s="103"/>
      <c r="T142" s="196">
        <f>T143+T506+T618</f>
        <v>793.1131250000001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76</v>
      </c>
      <c r="AU142" s="16" t="s">
        <v>94</v>
      </c>
      <c r="BK142" s="197">
        <f>BK143+BK506+BK618</f>
        <v>0</v>
      </c>
    </row>
    <row r="143" spans="1:63" s="12" customFormat="1" ht="25.9" customHeight="1">
      <c r="A143" s="12"/>
      <c r="B143" s="198"/>
      <c r="C143" s="199"/>
      <c r="D143" s="200" t="s">
        <v>76</v>
      </c>
      <c r="E143" s="201" t="s">
        <v>134</v>
      </c>
      <c r="F143" s="201" t="s">
        <v>135</v>
      </c>
      <c r="G143" s="199"/>
      <c r="H143" s="199"/>
      <c r="I143" s="202"/>
      <c r="J143" s="203">
        <f>BK143</f>
        <v>0</v>
      </c>
      <c r="K143" s="199"/>
      <c r="L143" s="204"/>
      <c r="M143" s="205"/>
      <c r="N143" s="206"/>
      <c r="O143" s="206"/>
      <c r="P143" s="207">
        <f>P144+P214+P272+P304+P324+P334+P384+P399+P487+P504</f>
        <v>0</v>
      </c>
      <c r="Q143" s="206"/>
      <c r="R143" s="207">
        <f>R144+R214+R272+R304+R324+R334+R384+R399+R487+R504</f>
        <v>842.3725293099999</v>
      </c>
      <c r="S143" s="206"/>
      <c r="T143" s="208">
        <f>T144+T214+T272+T304+T324+T334+T384+T399+T487+T504</f>
        <v>756.38187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9" t="s">
        <v>8</v>
      </c>
      <c r="AT143" s="210" t="s">
        <v>76</v>
      </c>
      <c r="AU143" s="210" t="s">
        <v>77</v>
      </c>
      <c r="AY143" s="209" t="s">
        <v>136</v>
      </c>
      <c r="BK143" s="211">
        <f>BK144+BK214+BK272+BK304+BK324+BK334+BK384+BK399+BK487+BK504</f>
        <v>0</v>
      </c>
    </row>
    <row r="144" spans="1:63" s="12" customFormat="1" ht="22.8" customHeight="1">
      <c r="A144" s="12"/>
      <c r="B144" s="198"/>
      <c r="C144" s="199"/>
      <c r="D144" s="200" t="s">
        <v>76</v>
      </c>
      <c r="E144" s="212" t="s">
        <v>8</v>
      </c>
      <c r="F144" s="212" t="s">
        <v>137</v>
      </c>
      <c r="G144" s="199"/>
      <c r="H144" s="199"/>
      <c r="I144" s="202"/>
      <c r="J144" s="213">
        <f>BK144</f>
        <v>0</v>
      </c>
      <c r="K144" s="199"/>
      <c r="L144" s="204"/>
      <c r="M144" s="205"/>
      <c r="N144" s="206"/>
      <c r="O144" s="206"/>
      <c r="P144" s="207">
        <f>SUM(P145:P213)</f>
        <v>0</v>
      </c>
      <c r="Q144" s="206"/>
      <c r="R144" s="207">
        <f>SUM(R145:R213)</f>
        <v>20.892799999999998</v>
      </c>
      <c r="S144" s="206"/>
      <c r="T144" s="208">
        <f>SUM(T145:T213)</f>
        <v>51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9" t="s">
        <v>8</v>
      </c>
      <c r="AT144" s="210" t="s">
        <v>76</v>
      </c>
      <c r="AU144" s="210" t="s">
        <v>8</v>
      </c>
      <c r="AY144" s="209" t="s">
        <v>136</v>
      </c>
      <c r="BK144" s="211">
        <f>SUM(BK145:BK213)</f>
        <v>0</v>
      </c>
    </row>
    <row r="145" spans="1:65" s="2" customFormat="1" ht="24.15" customHeight="1">
      <c r="A145" s="37"/>
      <c r="B145" s="38"/>
      <c r="C145" s="214" t="s">
        <v>8</v>
      </c>
      <c r="D145" s="214" t="s">
        <v>138</v>
      </c>
      <c r="E145" s="215" t="s">
        <v>139</v>
      </c>
      <c r="F145" s="216" t="s">
        <v>140</v>
      </c>
      <c r="G145" s="217" t="s">
        <v>141</v>
      </c>
      <c r="H145" s="218">
        <v>100</v>
      </c>
      <c r="I145" s="219"/>
      <c r="J145" s="220">
        <f>ROUND(I145*H145,0)</f>
        <v>0</v>
      </c>
      <c r="K145" s="221"/>
      <c r="L145" s="43"/>
      <c r="M145" s="222" t="s">
        <v>1</v>
      </c>
      <c r="N145" s="223" t="s">
        <v>42</v>
      </c>
      <c r="O145" s="90"/>
      <c r="P145" s="224">
        <f>O145*H145</f>
        <v>0</v>
      </c>
      <c r="Q145" s="224">
        <v>0</v>
      </c>
      <c r="R145" s="224">
        <f>Q145*H145</f>
        <v>0</v>
      </c>
      <c r="S145" s="224">
        <v>0.29</v>
      </c>
      <c r="T145" s="225">
        <f>S145*H145</f>
        <v>28.999999999999996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6" t="s">
        <v>142</v>
      </c>
      <c r="AT145" s="226" t="s">
        <v>138</v>
      </c>
      <c r="AU145" s="226" t="s">
        <v>86</v>
      </c>
      <c r="AY145" s="16" t="s">
        <v>136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6" t="s">
        <v>8</v>
      </c>
      <c r="BK145" s="227">
        <f>ROUND(I145*H145,0)</f>
        <v>0</v>
      </c>
      <c r="BL145" s="16" t="s">
        <v>142</v>
      </c>
      <c r="BM145" s="226" t="s">
        <v>143</v>
      </c>
    </row>
    <row r="146" spans="1:51" s="13" customFormat="1" ht="12">
      <c r="A146" s="13"/>
      <c r="B146" s="228"/>
      <c r="C146" s="229"/>
      <c r="D146" s="230" t="s">
        <v>144</v>
      </c>
      <c r="E146" s="231" t="s">
        <v>1</v>
      </c>
      <c r="F146" s="232" t="s">
        <v>145</v>
      </c>
      <c r="G146" s="229"/>
      <c r="H146" s="233">
        <v>100</v>
      </c>
      <c r="I146" s="234"/>
      <c r="J146" s="229"/>
      <c r="K146" s="229"/>
      <c r="L146" s="235"/>
      <c r="M146" s="236"/>
      <c r="N146" s="237"/>
      <c r="O146" s="237"/>
      <c r="P146" s="237"/>
      <c r="Q146" s="237"/>
      <c r="R146" s="237"/>
      <c r="S146" s="237"/>
      <c r="T146" s="23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9" t="s">
        <v>144</v>
      </c>
      <c r="AU146" s="239" t="s">
        <v>86</v>
      </c>
      <c r="AV146" s="13" t="s">
        <v>86</v>
      </c>
      <c r="AW146" s="13" t="s">
        <v>33</v>
      </c>
      <c r="AX146" s="13" t="s">
        <v>77</v>
      </c>
      <c r="AY146" s="239" t="s">
        <v>136</v>
      </c>
    </row>
    <row r="147" spans="1:65" s="2" customFormat="1" ht="24.15" customHeight="1">
      <c r="A147" s="37"/>
      <c r="B147" s="38"/>
      <c r="C147" s="214" t="s">
        <v>86</v>
      </c>
      <c r="D147" s="214" t="s">
        <v>138</v>
      </c>
      <c r="E147" s="215" t="s">
        <v>146</v>
      </c>
      <c r="F147" s="216" t="s">
        <v>147</v>
      </c>
      <c r="G147" s="217" t="s">
        <v>141</v>
      </c>
      <c r="H147" s="218">
        <v>100</v>
      </c>
      <c r="I147" s="219"/>
      <c r="J147" s="220">
        <f>ROUND(I147*H147,0)</f>
        <v>0</v>
      </c>
      <c r="K147" s="221"/>
      <c r="L147" s="43"/>
      <c r="M147" s="222" t="s">
        <v>1</v>
      </c>
      <c r="N147" s="223" t="s">
        <v>42</v>
      </c>
      <c r="O147" s="90"/>
      <c r="P147" s="224">
        <f>O147*H147</f>
        <v>0</v>
      </c>
      <c r="Q147" s="224">
        <v>0</v>
      </c>
      <c r="R147" s="224">
        <f>Q147*H147</f>
        <v>0</v>
      </c>
      <c r="S147" s="224">
        <v>0.22</v>
      </c>
      <c r="T147" s="225">
        <f>S147*H147</f>
        <v>22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6" t="s">
        <v>142</v>
      </c>
      <c r="AT147" s="226" t="s">
        <v>138</v>
      </c>
      <c r="AU147" s="226" t="s">
        <v>86</v>
      </c>
      <c r="AY147" s="16" t="s">
        <v>136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6" t="s">
        <v>8</v>
      </c>
      <c r="BK147" s="227">
        <f>ROUND(I147*H147,0)</f>
        <v>0</v>
      </c>
      <c r="BL147" s="16" t="s">
        <v>142</v>
      </c>
      <c r="BM147" s="226" t="s">
        <v>148</v>
      </c>
    </row>
    <row r="148" spans="1:51" s="13" customFormat="1" ht="12">
      <c r="A148" s="13"/>
      <c r="B148" s="228"/>
      <c r="C148" s="229"/>
      <c r="D148" s="230" t="s">
        <v>144</v>
      </c>
      <c r="E148" s="231" t="s">
        <v>1</v>
      </c>
      <c r="F148" s="232" t="s">
        <v>145</v>
      </c>
      <c r="G148" s="229"/>
      <c r="H148" s="233">
        <v>100</v>
      </c>
      <c r="I148" s="234"/>
      <c r="J148" s="229"/>
      <c r="K148" s="229"/>
      <c r="L148" s="235"/>
      <c r="M148" s="236"/>
      <c r="N148" s="237"/>
      <c r="O148" s="237"/>
      <c r="P148" s="237"/>
      <c r="Q148" s="237"/>
      <c r="R148" s="237"/>
      <c r="S148" s="237"/>
      <c r="T148" s="23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9" t="s">
        <v>144</v>
      </c>
      <c r="AU148" s="239" t="s">
        <v>86</v>
      </c>
      <c r="AV148" s="13" t="s">
        <v>86</v>
      </c>
      <c r="AW148" s="13" t="s">
        <v>33</v>
      </c>
      <c r="AX148" s="13" t="s">
        <v>77</v>
      </c>
      <c r="AY148" s="239" t="s">
        <v>136</v>
      </c>
    </row>
    <row r="149" spans="1:65" s="2" customFormat="1" ht="33" customHeight="1">
      <c r="A149" s="37"/>
      <c r="B149" s="38"/>
      <c r="C149" s="214" t="s">
        <v>149</v>
      </c>
      <c r="D149" s="214" t="s">
        <v>138</v>
      </c>
      <c r="E149" s="215" t="s">
        <v>150</v>
      </c>
      <c r="F149" s="216" t="s">
        <v>151</v>
      </c>
      <c r="G149" s="217" t="s">
        <v>152</v>
      </c>
      <c r="H149" s="218">
        <v>128.442</v>
      </c>
      <c r="I149" s="219"/>
      <c r="J149" s="220">
        <f>ROUND(I149*H149,0)</f>
        <v>0</v>
      </c>
      <c r="K149" s="221"/>
      <c r="L149" s="43"/>
      <c r="M149" s="222" t="s">
        <v>1</v>
      </c>
      <c r="N149" s="223" t="s">
        <v>42</v>
      </c>
      <c r="O149" s="90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6" t="s">
        <v>142</v>
      </c>
      <c r="AT149" s="226" t="s">
        <v>138</v>
      </c>
      <c r="AU149" s="226" t="s">
        <v>86</v>
      </c>
      <c r="AY149" s="16" t="s">
        <v>136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6" t="s">
        <v>8</v>
      </c>
      <c r="BK149" s="227">
        <f>ROUND(I149*H149,0)</f>
        <v>0</v>
      </c>
      <c r="BL149" s="16" t="s">
        <v>142</v>
      </c>
      <c r="BM149" s="226" t="s">
        <v>153</v>
      </c>
    </row>
    <row r="150" spans="1:51" s="13" customFormat="1" ht="12">
      <c r="A150" s="13"/>
      <c r="B150" s="228"/>
      <c r="C150" s="229"/>
      <c r="D150" s="230" t="s">
        <v>144</v>
      </c>
      <c r="E150" s="231" t="s">
        <v>1</v>
      </c>
      <c r="F150" s="232" t="s">
        <v>154</v>
      </c>
      <c r="G150" s="229"/>
      <c r="H150" s="233">
        <v>75.199</v>
      </c>
      <c r="I150" s="234"/>
      <c r="J150" s="229"/>
      <c r="K150" s="229"/>
      <c r="L150" s="235"/>
      <c r="M150" s="236"/>
      <c r="N150" s="237"/>
      <c r="O150" s="237"/>
      <c r="P150" s="237"/>
      <c r="Q150" s="237"/>
      <c r="R150" s="237"/>
      <c r="S150" s="237"/>
      <c r="T150" s="23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9" t="s">
        <v>144</v>
      </c>
      <c r="AU150" s="239" t="s">
        <v>86</v>
      </c>
      <c r="AV150" s="13" t="s">
        <v>86</v>
      </c>
      <c r="AW150" s="13" t="s">
        <v>33</v>
      </c>
      <c r="AX150" s="13" t="s">
        <v>77</v>
      </c>
      <c r="AY150" s="239" t="s">
        <v>136</v>
      </c>
    </row>
    <row r="151" spans="1:51" s="13" customFormat="1" ht="12">
      <c r="A151" s="13"/>
      <c r="B151" s="228"/>
      <c r="C151" s="229"/>
      <c r="D151" s="230" t="s">
        <v>144</v>
      </c>
      <c r="E151" s="231" t="s">
        <v>1</v>
      </c>
      <c r="F151" s="232" t="s">
        <v>155</v>
      </c>
      <c r="G151" s="229"/>
      <c r="H151" s="233">
        <v>23.243</v>
      </c>
      <c r="I151" s="234"/>
      <c r="J151" s="229"/>
      <c r="K151" s="229"/>
      <c r="L151" s="235"/>
      <c r="M151" s="236"/>
      <c r="N151" s="237"/>
      <c r="O151" s="237"/>
      <c r="P151" s="237"/>
      <c r="Q151" s="237"/>
      <c r="R151" s="237"/>
      <c r="S151" s="237"/>
      <c r="T151" s="23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9" t="s">
        <v>144</v>
      </c>
      <c r="AU151" s="239" t="s">
        <v>86</v>
      </c>
      <c r="AV151" s="13" t="s">
        <v>86</v>
      </c>
      <c r="AW151" s="13" t="s">
        <v>33</v>
      </c>
      <c r="AX151" s="13" t="s">
        <v>77</v>
      </c>
      <c r="AY151" s="239" t="s">
        <v>136</v>
      </c>
    </row>
    <row r="152" spans="1:51" s="13" customFormat="1" ht="12">
      <c r="A152" s="13"/>
      <c r="B152" s="228"/>
      <c r="C152" s="229"/>
      <c r="D152" s="230" t="s">
        <v>144</v>
      </c>
      <c r="E152" s="231" t="s">
        <v>1</v>
      </c>
      <c r="F152" s="232" t="s">
        <v>156</v>
      </c>
      <c r="G152" s="229"/>
      <c r="H152" s="233">
        <v>30</v>
      </c>
      <c r="I152" s="234"/>
      <c r="J152" s="229"/>
      <c r="K152" s="229"/>
      <c r="L152" s="235"/>
      <c r="M152" s="236"/>
      <c r="N152" s="237"/>
      <c r="O152" s="237"/>
      <c r="P152" s="237"/>
      <c r="Q152" s="237"/>
      <c r="R152" s="237"/>
      <c r="S152" s="237"/>
      <c r="T152" s="23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9" t="s">
        <v>144</v>
      </c>
      <c r="AU152" s="239" t="s">
        <v>86</v>
      </c>
      <c r="AV152" s="13" t="s">
        <v>86</v>
      </c>
      <c r="AW152" s="13" t="s">
        <v>33</v>
      </c>
      <c r="AX152" s="13" t="s">
        <v>77</v>
      </c>
      <c r="AY152" s="239" t="s">
        <v>136</v>
      </c>
    </row>
    <row r="153" spans="1:65" s="2" customFormat="1" ht="33" customHeight="1">
      <c r="A153" s="37"/>
      <c r="B153" s="38"/>
      <c r="C153" s="214" t="s">
        <v>142</v>
      </c>
      <c r="D153" s="214" t="s">
        <v>138</v>
      </c>
      <c r="E153" s="215" t="s">
        <v>157</v>
      </c>
      <c r="F153" s="216" t="s">
        <v>158</v>
      </c>
      <c r="G153" s="217" t="s">
        <v>152</v>
      </c>
      <c r="H153" s="218">
        <v>131.075</v>
      </c>
      <c r="I153" s="219"/>
      <c r="J153" s="220">
        <f>ROUND(I153*H153,0)</f>
        <v>0</v>
      </c>
      <c r="K153" s="221"/>
      <c r="L153" s="43"/>
      <c r="M153" s="222" t="s">
        <v>1</v>
      </c>
      <c r="N153" s="223" t="s">
        <v>42</v>
      </c>
      <c r="O153" s="90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6" t="s">
        <v>142</v>
      </c>
      <c r="AT153" s="226" t="s">
        <v>138</v>
      </c>
      <c r="AU153" s="226" t="s">
        <v>86</v>
      </c>
      <c r="AY153" s="16" t="s">
        <v>136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6" t="s">
        <v>8</v>
      </c>
      <c r="BK153" s="227">
        <f>ROUND(I153*H153,0)</f>
        <v>0</v>
      </c>
      <c r="BL153" s="16" t="s">
        <v>142</v>
      </c>
      <c r="BM153" s="226" t="s">
        <v>159</v>
      </c>
    </row>
    <row r="154" spans="1:51" s="13" customFormat="1" ht="12">
      <c r="A154" s="13"/>
      <c r="B154" s="228"/>
      <c r="C154" s="229"/>
      <c r="D154" s="230" t="s">
        <v>144</v>
      </c>
      <c r="E154" s="231" t="s">
        <v>1</v>
      </c>
      <c r="F154" s="232" t="s">
        <v>160</v>
      </c>
      <c r="G154" s="229"/>
      <c r="H154" s="233">
        <v>15.322</v>
      </c>
      <c r="I154" s="234"/>
      <c r="J154" s="229"/>
      <c r="K154" s="229"/>
      <c r="L154" s="235"/>
      <c r="M154" s="236"/>
      <c r="N154" s="237"/>
      <c r="O154" s="237"/>
      <c r="P154" s="237"/>
      <c r="Q154" s="237"/>
      <c r="R154" s="237"/>
      <c r="S154" s="237"/>
      <c r="T154" s="23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9" t="s">
        <v>144</v>
      </c>
      <c r="AU154" s="239" t="s">
        <v>86</v>
      </c>
      <c r="AV154" s="13" t="s">
        <v>86</v>
      </c>
      <c r="AW154" s="13" t="s">
        <v>33</v>
      </c>
      <c r="AX154" s="13" t="s">
        <v>77</v>
      </c>
      <c r="AY154" s="239" t="s">
        <v>136</v>
      </c>
    </row>
    <row r="155" spans="1:51" s="13" customFormat="1" ht="12">
      <c r="A155" s="13"/>
      <c r="B155" s="228"/>
      <c r="C155" s="229"/>
      <c r="D155" s="230" t="s">
        <v>144</v>
      </c>
      <c r="E155" s="231" t="s">
        <v>1</v>
      </c>
      <c r="F155" s="232" t="s">
        <v>161</v>
      </c>
      <c r="G155" s="229"/>
      <c r="H155" s="233">
        <v>12.13</v>
      </c>
      <c r="I155" s="234"/>
      <c r="J155" s="229"/>
      <c r="K155" s="229"/>
      <c r="L155" s="235"/>
      <c r="M155" s="236"/>
      <c r="N155" s="237"/>
      <c r="O155" s="237"/>
      <c r="P155" s="237"/>
      <c r="Q155" s="237"/>
      <c r="R155" s="237"/>
      <c r="S155" s="237"/>
      <c r="T155" s="23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9" t="s">
        <v>144</v>
      </c>
      <c r="AU155" s="239" t="s">
        <v>86</v>
      </c>
      <c r="AV155" s="13" t="s">
        <v>86</v>
      </c>
      <c r="AW155" s="13" t="s">
        <v>33</v>
      </c>
      <c r="AX155" s="13" t="s">
        <v>77</v>
      </c>
      <c r="AY155" s="239" t="s">
        <v>136</v>
      </c>
    </row>
    <row r="156" spans="1:51" s="13" customFormat="1" ht="12">
      <c r="A156" s="13"/>
      <c r="B156" s="228"/>
      <c r="C156" s="229"/>
      <c r="D156" s="230" t="s">
        <v>144</v>
      </c>
      <c r="E156" s="231" t="s">
        <v>1</v>
      </c>
      <c r="F156" s="232" t="s">
        <v>162</v>
      </c>
      <c r="G156" s="229"/>
      <c r="H156" s="233">
        <v>6.065</v>
      </c>
      <c r="I156" s="234"/>
      <c r="J156" s="229"/>
      <c r="K156" s="229"/>
      <c r="L156" s="235"/>
      <c r="M156" s="236"/>
      <c r="N156" s="237"/>
      <c r="O156" s="237"/>
      <c r="P156" s="237"/>
      <c r="Q156" s="237"/>
      <c r="R156" s="237"/>
      <c r="S156" s="237"/>
      <c r="T156" s="23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9" t="s">
        <v>144</v>
      </c>
      <c r="AU156" s="239" t="s">
        <v>86</v>
      </c>
      <c r="AV156" s="13" t="s">
        <v>86</v>
      </c>
      <c r="AW156" s="13" t="s">
        <v>33</v>
      </c>
      <c r="AX156" s="13" t="s">
        <v>77</v>
      </c>
      <c r="AY156" s="239" t="s">
        <v>136</v>
      </c>
    </row>
    <row r="157" spans="1:51" s="13" customFormat="1" ht="12">
      <c r="A157" s="13"/>
      <c r="B157" s="228"/>
      <c r="C157" s="229"/>
      <c r="D157" s="230" t="s">
        <v>144</v>
      </c>
      <c r="E157" s="231" t="s">
        <v>1</v>
      </c>
      <c r="F157" s="232" t="s">
        <v>163</v>
      </c>
      <c r="G157" s="229"/>
      <c r="H157" s="233">
        <v>14.129</v>
      </c>
      <c r="I157" s="234"/>
      <c r="J157" s="229"/>
      <c r="K157" s="229"/>
      <c r="L157" s="235"/>
      <c r="M157" s="236"/>
      <c r="N157" s="237"/>
      <c r="O157" s="237"/>
      <c r="P157" s="237"/>
      <c r="Q157" s="237"/>
      <c r="R157" s="237"/>
      <c r="S157" s="237"/>
      <c r="T157" s="23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9" t="s">
        <v>144</v>
      </c>
      <c r="AU157" s="239" t="s">
        <v>86</v>
      </c>
      <c r="AV157" s="13" t="s">
        <v>86</v>
      </c>
      <c r="AW157" s="13" t="s">
        <v>33</v>
      </c>
      <c r="AX157" s="13" t="s">
        <v>77</v>
      </c>
      <c r="AY157" s="239" t="s">
        <v>136</v>
      </c>
    </row>
    <row r="158" spans="1:51" s="13" customFormat="1" ht="12">
      <c r="A158" s="13"/>
      <c r="B158" s="228"/>
      <c r="C158" s="229"/>
      <c r="D158" s="230" t="s">
        <v>144</v>
      </c>
      <c r="E158" s="231" t="s">
        <v>1</v>
      </c>
      <c r="F158" s="232" t="s">
        <v>164</v>
      </c>
      <c r="G158" s="229"/>
      <c r="H158" s="233">
        <v>3.032</v>
      </c>
      <c r="I158" s="234"/>
      <c r="J158" s="229"/>
      <c r="K158" s="229"/>
      <c r="L158" s="235"/>
      <c r="M158" s="236"/>
      <c r="N158" s="237"/>
      <c r="O158" s="237"/>
      <c r="P158" s="237"/>
      <c r="Q158" s="237"/>
      <c r="R158" s="237"/>
      <c r="S158" s="237"/>
      <c r="T158" s="23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9" t="s">
        <v>144</v>
      </c>
      <c r="AU158" s="239" t="s">
        <v>86</v>
      </c>
      <c r="AV158" s="13" t="s">
        <v>86</v>
      </c>
      <c r="AW158" s="13" t="s">
        <v>33</v>
      </c>
      <c r="AX158" s="13" t="s">
        <v>77</v>
      </c>
      <c r="AY158" s="239" t="s">
        <v>136</v>
      </c>
    </row>
    <row r="159" spans="1:51" s="13" customFormat="1" ht="12">
      <c r="A159" s="13"/>
      <c r="B159" s="228"/>
      <c r="C159" s="229"/>
      <c r="D159" s="230" t="s">
        <v>144</v>
      </c>
      <c r="E159" s="231" t="s">
        <v>1</v>
      </c>
      <c r="F159" s="232" t="s">
        <v>165</v>
      </c>
      <c r="G159" s="229"/>
      <c r="H159" s="233">
        <v>10.66</v>
      </c>
      <c r="I159" s="234"/>
      <c r="J159" s="229"/>
      <c r="K159" s="229"/>
      <c r="L159" s="235"/>
      <c r="M159" s="236"/>
      <c r="N159" s="237"/>
      <c r="O159" s="237"/>
      <c r="P159" s="237"/>
      <c r="Q159" s="237"/>
      <c r="R159" s="237"/>
      <c r="S159" s="237"/>
      <c r="T159" s="23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9" t="s">
        <v>144</v>
      </c>
      <c r="AU159" s="239" t="s">
        <v>86</v>
      </c>
      <c r="AV159" s="13" t="s">
        <v>86</v>
      </c>
      <c r="AW159" s="13" t="s">
        <v>33</v>
      </c>
      <c r="AX159" s="13" t="s">
        <v>77</v>
      </c>
      <c r="AY159" s="239" t="s">
        <v>136</v>
      </c>
    </row>
    <row r="160" spans="1:51" s="13" customFormat="1" ht="12">
      <c r="A160" s="13"/>
      <c r="B160" s="228"/>
      <c r="C160" s="229"/>
      <c r="D160" s="230" t="s">
        <v>144</v>
      </c>
      <c r="E160" s="231" t="s">
        <v>1</v>
      </c>
      <c r="F160" s="232" t="s">
        <v>166</v>
      </c>
      <c r="G160" s="229"/>
      <c r="H160" s="233">
        <v>4.948</v>
      </c>
      <c r="I160" s="234"/>
      <c r="J160" s="229"/>
      <c r="K160" s="229"/>
      <c r="L160" s="235"/>
      <c r="M160" s="236"/>
      <c r="N160" s="237"/>
      <c r="O160" s="237"/>
      <c r="P160" s="237"/>
      <c r="Q160" s="237"/>
      <c r="R160" s="237"/>
      <c r="S160" s="237"/>
      <c r="T160" s="23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9" t="s">
        <v>144</v>
      </c>
      <c r="AU160" s="239" t="s">
        <v>86</v>
      </c>
      <c r="AV160" s="13" t="s">
        <v>86</v>
      </c>
      <c r="AW160" s="13" t="s">
        <v>33</v>
      </c>
      <c r="AX160" s="13" t="s">
        <v>77</v>
      </c>
      <c r="AY160" s="239" t="s">
        <v>136</v>
      </c>
    </row>
    <row r="161" spans="1:51" s="13" customFormat="1" ht="12">
      <c r="A161" s="13"/>
      <c r="B161" s="228"/>
      <c r="C161" s="229"/>
      <c r="D161" s="230" t="s">
        <v>144</v>
      </c>
      <c r="E161" s="231" t="s">
        <v>1</v>
      </c>
      <c r="F161" s="232" t="s">
        <v>167</v>
      </c>
      <c r="G161" s="229"/>
      <c r="H161" s="233">
        <v>12.13</v>
      </c>
      <c r="I161" s="234"/>
      <c r="J161" s="229"/>
      <c r="K161" s="229"/>
      <c r="L161" s="235"/>
      <c r="M161" s="236"/>
      <c r="N161" s="237"/>
      <c r="O161" s="237"/>
      <c r="P161" s="237"/>
      <c r="Q161" s="237"/>
      <c r="R161" s="237"/>
      <c r="S161" s="237"/>
      <c r="T161" s="23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9" t="s">
        <v>144</v>
      </c>
      <c r="AU161" s="239" t="s">
        <v>86</v>
      </c>
      <c r="AV161" s="13" t="s">
        <v>86</v>
      </c>
      <c r="AW161" s="13" t="s">
        <v>33</v>
      </c>
      <c r="AX161" s="13" t="s">
        <v>77</v>
      </c>
      <c r="AY161" s="239" t="s">
        <v>136</v>
      </c>
    </row>
    <row r="162" spans="1:51" s="13" customFormat="1" ht="12">
      <c r="A162" s="13"/>
      <c r="B162" s="228"/>
      <c r="C162" s="229"/>
      <c r="D162" s="230" t="s">
        <v>144</v>
      </c>
      <c r="E162" s="231" t="s">
        <v>1</v>
      </c>
      <c r="F162" s="232" t="s">
        <v>168</v>
      </c>
      <c r="G162" s="229"/>
      <c r="H162" s="233">
        <v>26.107</v>
      </c>
      <c r="I162" s="234"/>
      <c r="J162" s="229"/>
      <c r="K162" s="229"/>
      <c r="L162" s="235"/>
      <c r="M162" s="236"/>
      <c r="N162" s="237"/>
      <c r="O162" s="237"/>
      <c r="P162" s="237"/>
      <c r="Q162" s="237"/>
      <c r="R162" s="237"/>
      <c r="S162" s="237"/>
      <c r="T162" s="23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9" t="s">
        <v>144</v>
      </c>
      <c r="AU162" s="239" t="s">
        <v>86</v>
      </c>
      <c r="AV162" s="13" t="s">
        <v>86</v>
      </c>
      <c r="AW162" s="13" t="s">
        <v>33</v>
      </c>
      <c r="AX162" s="13" t="s">
        <v>77</v>
      </c>
      <c r="AY162" s="239" t="s">
        <v>136</v>
      </c>
    </row>
    <row r="163" spans="1:51" s="13" customFormat="1" ht="12">
      <c r="A163" s="13"/>
      <c r="B163" s="228"/>
      <c r="C163" s="229"/>
      <c r="D163" s="230" t="s">
        <v>144</v>
      </c>
      <c r="E163" s="231" t="s">
        <v>1</v>
      </c>
      <c r="F163" s="232" t="s">
        <v>169</v>
      </c>
      <c r="G163" s="229"/>
      <c r="H163" s="233">
        <v>23.52</v>
      </c>
      <c r="I163" s="234"/>
      <c r="J163" s="229"/>
      <c r="K163" s="229"/>
      <c r="L163" s="235"/>
      <c r="M163" s="236"/>
      <c r="N163" s="237"/>
      <c r="O163" s="237"/>
      <c r="P163" s="237"/>
      <c r="Q163" s="237"/>
      <c r="R163" s="237"/>
      <c r="S163" s="237"/>
      <c r="T163" s="23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9" t="s">
        <v>144</v>
      </c>
      <c r="AU163" s="239" t="s">
        <v>86</v>
      </c>
      <c r="AV163" s="13" t="s">
        <v>86</v>
      </c>
      <c r="AW163" s="13" t="s">
        <v>33</v>
      </c>
      <c r="AX163" s="13" t="s">
        <v>77</v>
      </c>
      <c r="AY163" s="239" t="s">
        <v>136</v>
      </c>
    </row>
    <row r="164" spans="1:51" s="13" customFormat="1" ht="12">
      <c r="A164" s="13"/>
      <c r="B164" s="228"/>
      <c r="C164" s="229"/>
      <c r="D164" s="230" t="s">
        <v>144</v>
      </c>
      <c r="E164" s="231" t="s">
        <v>1</v>
      </c>
      <c r="F164" s="232" t="s">
        <v>170</v>
      </c>
      <c r="G164" s="229"/>
      <c r="H164" s="233">
        <v>3.032</v>
      </c>
      <c r="I164" s="234"/>
      <c r="J164" s="229"/>
      <c r="K164" s="229"/>
      <c r="L164" s="235"/>
      <c r="M164" s="236"/>
      <c r="N164" s="237"/>
      <c r="O164" s="237"/>
      <c r="P164" s="237"/>
      <c r="Q164" s="237"/>
      <c r="R164" s="237"/>
      <c r="S164" s="237"/>
      <c r="T164" s="23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9" t="s">
        <v>144</v>
      </c>
      <c r="AU164" s="239" t="s">
        <v>86</v>
      </c>
      <c r="AV164" s="13" t="s">
        <v>86</v>
      </c>
      <c r="AW164" s="13" t="s">
        <v>33</v>
      </c>
      <c r="AX164" s="13" t="s">
        <v>77</v>
      </c>
      <c r="AY164" s="239" t="s">
        <v>136</v>
      </c>
    </row>
    <row r="165" spans="1:65" s="2" customFormat="1" ht="33" customHeight="1">
      <c r="A165" s="37"/>
      <c r="B165" s="38"/>
      <c r="C165" s="214" t="s">
        <v>171</v>
      </c>
      <c r="D165" s="214" t="s">
        <v>138</v>
      </c>
      <c r="E165" s="215" t="s">
        <v>172</v>
      </c>
      <c r="F165" s="216" t="s">
        <v>173</v>
      </c>
      <c r="G165" s="217" t="s">
        <v>152</v>
      </c>
      <c r="H165" s="218">
        <v>29.686</v>
      </c>
      <c r="I165" s="219"/>
      <c r="J165" s="220">
        <f>ROUND(I165*H165,0)</f>
        <v>0</v>
      </c>
      <c r="K165" s="221"/>
      <c r="L165" s="43"/>
      <c r="M165" s="222" t="s">
        <v>1</v>
      </c>
      <c r="N165" s="223" t="s">
        <v>42</v>
      </c>
      <c r="O165" s="90"/>
      <c r="P165" s="224">
        <f>O165*H165</f>
        <v>0</v>
      </c>
      <c r="Q165" s="224">
        <v>0</v>
      </c>
      <c r="R165" s="224">
        <f>Q165*H165</f>
        <v>0</v>
      </c>
      <c r="S165" s="224">
        <v>0</v>
      </c>
      <c r="T165" s="225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6" t="s">
        <v>142</v>
      </c>
      <c r="AT165" s="226" t="s">
        <v>138</v>
      </c>
      <c r="AU165" s="226" t="s">
        <v>86</v>
      </c>
      <c r="AY165" s="16" t="s">
        <v>136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6" t="s">
        <v>8</v>
      </c>
      <c r="BK165" s="227">
        <f>ROUND(I165*H165,0)</f>
        <v>0</v>
      </c>
      <c r="BL165" s="16" t="s">
        <v>142</v>
      </c>
      <c r="BM165" s="226" t="s">
        <v>174</v>
      </c>
    </row>
    <row r="166" spans="1:51" s="13" customFormat="1" ht="12">
      <c r="A166" s="13"/>
      <c r="B166" s="228"/>
      <c r="C166" s="229"/>
      <c r="D166" s="230" t="s">
        <v>144</v>
      </c>
      <c r="E166" s="231" t="s">
        <v>1</v>
      </c>
      <c r="F166" s="232" t="s">
        <v>175</v>
      </c>
      <c r="G166" s="229"/>
      <c r="H166" s="233">
        <v>29.686</v>
      </c>
      <c r="I166" s="234"/>
      <c r="J166" s="229"/>
      <c r="K166" s="229"/>
      <c r="L166" s="235"/>
      <c r="M166" s="236"/>
      <c r="N166" s="237"/>
      <c r="O166" s="237"/>
      <c r="P166" s="237"/>
      <c r="Q166" s="237"/>
      <c r="R166" s="237"/>
      <c r="S166" s="237"/>
      <c r="T166" s="23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9" t="s">
        <v>144</v>
      </c>
      <c r="AU166" s="239" t="s">
        <v>86</v>
      </c>
      <c r="AV166" s="13" t="s">
        <v>86</v>
      </c>
      <c r="AW166" s="13" t="s">
        <v>33</v>
      </c>
      <c r="AX166" s="13" t="s">
        <v>77</v>
      </c>
      <c r="AY166" s="239" t="s">
        <v>136</v>
      </c>
    </row>
    <row r="167" spans="1:65" s="2" customFormat="1" ht="33" customHeight="1">
      <c r="A167" s="37"/>
      <c r="B167" s="38"/>
      <c r="C167" s="214" t="s">
        <v>176</v>
      </c>
      <c r="D167" s="214" t="s">
        <v>138</v>
      </c>
      <c r="E167" s="215" t="s">
        <v>177</v>
      </c>
      <c r="F167" s="216" t="s">
        <v>178</v>
      </c>
      <c r="G167" s="217" t="s">
        <v>152</v>
      </c>
      <c r="H167" s="218">
        <v>17.004</v>
      </c>
      <c r="I167" s="219"/>
      <c r="J167" s="220">
        <f>ROUND(I167*H167,0)</f>
        <v>0</v>
      </c>
      <c r="K167" s="221"/>
      <c r="L167" s="43"/>
      <c r="M167" s="222" t="s">
        <v>1</v>
      </c>
      <c r="N167" s="223" t="s">
        <v>42</v>
      </c>
      <c r="O167" s="90"/>
      <c r="P167" s="224">
        <f>O167*H167</f>
        <v>0</v>
      </c>
      <c r="Q167" s="224">
        <v>0</v>
      </c>
      <c r="R167" s="224">
        <f>Q167*H167</f>
        <v>0</v>
      </c>
      <c r="S167" s="224">
        <v>0</v>
      </c>
      <c r="T167" s="225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6" t="s">
        <v>142</v>
      </c>
      <c r="AT167" s="226" t="s">
        <v>138</v>
      </c>
      <c r="AU167" s="226" t="s">
        <v>86</v>
      </c>
      <c r="AY167" s="16" t="s">
        <v>136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16" t="s">
        <v>8</v>
      </c>
      <c r="BK167" s="227">
        <f>ROUND(I167*H167,0)</f>
        <v>0</v>
      </c>
      <c r="BL167" s="16" t="s">
        <v>142</v>
      </c>
      <c r="BM167" s="226" t="s">
        <v>179</v>
      </c>
    </row>
    <row r="168" spans="1:51" s="13" customFormat="1" ht="12">
      <c r="A168" s="13"/>
      <c r="B168" s="228"/>
      <c r="C168" s="229"/>
      <c r="D168" s="230" t="s">
        <v>144</v>
      </c>
      <c r="E168" s="231" t="s">
        <v>1</v>
      </c>
      <c r="F168" s="232" t="s">
        <v>180</v>
      </c>
      <c r="G168" s="229"/>
      <c r="H168" s="233">
        <v>25.5</v>
      </c>
      <c r="I168" s="234"/>
      <c r="J168" s="229"/>
      <c r="K168" s="229"/>
      <c r="L168" s="235"/>
      <c r="M168" s="236"/>
      <c r="N168" s="237"/>
      <c r="O168" s="237"/>
      <c r="P168" s="237"/>
      <c r="Q168" s="237"/>
      <c r="R168" s="237"/>
      <c r="S168" s="237"/>
      <c r="T168" s="23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9" t="s">
        <v>144</v>
      </c>
      <c r="AU168" s="239" t="s">
        <v>86</v>
      </c>
      <c r="AV168" s="13" t="s">
        <v>86</v>
      </c>
      <c r="AW168" s="13" t="s">
        <v>33</v>
      </c>
      <c r="AX168" s="13" t="s">
        <v>77</v>
      </c>
      <c r="AY168" s="239" t="s">
        <v>136</v>
      </c>
    </row>
    <row r="169" spans="1:51" s="13" customFormat="1" ht="12">
      <c r="A169" s="13"/>
      <c r="B169" s="228"/>
      <c r="C169" s="229"/>
      <c r="D169" s="230" t="s">
        <v>144</v>
      </c>
      <c r="E169" s="231" t="s">
        <v>1</v>
      </c>
      <c r="F169" s="232" t="s">
        <v>181</v>
      </c>
      <c r="G169" s="229"/>
      <c r="H169" s="233">
        <v>-8.496</v>
      </c>
      <c r="I169" s="234"/>
      <c r="J169" s="229"/>
      <c r="K169" s="229"/>
      <c r="L169" s="235"/>
      <c r="M169" s="236"/>
      <c r="N169" s="237"/>
      <c r="O169" s="237"/>
      <c r="P169" s="237"/>
      <c r="Q169" s="237"/>
      <c r="R169" s="237"/>
      <c r="S169" s="237"/>
      <c r="T169" s="23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9" t="s">
        <v>144</v>
      </c>
      <c r="AU169" s="239" t="s">
        <v>86</v>
      </c>
      <c r="AV169" s="13" t="s">
        <v>86</v>
      </c>
      <c r="AW169" s="13" t="s">
        <v>33</v>
      </c>
      <c r="AX169" s="13" t="s">
        <v>77</v>
      </c>
      <c r="AY169" s="239" t="s">
        <v>136</v>
      </c>
    </row>
    <row r="170" spans="1:65" s="2" customFormat="1" ht="24.15" customHeight="1">
      <c r="A170" s="37"/>
      <c r="B170" s="38"/>
      <c r="C170" s="214" t="s">
        <v>182</v>
      </c>
      <c r="D170" s="214" t="s">
        <v>138</v>
      </c>
      <c r="E170" s="215" t="s">
        <v>183</v>
      </c>
      <c r="F170" s="216" t="s">
        <v>184</v>
      </c>
      <c r="G170" s="217" t="s">
        <v>152</v>
      </c>
      <c r="H170" s="218">
        <v>429.936</v>
      </c>
      <c r="I170" s="219"/>
      <c r="J170" s="220">
        <f>ROUND(I170*H170,0)</f>
        <v>0</v>
      </c>
      <c r="K170" s="221"/>
      <c r="L170" s="43"/>
      <c r="M170" s="222" t="s">
        <v>1</v>
      </c>
      <c r="N170" s="223" t="s">
        <v>42</v>
      </c>
      <c r="O170" s="90"/>
      <c r="P170" s="224">
        <f>O170*H170</f>
        <v>0</v>
      </c>
      <c r="Q170" s="224">
        <v>0</v>
      </c>
      <c r="R170" s="224">
        <f>Q170*H170</f>
        <v>0</v>
      </c>
      <c r="S170" s="224">
        <v>0</v>
      </c>
      <c r="T170" s="225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6" t="s">
        <v>142</v>
      </c>
      <c r="AT170" s="226" t="s">
        <v>138</v>
      </c>
      <c r="AU170" s="226" t="s">
        <v>86</v>
      </c>
      <c r="AY170" s="16" t="s">
        <v>136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6" t="s">
        <v>8</v>
      </c>
      <c r="BK170" s="227">
        <f>ROUND(I170*H170,0)</f>
        <v>0</v>
      </c>
      <c r="BL170" s="16" t="s">
        <v>142</v>
      </c>
      <c r="BM170" s="226" t="s">
        <v>185</v>
      </c>
    </row>
    <row r="171" spans="1:51" s="13" customFormat="1" ht="12">
      <c r="A171" s="13"/>
      <c r="B171" s="228"/>
      <c r="C171" s="229"/>
      <c r="D171" s="230" t="s">
        <v>144</v>
      </c>
      <c r="E171" s="231" t="s">
        <v>1</v>
      </c>
      <c r="F171" s="232" t="s">
        <v>186</v>
      </c>
      <c r="G171" s="229"/>
      <c r="H171" s="233">
        <v>306.207</v>
      </c>
      <c r="I171" s="234"/>
      <c r="J171" s="229"/>
      <c r="K171" s="229"/>
      <c r="L171" s="235"/>
      <c r="M171" s="236"/>
      <c r="N171" s="237"/>
      <c r="O171" s="237"/>
      <c r="P171" s="237"/>
      <c r="Q171" s="237"/>
      <c r="R171" s="237"/>
      <c r="S171" s="237"/>
      <c r="T171" s="23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9" t="s">
        <v>144</v>
      </c>
      <c r="AU171" s="239" t="s">
        <v>86</v>
      </c>
      <c r="AV171" s="13" t="s">
        <v>86</v>
      </c>
      <c r="AW171" s="13" t="s">
        <v>33</v>
      </c>
      <c r="AX171" s="13" t="s">
        <v>77</v>
      </c>
      <c r="AY171" s="239" t="s">
        <v>136</v>
      </c>
    </row>
    <row r="172" spans="1:51" s="13" customFormat="1" ht="12">
      <c r="A172" s="13"/>
      <c r="B172" s="228"/>
      <c r="C172" s="229"/>
      <c r="D172" s="230" t="s">
        <v>144</v>
      </c>
      <c r="E172" s="231" t="s">
        <v>1</v>
      </c>
      <c r="F172" s="232" t="s">
        <v>187</v>
      </c>
      <c r="G172" s="229"/>
      <c r="H172" s="233">
        <v>98.729</v>
      </c>
      <c r="I172" s="234"/>
      <c r="J172" s="229"/>
      <c r="K172" s="229"/>
      <c r="L172" s="235"/>
      <c r="M172" s="236"/>
      <c r="N172" s="237"/>
      <c r="O172" s="237"/>
      <c r="P172" s="237"/>
      <c r="Q172" s="237"/>
      <c r="R172" s="237"/>
      <c r="S172" s="237"/>
      <c r="T172" s="23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9" t="s">
        <v>144</v>
      </c>
      <c r="AU172" s="239" t="s">
        <v>86</v>
      </c>
      <c r="AV172" s="13" t="s">
        <v>86</v>
      </c>
      <c r="AW172" s="13" t="s">
        <v>33</v>
      </c>
      <c r="AX172" s="13" t="s">
        <v>77</v>
      </c>
      <c r="AY172" s="239" t="s">
        <v>136</v>
      </c>
    </row>
    <row r="173" spans="1:51" s="13" customFormat="1" ht="12">
      <c r="A173" s="13"/>
      <c r="B173" s="228"/>
      <c r="C173" s="229"/>
      <c r="D173" s="230" t="s">
        <v>144</v>
      </c>
      <c r="E173" s="231" t="s">
        <v>1</v>
      </c>
      <c r="F173" s="232" t="s">
        <v>188</v>
      </c>
      <c r="G173" s="229"/>
      <c r="H173" s="233">
        <v>25</v>
      </c>
      <c r="I173" s="234"/>
      <c r="J173" s="229"/>
      <c r="K173" s="229"/>
      <c r="L173" s="235"/>
      <c r="M173" s="236"/>
      <c r="N173" s="237"/>
      <c r="O173" s="237"/>
      <c r="P173" s="237"/>
      <c r="Q173" s="237"/>
      <c r="R173" s="237"/>
      <c r="S173" s="237"/>
      <c r="T173" s="23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9" t="s">
        <v>144</v>
      </c>
      <c r="AU173" s="239" t="s">
        <v>86</v>
      </c>
      <c r="AV173" s="13" t="s">
        <v>86</v>
      </c>
      <c r="AW173" s="13" t="s">
        <v>33</v>
      </c>
      <c r="AX173" s="13" t="s">
        <v>77</v>
      </c>
      <c r="AY173" s="239" t="s">
        <v>136</v>
      </c>
    </row>
    <row r="174" spans="1:65" s="2" customFormat="1" ht="33" customHeight="1">
      <c r="A174" s="37"/>
      <c r="B174" s="38"/>
      <c r="C174" s="214" t="s">
        <v>189</v>
      </c>
      <c r="D174" s="214" t="s">
        <v>138</v>
      </c>
      <c r="E174" s="215" t="s">
        <v>190</v>
      </c>
      <c r="F174" s="216" t="s">
        <v>191</v>
      </c>
      <c r="G174" s="217" t="s">
        <v>152</v>
      </c>
      <c r="H174" s="218">
        <v>182.478</v>
      </c>
      <c r="I174" s="219"/>
      <c r="J174" s="220">
        <f>ROUND(I174*H174,0)</f>
        <v>0</v>
      </c>
      <c r="K174" s="221"/>
      <c r="L174" s="43"/>
      <c r="M174" s="222" t="s">
        <v>1</v>
      </c>
      <c r="N174" s="223" t="s">
        <v>42</v>
      </c>
      <c r="O174" s="90"/>
      <c r="P174" s="224">
        <f>O174*H174</f>
        <v>0</v>
      </c>
      <c r="Q174" s="224">
        <v>0</v>
      </c>
      <c r="R174" s="224">
        <f>Q174*H174</f>
        <v>0</v>
      </c>
      <c r="S174" s="224">
        <v>0</v>
      </c>
      <c r="T174" s="225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6" t="s">
        <v>142</v>
      </c>
      <c r="AT174" s="226" t="s">
        <v>138</v>
      </c>
      <c r="AU174" s="226" t="s">
        <v>86</v>
      </c>
      <c r="AY174" s="16" t="s">
        <v>136</v>
      </c>
      <c r="BE174" s="227">
        <f>IF(N174="základní",J174,0)</f>
        <v>0</v>
      </c>
      <c r="BF174" s="227">
        <f>IF(N174="snížená",J174,0)</f>
        <v>0</v>
      </c>
      <c r="BG174" s="227">
        <f>IF(N174="zákl. přenesená",J174,0)</f>
        <v>0</v>
      </c>
      <c r="BH174" s="227">
        <f>IF(N174="sníž. přenesená",J174,0)</f>
        <v>0</v>
      </c>
      <c r="BI174" s="227">
        <f>IF(N174="nulová",J174,0)</f>
        <v>0</v>
      </c>
      <c r="BJ174" s="16" t="s">
        <v>8</v>
      </c>
      <c r="BK174" s="227">
        <f>ROUND(I174*H174,0)</f>
        <v>0</v>
      </c>
      <c r="BL174" s="16" t="s">
        <v>142</v>
      </c>
      <c r="BM174" s="226" t="s">
        <v>192</v>
      </c>
    </row>
    <row r="175" spans="1:51" s="13" customFormat="1" ht="12">
      <c r="A175" s="13"/>
      <c r="B175" s="228"/>
      <c r="C175" s="229"/>
      <c r="D175" s="230" t="s">
        <v>144</v>
      </c>
      <c r="E175" s="231" t="s">
        <v>1</v>
      </c>
      <c r="F175" s="232" t="s">
        <v>193</v>
      </c>
      <c r="G175" s="229"/>
      <c r="H175" s="233">
        <v>182.478</v>
      </c>
      <c r="I175" s="234"/>
      <c r="J175" s="229"/>
      <c r="K175" s="229"/>
      <c r="L175" s="235"/>
      <c r="M175" s="236"/>
      <c r="N175" s="237"/>
      <c r="O175" s="237"/>
      <c r="P175" s="237"/>
      <c r="Q175" s="237"/>
      <c r="R175" s="237"/>
      <c r="S175" s="237"/>
      <c r="T175" s="23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9" t="s">
        <v>144</v>
      </c>
      <c r="AU175" s="239" t="s">
        <v>86</v>
      </c>
      <c r="AV175" s="13" t="s">
        <v>86</v>
      </c>
      <c r="AW175" s="13" t="s">
        <v>33</v>
      </c>
      <c r="AX175" s="13" t="s">
        <v>77</v>
      </c>
      <c r="AY175" s="239" t="s">
        <v>136</v>
      </c>
    </row>
    <row r="176" spans="1:65" s="2" customFormat="1" ht="37.8" customHeight="1">
      <c r="A176" s="37"/>
      <c r="B176" s="38"/>
      <c r="C176" s="214" t="s">
        <v>194</v>
      </c>
      <c r="D176" s="214" t="s">
        <v>138</v>
      </c>
      <c r="E176" s="215" t="s">
        <v>195</v>
      </c>
      <c r="F176" s="216" t="s">
        <v>196</v>
      </c>
      <c r="G176" s="217" t="s">
        <v>152</v>
      </c>
      <c r="H176" s="218">
        <v>1277.346</v>
      </c>
      <c r="I176" s="219"/>
      <c r="J176" s="220">
        <f>ROUND(I176*H176,0)</f>
        <v>0</v>
      </c>
      <c r="K176" s="221"/>
      <c r="L176" s="43"/>
      <c r="M176" s="222" t="s">
        <v>1</v>
      </c>
      <c r="N176" s="223" t="s">
        <v>42</v>
      </c>
      <c r="O176" s="90"/>
      <c r="P176" s="224">
        <f>O176*H176</f>
        <v>0</v>
      </c>
      <c r="Q176" s="224">
        <v>0</v>
      </c>
      <c r="R176" s="224">
        <f>Q176*H176</f>
        <v>0</v>
      </c>
      <c r="S176" s="224">
        <v>0</v>
      </c>
      <c r="T176" s="225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6" t="s">
        <v>142</v>
      </c>
      <c r="AT176" s="226" t="s">
        <v>138</v>
      </c>
      <c r="AU176" s="226" t="s">
        <v>86</v>
      </c>
      <c r="AY176" s="16" t="s">
        <v>136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16" t="s">
        <v>8</v>
      </c>
      <c r="BK176" s="227">
        <f>ROUND(I176*H176,0)</f>
        <v>0</v>
      </c>
      <c r="BL176" s="16" t="s">
        <v>142</v>
      </c>
      <c r="BM176" s="226" t="s">
        <v>197</v>
      </c>
    </row>
    <row r="177" spans="1:51" s="13" customFormat="1" ht="12">
      <c r="A177" s="13"/>
      <c r="B177" s="228"/>
      <c r="C177" s="229"/>
      <c r="D177" s="230" t="s">
        <v>144</v>
      </c>
      <c r="E177" s="231" t="s">
        <v>1</v>
      </c>
      <c r="F177" s="232" t="s">
        <v>198</v>
      </c>
      <c r="G177" s="229"/>
      <c r="H177" s="233">
        <v>1277.346</v>
      </c>
      <c r="I177" s="234"/>
      <c r="J177" s="229"/>
      <c r="K177" s="229"/>
      <c r="L177" s="235"/>
      <c r="M177" s="236"/>
      <c r="N177" s="237"/>
      <c r="O177" s="237"/>
      <c r="P177" s="237"/>
      <c r="Q177" s="237"/>
      <c r="R177" s="237"/>
      <c r="S177" s="237"/>
      <c r="T177" s="23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9" t="s">
        <v>144</v>
      </c>
      <c r="AU177" s="239" t="s">
        <v>86</v>
      </c>
      <c r="AV177" s="13" t="s">
        <v>86</v>
      </c>
      <c r="AW177" s="13" t="s">
        <v>33</v>
      </c>
      <c r="AX177" s="13" t="s">
        <v>77</v>
      </c>
      <c r="AY177" s="239" t="s">
        <v>136</v>
      </c>
    </row>
    <row r="178" spans="1:65" s="2" customFormat="1" ht="24.15" customHeight="1">
      <c r="A178" s="37"/>
      <c r="B178" s="38"/>
      <c r="C178" s="214" t="s">
        <v>199</v>
      </c>
      <c r="D178" s="214" t="s">
        <v>138</v>
      </c>
      <c r="E178" s="215" t="s">
        <v>200</v>
      </c>
      <c r="F178" s="216" t="s">
        <v>201</v>
      </c>
      <c r="G178" s="217" t="s">
        <v>152</v>
      </c>
      <c r="H178" s="218">
        <v>306.207</v>
      </c>
      <c r="I178" s="219"/>
      <c r="J178" s="220">
        <f>ROUND(I178*H178,0)</f>
        <v>0</v>
      </c>
      <c r="K178" s="221"/>
      <c r="L178" s="43"/>
      <c r="M178" s="222" t="s">
        <v>1</v>
      </c>
      <c r="N178" s="223" t="s">
        <v>42</v>
      </c>
      <c r="O178" s="90"/>
      <c r="P178" s="224">
        <f>O178*H178</f>
        <v>0</v>
      </c>
      <c r="Q178" s="224">
        <v>0</v>
      </c>
      <c r="R178" s="224">
        <f>Q178*H178</f>
        <v>0</v>
      </c>
      <c r="S178" s="224">
        <v>0</v>
      </c>
      <c r="T178" s="225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6" t="s">
        <v>142</v>
      </c>
      <c r="AT178" s="226" t="s">
        <v>138</v>
      </c>
      <c r="AU178" s="226" t="s">
        <v>86</v>
      </c>
      <c r="AY178" s="16" t="s">
        <v>136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16" t="s">
        <v>8</v>
      </c>
      <c r="BK178" s="227">
        <f>ROUND(I178*H178,0)</f>
        <v>0</v>
      </c>
      <c r="BL178" s="16" t="s">
        <v>142</v>
      </c>
      <c r="BM178" s="226" t="s">
        <v>202</v>
      </c>
    </row>
    <row r="179" spans="1:51" s="13" customFormat="1" ht="12">
      <c r="A179" s="13"/>
      <c r="B179" s="228"/>
      <c r="C179" s="229"/>
      <c r="D179" s="230" t="s">
        <v>144</v>
      </c>
      <c r="E179" s="231" t="s">
        <v>1</v>
      </c>
      <c r="F179" s="232" t="s">
        <v>187</v>
      </c>
      <c r="G179" s="229"/>
      <c r="H179" s="233">
        <v>98.729</v>
      </c>
      <c r="I179" s="234"/>
      <c r="J179" s="229"/>
      <c r="K179" s="229"/>
      <c r="L179" s="235"/>
      <c r="M179" s="236"/>
      <c r="N179" s="237"/>
      <c r="O179" s="237"/>
      <c r="P179" s="237"/>
      <c r="Q179" s="237"/>
      <c r="R179" s="237"/>
      <c r="S179" s="237"/>
      <c r="T179" s="23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9" t="s">
        <v>144</v>
      </c>
      <c r="AU179" s="239" t="s">
        <v>86</v>
      </c>
      <c r="AV179" s="13" t="s">
        <v>86</v>
      </c>
      <c r="AW179" s="13" t="s">
        <v>33</v>
      </c>
      <c r="AX179" s="13" t="s">
        <v>77</v>
      </c>
      <c r="AY179" s="239" t="s">
        <v>136</v>
      </c>
    </row>
    <row r="180" spans="1:51" s="13" customFormat="1" ht="12">
      <c r="A180" s="13"/>
      <c r="B180" s="228"/>
      <c r="C180" s="229"/>
      <c r="D180" s="230" t="s">
        <v>144</v>
      </c>
      <c r="E180" s="231" t="s">
        <v>1</v>
      </c>
      <c r="F180" s="232" t="s">
        <v>188</v>
      </c>
      <c r="G180" s="229"/>
      <c r="H180" s="233">
        <v>25</v>
      </c>
      <c r="I180" s="234"/>
      <c r="J180" s="229"/>
      <c r="K180" s="229"/>
      <c r="L180" s="235"/>
      <c r="M180" s="236"/>
      <c r="N180" s="237"/>
      <c r="O180" s="237"/>
      <c r="P180" s="237"/>
      <c r="Q180" s="237"/>
      <c r="R180" s="237"/>
      <c r="S180" s="237"/>
      <c r="T180" s="23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9" t="s">
        <v>144</v>
      </c>
      <c r="AU180" s="239" t="s">
        <v>86</v>
      </c>
      <c r="AV180" s="13" t="s">
        <v>86</v>
      </c>
      <c r="AW180" s="13" t="s">
        <v>33</v>
      </c>
      <c r="AX180" s="13" t="s">
        <v>77</v>
      </c>
      <c r="AY180" s="239" t="s">
        <v>136</v>
      </c>
    </row>
    <row r="181" spans="1:51" s="13" customFormat="1" ht="12">
      <c r="A181" s="13"/>
      <c r="B181" s="228"/>
      <c r="C181" s="229"/>
      <c r="D181" s="230" t="s">
        <v>144</v>
      </c>
      <c r="E181" s="231" t="s">
        <v>1</v>
      </c>
      <c r="F181" s="232" t="s">
        <v>193</v>
      </c>
      <c r="G181" s="229"/>
      <c r="H181" s="233">
        <v>182.478</v>
      </c>
      <c r="I181" s="234"/>
      <c r="J181" s="229"/>
      <c r="K181" s="229"/>
      <c r="L181" s="235"/>
      <c r="M181" s="236"/>
      <c r="N181" s="237"/>
      <c r="O181" s="237"/>
      <c r="P181" s="237"/>
      <c r="Q181" s="237"/>
      <c r="R181" s="237"/>
      <c r="S181" s="237"/>
      <c r="T181" s="23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9" t="s">
        <v>144</v>
      </c>
      <c r="AU181" s="239" t="s">
        <v>86</v>
      </c>
      <c r="AV181" s="13" t="s">
        <v>86</v>
      </c>
      <c r="AW181" s="13" t="s">
        <v>33</v>
      </c>
      <c r="AX181" s="13" t="s">
        <v>77</v>
      </c>
      <c r="AY181" s="239" t="s">
        <v>136</v>
      </c>
    </row>
    <row r="182" spans="1:65" s="2" customFormat="1" ht="16.5" customHeight="1">
      <c r="A182" s="37"/>
      <c r="B182" s="38"/>
      <c r="C182" s="214" t="s">
        <v>203</v>
      </c>
      <c r="D182" s="214" t="s">
        <v>138</v>
      </c>
      <c r="E182" s="215" t="s">
        <v>204</v>
      </c>
      <c r="F182" s="216" t="s">
        <v>205</v>
      </c>
      <c r="G182" s="217" t="s">
        <v>152</v>
      </c>
      <c r="H182" s="218">
        <v>488.685</v>
      </c>
      <c r="I182" s="219"/>
      <c r="J182" s="220">
        <f>ROUND(I182*H182,0)</f>
        <v>0</v>
      </c>
      <c r="K182" s="221"/>
      <c r="L182" s="43"/>
      <c r="M182" s="222" t="s">
        <v>1</v>
      </c>
      <c r="N182" s="223" t="s">
        <v>42</v>
      </c>
      <c r="O182" s="90"/>
      <c r="P182" s="224">
        <f>O182*H182</f>
        <v>0</v>
      </c>
      <c r="Q182" s="224">
        <v>0</v>
      </c>
      <c r="R182" s="224">
        <f>Q182*H182</f>
        <v>0</v>
      </c>
      <c r="S182" s="224">
        <v>0</v>
      </c>
      <c r="T182" s="225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6" t="s">
        <v>142</v>
      </c>
      <c r="AT182" s="226" t="s">
        <v>138</v>
      </c>
      <c r="AU182" s="226" t="s">
        <v>86</v>
      </c>
      <c r="AY182" s="16" t="s">
        <v>136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6" t="s">
        <v>8</v>
      </c>
      <c r="BK182" s="227">
        <f>ROUND(I182*H182,0)</f>
        <v>0</v>
      </c>
      <c r="BL182" s="16" t="s">
        <v>142</v>
      </c>
      <c r="BM182" s="226" t="s">
        <v>206</v>
      </c>
    </row>
    <row r="183" spans="1:51" s="13" customFormat="1" ht="12">
      <c r="A183" s="13"/>
      <c r="B183" s="228"/>
      <c r="C183" s="229"/>
      <c r="D183" s="230" t="s">
        <v>144</v>
      </c>
      <c r="E183" s="231" t="s">
        <v>1</v>
      </c>
      <c r="F183" s="232" t="s">
        <v>186</v>
      </c>
      <c r="G183" s="229"/>
      <c r="H183" s="233">
        <v>306.207</v>
      </c>
      <c r="I183" s="234"/>
      <c r="J183" s="229"/>
      <c r="K183" s="229"/>
      <c r="L183" s="235"/>
      <c r="M183" s="236"/>
      <c r="N183" s="237"/>
      <c r="O183" s="237"/>
      <c r="P183" s="237"/>
      <c r="Q183" s="237"/>
      <c r="R183" s="237"/>
      <c r="S183" s="237"/>
      <c r="T183" s="23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9" t="s">
        <v>144</v>
      </c>
      <c r="AU183" s="239" t="s">
        <v>86</v>
      </c>
      <c r="AV183" s="13" t="s">
        <v>86</v>
      </c>
      <c r="AW183" s="13" t="s">
        <v>33</v>
      </c>
      <c r="AX183" s="13" t="s">
        <v>77</v>
      </c>
      <c r="AY183" s="239" t="s">
        <v>136</v>
      </c>
    </row>
    <row r="184" spans="1:51" s="13" customFormat="1" ht="12">
      <c r="A184" s="13"/>
      <c r="B184" s="228"/>
      <c r="C184" s="229"/>
      <c r="D184" s="230" t="s">
        <v>144</v>
      </c>
      <c r="E184" s="231" t="s">
        <v>1</v>
      </c>
      <c r="F184" s="232" t="s">
        <v>193</v>
      </c>
      <c r="G184" s="229"/>
      <c r="H184" s="233">
        <v>182.478</v>
      </c>
      <c r="I184" s="234"/>
      <c r="J184" s="229"/>
      <c r="K184" s="229"/>
      <c r="L184" s="235"/>
      <c r="M184" s="236"/>
      <c r="N184" s="237"/>
      <c r="O184" s="237"/>
      <c r="P184" s="237"/>
      <c r="Q184" s="237"/>
      <c r="R184" s="237"/>
      <c r="S184" s="237"/>
      <c r="T184" s="23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9" t="s">
        <v>144</v>
      </c>
      <c r="AU184" s="239" t="s">
        <v>86</v>
      </c>
      <c r="AV184" s="13" t="s">
        <v>86</v>
      </c>
      <c r="AW184" s="13" t="s">
        <v>33</v>
      </c>
      <c r="AX184" s="13" t="s">
        <v>77</v>
      </c>
      <c r="AY184" s="239" t="s">
        <v>136</v>
      </c>
    </row>
    <row r="185" spans="1:65" s="2" customFormat="1" ht="33" customHeight="1">
      <c r="A185" s="37"/>
      <c r="B185" s="38"/>
      <c r="C185" s="214" t="s">
        <v>207</v>
      </c>
      <c r="D185" s="214" t="s">
        <v>138</v>
      </c>
      <c r="E185" s="215" t="s">
        <v>208</v>
      </c>
      <c r="F185" s="216" t="s">
        <v>209</v>
      </c>
      <c r="G185" s="217" t="s">
        <v>210</v>
      </c>
      <c r="H185" s="218">
        <v>319.337</v>
      </c>
      <c r="I185" s="219"/>
      <c r="J185" s="220">
        <f>ROUND(I185*H185,0)</f>
        <v>0</v>
      </c>
      <c r="K185" s="221"/>
      <c r="L185" s="43"/>
      <c r="M185" s="222" t="s">
        <v>1</v>
      </c>
      <c r="N185" s="223" t="s">
        <v>42</v>
      </c>
      <c r="O185" s="90"/>
      <c r="P185" s="224">
        <f>O185*H185</f>
        <v>0</v>
      </c>
      <c r="Q185" s="224">
        <v>0</v>
      </c>
      <c r="R185" s="224">
        <f>Q185*H185</f>
        <v>0</v>
      </c>
      <c r="S185" s="224">
        <v>0</v>
      </c>
      <c r="T185" s="225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6" t="s">
        <v>142</v>
      </c>
      <c r="AT185" s="226" t="s">
        <v>138</v>
      </c>
      <c r="AU185" s="226" t="s">
        <v>86</v>
      </c>
      <c r="AY185" s="16" t="s">
        <v>136</v>
      </c>
      <c r="BE185" s="227">
        <f>IF(N185="základní",J185,0)</f>
        <v>0</v>
      </c>
      <c r="BF185" s="227">
        <f>IF(N185="snížená",J185,0)</f>
        <v>0</v>
      </c>
      <c r="BG185" s="227">
        <f>IF(N185="zákl. přenesená",J185,0)</f>
        <v>0</v>
      </c>
      <c r="BH185" s="227">
        <f>IF(N185="sníž. přenesená",J185,0)</f>
        <v>0</v>
      </c>
      <c r="BI185" s="227">
        <f>IF(N185="nulová",J185,0)</f>
        <v>0</v>
      </c>
      <c r="BJ185" s="16" t="s">
        <v>8</v>
      </c>
      <c r="BK185" s="227">
        <f>ROUND(I185*H185,0)</f>
        <v>0</v>
      </c>
      <c r="BL185" s="16" t="s">
        <v>142</v>
      </c>
      <c r="BM185" s="226" t="s">
        <v>211</v>
      </c>
    </row>
    <row r="186" spans="1:51" s="13" customFormat="1" ht="12">
      <c r="A186" s="13"/>
      <c r="B186" s="228"/>
      <c r="C186" s="229"/>
      <c r="D186" s="230" t="s">
        <v>144</v>
      </c>
      <c r="E186" s="231" t="s">
        <v>1</v>
      </c>
      <c r="F186" s="232" t="s">
        <v>212</v>
      </c>
      <c r="G186" s="229"/>
      <c r="H186" s="233">
        <v>319.337</v>
      </c>
      <c r="I186" s="234"/>
      <c r="J186" s="229"/>
      <c r="K186" s="229"/>
      <c r="L186" s="235"/>
      <c r="M186" s="236"/>
      <c r="N186" s="237"/>
      <c r="O186" s="237"/>
      <c r="P186" s="237"/>
      <c r="Q186" s="237"/>
      <c r="R186" s="237"/>
      <c r="S186" s="237"/>
      <c r="T186" s="23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9" t="s">
        <v>144</v>
      </c>
      <c r="AU186" s="239" t="s">
        <v>86</v>
      </c>
      <c r="AV186" s="13" t="s">
        <v>86</v>
      </c>
      <c r="AW186" s="13" t="s">
        <v>33</v>
      </c>
      <c r="AX186" s="13" t="s">
        <v>77</v>
      </c>
      <c r="AY186" s="239" t="s">
        <v>136</v>
      </c>
    </row>
    <row r="187" spans="1:65" s="2" customFormat="1" ht="24.15" customHeight="1">
      <c r="A187" s="37"/>
      <c r="B187" s="38"/>
      <c r="C187" s="214" t="s">
        <v>213</v>
      </c>
      <c r="D187" s="214" t="s">
        <v>138</v>
      </c>
      <c r="E187" s="215" t="s">
        <v>214</v>
      </c>
      <c r="F187" s="216" t="s">
        <v>215</v>
      </c>
      <c r="G187" s="217" t="s">
        <v>152</v>
      </c>
      <c r="H187" s="218">
        <v>98.729</v>
      </c>
      <c r="I187" s="219"/>
      <c r="J187" s="220">
        <f>ROUND(I187*H187,0)</f>
        <v>0</v>
      </c>
      <c r="K187" s="221"/>
      <c r="L187" s="43"/>
      <c r="M187" s="222" t="s">
        <v>1</v>
      </c>
      <c r="N187" s="223" t="s">
        <v>42</v>
      </c>
      <c r="O187" s="90"/>
      <c r="P187" s="224">
        <f>O187*H187</f>
        <v>0</v>
      </c>
      <c r="Q187" s="224">
        <v>0</v>
      </c>
      <c r="R187" s="224">
        <f>Q187*H187</f>
        <v>0</v>
      </c>
      <c r="S187" s="224">
        <v>0</v>
      </c>
      <c r="T187" s="225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6" t="s">
        <v>142</v>
      </c>
      <c r="AT187" s="226" t="s">
        <v>138</v>
      </c>
      <c r="AU187" s="226" t="s">
        <v>86</v>
      </c>
      <c r="AY187" s="16" t="s">
        <v>136</v>
      </c>
      <c r="BE187" s="227">
        <f>IF(N187="základní",J187,0)</f>
        <v>0</v>
      </c>
      <c r="BF187" s="227">
        <f>IF(N187="snížená",J187,0)</f>
        <v>0</v>
      </c>
      <c r="BG187" s="227">
        <f>IF(N187="zákl. přenesená",J187,0)</f>
        <v>0</v>
      </c>
      <c r="BH187" s="227">
        <f>IF(N187="sníž. přenesená",J187,0)</f>
        <v>0</v>
      </c>
      <c r="BI187" s="227">
        <f>IF(N187="nulová",J187,0)</f>
        <v>0</v>
      </c>
      <c r="BJ187" s="16" t="s">
        <v>8</v>
      </c>
      <c r="BK187" s="227">
        <f>ROUND(I187*H187,0)</f>
        <v>0</v>
      </c>
      <c r="BL187" s="16" t="s">
        <v>142</v>
      </c>
      <c r="BM187" s="226" t="s">
        <v>216</v>
      </c>
    </row>
    <row r="188" spans="1:51" s="13" customFormat="1" ht="12">
      <c r="A188" s="13"/>
      <c r="B188" s="228"/>
      <c r="C188" s="229"/>
      <c r="D188" s="230" t="s">
        <v>144</v>
      </c>
      <c r="E188" s="231" t="s">
        <v>1</v>
      </c>
      <c r="F188" s="232" t="s">
        <v>217</v>
      </c>
      <c r="G188" s="229"/>
      <c r="H188" s="233">
        <v>154.318</v>
      </c>
      <c r="I188" s="234"/>
      <c r="J188" s="229"/>
      <c r="K188" s="229"/>
      <c r="L188" s="235"/>
      <c r="M188" s="236"/>
      <c r="N188" s="237"/>
      <c r="O188" s="237"/>
      <c r="P188" s="237"/>
      <c r="Q188" s="237"/>
      <c r="R188" s="237"/>
      <c r="S188" s="237"/>
      <c r="T188" s="23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9" t="s">
        <v>144</v>
      </c>
      <c r="AU188" s="239" t="s">
        <v>86</v>
      </c>
      <c r="AV188" s="13" t="s">
        <v>86</v>
      </c>
      <c r="AW188" s="13" t="s">
        <v>33</v>
      </c>
      <c r="AX188" s="13" t="s">
        <v>77</v>
      </c>
      <c r="AY188" s="239" t="s">
        <v>136</v>
      </c>
    </row>
    <row r="189" spans="1:51" s="13" customFormat="1" ht="12">
      <c r="A189" s="13"/>
      <c r="B189" s="228"/>
      <c r="C189" s="229"/>
      <c r="D189" s="230" t="s">
        <v>144</v>
      </c>
      <c r="E189" s="231" t="s">
        <v>1</v>
      </c>
      <c r="F189" s="232" t="s">
        <v>218</v>
      </c>
      <c r="G189" s="229"/>
      <c r="H189" s="233">
        <v>29.686</v>
      </c>
      <c r="I189" s="234"/>
      <c r="J189" s="229"/>
      <c r="K189" s="229"/>
      <c r="L189" s="235"/>
      <c r="M189" s="236"/>
      <c r="N189" s="237"/>
      <c r="O189" s="237"/>
      <c r="P189" s="237"/>
      <c r="Q189" s="237"/>
      <c r="R189" s="237"/>
      <c r="S189" s="237"/>
      <c r="T189" s="23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9" t="s">
        <v>144</v>
      </c>
      <c r="AU189" s="239" t="s">
        <v>86</v>
      </c>
      <c r="AV189" s="13" t="s">
        <v>86</v>
      </c>
      <c r="AW189" s="13" t="s">
        <v>33</v>
      </c>
      <c r="AX189" s="13" t="s">
        <v>77</v>
      </c>
      <c r="AY189" s="239" t="s">
        <v>136</v>
      </c>
    </row>
    <row r="190" spans="1:51" s="13" customFormat="1" ht="12">
      <c r="A190" s="13"/>
      <c r="B190" s="228"/>
      <c r="C190" s="229"/>
      <c r="D190" s="230" t="s">
        <v>144</v>
      </c>
      <c r="E190" s="231" t="s">
        <v>1</v>
      </c>
      <c r="F190" s="232" t="s">
        <v>219</v>
      </c>
      <c r="G190" s="229"/>
      <c r="H190" s="233">
        <v>-78.859</v>
      </c>
      <c r="I190" s="234"/>
      <c r="J190" s="229"/>
      <c r="K190" s="229"/>
      <c r="L190" s="235"/>
      <c r="M190" s="236"/>
      <c r="N190" s="237"/>
      <c r="O190" s="237"/>
      <c r="P190" s="237"/>
      <c r="Q190" s="237"/>
      <c r="R190" s="237"/>
      <c r="S190" s="237"/>
      <c r="T190" s="23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9" t="s">
        <v>144</v>
      </c>
      <c r="AU190" s="239" t="s">
        <v>86</v>
      </c>
      <c r="AV190" s="13" t="s">
        <v>86</v>
      </c>
      <c r="AW190" s="13" t="s">
        <v>33</v>
      </c>
      <c r="AX190" s="13" t="s">
        <v>77</v>
      </c>
      <c r="AY190" s="239" t="s">
        <v>136</v>
      </c>
    </row>
    <row r="191" spans="1:51" s="13" customFormat="1" ht="12">
      <c r="A191" s="13"/>
      <c r="B191" s="228"/>
      <c r="C191" s="229"/>
      <c r="D191" s="230" t="s">
        <v>144</v>
      </c>
      <c r="E191" s="231" t="s">
        <v>1</v>
      </c>
      <c r="F191" s="232" t="s">
        <v>220</v>
      </c>
      <c r="G191" s="229"/>
      <c r="H191" s="233">
        <v>-9.576</v>
      </c>
      <c r="I191" s="234"/>
      <c r="J191" s="229"/>
      <c r="K191" s="229"/>
      <c r="L191" s="235"/>
      <c r="M191" s="236"/>
      <c r="N191" s="237"/>
      <c r="O191" s="237"/>
      <c r="P191" s="237"/>
      <c r="Q191" s="237"/>
      <c r="R191" s="237"/>
      <c r="S191" s="237"/>
      <c r="T191" s="23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9" t="s">
        <v>144</v>
      </c>
      <c r="AU191" s="239" t="s">
        <v>86</v>
      </c>
      <c r="AV191" s="13" t="s">
        <v>86</v>
      </c>
      <c r="AW191" s="13" t="s">
        <v>33</v>
      </c>
      <c r="AX191" s="13" t="s">
        <v>77</v>
      </c>
      <c r="AY191" s="239" t="s">
        <v>136</v>
      </c>
    </row>
    <row r="192" spans="1:51" s="13" customFormat="1" ht="12">
      <c r="A192" s="13"/>
      <c r="B192" s="228"/>
      <c r="C192" s="229"/>
      <c r="D192" s="230" t="s">
        <v>144</v>
      </c>
      <c r="E192" s="231" t="s">
        <v>1</v>
      </c>
      <c r="F192" s="232" t="s">
        <v>221</v>
      </c>
      <c r="G192" s="229"/>
      <c r="H192" s="233">
        <v>3.16</v>
      </c>
      <c r="I192" s="234"/>
      <c r="J192" s="229"/>
      <c r="K192" s="229"/>
      <c r="L192" s="235"/>
      <c r="M192" s="236"/>
      <c r="N192" s="237"/>
      <c r="O192" s="237"/>
      <c r="P192" s="237"/>
      <c r="Q192" s="237"/>
      <c r="R192" s="237"/>
      <c r="S192" s="237"/>
      <c r="T192" s="23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9" t="s">
        <v>144</v>
      </c>
      <c r="AU192" s="239" t="s">
        <v>86</v>
      </c>
      <c r="AV192" s="13" t="s">
        <v>86</v>
      </c>
      <c r="AW192" s="13" t="s">
        <v>33</v>
      </c>
      <c r="AX192" s="13" t="s">
        <v>77</v>
      </c>
      <c r="AY192" s="239" t="s">
        <v>136</v>
      </c>
    </row>
    <row r="193" spans="1:65" s="2" customFormat="1" ht="24.15" customHeight="1">
      <c r="A193" s="37"/>
      <c r="B193" s="38"/>
      <c r="C193" s="214" t="s">
        <v>222</v>
      </c>
      <c r="D193" s="214" t="s">
        <v>138</v>
      </c>
      <c r="E193" s="215" t="s">
        <v>223</v>
      </c>
      <c r="F193" s="216" t="s">
        <v>224</v>
      </c>
      <c r="G193" s="217" t="s">
        <v>152</v>
      </c>
      <c r="H193" s="218">
        <v>10.8</v>
      </c>
      <c r="I193" s="219"/>
      <c r="J193" s="220">
        <f>ROUND(I193*H193,0)</f>
        <v>0</v>
      </c>
      <c r="K193" s="221"/>
      <c r="L193" s="43"/>
      <c r="M193" s="222" t="s">
        <v>1</v>
      </c>
      <c r="N193" s="223" t="s">
        <v>42</v>
      </c>
      <c r="O193" s="90"/>
      <c r="P193" s="224">
        <f>O193*H193</f>
        <v>0</v>
      </c>
      <c r="Q193" s="224">
        <v>0</v>
      </c>
      <c r="R193" s="224">
        <f>Q193*H193</f>
        <v>0</v>
      </c>
      <c r="S193" s="224">
        <v>0</v>
      </c>
      <c r="T193" s="225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6" t="s">
        <v>142</v>
      </c>
      <c r="AT193" s="226" t="s">
        <v>138</v>
      </c>
      <c r="AU193" s="226" t="s">
        <v>86</v>
      </c>
      <c r="AY193" s="16" t="s">
        <v>136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16" t="s">
        <v>8</v>
      </c>
      <c r="BK193" s="227">
        <f>ROUND(I193*H193,0)</f>
        <v>0</v>
      </c>
      <c r="BL193" s="16" t="s">
        <v>142</v>
      </c>
      <c r="BM193" s="226" t="s">
        <v>225</v>
      </c>
    </row>
    <row r="194" spans="1:51" s="13" customFormat="1" ht="12">
      <c r="A194" s="13"/>
      <c r="B194" s="228"/>
      <c r="C194" s="229"/>
      <c r="D194" s="230" t="s">
        <v>144</v>
      </c>
      <c r="E194" s="231" t="s">
        <v>1</v>
      </c>
      <c r="F194" s="232" t="s">
        <v>226</v>
      </c>
      <c r="G194" s="229"/>
      <c r="H194" s="233">
        <v>10.8</v>
      </c>
      <c r="I194" s="234"/>
      <c r="J194" s="229"/>
      <c r="K194" s="229"/>
      <c r="L194" s="235"/>
      <c r="M194" s="236"/>
      <c r="N194" s="237"/>
      <c r="O194" s="237"/>
      <c r="P194" s="237"/>
      <c r="Q194" s="237"/>
      <c r="R194" s="237"/>
      <c r="S194" s="237"/>
      <c r="T194" s="23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9" t="s">
        <v>144</v>
      </c>
      <c r="AU194" s="239" t="s">
        <v>86</v>
      </c>
      <c r="AV194" s="13" t="s">
        <v>86</v>
      </c>
      <c r="AW194" s="13" t="s">
        <v>33</v>
      </c>
      <c r="AX194" s="13" t="s">
        <v>77</v>
      </c>
      <c r="AY194" s="239" t="s">
        <v>136</v>
      </c>
    </row>
    <row r="195" spans="1:65" s="2" customFormat="1" ht="16.5" customHeight="1">
      <c r="A195" s="37"/>
      <c r="B195" s="38"/>
      <c r="C195" s="240" t="s">
        <v>9</v>
      </c>
      <c r="D195" s="240" t="s">
        <v>227</v>
      </c>
      <c r="E195" s="241" t="s">
        <v>228</v>
      </c>
      <c r="F195" s="242" t="s">
        <v>229</v>
      </c>
      <c r="G195" s="243" t="s">
        <v>210</v>
      </c>
      <c r="H195" s="244">
        <v>20.52</v>
      </c>
      <c r="I195" s="245"/>
      <c r="J195" s="246">
        <f>ROUND(I195*H195,0)</f>
        <v>0</v>
      </c>
      <c r="K195" s="247"/>
      <c r="L195" s="248"/>
      <c r="M195" s="249" t="s">
        <v>1</v>
      </c>
      <c r="N195" s="250" t="s">
        <v>42</v>
      </c>
      <c r="O195" s="90"/>
      <c r="P195" s="224">
        <f>O195*H195</f>
        <v>0</v>
      </c>
      <c r="Q195" s="224">
        <v>1</v>
      </c>
      <c r="R195" s="224">
        <f>Q195*H195</f>
        <v>20.52</v>
      </c>
      <c r="S195" s="224">
        <v>0</v>
      </c>
      <c r="T195" s="225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6" t="s">
        <v>189</v>
      </c>
      <c r="AT195" s="226" t="s">
        <v>227</v>
      </c>
      <c r="AU195" s="226" t="s">
        <v>86</v>
      </c>
      <c r="AY195" s="16" t="s">
        <v>136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16" t="s">
        <v>8</v>
      </c>
      <c r="BK195" s="227">
        <f>ROUND(I195*H195,0)</f>
        <v>0</v>
      </c>
      <c r="BL195" s="16" t="s">
        <v>142</v>
      </c>
      <c r="BM195" s="226" t="s">
        <v>230</v>
      </c>
    </row>
    <row r="196" spans="1:51" s="13" customFormat="1" ht="12">
      <c r="A196" s="13"/>
      <c r="B196" s="228"/>
      <c r="C196" s="229"/>
      <c r="D196" s="230" t="s">
        <v>144</v>
      </c>
      <c r="E196" s="231" t="s">
        <v>1</v>
      </c>
      <c r="F196" s="232" t="s">
        <v>231</v>
      </c>
      <c r="G196" s="229"/>
      <c r="H196" s="233">
        <v>20.52</v>
      </c>
      <c r="I196" s="234"/>
      <c r="J196" s="229"/>
      <c r="K196" s="229"/>
      <c r="L196" s="235"/>
      <c r="M196" s="236"/>
      <c r="N196" s="237"/>
      <c r="O196" s="237"/>
      <c r="P196" s="237"/>
      <c r="Q196" s="237"/>
      <c r="R196" s="237"/>
      <c r="S196" s="237"/>
      <c r="T196" s="23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9" t="s">
        <v>144</v>
      </c>
      <c r="AU196" s="239" t="s">
        <v>86</v>
      </c>
      <c r="AV196" s="13" t="s">
        <v>86</v>
      </c>
      <c r="AW196" s="13" t="s">
        <v>33</v>
      </c>
      <c r="AX196" s="13" t="s">
        <v>77</v>
      </c>
      <c r="AY196" s="239" t="s">
        <v>136</v>
      </c>
    </row>
    <row r="197" spans="1:65" s="2" customFormat="1" ht="24.15" customHeight="1">
      <c r="A197" s="37"/>
      <c r="B197" s="38"/>
      <c r="C197" s="214" t="s">
        <v>232</v>
      </c>
      <c r="D197" s="214" t="s">
        <v>138</v>
      </c>
      <c r="E197" s="215" t="s">
        <v>233</v>
      </c>
      <c r="F197" s="216" t="s">
        <v>234</v>
      </c>
      <c r="G197" s="217" t="s">
        <v>141</v>
      </c>
      <c r="H197" s="218">
        <v>80</v>
      </c>
      <c r="I197" s="219"/>
      <c r="J197" s="220">
        <f>ROUND(I197*H197,0)</f>
        <v>0</v>
      </c>
      <c r="K197" s="221"/>
      <c r="L197" s="43"/>
      <c r="M197" s="222" t="s">
        <v>1</v>
      </c>
      <c r="N197" s="223" t="s">
        <v>42</v>
      </c>
      <c r="O197" s="90"/>
      <c r="P197" s="224">
        <f>O197*H197</f>
        <v>0</v>
      </c>
      <c r="Q197" s="224">
        <v>0</v>
      </c>
      <c r="R197" s="224">
        <f>Q197*H197</f>
        <v>0</v>
      </c>
      <c r="S197" s="224">
        <v>0</v>
      </c>
      <c r="T197" s="225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26" t="s">
        <v>142</v>
      </c>
      <c r="AT197" s="226" t="s">
        <v>138</v>
      </c>
      <c r="AU197" s="226" t="s">
        <v>86</v>
      </c>
      <c r="AY197" s="16" t="s">
        <v>136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16" t="s">
        <v>8</v>
      </c>
      <c r="BK197" s="227">
        <f>ROUND(I197*H197,0)</f>
        <v>0</v>
      </c>
      <c r="BL197" s="16" t="s">
        <v>142</v>
      </c>
      <c r="BM197" s="226" t="s">
        <v>235</v>
      </c>
    </row>
    <row r="198" spans="1:51" s="13" customFormat="1" ht="12">
      <c r="A198" s="13"/>
      <c r="B198" s="228"/>
      <c r="C198" s="229"/>
      <c r="D198" s="230" t="s">
        <v>144</v>
      </c>
      <c r="E198" s="231" t="s">
        <v>1</v>
      </c>
      <c r="F198" s="232" t="s">
        <v>236</v>
      </c>
      <c r="G198" s="229"/>
      <c r="H198" s="233">
        <v>80</v>
      </c>
      <c r="I198" s="234"/>
      <c r="J198" s="229"/>
      <c r="K198" s="229"/>
      <c r="L198" s="235"/>
      <c r="M198" s="236"/>
      <c r="N198" s="237"/>
      <c r="O198" s="237"/>
      <c r="P198" s="237"/>
      <c r="Q198" s="237"/>
      <c r="R198" s="237"/>
      <c r="S198" s="237"/>
      <c r="T198" s="23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9" t="s">
        <v>144</v>
      </c>
      <c r="AU198" s="239" t="s">
        <v>86</v>
      </c>
      <c r="AV198" s="13" t="s">
        <v>86</v>
      </c>
      <c r="AW198" s="13" t="s">
        <v>33</v>
      </c>
      <c r="AX198" s="13" t="s">
        <v>77</v>
      </c>
      <c r="AY198" s="239" t="s">
        <v>136</v>
      </c>
    </row>
    <row r="199" spans="1:65" s="2" customFormat="1" ht="16.5" customHeight="1">
      <c r="A199" s="37"/>
      <c r="B199" s="38"/>
      <c r="C199" s="240" t="s">
        <v>237</v>
      </c>
      <c r="D199" s="240" t="s">
        <v>227</v>
      </c>
      <c r="E199" s="241" t="s">
        <v>238</v>
      </c>
      <c r="F199" s="242" t="s">
        <v>239</v>
      </c>
      <c r="G199" s="243" t="s">
        <v>240</v>
      </c>
      <c r="H199" s="244">
        <v>3.2</v>
      </c>
      <c r="I199" s="245"/>
      <c r="J199" s="246">
        <f>ROUND(I199*H199,0)</f>
        <v>0</v>
      </c>
      <c r="K199" s="247"/>
      <c r="L199" s="248"/>
      <c r="M199" s="249" t="s">
        <v>1</v>
      </c>
      <c r="N199" s="250" t="s">
        <v>42</v>
      </c>
      <c r="O199" s="90"/>
      <c r="P199" s="224">
        <f>O199*H199</f>
        <v>0</v>
      </c>
      <c r="Q199" s="224">
        <v>0.001</v>
      </c>
      <c r="R199" s="224">
        <f>Q199*H199</f>
        <v>0.0032</v>
      </c>
      <c r="S199" s="224">
        <v>0</v>
      </c>
      <c r="T199" s="225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6" t="s">
        <v>189</v>
      </c>
      <c r="AT199" s="226" t="s">
        <v>227</v>
      </c>
      <c r="AU199" s="226" t="s">
        <v>86</v>
      </c>
      <c r="AY199" s="16" t="s">
        <v>136</v>
      </c>
      <c r="BE199" s="227">
        <f>IF(N199="základní",J199,0)</f>
        <v>0</v>
      </c>
      <c r="BF199" s="227">
        <f>IF(N199="snížená",J199,0)</f>
        <v>0</v>
      </c>
      <c r="BG199" s="227">
        <f>IF(N199="zákl. přenesená",J199,0)</f>
        <v>0</v>
      </c>
      <c r="BH199" s="227">
        <f>IF(N199="sníž. přenesená",J199,0)</f>
        <v>0</v>
      </c>
      <c r="BI199" s="227">
        <f>IF(N199="nulová",J199,0)</f>
        <v>0</v>
      </c>
      <c r="BJ199" s="16" t="s">
        <v>8</v>
      </c>
      <c r="BK199" s="227">
        <f>ROUND(I199*H199,0)</f>
        <v>0</v>
      </c>
      <c r="BL199" s="16" t="s">
        <v>142</v>
      </c>
      <c r="BM199" s="226" t="s">
        <v>241</v>
      </c>
    </row>
    <row r="200" spans="1:51" s="13" customFormat="1" ht="12">
      <c r="A200" s="13"/>
      <c r="B200" s="228"/>
      <c r="C200" s="229"/>
      <c r="D200" s="230" t="s">
        <v>144</v>
      </c>
      <c r="E200" s="231" t="s">
        <v>1</v>
      </c>
      <c r="F200" s="232" t="s">
        <v>242</v>
      </c>
      <c r="G200" s="229"/>
      <c r="H200" s="233">
        <v>3.2</v>
      </c>
      <c r="I200" s="234"/>
      <c r="J200" s="229"/>
      <c r="K200" s="229"/>
      <c r="L200" s="235"/>
      <c r="M200" s="236"/>
      <c r="N200" s="237"/>
      <c r="O200" s="237"/>
      <c r="P200" s="237"/>
      <c r="Q200" s="237"/>
      <c r="R200" s="237"/>
      <c r="S200" s="237"/>
      <c r="T200" s="23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9" t="s">
        <v>144</v>
      </c>
      <c r="AU200" s="239" t="s">
        <v>86</v>
      </c>
      <c r="AV200" s="13" t="s">
        <v>86</v>
      </c>
      <c r="AW200" s="13" t="s">
        <v>33</v>
      </c>
      <c r="AX200" s="13" t="s">
        <v>77</v>
      </c>
      <c r="AY200" s="239" t="s">
        <v>136</v>
      </c>
    </row>
    <row r="201" spans="1:65" s="2" customFormat="1" ht="33" customHeight="1">
      <c r="A201" s="37"/>
      <c r="B201" s="38"/>
      <c r="C201" s="214" t="s">
        <v>243</v>
      </c>
      <c r="D201" s="214" t="s">
        <v>138</v>
      </c>
      <c r="E201" s="215" t="s">
        <v>244</v>
      </c>
      <c r="F201" s="216" t="s">
        <v>245</v>
      </c>
      <c r="G201" s="217" t="s">
        <v>141</v>
      </c>
      <c r="H201" s="218">
        <v>80</v>
      </c>
      <c r="I201" s="219"/>
      <c r="J201" s="220">
        <f>ROUND(I201*H201,0)</f>
        <v>0</v>
      </c>
      <c r="K201" s="221"/>
      <c r="L201" s="43"/>
      <c r="M201" s="222" t="s">
        <v>1</v>
      </c>
      <c r="N201" s="223" t="s">
        <v>42</v>
      </c>
      <c r="O201" s="90"/>
      <c r="P201" s="224">
        <f>O201*H201</f>
        <v>0</v>
      </c>
      <c r="Q201" s="224">
        <v>0</v>
      </c>
      <c r="R201" s="224">
        <f>Q201*H201</f>
        <v>0</v>
      </c>
      <c r="S201" s="224">
        <v>0</v>
      </c>
      <c r="T201" s="225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26" t="s">
        <v>142</v>
      </c>
      <c r="AT201" s="226" t="s">
        <v>138</v>
      </c>
      <c r="AU201" s="226" t="s">
        <v>86</v>
      </c>
      <c r="AY201" s="16" t="s">
        <v>136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16" t="s">
        <v>8</v>
      </c>
      <c r="BK201" s="227">
        <f>ROUND(I201*H201,0)</f>
        <v>0</v>
      </c>
      <c r="BL201" s="16" t="s">
        <v>142</v>
      </c>
      <c r="BM201" s="226" t="s">
        <v>246</v>
      </c>
    </row>
    <row r="202" spans="1:51" s="13" customFormat="1" ht="12">
      <c r="A202" s="13"/>
      <c r="B202" s="228"/>
      <c r="C202" s="229"/>
      <c r="D202" s="230" t="s">
        <v>144</v>
      </c>
      <c r="E202" s="231" t="s">
        <v>1</v>
      </c>
      <c r="F202" s="232" t="s">
        <v>247</v>
      </c>
      <c r="G202" s="229"/>
      <c r="H202" s="233">
        <v>80</v>
      </c>
      <c r="I202" s="234"/>
      <c r="J202" s="229"/>
      <c r="K202" s="229"/>
      <c r="L202" s="235"/>
      <c r="M202" s="236"/>
      <c r="N202" s="237"/>
      <c r="O202" s="237"/>
      <c r="P202" s="237"/>
      <c r="Q202" s="237"/>
      <c r="R202" s="237"/>
      <c r="S202" s="237"/>
      <c r="T202" s="23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9" t="s">
        <v>144</v>
      </c>
      <c r="AU202" s="239" t="s">
        <v>86</v>
      </c>
      <c r="AV202" s="13" t="s">
        <v>86</v>
      </c>
      <c r="AW202" s="13" t="s">
        <v>33</v>
      </c>
      <c r="AX202" s="13" t="s">
        <v>77</v>
      </c>
      <c r="AY202" s="239" t="s">
        <v>136</v>
      </c>
    </row>
    <row r="203" spans="1:65" s="2" customFormat="1" ht="24.15" customHeight="1">
      <c r="A203" s="37"/>
      <c r="B203" s="38"/>
      <c r="C203" s="214" t="s">
        <v>248</v>
      </c>
      <c r="D203" s="214" t="s">
        <v>138</v>
      </c>
      <c r="E203" s="215" t="s">
        <v>249</v>
      </c>
      <c r="F203" s="216" t="s">
        <v>250</v>
      </c>
      <c r="G203" s="217" t="s">
        <v>141</v>
      </c>
      <c r="H203" s="218">
        <v>100</v>
      </c>
      <c r="I203" s="219"/>
      <c r="J203" s="220">
        <f>ROUND(I203*H203,0)</f>
        <v>0</v>
      </c>
      <c r="K203" s="221"/>
      <c r="L203" s="43"/>
      <c r="M203" s="222" t="s">
        <v>1</v>
      </c>
      <c r="N203" s="223" t="s">
        <v>42</v>
      </c>
      <c r="O203" s="90"/>
      <c r="P203" s="224">
        <f>O203*H203</f>
        <v>0</v>
      </c>
      <c r="Q203" s="224">
        <v>0</v>
      </c>
      <c r="R203" s="224">
        <f>Q203*H203</f>
        <v>0</v>
      </c>
      <c r="S203" s="224">
        <v>0</v>
      </c>
      <c r="T203" s="225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6" t="s">
        <v>142</v>
      </c>
      <c r="AT203" s="226" t="s">
        <v>138</v>
      </c>
      <c r="AU203" s="226" t="s">
        <v>86</v>
      </c>
      <c r="AY203" s="16" t="s">
        <v>136</v>
      </c>
      <c r="BE203" s="227">
        <f>IF(N203="základní",J203,0)</f>
        <v>0</v>
      </c>
      <c r="BF203" s="227">
        <f>IF(N203="snížená",J203,0)</f>
        <v>0</v>
      </c>
      <c r="BG203" s="227">
        <f>IF(N203="zákl. přenesená",J203,0)</f>
        <v>0</v>
      </c>
      <c r="BH203" s="227">
        <f>IF(N203="sníž. přenesená",J203,0)</f>
        <v>0</v>
      </c>
      <c r="BI203" s="227">
        <f>IF(N203="nulová",J203,0)</f>
        <v>0</v>
      </c>
      <c r="BJ203" s="16" t="s">
        <v>8</v>
      </c>
      <c r="BK203" s="227">
        <f>ROUND(I203*H203,0)</f>
        <v>0</v>
      </c>
      <c r="BL203" s="16" t="s">
        <v>142</v>
      </c>
      <c r="BM203" s="226" t="s">
        <v>251</v>
      </c>
    </row>
    <row r="204" spans="1:51" s="13" customFormat="1" ht="12">
      <c r="A204" s="13"/>
      <c r="B204" s="228"/>
      <c r="C204" s="229"/>
      <c r="D204" s="230" t="s">
        <v>144</v>
      </c>
      <c r="E204" s="231" t="s">
        <v>1</v>
      </c>
      <c r="F204" s="232" t="s">
        <v>252</v>
      </c>
      <c r="G204" s="229"/>
      <c r="H204" s="233">
        <v>100</v>
      </c>
      <c r="I204" s="234"/>
      <c r="J204" s="229"/>
      <c r="K204" s="229"/>
      <c r="L204" s="235"/>
      <c r="M204" s="236"/>
      <c r="N204" s="237"/>
      <c r="O204" s="237"/>
      <c r="P204" s="237"/>
      <c r="Q204" s="237"/>
      <c r="R204" s="237"/>
      <c r="S204" s="237"/>
      <c r="T204" s="23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9" t="s">
        <v>144</v>
      </c>
      <c r="AU204" s="239" t="s">
        <v>86</v>
      </c>
      <c r="AV204" s="13" t="s">
        <v>86</v>
      </c>
      <c r="AW204" s="13" t="s">
        <v>33</v>
      </c>
      <c r="AX204" s="13" t="s">
        <v>77</v>
      </c>
      <c r="AY204" s="239" t="s">
        <v>136</v>
      </c>
    </row>
    <row r="205" spans="1:65" s="2" customFormat="1" ht="24.15" customHeight="1">
      <c r="A205" s="37"/>
      <c r="B205" s="38"/>
      <c r="C205" s="214" t="s">
        <v>253</v>
      </c>
      <c r="D205" s="214" t="s">
        <v>138</v>
      </c>
      <c r="E205" s="215" t="s">
        <v>254</v>
      </c>
      <c r="F205" s="216" t="s">
        <v>255</v>
      </c>
      <c r="G205" s="217" t="s">
        <v>141</v>
      </c>
      <c r="H205" s="218">
        <v>80</v>
      </c>
      <c r="I205" s="219"/>
      <c r="J205" s="220">
        <f>ROUND(I205*H205,0)</f>
        <v>0</v>
      </c>
      <c r="K205" s="221"/>
      <c r="L205" s="43"/>
      <c r="M205" s="222" t="s">
        <v>1</v>
      </c>
      <c r="N205" s="223" t="s">
        <v>42</v>
      </c>
      <c r="O205" s="90"/>
      <c r="P205" s="224">
        <f>O205*H205</f>
        <v>0</v>
      </c>
      <c r="Q205" s="224">
        <v>0</v>
      </c>
      <c r="R205" s="224">
        <f>Q205*H205</f>
        <v>0</v>
      </c>
      <c r="S205" s="224">
        <v>0</v>
      </c>
      <c r="T205" s="225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26" t="s">
        <v>142</v>
      </c>
      <c r="AT205" s="226" t="s">
        <v>138</v>
      </c>
      <c r="AU205" s="226" t="s">
        <v>86</v>
      </c>
      <c r="AY205" s="16" t="s">
        <v>136</v>
      </c>
      <c r="BE205" s="227">
        <f>IF(N205="základní",J205,0)</f>
        <v>0</v>
      </c>
      <c r="BF205" s="227">
        <f>IF(N205="snížená",J205,0)</f>
        <v>0</v>
      </c>
      <c r="BG205" s="227">
        <f>IF(N205="zákl. přenesená",J205,0)</f>
        <v>0</v>
      </c>
      <c r="BH205" s="227">
        <f>IF(N205="sníž. přenesená",J205,0)</f>
        <v>0</v>
      </c>
      <c r="BI205" s="227">
        <f>IF(N205="nulová",J205,0)</f>
        <v>0</v>
      </c>
      <c r="BJ205" s="16" t="s">
        <v>8</v>
      </c>
      <c r="BK205" s="227">
        <f>ROUND(I205*H205,0)</f>
        <v>0</v>
      </c>
      <c r="BL205" s="16" t="s">
        <v>142</v>
      </c>
      <c r="BM205" s="226" t="s">
        <v>256</v>
      </c>
    </row>
    <row r="206" spans="1:51" s="13" customFormat="1" ht="12">
      <c r="A206" s="13"/>
      <c r="B206" s="228"/>
      <c r="C206" s="229"/>
      <c r="D206" s="230" t="s">
        <v>144</v>
      </c>
      <c r="E206" s="231" t="s">
        <v>1</v>
      </c>
      <c r="F206" s="232" t="s">
        <v>257</v>
      </c>
      <c r="G206" s="229"/>
      <c r="H206" s="233">
        <v>80</v>
      </c>
      <c r="I206" s="234"/>
      <c r="J206" s="229"/>
      <c r="K206" s="229"/>
      <c r="L206" s="235"/>
      <c r="M206" s="236"/>
      <c r="N206" s="237"/>
      <c r="O206" s="237"/>
      <c r="P206" s="237"/>
      <c r="Q206" s="237"/>
      <c r="R206" s="237"/>
      <c r="S206" s="237"/>
      <c r="T206" s="23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9" t="s">
        <v>144</v>
      </c>
      <c r="AU206" s="239" t="s">
        <v>86</v>
      </c>
      <c r="AV206" s="13" t="s">
        <v>86</v>
      </c>
      <c r="AW206" s="13" t="s">
        <v>33</v>
      </c>
      <c r="AX206" s="13" t="s">
        <v>77</v>
      </c>
      <c r="AY206" s="239" t="s">
        <v>136</v>
      </c>
    </row>
    <row r="207" spans="1:65" s="2" customFormat="1" ht="24.15" customHeight="1">
      <c r="A207" s="37"/>
      <c r="B207" s="38"/>
      <c r="C207" s="214" t="s">
        <v>7</v>
      </c>
      <c r="D207" s="214" t="s">
        <v>138</v>
      </c>
      <c r="E207" s="215" t="s">
        <v>258</v>
      </c>
      <c r="F207" s="216" t="s">
        <v>259</v>
      </c>
      <c r="G207" s="217" t="s">
        <v>141</v>
      </c>
      <c r="H207" s="218">
        <v>580</v>
      </c>
      <c r="I207" s="219"/>
      <c r="J207" s="220">
        <f>ROUND(I207*H207,0)</f>
        <v>0</v>
      </c>
      <c r="K207" s="221"/>
      <c r="L207" s="43"/>
      <c r="M207" s="222" t="s">
        <v>1</v>
      </c>
      <c r="N207" s="223" t="s">
        <v>42</v>
      </c>
      <c r="O207" s="90"/>
      <c r="P207" s="224">
        <f>O207*H207</f>
        <v>0</v>
      </c>
      <c r="Q207" s="224">
        <v>0</v>
      </c>
      <c r="R207" s="224">
        <f>Q207*H207</f>
        <v>0</v>
      </c>
      <c r="S207" s="224">
        <v>0</v>
      </c>
      <c r="T207" s="225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26" t="s">
        <v>142</v>
      </c>
      <c r="AT207" s="226" t="s">
        <v>138</v>
      </c>
      <c r="AU207" s="226" t="s">
        <v>86</v>
      </c>
      <c r="AY207" s="16" t="s">
        <v>136</v>
      </c>
      <c r="BE207" s="227">
        <f>IF(N207="základní",J207,0)</f>
        <v>0</v>
      </c>
      <c r="BF207" s="227">
        <f>IF(N207="snížená",J207,0)</f>
        <v>0</v>
      </c>
      <c r="BG207" s="227">
        <f>IF(N207="zákl. přenesená",J207,0)</f>
        <v>0</v>
      </c>
      <c r="BH207" s="227">
        <f>IF(N207="sníž. přenesená",J207,0)</f>
        <v>0</v>
      </c>
      <c r="BI207" s="227">
        <f>IF(N207="nulová",J207,0)</f>
        <v>0</v>
      </c>
      <c r="BJ207" s="16" t="s">
        <v>8</v>
      </c>
      <c r="BK207" s="227">
        <f>ROUND(I207*H207,0)</f>
        <v>0</v>
      </c>
      <c r="BL207" s="16" t="s">
        <v>142</v>
      </c>
      <c r="BM207" s="226" t="s">
        <v>260</v>
      </c>
    </row>
    <row r="208" spans="1:51" s="13" customFormat="1" ht="12">
      <c r="A208" s="13"/>
      <c r="B208" s="228"/>
      <c r="C208" s="229"/>
      <c r="D208" s="230" t="s">
        <v>144</v>
      </c>
      <c r="E208" s="231" t="s">
        <v>1</v>
      </c>
      <c r="F208" s="232" t="s">
        <v>261</v>
      </c>
      <c r="G208" s="229"/>
      <c r="H208" s="233">
        <v>500</v>
      </c>
      <c r="I208" s="234"/>
      <c r="J208" s="229"/>
      <c r="K208" s="229"/>
      <c r="L208" s="235"/>
      <c r="M208" s="236"/>
      <c r="N208" s="237"/>
      <c r="O208" s="237"/>
      <c r="P208" s="237"/>
      <c r="Q208" s="237"/>
      <c r="R208" s="237"/>
      <c r="S208" s="237"/>
      <c r="T208" s="23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9" t="s">
        <v>144</v>
      </c>
      <c r="AU208" s="239" t="s">
        <v>86</v>
      </c>
      <c r="AV208" s="13" t="s">
        <v>86</v>
      </c>
      <c r="AW208" s="13" t="s">
        <v>33</v>
      </c>
      <c r="AX208" s="13" t="s">
        <v>77</v>
      </c>
      <c r="AY208" s="239" t="s">
        <v>136</v>
      </c>
    </row>
    <row r="209" spans="1:51" s="13" customFormat="1" ht="12">
      <c r="A209" s="13"/>
      <c r="B209" s="228"/>
      <c r="C209" s="229"/>
      <c r="D209" s="230" t="s">
        <v>144</v>
      </c>
      <c r="E209" s="231" t="s">
        <v>1</v>
      </c>
      <c r="F209" s="232" t="s">
        <v>262</v>
      </c>
      <c r="G209" s="229"/>
      <c r="H209" s="233">
        <v>80</v>
      </c>
      <c r="I209" s="234"/>
      <c r="J209" s="229"/>
      <c r="K209" s="229"/>
      <c r="L209" s="235"/>
      <c r="M209" s="236"/>
      <c r="N209" s="237"/>
      <c r="O209" s="237"/>
      <c r="P209" s="237"/>
      <c r="Q209" s="237"/>
      <c r="R209" s="237"/>
      <c r="S209" s="237"/>
      <c r="T209" s="23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9" t="s">
        <v>144</v>
      </c>
      <c r="AU209" s="239" t="s">
        <v>86</v>
      </c>
      <c r="AV209" s="13" t="s">
        <v>86</v>
      </c>
      <c r="AW209" s="13" t="s">
        <v>33</v>
      </c>
      <c r="AX209" s="13" t="s">
        <v>77</v>
      </c>
      <c r="AY209" s="239" t="s">
        <v>136</v>
      </c>
    </row>
    <row r="210" spans="1:65" s="2" customFormat="1" ht="33" customHeight="1">
      <c r="A210" s="37"/>
      <c r="B210" s="38"/>
      <c r="C210" s="214" t="s">
        <v>263</v>
      </c>
      <c r="D210" s="214" t="s">
        <v>138</v>
      </c>
      <c r="E210" s="215" t="s">
        <v>264</v>
      </c>
      <c r="F210" s="216" t="s">
        <v>265</v>
      </c>
      <c r="G210" s="217" t="s">
        <v>141</v>
      </c>
      <c r="H210" s="218">
        <v>80</v>
      </c>
      <c r="I210" s="219"/>
      <c r="J210" s="220">
        <f>ROUND(I210*H210,0)</f>
        <v>0</v>
      </c>
      <c r="K210" s="221"/>
      <c r="L210" s="43"/>
      <c r="M210" s="222" t="s">
        <v>1</v>
      </c>
      <c r="N210" s="223" t="s">
        <v>42</v>
      </c>
      <c r="O210" s="90"/>
      <c r="P210" s="224">
        <f>O210*H210</f>
        <v>0</v>
      </c>
      <c r="Q210" s="224">
        <v>0</v>
      </c>
      <c r="R210" s="224">
        <f>Q210*H210</f>
        <v>0</v>
      </c>
      <c r="S210" s="224">
        <v>0</v>
      </c>
      <c r="T210" s="225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26" t="s">
        <v>142</v>
      </c>
      <c r="AT210" s="226" t="s">
        <v>138</v>
      </c>
      <c r="AU210" s="226" t="s">
        <v>86</v>
      </c>
      <c r="AY210" s="16" t="s">
        <v>136</v>
      </c>
      <c r="BE210" s="227">
        <f>IF(N210="základní",J210,0)</f>
        <v>0</v>
      </c>
      <c r="BF210" s="227">
        <f>IF(N210="snížená",J210,0)</f>
        <v>0</v>
      </c>
      <c r="BG210" s="227">
        <f>IF(N210="zákl. přenesená",J210,0)</f>
        <v>0</v>
      </c>
      <c r="BH210" s="227">
        <f>IF(N210="sníž. přenesená",J210,0)</f>
        <v>0</v>
      </c>
      <c r="BI210" s="227">
        <f>IF(N210="nulová",J210,0)</f>
        <v>0</v>
      </c>
      <c r="BJ210" s="16" t="s">
        <v>8</v>
      </c>
      <c r="BK210" s="227">
        <f>ROUND(I210*H210,0)</f>
        <v>0</v>
      </c>
      <c r="BL210" s="16" t="s">
        <v>142</v>
      </c>
      <c r="BM210" s="226" t="s">
        <v>266</v>
      </c>
    </row>
    <row r="211" spans="1:51" s="13" customFormat="1" ht="12">
      <c r="A211" s="13"/>
      <c r="B211" s="228"/>
      <c r="C211" s="229"/>
      <c r="D211" s="230" t="s">
        <v>144</v>
      </c>
      <c r="E211" s="231" t="s">
        <v>1</v>
      </c>
      <c r="F211" s="232" t="s">
        <v>236</v>
      </c>
      <c r="G211" s="229"/>
      <c r="H211" s="233">
        <v>80</v>
      </c>
      <c r="I211" s="234"/>
      <c r="J211" s="229"/>
      <c r="K211" s="229"/>
      <c r="L211" s="235"/>
      <c r="M211" s="236"/>
      <c r="N211" s="237"/>
      <c r="O211" s="237"/>
      <c r="P211" s="237"/>
      <c r="Q211" s="237"/>
      <c r="R211" s="237"/>
      <c r="S211" s="237"/>
      <c r="T211" s="23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9" t="s">
        <v>144</v>
      </c>
      <c r="AU211" s="239" t="s">
        <v>86</v>
      </c>
      <c r="AV211" s="13" t="s">
        <v>86</v>
      </c>
      <c r="AW211" s="13" t="s">
        <v>33</v>
      </c>
      <c r="AX211" s="13" t="s">
        <v>77</v>
      </c>
      <c r="AY211" s="239" t="s">
        <v>136</v>
      </c>
    </row>
    <row r="212" spans="1:65" s="2" customFormat="1" ht="16.5" customHeight="1">
      <c r="A212" s="37"/>
      <c r="B212" s="38"/>
      <c r="C212" s="240" t="s">
        <v>267</v>
      </c>
      <c r="D212" s="240" t="s">
        <v>227</v>
      </c>
      <c r="E212" s="241" t="s">
        <v>268</v>
      </c>
      <c r="F212" s="242" t="s">
        <v>269</v>
      </c>
      <c r="G212" s="243" t="s">
        <v>152</v>
      </c>
      <c r="H212" s="244">
        <v>1.76</v>
      </c>
      <c r="I212" s="245"/>
      <c r="J212" s="246">
        <f>ROUND(I212*H212,0)</f>
        <v>0</v>
      </c>
      <c r="K212" s="247"/>
      <c r="L212" s="248"/>
      <c r="M212" s="249" t="s">
        <v>1</v>
      </c>
      <c r="N212" s="250" t="s">
        <v>42</v>
      </c>
      <c r="O212" s="90"/>
      <c r="P212" s="224">
        <f>O212*H212</f>
        <v>0</v>
      </c>
      <c r="Q212" s="224">
        <v>0.21</v>
      </c>
      <c r="R212" s="224">
        <f>Q212*H212</f>
        <v>0.3696</v>
      </c>
      <c r="S212" s="224">
        <v>0</v>
      </c>
      <c r="T212" s="225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26" t="s">
        <v>189</v>
      </c>
      <c r="AT212" s="226" t="s">
        <v>227</v>
      </c>
      <c r="AU212" s="226" t="s">
        <v>86</v>
      </c>
      <c r="AY212" s="16" t="s">
        <v>136</v>
      </c>
      <c r="BE212" s="227">
        <f>IF(N212="základní",J212,0)</f>
        <v>0</v>
      </c>
      <c r="BF212" s="227">
        <f>IF(N212="snížená",J212,0)</f>
        <v>0</v>
      </c>
      <c r="BG212" s="227">
        <f>IF(N212="zákl. přenesená",J212,0)</f>
        <v>0</v>
      </c>
      <c r="BH212" s="227">
        <f>IF(N212="sníž. přenesená",J212,0)</f>
        <v>0</v>
      </c>
      <c r="BI212" s="227">
        <f>IF(N212="nulová",J212,0)</f>
        <v>0</v>
      </c>
      <c r="BJ212" s="16" t="s">
        <v>8</v>
      </c>
      <c r="BK212" s="227">
        <f>ROUND(I212*H212,0)</f>
        <v>0</v>
      </c>
      <c r="BL212" s="16" t="s">
        <v>142</v>
      </c>
      <c r="BM212" s="226" t="s">
        <v>270</v>
      </c>
    </row>
    <row r="213" spans="1:51" s="13" customFormat="1" ht="12">
      <c r="A213" s="13"/>
      <c r="B213" s="228"/>
      <c r="C213" s="229"/>
      <c r="D213" s="230" t="s">
        <v>144</v>
      </c>
      <c r="E213" s="231" t="s">
        <v>1</v>
      </c>
      <c r="F213" s="232" t="s">
        <v>271</v>
      </c>
      <c r="G213" s="229"/>
      <c r="H213" s="233">
        <v>1.76</v>
      </c>
      <c r="I213" s="234"/>
      <c r="J213" s="229"/>
      <c r="K213" s="229"/>
      <c r="L213" s="235"/>
      <c r="M213" s="236"/>
      <c r="N213" s="237"/>
      <c r="O213" s="237"/>
      <c r="P213" s="237"/>
      <c r="Q213" s="237"/>
      <c r="R213" s="237"/>
      <c r="S213" s="237"/>
      <c r="T213" s="23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9" t="s">
        <v>144</v>
      </c>
      <c r="AU213" s="239" t="s">
        <v>86</v>
      </c>
      <c r="AV213" s="13" t="s">
        <v>86</v>
      </c>
      <c r="AW213" s="13" t="s">
        <v>33</v>
      </c>
      <c r="AX213" s="13" t="s">
        <v>77</v>
      </c>
      <c r="AY213" s="239" t="s">
        <v>136</v>
      </c>
    </row>
    <row r="214" spans="1:63" s="12" customFormat="1" ht="22.8" customHeight="1">
      <c r="A214" s="12"/>
      <c r="B214" s="198"/>
      <c r="C214" s="199"/>
      <c r="D214" s="200" t="s">
        <v>76</v>
      </c>
      <c r="E214" s="212" t="s">
        <v>86</v>
      </c>
      <c r="F214" s="212" t="s">
        <v>272</v>
      </c>
      <c r="G214" s="199"/>
      <c r="H214" s="199"/>
      <c r="I214" s="202"/>
      <c r="J214" s="213">
        <f>BK214</f>
        <v>0</v>
      </c>
      <c r="K214" s="199"/>
      <c r="L214" s="204"/>
      <c r="M214" s="205"/>
      <c r="N214" s="206"/>
      <c r="O214" s="206"/>
      <c r="P214" s="207">
        <f>SUM(P215:P271)</f>
        <v>0</v>
      </c>
      <c r="Q214" s="206"/>
      <c r="R214" s="207">
        <f>SUM(R215:R271)</f>
        <v>455.68282308</v>
      </c>
      <c r="S214" s="206"/>
      <c r="T214" s="208">
        <f>SUM(T215:T271)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09" t="s">
        <v>8</v>
      </c>
      <c r="AT214" s="210" t="s">
        <v>76</v>
      </c>
      <c r="AU214" s="210" t="s">
        <v>8</v>
      </c>
      <c r="AY214" s="209" t="s">
        <v>136</v>
      </c>
      <c r="BK214" s="211">
        <f>SUM(BK215:BK271)</f>
        <v>0</v>
      </c>
    </row>
    <row r="215" spans="1:65" s="2" customFormat="1" ht="24.15" customHeight="1">
      <c r="A215" s="37"/>
      <c r="B215" s="38"/>
      <c r="C215" s="214" t="s">
        <v>273</v>
      </c>
      <c r="D215" s="214" t="s">
        <v>138</v>
      </c>
      <c r="E215" s="215" t="s">
        <v>274</v>
      </c>
      <c r="F215" s="216" t="s">
        <v>275</v>
      </c>
      <c r="G215" s="217" t="s">
        <v>152</v>
      </c>
      <c r="H215" s="218">
        <v>12.525</v>
      </c>
      <c r="I215" s="219"/>
      <c r="J215" s="220">
        <f>ROUND(I215*H215,0)</f>
        <v>0</v>
      </c>
      <c r="K215" s="221"/>
      <c r="L215" s="43"/>
      <c r="M215" s="222" t="s">
        <v>1</v>
      </c>
      <c r="N215" s="223" t="s">
        <v>42</v>
      </c>
      <c r="O215" s="90"/>
      <c r="P215" s="224">
        <f>O215*H215</f>
        <v>0</v>
      </c>
      <c r="Q215" s="224">
        <v>1.98</v>
      </c>
      <c r="R215" s="224">
        <f>Q215*H215</f>
        <v>24.799500000000002</v>
      </c>
      <c r="S215" s="224">
        <v>0</v>
      </c>
      <c r="T215" s="225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26" t="s">
        <v>142</v>
      </c>
      <c r="AT215" s="226" t="s">
        <v>138</v>
      </c>
      <c r="AU215" s="226" t="s">
        <v>86</v>
      </c>
      <c r="AY215" s="16" t="s">
        <v>136</v>
      </c>
      <c r="BE215" s="227">
        <f>IF(N215="základní",J215,0)</f>
        <v>0</v>
      </c>
      <c r="BF215" s="227">
        <f>IF(N215="snížená",J215,0)</f>
        <v>0</v>
      </c>
      <c r="BG215" s="227">
        <f>IF(N215="zákl. přenesená",J215,0)</f>
        <v>0</v>
      </c>
      <c r="BH215" s="227">
        <f>IF(N215="sníž. přenesená",J215,0)</f>
        <v>0</v>
      </c>
      <c r="BI215" s="227">
        <f>IF(N215="nulová",J215,0)</f>
        <v>0</v>
      </c>
      <c r="BJ215" s="16" t="s">
        <v>8</v>
      </c>
      <c r="BK215" s="227">
        <f>ROUND(I215*H215,0)</f>
        <v>0</v>
      </c>
      <c r="BL215" s="16" t="s">
        <v>142</v>
      </c>
      <c r="BM215" s="226" t="s">
        <v>276</v>
      </c>
    </row>
    <row r="216" spans="1:51" s="13" customFormat="1" ht="12">
      <c r="A216" s="13"/>
      <c r="B216" s="228"/>
      <c r="C216" s="229"/>
      <c r="D216" s="230" t="s">
        <v>144</v>
      </c>
      <c r="E216" s="231" t="s">
        <v>1</v>
      </c>
      <c r="F216" s="232" t="s">
        <v>277</v>
      </c>
      <c r="G216" s="229"/>
      <c r="H216" s="233">
        <v>14.356</v>
      </c>
      <c r="I216" s="234"/>
      <c r="J216" s="229"/>
      <c r="K216" s="229"/>
      <c r="L216" s="235"/>
      <c r="M216" s="236"/>
      <c r="N216" s="237"/>
      <c r="O216" s="237"/>
      <c r="P216" s="237"/>
      <c r="Q216" s="237"/>
      <c r="R216" s="237"/>
      <c r="S216" s="237"/>
      <c r="T216" s="23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9" t="s">
        <v>144</v>
      </c>
      <c r="AU216" s="239" t="s">
        <v>86</v>
      </c>
      <c r="AV216" s="13" t="s">
        <v>86</v>
      </c>
      <c r="AW216" s="13" t="s">
        <v>33</v>
      </c>
      <c r="AX216" s="13" t="s">
        <v>77</v>
      </c>
      <c r="AY216" s="239" t="s">
        <v>136</v>
      </c>
    </row>
    <row r="217" spans="1:51" s="14" customFormat="1" ht="12">
      <c r="A217" s="14"/>
      <c r="B217" s="251"/>
      <c r="C217" s="252"/>
      <c r="D217" s="230" t="s">
        <v>144</v>
      </c>
      <c r="E217" s="253" t="s">
        <v>1</v>
      </c>
      <c r="F217" s="254" t="s">
        <v>278</v>
      </c>
      <c r="G217" s="252"/>
      <c r="H217" s="253" t="s">
        <v>1</v>
      </c>
      <c r="I217" s="255"/>
      <c r="J217" s="252"/>
      <c r="K217" s="252"/>
      <c r="L217" s="256"/>
      <c r="M217" s="257"/>
      <c r="N217" s="258"/>
      <c r="O217" s="258"/>
      <c r="P217" s="258"/>
      <c r="Q217" s="258"/>
      <c r="R217" s="258"/>
      <c r="S217" s="258"/>
      <c r="T217" s="25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0" t="s">
        <v>144</v>
      </c>
      <c r="AU217" s="260" t="s">
        <v>86</v>
      </c>
      <c r="AV217" s="14" t="s">
        <v>8</v>
      </c>
      <c r="AW217" s="14" t="s">
        <v>33</v>
      </c>
      <c r="AX217" s="14" t="s">
        <v>77</v>
      </c>
      <c r="AY217" s="260" t="s">
        <v>136</v>
      </c>
    </row>
    <row r="218" spans="1:51" s="13" customFormat="1" ht="12">
      <c r="A218" s="13"/>
      <c r="B218" s="228"/>
      <c r="C218" s="229"/>
      <c r="D218" s="230" t="s">
        <v>144</v>
      </c>
      <c r="E218" s="231" t="s">
        <v>1</v>
      </c>
      <c r="F218" s="232" t="s">
        <v>279</v>
      </c>
      <c r="G218" s="229"/>
      <c r="H218" s="233">
        <v>-1.831</v>
      </c>
      <c r="I218" s="234"/>
      <c r="J218" s="229"/>
      <c r="K218" s="229"/>
      <c r="L218" s="235"/>
      <c r="M218" s="236"/>
      <c r="N218" s="237"/>
      <c r="O218" s="237"/>
      <c r="P218" s="237"/>
      <c r="Q218" s="237"/>
      <c r="R218" s="237"/>
      <c r="S218" s="237"/>
      <c r="T218" s="23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9" t="s">
        <v>144</v>
      </c>
      <c r="AU218" s="239" t="s">
        <v>86</v>
      </c>
      <c r="AV218" s="13" t="s">
        <v>86</v>
      </c>
      <c r="AW218" s="13" t="s">
        <v>33</v>
      </c>
      <c r="AX218" s="13" t="s">
        <v>77</v>
      </c>
      <c r="AY218" s="239" t="s">
        <v>136</v>
      </c>
    </row>
    <row r="219" spans="1:65" s="2" customFormat="1" ht="24.15" customHeight="1">
      <c r="A219" s="37"/>
      <c r="B219" s="38"/>
      <c r="C219" s="214" t="s">
        <v>280</v>
      </c>
      <c r="D219" s="214" t="s">
        <v>138</v>
      </c>
      <c r="E219" s="215" t="s">
        <v>281</v>
      </c>
      <c r="F219" s="216" t="s">
        <v>282</v>
      </c>
      <c r="G219" s="217" t="s">
        <v>152</v>
      </c>
      <c r="H219" s="218">
        <v>83.502</v>
      </c>
      <c r="I219" s="219"/>
      <c r="J219" s="220">
        <f>ROUND(I219*H219,0)</f>
        <v>0</v>
      </c>
      <c r="K219" s="221"/>
      <c r="L219" s="43"/>
      <c r="M219" s="222" t="s">
        <v>1</v>
      </c>
      <c r="N219" s="223" t="s">
        <v>42</v>
      </c>
      <c r="O219" s="90"/>
      <c r="P219" s="224">
        <f>O219*H219</f>
        <v>0</v>
      </c>
      <c r="Q219" s="224">
        <v>1.98</v>
      </c>
      <c r="R219" s="224">
        <f>Q219*H219</f>
        <v>165.33396</v>
      </c>
      <c r="S219" s="224">
        <v>0</v>
      </c>
      <c r="T219" s="225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26" t="s">
        <v>142</v>
      </c>
      <c r="AT219" s="226" t="s">
        <v>138</v>
      </c>
      <c r="AU219" s="226" t="s">
        <v>86</v>
      </c>
      <c r="AY219" s="16" t="s">
        <v>136</v>
      </c>
      <c r="BE219" s="227">
        <f>IF(N219="základní",J219,0)</f>
        <v>0</v>
      </c>
      <c r="BF219" s="227">
        <f>IF(N219="snížená",J219,0)</f>
        <v>0</v>
      </c>
      <c r="BG219" s="227">
        <f>IF(N219="zákl. přenesená",J219,0)</f>
        <v>0</v>
      </c>
      <c r="BH219" s="227">
        <f>IF(N219="sníž. přenesená",J219,0)</f>
        <v>0</v>
      </c>
      <c r="BI219" s="227">
        <f>IF(N219="nulová",J219,0)</f>
        <v>0</v>
      </c>
      <c r="BJ219" s="16" t="s">
        <v>8</v>
      </c>
      <c r="BK219" s="227">
        <f>ROUND(I219*H219,0)</f>
        <v>0</v>
      </c>
      <c r="BL219" s="16" t="s">
        <v>142</v>
      </c>
      <c r="BM219" s="226" t="s">
        <v>283</v>
      </c>
    </row>
    <row r="220" spans="1:51" s="13" customFormat="1" ht="12">
      <c r="A220" s="13"/>
      <c r="B220" s="228"/>
      <c r="C220" s="229"/>
      <c r="D220" s="230" t="s">
        <v>144</v>
      </c>
      <c r="E220" s="231" t="s">
        <v>1</v>
      </c>
      <c r="F220" s="232" t="s">
        <v>284</v>
      </c>
      <c r="G220" s="229"/>
      <c r="H220" s="233">
        <v>95.708</v>
      </c>
      <c r="I220" s="234"/>
      <c r="J220" s="229"/>
      <c r="K220" s="229"/>
      <c r="L220" s="235"/>
      <c r="M220" s="236"/>
      <c r="N220" s="237"/>
      <c r="O220" s="237"/>
      <c r="P220" s="237"/>
      <c r="Q220" s="237"/>
      <c r="R220" s="237"/>
      <c r="S220" s="237"/>
      <c r="T220" s="23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9" t="s">
        <v>144</v>
      </c>
      <c r="AU220" s="239" t="s">
        <v>86</v>
      </c>
      <c r="AV220" s="13" t="s">
        <v>86</v>
      </c>
      <c r="AW220" s="13" t="s">
        <v>33</v>
      </c>
      <c r="AX220" s="13" t="s">
        <v>77</v>
      </c>
      <c r="AY220" s="239" t="s">
        <v>136</v>
      </c>
    </row>
    <row r="221" spans="1:51" s="14" customFormat="1" ht="12">
      <c r="A221" s="14"/>
      <c r="B221" s="251"/>
      <c r="C221" s="252"/>
      <c r="D221" s="230" t="s">
        <v>144</v>
      </c>
      <c r="E221" s="253" t="s">
        <v>1</v>
      </c>
      <c r="F221" s="254" t="s">
        <v>278</v>
      </c>
      <c r="G221" s="252"/>
      <c r="H221" s="253" t="s">
        <v>1</v>
      </c>
      <c r="I221" s="255"/>
      <c r="J221" s="252"/>
      <c r="K221" s="252"/>
      <c r="L221" s="256"/>
      <c r="M221" s="257"/>
      <c r="N221" s="258"/>
      <c r="O221" s="258"/>
      <c r="P221" s="258"/>
      <c r="Q221" s="258"/>
      <c r="R221" s="258"/>
      <c r="S221" s="258"/>
      <c r="T221" s="259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0" t="s">
        <v>144</v>
      </c>
      <c r="AU221" s="260" t="s">
        <v>86</v>
      </c>
      <c r="AV221" s="14" t="s">
        <v>8</v>
      </c>
      <c r="AW221" s="14" t="s">
        <v>33</v>
      </c>
      <c r="AX221" s="14" t="s">
        <v>77</v>
      </c>
      <c r="AY221" s="260" t="s">
        <v>136</v>
      </c>
    </row>
    <row r="222" spans="1:51" s="13" customFormat="1" ht="12">
      <c r="A222" s="13"/>
      <c r="B222" s="228"/>
      <c r="C222" s="229"/>
      <c r="D222" s="230" t="s">
        <v>144</v>
      </c>
      <c r="E222" s="231" t="s">
        <v>1</v>
      </c>
      <c r="F222" s="232" t="s">
        <v>285</v>
      </c>
      <c r="G222" s="229"/>
      <c r="H222" s="233">
        <v>-12.206</v>
      </c>
      <c r="I222" s="234"/>
      <c r="J222" s="229"/>
      <c r="K222" s="229"/>
      <c r="L222" s="235"/>
      <c r="M222" s="236"/>
      <c r="N222" s="237"/>
      <c r="O222" s="237"/>
      <c r="P222" s="237"/>
      <c r="Q222" s="237"/>
      <c r="R222" s="237"/>
      <c r="S222" s="237"/>
      <c r="T222" s="23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9" t="s">
        <v>144</v>
      </c>
      <c r="AU222" s="239" t="s">
        <v>86</v>
      </c>
      <c r="AV222" s="13" t="s">
        <v>86</v>
      </c>
      <c r="AW222" s="13" t="s">
        <v>33</v>
      </c>
      <c r="AX222" s="13" t="s">
        <v>77</v>
      </c>
      <c r="AY222" s="239" t="s">
        <v>136</v>
      </c>
    </row>
    <row r="223" spans="1:65" s="2" customFormat="1" ht="24.15" customHeight="1">
      <c r="A223" s="37"/>
      <c r="B223" s="38"/>
      <c r="C223" s="214" t="s">
        <v>286</v>
      </c>
      <c r="D223" s="214" t="s">
        <v>138</v>
      </c>
      <c r="E223" s="215" t="s">
        <v>287</v>
      </c>
      <c r="F223" s="216" t="s">
        <v>288</v>
      </c>
      <c r="G223" s="217" t="s">
        <v>152</v>
      </c>
      <c r="H223" s="218">
        <v>11.4</v>
      </c>
      <c r="I223" s="219"/>
      <c r="J223" s="220">
        <f>ROUND(I223*H223,0)</f>
        <v>0</v>
      </c>
      <c r="K223" s="221"/>
      <c r="L223" s="43"/>
      <c r="M223" s="222" t="s">
        <v>1</v>
      </c>
      <c r="N223" s="223" t="s">
        <v>42</v>
      </c>
      <c r="O223" s="90"/>
      <c r="P223" s="224">
        <f>O223*H223</f>
        <v>0</v>
      </c>
      <c r="Q223" s="224">
        <v>2.45329</v>
      </c>
      <c r="R223" s="224">
        <f>Q223*H223</f>
        <v>27.967506</v>
      </c>
      <c r="S223" s="224">
        <v>0</v>
      </c>
      <c r="T223" s="225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26" t="s">
        <v>142</v>
      </c>
      <c r="AT223" s="226" t="s">
        <v>138</v>
      </c>
      <c r="AU223" s="226" t="s">
        <v>86</v>
      </c>
      <c r="AY223" s="16" t="s">
        <v>136</v>
      </c>
      <c r="BE223" s="227">
        <f>IF(N223="základní",J223,0)</f>
        <v>0</v>
      </c>
      <c r="BF223" s="227">
        <f>IF(N223="snížená",J223,0)</f>
        <v>0</v>
      </c>
      <c r="BG223" s="227">
        <f>IF(N223="zákl. přenesená",J223,0)</f>
        <v>0</v>
      </c>
      <c r="BH223" s="227">
        <f>IF(N223="sníž. přenesená",J223,0)</f>
        <v>0</v>
      </c>
      <c r="BI223" s="227">
        <f>IF(N223="nulová",J223,0)</f>
        <v>0</v>
      </c>
      <c r="BJ223" s="16" t="s">
        <v>8</v>
      </c>
      <c r="BK223" s="227">
        <f>ROUND(I223*H223,0)</f>
        <v>0</v>
      </c>
      <c r="BL223" s="16" t="s">
        <v>142</v>
      </c>
      <c r="BM223" s="226" t="s">
        <v>289</v>
      </c>
    </row>
    <row r="224" spans="1:51" s="13" customFormat="1" ht="12">
      <c r="A224" s="13"/>
      <c r="B224" s="228"/>
      <c r="C224" s="229"/>
      <c r="D224" s="230" t="s">
        <v>144</v>
      </c>
      <c r="E224" s="231" t="s">
        <v>1</v>
      </c>
      <c r="F224" s="232" t="s">
        <v>290</v>
      </c>
      <c r="G224" s="229"/>
      <c r="H224" s="233">
        <v>11.4</v>
      </c>
      <c r="I224" s="234"/>
      <c r="J224" s="229"/>
      <c r="K224" s="229"/>
      <c r="L224" s="235"/>
      <c r="M224" s="236"/>
      <c r="N224" s="237"/>
      <c r="O224" s="237"/>
      <c r="P224" s="237"/>
      <c r="Q224" s="237"/>
      <c r="R224" s="237"/>
      <c r="S224" s="237"/>
      <c r="T224" s="23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9" t="s">
        <v>144</v>
      </c>
      <c r="AU224" s="239" t="s">
        <v>86</v>
      </c>
      <c r="AV224" s="13" t="s">
        <v>86</v>
      </c>
      <c r="AW224" s="13" t="s">
        <v>33</v>
      </c>
      <c r="AX224" s="13" t="s">
        <v>77</v>
      </c>
      <c r="AY224" s="239" t="s">
        <v>136</v>
      </c>
    </row>
    <row r="225" spans="1:65" s="2" customFormat="1" ht="16.5" customHeight="1">
      <c r="A225" s="37"/>
      <c r="B225" s="38"/>
      <c r="C225" s="214" t="s">
        <v>291</v>
      </c>
      <c r="D225" s="214" t="s">
        <v>138</v>
      </c>
      <c r="E225" s="215" t="s">
        <v>292</v>
      </c>
      <c r="F225" s="216" t="s">
        <v>293</v>
      </c>
      <c r="G225" s="217" t="s">
        <v>141</v>
      </c>
      <c r="H225" s="218">
        <v>91.2</v>
      </c>
      <c r="I225" s="219"/>
      <c r="J225" s="220">
        <f>ROUND(I225*H225,0)</f>
        <v>0</v>
      </c>
      <c r="K225" s="221"/>
      <c r="L225" s="43"/>
      <c r="M225" s="222" t="s">
        <v>1</v>
      </c>
      <c r="N225" s="223" t="s">
        <v>42</v>
      </c>
      <c r="O225" s="90"/>
      <c r="P225" s="224">
        <f>O225*H225</f>
        <v>0</v>
      </c>
      <c r="Q225" s="224">
        <v>0.00269</v>
      </c>
      <c r="R225" s="224">
        <f>Q225*H225</f>
        <v>0.24532800000000002</v>
      </c>
      <c r="S225" s="224">
        <v>0</v>
      </c>
      <c r="T225" s="225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26" t="s">
        <v>142</v>
      </c>
      <c r="AT225" s="226" t="s">
        <v>138</v>
      </c>
      <c r="AU225" s="226" t="s">
        <v>86</v>
      </c>
      <c r="AY225" s="16" t="s">
        <v>136</v>
      </c>
      <c r="BE225" s="227">
        <f>IF(N225="základní",J225,0)</f>
        <v>0</v>
      </c>
      <c r="BF225" s="227">
        <f>IF(N225="snížená",J225,0)</f>
        <v>0</v>
      </c>
      <c r="BG225" s="227">
        <f>IF(N225="zákl. přenesená",J225,0)</f>
        <v>0</v>
      </c>
      <c r="BH225" s="227">
        <f>IF(N225="sníž. přenesená",J225,0)</f>
        <v>0</v>
      </c>
      <c r="BI225" s="227">
        <f>IF(N225="nulová",J225,0)</f>
        <v>0</v>
      </c>
      <c r="BJ225" s="16" t="s">
        <v>8</v>
      </c>
      <c r="BK225" s="227">
        <f>ROUND(I225*H225,0)</f>
        <v>0</v>
      </c>
      <c r="BL225" s="16" t="s">
        <v>142</v>
      </c>
      <c r="BM225" s="226" t="s">
        <v>294</v>
      </c>
    </row>
    <row r="226" spans="1:51" s="13" customFormat="1" ht="12">
      <c r="A226" s="13"/>
      <c r="B226" s="228"/>
      <c r="C226" s="229"/>
      <c r="D226" s="230" t="s">
        <v>144</v>
      </c>
      <c r="E226" s="231" t="s">
        <v>1</v>
      </c>
      <c r="F226" s="232" t="s">
        <v>295</v>
      </c>
      <c r="G226" s="229"/>
      <c r="H226" s="233">
        <v>91.2</v>
      </c>
      <c r="I226" s="234"/>
      <c r="J226" s="229"/>
      <c r="K226" s="229"/>
      <c r="L226" s="235"/>
      <c r="M226" s="236"/>
      <c r="N226" s="237"/>
      <c r="O226" s="237"/>
      <c r="P226" s="237"/>
      <c r="Q226" s="237"/>
      <c r="R226" s="237"/>
      <c r="S226" s="237"/>
      <c r="T226" s="23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9" t="s">
        <v>144</v>
      </c>
      <c r="AU226" s="239" t="s">
        <v>86</v>
      </c>
      <c r="AV226" s="13" t="s">
        <v>86</v>
      </c>
      <c r="AW226" s="13" t="s">
        <v>33</v>
      </c>
      <c r="AX226" s="13" t="s">
        <v>77</v>
      </c>
      <c r="AY226" s="239" t="s">
        <v>136</v>
      </c>
    </row>
    <row r="227" spans="1:65" s="2" customFormat="1" ht="16.5" customHeight="1">
      <c r="A227" s="37"/>
      <c r="B227" s="38"/>
      <c r="C227" s="214" t="s">
        <v>296</v>
      </c>
      <c r="D227" s="214" t="s">
        <v>138</v>
      </c>
      <c r="E227" s="215" t="s">
        <v>297</v>
      </c>
      <c r="F227" s="216" t="s">
        <v>298</v>
      </c>
      <c r="G227" s="217" t="s">
        <v>141</v>
      </c>
      <c r="H227" s="218">
        <v>91.2</v>
      </c>
      <c r="I227" s="219"/>
      <c r="J227" s="220">
        <f>ROUND(I227*H227,0)</f>
        <v>0</v>
      </c>
      <c r="K227" s="221"/>
      <c r="L227" s="43"/>
      <c r="M227" s="222" t="s">
        <v>1</v>
      </c>
      <c r="N227" s="223" t="s">
        <v>42</v>
      </c>
      <c r="O227" s="90"/>
      <c r="P227" s="224">
        <f>O227*H227</f>
        <v>0</v>
      </c>
      <c r="Q227" s="224">
        <v>0</v>
      </c>
      <c r="R227" s="224">
        <f>Q227*H227</f>
        <v>0</v>
      </c>
      <c r="S227" s="224">
        <v>0</v>
      </c>
      <c r="T227" s="225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26" t="s">
        <v>142</v>
      </c>
      <c r="AT227" s="226" t="s">
        <v>138</v>
      </c>
      <c r="AU227" s="226" t="s">
        <v>86</v>
      </c>
      <c r="AY227" s="16" t="s">
        <v>136</v>
      </c>
      <c r="BE227" s="227">
        <f>IF(N227="základní",J227,0)</f>
        <v>0</v>
      </c>
      <c r="BF227" s="227">
        <f>IF(N227="snížená",J227,0)</f>
        <v>0</v>
      </c>
      <c r="BG227" s="227">
        <f>IF(N227="zákl. přenesená",J227,0)</f>
        <v>0</v>
      </c>
      <c r="BH227" s="227">
        <f>IF(N227="sníž. přenesená",J227,0)</f>
        <v>0</v>
      </c>
      <c r="BI227" s="227">
        <f>IF(N227="nulová",J227,0)</f>
        <v>0</v>
      </c>
      <c r="BJ227" s="16" t="s">
        <v>8</v>
      </c>
      <c r="BK227" s="227">
        <f>ROUND(I227*H227,0)</f>
        <v>0</v>
      </c>
      <c r="BL227" s="16" t="s">
        <v>142</v>
      </c>
      <c r="BM227" s="226" t="s">
        <v>299</v>
      </c>
    </row>
    <row r="228" spans="1:65" s="2" customFormat="1" ht="21.75" customHeight="1">
      <c r="A228" s="37"/>
      <c r="B228" s="38"/>
      <c r="C228" s="214" t="s">
        <v>300</v>
      </c>
      <c r="D228" s="214" t="s">
        <v>138</v>
      </c>
      <c r="E228" s="215" t="s">
        <v>301</v>
      </c>
      <c r="F228" s="216" t="s">
        <v>302</v>
      </c>
      <c r="G228" s="217" t="s">
        <v>210</v>
      </c>
      <c r="H228" s="218">
        <v>0.831</v>
      </c>
      <c r="I228" s="219"/>
      <c r="J228" s="220">
        <f>ROUND(I228*H228,0)</f>
        <v>0</v>
      </c>
      <c r="K228" s="221"/>
      <c r="L228" s="43"/>
      <c r="M228" s="222" t="s">
        <v>1</v>
      </c>
      <c r="N228" s="223" t="s">
        <v>42</v>
      </c>
      <c r="O228" s="90"/>
      <c r="P228" s="224">
        <f>O228*H228</f>
        <v>0</v>
      </c>
      <c r="Q228" s="224">
        <v>1.06062</v>
      </c>
      <c r="R228" s="224">
        <f>Q228*H228</f>
        <v>0.8813752199999999</v>
      </c>
      <c r="S228" s="224">
        <v>0</v>
      </c>
      <c r="T228" s="225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26" t="s">
        <v>142</v>
      </c>
      <c r="AT228" s="226" t="s">
        <v>138</v>
      </c>
      <c r="AU228" s="226" t="s">
        <v>86</v>
      </c>
      <c r="AY228" s="16" t="s">
        <v>136</v>
      </c>
      <c r="BE228" s="227">
        <f>IF(N228="základní",J228,0)</f>
        <v>0</v>
      </c>
      <c r="BF228" s="227">
        <f>IF(N228="snížená",J228,0)</f>
        <v>0</v>
      </c>
      <c r="BG228" s="227">
        <f>IF(N228="zákl. přenesená",J228,0)</f>
        <v>0</v>
      </c>
      <c r="BH228" s="227">
        <f>IF(N228="sníž. přenesená",J228,0)</f>
        <v>0</v>
      </c>
      <c r="BI228" s="227">
        <f>IF(N228="nulová",J228,0)</f>
        <v>0</v>
      </c>
      <c r="BJ228" s="16" t="s">
        <v>8</v>
      </c>
      <c r="BK228" s="227">
        <f>ROUND(I228*H228,0)</f>
        <v>0</v>
      </c>
      <c r="BL228" s="16" t="s">
        <v>142</v>
      </c>
      <c r="BM228" s="226" t="s">
        <v>303</v>
      </c>
    </row>
    <row r="229" spans="1:51" s="13" customFormat="1" ht="12">
      <c r="A229" s="13"/>
      <c r="B229" s="228"/>
      <c r="C229" s="229"/>
      <c r="D229" s="230" t="s">
        <v>144</v>
      </c>
      <c r="E229" s="231" t="s">
        <v>1</v>
      </c>
      <c r="F229" s="232" t="s">
        <v>304</v>
      </c>
      <c r="G229" s="229"/>
      <c r="H229" s="233">
        <v>0.633</v>
      </c>
      <c r="I229" s="234"/>
      <c r="J229" s="229"/>
      <c r="K229" s="229"/>
      <c r="L229" s="235"/>
      <c r="M229" s="236"/>
      <c r="N229" s="237"/>
      <c r="O229" s="237"/>
      <c r="P229" s="237"/>
      <c r="Q229" s="237"/>
      <c r="R229" s="237"/>
      <c r="S229" s="237"/>
      <c r="T229" s="23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9" t="s">
        <v>144</v>
      </c>
      <c r="AU229" s="239" t="s">
        <v>86</v>
      </c>
      <c r="AV229" s="13" t="s">
        <v>86</v>
      </c>
      <c r="AW229" s="13" t="s">
        <v>33</v>
      </c>
      <c r="AX229" s="13" t="s">
        <v>77</v>
      </c>
      <c r="AY229" s="239" t="s">
        <v>136</v>
      </c>
    </row>
    <row r="230" spans="1:51" s="13" customFormat="1" ht="12">
      <c r="A230" s="13"/>
      <c r="B230" s="228"/>
      <c r="C230" s="229"/>
      <c r="D230" s="230" t="s">
        <v>144</v>
      </c>
      <c r="E230" s="231" t="s">
        <v>1</v>
      </c>
      <c r="F230" s="232" t="s">
        <v>305</v>
      </c>
      <c r="G230" s="229"/>
      <c r="H230" s="233">
        <v>0.198</v>
      </c>
      <c r="I230" s="234"/>
      <c r="J230" s="229"/>
      <c r="K230" s="229"/>
      <c r="L230" s="235"/>
      <c r="M230" s="236"/>
      <c r="N230" s="237"/>
      <c r="O230" s="237"/>
      <c r="P230" s="237"/>
      <c r="Q230" s="237"/>
      <c r="R230" s="237"/>
      <c r="S230" s="237"/>
      <c r="T230" s="23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9" t="s">
        <v>144</v>
      </c>
      <c r="AU230" s="239" t="s">
        <v>86</v>
      </c>
      <c r="AV230" s="13" t="s">
        <v>86</v>
      </c>
      <c r="AW230" s="13" t="s">
        <v>33</v>
      </c>
      <c r="AX230" s="13" t="s">
        <v>77</v>
      </c>
      <c r="AY230" s="239" t="s">
        <v>136</v>
      </c>
    </row>
    <row r="231" spans="1:65" s="2" customFormat="1" ht="24.15" customHeight="1">
      <c r="A231" s="37"/>
      <c r="B231" s="38"/>
      <c r="C231" s="214" t="s">
        <v>306</v>
      </c>
      <c r="D231" s="214" t="s">
        <v>138</v>
      </c>
      <c r="E231" s="215" t="s">
        <v>307</v>
      </c>
      <c r="F231" s="216" t="s">
        <v>308</v>
      </c>
      <c r="G231" s="217" t="s">
        <v>152</v>
      </c>
      <c r="H231" s="218">
        <v>93.88</v>
      </c>
      <c r="I231" s="219"/>
      <c r="J231" s="220">
        <f>ROUND(I231*H231,0)</f>
        <v>0</v>
      </c>
      <c r="K231" s="221"/>
      <c r="L231" s="43"/>
      <c r="M231" s="222" t="s">
        <v>1</v>
      </c>
      <c r="N231" s="223" t="s">
        <v>42</v>
      </c>
      <c r="O231" s="90"/>
      <c r="P231" s="224">
        <f>O231*H231</f>
        <v>0</v>
      </c>
      <c r="Q231" s="224">
        <v>2.45329</v>
      </c>
      <c r="R231" s="224">
        <f>Q231*H231</f>
        <v>230.31486519999999</v>
      </c>
      <c r="S231" s="224">
        <v>0</v>
      </c>
      <c r="T231" s="225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26" t="s">
        <v>142</v>
      </c>
      <c r="AT231" s="226" t="s">
        <v>138</v>
      </c>
      <c r="AU231" s="226" t="s">
        <v>86</v>
      </c>
      <c r="AY231" s="16" t="s">
        <v>136</v>
      </c>
      <c r="BE231" s="227">
        <f>IF(N231="základní",J231,0)</f>
        <v>0</v>
      </c>
      <c r="BF231" s="227">
        <f>IF(N231="snížená",J231,0)</f>
        <v>0</v>
      </c>
      <c r="BG231" s="227">
        <f>IF(N231="zákl. přenesená",J231,0)</f>
        <v>0</v>
      </c>
      <c r="BH231" s="227">
        <f>IF(N231="sníž. přenesená",J231,0)</f>
        <v>0</v>
      </c>
      <c r="BI231" s="227">
        <f>IF(N231="nulová",J231,0)</f>
        <v>0</v>
      </c>
      <c r="BJ231" s="16" t="s">
        <v>8</v>
      </c>
      <c r="BK231" s="227">
        <f>ROUND(I231*H231,0)</f>
        <v>0</v>
      </c>
      <c r="BL231" s="16" t="s">
        <v>142</v>
      </c>
      <c r="BM231" s="226" t="s">
        <v>309</v>
      </c>
    </row>
    <row r="232" spans="1:51" s="13" customFormat="1" ht="12">
      <c r="A232" s="13"/>
      <c r="B232" s="228"/>
      <c r="C232" s="229"/>
      <c r="D232" s="230" t="s">
        <v>144</v>
      </c>
      <c r="E232" s="231" t="s">
        <v>1</v>
      </c>
      <c r="F232" s="232" t="s">
        <v>310</v>
      </c>
      <c r="G232" s="229"/>
      <c r="H232" s="233">
        <v>12.5</v>
      </c>
      <c r="I232" s="234"/>
      <c r="J232" s="229"/>
      <c r="K232" s="229"/>
      <c r="L232" s="235"/>
      <c r="M232" s="236"/>
      <c r="N232" s="237"/>
      <c r="O232" s="237"/>
      <c r="P232" s="237"/>
      <c r="Q232" s="237"/>
      <c r="R232" s="237"/>
      <c r="S232" s="237"/>
      <c r="T232" s="23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9" t="s">
        <v>144</v>
      </c>
      <c r="AU232" s="239" t="s">
        <v>86</v>
      </c>
      <c r="AV232" s="13" t="s">
        <v>86</v>
      </c>
      <c r="AW232" s="13" t="s">
        <v>33</v>
      </c>
      <c r="AX232" s="13" t="s">
        <v>77</v>
      </c>
      <c r="AY232" s="239" t="s">
        <v>136</v>
      </c>
    </row>
    <row r="233" spans="1:51" s="13" customFormat="1" ht="12">
      <c r="A233" s="13"/>
      <c r="B233" s="228"/>
      <c r="C233" s="229"/>
      <c r="D233" s="230" t="s">
        <v>144</v>
      </c>
      <c r="E233" s="231" t="s">
        <v>1</v>
      </c>
      <c r="F233" s="232" t="s">
        <v>311</v>
      </c>
      <c r="G233" s="229"/>
      <c r="H233" s="233">
        <v>5.76</v>
      </c>
      <c r="I233" s="234"/>
      <c r="J233" s="229"/>
      <c r="K233" s="229"/>
      <c r="L233" s="235"/>
      <c r="M233" s="236"/>
      <c r="N233" s="237"/>
      <c r="O233" s="237"/>
      <c r="P233" s="237"/>
      <c r="Q233" s="237"/>
      <c r="R233" s="237"/>
      <c r="S233" s="237"/>
      <c r="T233" s="23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9" t="s">
        <v>144</v>
      </c>
      <c r="AU233" s="239" t="s">
        <v>86</v>
      </c>
      <c r="AV233" s="13" t="s">
        <v>86</v>
      </c>
      <c r="AW233" s="13" t="s">
        <v>33</v>
      </c>
      <c r="AX233" s="13" t="s">
        <v>77</v>
      </c>
      <c r="AY233" s="239" t="s">
        <v>136</v>
      </c>
    </row>
    <row r="234" spans="1:51" s="13" customFormat="1" ht="12">
      <c r="A234" s="13"/>
      <c r="B234" s="228"/>
      <c r="C234" s="229"/>
      <c r="D234" s="230" t="s">
        <v>144</v>
      </c>
      <c r="E234" s="231" t="s">
        <v>1</v>
      </c>
      <c r="F234" s="232" t="s">
        <v>312</v>
      </c>
      <c r="G234" s="229"/>
      <c r="H234" s="233">
        <v>2.88</v>
      </c>
      <c r="I234" s="234"/>
      <c r="J234" s="229"/>
      <c r="K234" s="229"/>
      <c r="L234" s="235"/>
      <c r="M234" s="236"/>
      <c r="N234" s="237"/>
      <c r="O234" s="237"/>
      <c r="P234" s="237"/>
      <c r="Q234" s="237"/>
      <c r="R234" s="237"/>
      <c r="S234" s="237"/>
      <c r="T234" s="23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9" t="s">
        <v>144</v>
      </c>
      <c r="AU234" s="239" t="s">
        <v>86</v>
      </c>
      <c r="AV234" s="13" t="s">
        <v>86</v>
      </c>
      <c r="AW234" s="13" t="s">
        <v>33</v>
      </c>
      <c r="AX234" s="13" t="s">
        <v>77</v>
      </c>
      <c r="AY234" s="239" t="s">
        <v>136</v>
      </c>
    </row>
    <row r="235" spans="1:51" s="13" customFormat="1" ht="12">
      <c r="A235" s="13"/>
      <c r="B235" s="228"/>
      <c r="C235" s="229"/>
      <c r="D235" s="230" t="s">
        <v>144</v>
      </c>
      <c r="E235" s="231" t="s">
        <v>1</v>
      </c>
      <c r="F235" s="232" t="s">
        <v>313</v>
      </c>
      <c r="G235" s="229"/>
      <c r="H235" s="233">
        <v>9.68</v>
      </c>
      <c r="I235" s="234"/>
      <c r="J235" s="229"/>
      <c r="K235" s="229"/>
      <c r="L235" s="235"/>
      <c r="M235" s="236"/>
      <c r="N235" s="237"/>
      <c r="O235" s="237"/>
      <c r="P235" s="237"/>
      <c r="Q235" s="237"/>
      <c r="R235" s="237"/>
      <c r="S235" s="237"/>
      <c r="T235" s="23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9" t="s">
        <v>144</v>
      </c>
      <c r="AU235" s="239" t="s">
        <v>86</v>
      </c>
      <c r="AV235" s="13" t="s">
        <v>86</v>
      </c>
      <c r="AW235" s="13" t="s">
        <v>33</v>
      </c>
      <c r="AX235" s="13" t="s">
        <v>77</v>
      </c>
      <c r="AY235" s="239" t="s">
        <v>136</v>
      </c>
    </row>
    <row r="236" spans="1:51" s="13" customFormat="1" ht="12">
      <c r="A236" s="13"/>
      <c r="B236" s="228"/>
      <c r="C236" s="229"/>
      <c r="D236" s="230" t="s">
        <v>144</v>
      </c>
      <c r="E236" s="231" t="s">
        <v>1</v>
      </c>
      <c r="F236" s="232" t="s">
        <v>314</v>
      </c>
      <c r="G236" s="229"/>
      <c r="H236" s="233">
        <v>1.44</v>
      </c>
      <c r="I236" s="234"/>
      <c r="J236" s="229"/>
      <c r="K236" s="229"/>
      <c r="L236" s="235"/>
      <c r="M236" s="236"/>
      <c r="N236" s="237"/>
      <c r="O236" s="237"/>
      <c r="P236" s="237"/>
      <c r="Q236" s="237"/>
      <c r="R236" s="237"/>
      <c r="S236" s="237"/>
      <c r="T236" s="23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9" t="s">
        <v>144</v>
      </c>
      <c r="AU236" s="239" t="s">
        <v>86</v>
      </c>
      <c r="AV236" s="13" t="s">
        <v>86</v>
      </c>
      <c r="AW236" s="13" t="s">
        <v>33</v>
      </c>
      <c r="AX236" s="13" t="s">
        <v>77</v>
      </c>
      <c r="AY236" s="239" t="s">
        <v>136</v>
      </c>
    </row>
    <row r="237" spans="1:51" s="13" customFormat="1" ht="12">
      <c r="A237" s="13"/>
      <c r="B237" s="228"/>
      <c r="C237" s="229"/>
      <c r="D237" s="230" t="s">
        <v>144</v>
      </c>
      <c r="E237" s="231" t="s">
        <v>1</v>
      </c>
      <c r="F237" s="232" t="s">
        <v>315</v>
      </c>
      <c r="G237" s="229"/>
      <c r="H237" s="233">
        <v>8</v>
      </c>
      <c r="I237" s="234"/>
      <c r="J237" s="229"/>
      <c r="K237" s="229"/>
      <c r="L237" s="235"/>
      <c r="M237" s="236"/>
      <c r="N237" s="237"/>
      <c r="O237" s="237"/>
      <c r="P237" s="237"/>
      <c r="Q237" s="237"/>
      <c r="R237" s="237"/>
      <c r="S237" s="237"/>
      <c r="T237" s="23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9" t="s">
        <v>144</v>
      </c>
      <c r="AU237" s="239" t="s">
        <v>86</v>
      </c>
      <c r="AV237" s="13" t="s">
        <v>86</v>
      </c>
      <c r="AW237" s="13" t="s">
        <v>33</v>
      </c>
      <c r="AX237" s="13" t="s">
        <v>77</v>
      </c>
      <c r="AY237" s="239" t="s">
        <v>136</v>
      </c>
    </row>
    <row r="238" spans="1:51" s="13" customFormat="1" ht="12">
      <c r="A238" s="13"/>
      <c r="B238" s="228"/>
      <c r="C238" s="229"/>
      <c r="D238" s="230" t="s">
        <v>144</v>
      </c>
      <c r="E238" s="231" t="s">
        <v>1</v>
      </c>
      <c r="F238" s="232" t="s">
        <v>316</v>
      </c>
      <c r="G238" s="229"/>
      <c r="H238" s="233">
        <v>2.88</v>
      </c>
      <c r="I238" s="234"/>
      <c r="J238" s="229"/>
      <c r="K238" s="229"/>
      <c r="L238" s="235"/>
      <c r="M238" s="236"/>
      <c r="N238" s="237"/>
      <c r="O238" s="237"/>
      <c r="P238" s="237"/>
      <c r="Q238" s="237"/>
      <c r="R238" s="237"/>
      <c r="S238" s="237"/>
      <c r="T238" s="23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9" t="s">
        <v>144</v>
      </c>
      <c r="AU238" s="239" t="s">
        <v>86</v>
      </c>
      <c r="AV238" s="13" t="s">
        <v>86</v>
      </c>
      <c r="AW238" s="13" t="s">
        <v>33</v>
      </c>
      <c r="AX238" s="13" t="s">
        <v>77</v>
      </c>
      <c r="AY238" s="239" t="s">
        <v>136</v>
      </c>
    </row>
    <row r="239" spans="1:51" s="13" customFormat="1" ht="12">
      <c r="A239" s="13"/>
      <c r="B239" s="228"/>
      <c r="C239" s="229"/>
      <c r="D239" s="230" t="s">
        <v>144</v>
      </c>
      <c r="E239" s="231" t="s">
        <v>1</v>
      </c>
      <c r="F239" s="232" t="s">
        <v>317</v>
      </c>
      <c r="G239" s="229"/>
      <c r="H239" s="233">
        <v>5.76</v>
      </c>
      <c r="I239" s="234"/>
      <c r="J239" s="229"/>
      <c r="K239" s="229"/>
      <c r="L239" s="235"/>
      <c r="M239" s="236"/>
      <c r="N239" s="237"/>
      <c r="O239" s="237"/>
      <c r="P239" s="237"/>
      <c r="Q239" s="237"/>
      <c r="R239" s="237"/>
      <c r="S239" s="237"/>
      <c r="T239" s="23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9" t="s">
        <v>144</v>
      </c>
      <c r="AU239" s="239" t="s">
        <v>86</v>
      </c>
      <c r="AV239" s="13" t="s">
        <v>86</v>
      </c>
      <c r="AW239" s="13" t="s">
        <v>33</v>
      </c>
      <c r="AX239" s="13" t="s">
        <v>77</v>
      </c>
      <c r="AY239" s="239" t="s">
        <v>136</v>
      </c>
    </row>
    <row r="240" spans="1:51" s="13" customFormat="1" ht="12">
      <c r="A240" s="13"/>
      <c r="B240" s="228"/>
      <c r="C240" s="229"/>
      <c r="D240" s="230" t="s">
        <v>144</v>
      </c>
      <c r="E240" s="231" t="s">
        <v>1</v>
      </c>
      <c r="F240" s="232" t="s">
        <v>318</v>
      </c>
      <c r="G240" s="229"/>
      <c r="H240" s="233">
        <v>23.1</v>
      </c>
      <c r="I240" s="234"/>
      <c r="J240" s="229"/>
      <c r="K240" s="229"/>
      <c r="L240" s="235"/>
      <c r="M240" s="236"/>
      <c r="N240" s="237"/>
      <c r="O240" s="237"/>
      <c r="P240" s="237"/>
      <c r="Q240" s="237"/>
      <c r="R240" s="237"/>
      <c r="S240" s="237"/>
      <c r="T240" s="23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9" t="s">
        <v>144</v>
      </c>
      <c r="AU240" s="239" t="s">
        <v>86</v>
      </c>
      <c r="AV240" s="13" t="s">
        <v>86</v>
      </c>
      <c r="AW240" s="13" t="s">
        <v>33</v>
      </c>
      <c r="AX240" s="13" t="s">
        <v>77</v>
      </c>
      <c r="AY240" s="239" t="s">
        <v>136</v>
      </c>
    </row>
    <row r="241" spans="1:51" s="13" customFormat="1" ht="12">
      <c r="A241" s="13"/>
      <c r="B241" s="228"/>
      <c r="C241" s="229"/>
      <c r="D241" s="230" t="s">
        <v>144</v>
      </c>
      <c r="E241" s="231" t="s">
        <v>1</v>
      </c>
      <c r="F241" s="232" t="s">
        <v>319</v>
      </c>
      <c r="G241" s="229"/>
      <c r="H241" s="233">
        <v>20.44</v>
      </c>
      <c r="I241" s="234"/>
      <c r="J241" s="229"/>
      <c r="K241" s="229"/>
      <c r="L241" s="235"/>
      <c r="M241" s="236"/>
      <c r="N241" s="237"/>
      <c r="O241" s="237"/>
      <c r="P241" s="237"/>
      <c r="Q241" s="237"/>
      <c r="R241" s="237"/>
      <c r="S241" s="237"/>
      <c r="T241" s="23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9" t="s">
        <v>144</v>
      </c>
      <c r="AU241" s="239" t="s">
        <v>86</v>
      </c>
      <c r="AV241" s="13" t="s">
        <v>86</v>
      </c>
      <c r="AW241" s="13" t="s">
        <v>33</v>
      </c>
      <c r="AX241" s="13" t="s">
        <v>77</v>
      </c>
      <c r="AY241" s="239" t="s">
        <v>136</v>
      </c>
    </row>
    <row r="242" spans="1:51" s="13" customFormat="1" ht="12">
      <c r="A242" s="13"/>
      <c r="B242" s="228"/>
      <c r="C242" s="229"/>
      <c r="D242" s="230" t="s">
        <v>144</v>
      </c>
      <c r="E242" s="231" t="s">
        <v>1</v>
      </c>
      <c r="F242" s="232" t="s">
        <v>320</v>
      </c>
      <c r="G242" s="229"/>
      <c r="H242" s="233">
        <v>1.44</v>
      </c>
      <c r="I242" s="234"/>
      <c r="J242" s="229"/>
      <c r="K242" s="229"/>
      <c r="L242" s="235"/>
      <c r="M242" s="236"/>
      <c r="N242" s="237"/>
      <c r="O242" s="237"/>
      <c r="P242" s="237"/>
      <c r="Q242" s="237"/>
      <c r="R242" s="237"/>
      <c r="S242" s="237"/>
      <c r="T242" s="23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9" t="s">
        <v>144</v>
      </c>
      <c r="AU242" s="239" t="s">
        <v>86</v>
      </c>
      <c r="AV242" s="13" t="s">
        <v>86</v>
      </c>
      <c r="AW242" s="13" t="s">
        <v>33</v>
      </c>
      <c r="AX242" s="13" t="s">
        <v>77</v>
      </c>
      <c r="AY242" s="239" t="s">
        <v>136</v>
      </c>
    </row>
    <row r="243" spans="1:65" s="2" customFormat="1" ht="16.5" customHeight="1">
      <c r="A243" s="37"/>
      <c r="B243" s="38"/>
      <c r="C243" s="214" t="s">
        <v>321</v>
      </c>
      <c r="D243" s="214" t="s">
        <v>138</v>
      </c>
      <c r="E243" s="215" t="s">
        <v>322</v>
      </c>
      <c r="F243" s="216" t="s">
        <v>323</v>
      </c>
      <c r="G243" s="217" t="s">
        <v>141</v>
      </c>
      <c r="H243" s="218">
        <v>162.4</v>
      </c>
      <c r="I243" s="219"/>
      <c r="J243" s="220">
        <f>ROUND(I243*H243,0)</f>
        <v>0</v>
      </c>
      <c r="K243" s="221"/>
      <c r="L243" s="43"/>
      <c r="M243" s="222" t="s">
        <v>1</v>
      </c>
      <c r="N243" s="223" t="s">
        <v>42</v>
      </c>
      <c r="O243" s="90"/>
      <c r="P243" s="224">
        <f>O243*H243</f>
        <v>0</v>
      </c>
      <c r="Q243" s="224">
        <v>0.00264</v>
      </c>
      <c r="R243" s="224">
        <f>Q243*H243</f>
        <v>0.428736</v>
      </c>
      <c r="S243" s="224">
        <v>0</v>
      </c>
      <c r="T243" s="225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26" t="s">
        <v>142</v>
      </c>
      <c r="AT243" s="226" t="s">
        <v>138</v>
      </c>
      <c r="AU243" s="226" t="s">
        <v>86</v>
      </c>
      <c r="AY243" s="16" t="s">
        <v>136</v>
      </c>
      <c r="BE243" s="227">
        <f>IF(N243="základní",J243,0)</f>
        <v>0</v>
      </c>
      <c r="BF243" s="227">
        <f>IF(N243="snížená",J243,0)</f>
        <v>0</v>
      </c>
      <c r="BG243" s="227">
        <f>IF(N243="zákl. přenesená",J243,0)</f>
        <v>0</v>
      </c>
      <c r="BH243" s="227">
        <f>IF(N243="sníž. přenesená",J243,0)</f>
        <v>0</v>
      </c>
      <c r="BI243" s="227">
        <f>IF(N243="nulová",J243,0)</f>
        <v>0</v>
      </c>
      <c r="BJ243" s="16" t="s">
        <v>8</v>
      </c>
      <c r="BK243" s="227">
        <f>ROUND(I243*H243,0)</f>
        <v>0</v>
      </c>
      <c r="BL243" s="16" t="s">
        <v>142</v>
      </c>
      <c r="BM243" s="226" t="s">
        <v>324</v>
      </c>
    </row>
    <row r="244" spans="1:51" s="13" customFormat="1" ht="12">
      <c r="A244" s="13"/>
      <c r="B244" s="228"/>
      <c r="C244" s="229"/>
      <c r="D244" s="230" t="s">
        <v>144</v>
      </c>
      <c r="E244" s="231" t="s">
        <v>1</v>
      </c>
      <c r="F244" s="232" t="s">
        <v>325</v>
      </c>
      <c r="G244" s="229"/>
      <c r="H244" s="233">
        <v>20</v>
      </c>
      <c r="I244" s="234"/>
      <c r="J244" s="229"/>
      <c r="K244" s="229"/>
      <c r="L244" s="235"/>
      <c r="M244" s="236"/>
      <c r="N244" s="237"/>
      <c r="O244" s="237"/>
      <c r="P244" s="237"/>
      <c r="Q244" s="237"/>
      <c r="R244" s="237"/>
      <c r="S244" s="237"/>
      <c r="T244" s="23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9" t="s">
        <v>144</v>
      </c>
      <c r="AU244" s="239" t="s">
        <v>86</v>
      </c>
      <c r="AV244" s="13" t="s">
        <v>86</v>
      </c>
      <c r="AW244" s="13" t="s">
        <v>33</v>
      </c>
      <c r="AX244" s="13" t="s">
        <v>77</v>
      </c>
      <c r="AY244" s="239" t="s">
        <v>136</v>
      </c>
    </row>
    <row r="245" spans="1:51" s="13" customFormat="1" ht="12">
      <c r="A245" s="13"/>
      <c r="B245" s="228"/>
      <c r="C245" s="229"/>
      <c r="D245" s="230" t="s">
        <v>144</v>
      </c>
      <c r="E245" s="231" t="s">
        <v>1</v>
      </c>
      <c r="F245" s="232" t="s">
        <v>326</v>
      </c>
      <c r="G245" s="229"/>
      <c r="H245" s="233">
        <v>19.2</v>
      </c>
      <c r="I245" s="234"/>
      <c r="J245" s="229"/>
      <c r="K245" s="229"/>
      <c r="L245" s="235"/>
      <c r="M245" s="236"/>
      <c r="N245" s="237"/>
      <c r="O245" s="237"/>
      <c r="P245" s="237"/>
      <c r="Q245" s="237"/>
      <c r="R245" s="237"/>
      <c r="S245" s="237"/>
      <c r="T245" s="23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9" t="s">
        <v>144</v>
      </c>
      <c r="AU245" s="239" t="s">
        <v>86</v>
      </c>
      <c r="AV245" s="13" t="s">
        <v>86</v>
      </c>
      <c r="AW245" s="13" t="s">
        <v>33</v>
      </c>
      <c r="AX245" s="13" t="s">
        <v>77</v>
      </c>
      <c r="AY245" s="239" t="s">
        <v>136</v>
      </c>
    </row>
    <row r="246" spans="1:51" s="13" customFormat="1" ht="12">
      <c r="A246" s="13"/>
      <c r="B246" s="228"/>
      <c r="C246" s="229"/>
      <c r="D246" s="230" t="s">
        <v>144</v>
      </c>
      <c r="E246" s="231" t="s">
        <v>1</v>
      </c>
      <c r="F246" s="232" t="s">
        <v>327</v>
      </c>
      <c r="G246" s="229"/>
      <c r="H246" s="233">
        <v>9.6</v>
      </c>
      <c r="I246" s="234"/>
      <c r="J246" s="229"/>
      <c r="K246" s="229"/>
      <c r="L246" s="235"/>
      <c r="M246" s="236"/>
      <c r="N246" s="237"/>
      <c r="O246" s="237"/>
      <c r="P246" s="237"/>
      <c r="Q246" s="237"/>
      <c r="R246" s="237"/>
      <c r="S246" s="237"/>
      <c r="T246" s="23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9" t="s">
        <v>144</v>
      </c>
      <c r="AU246" s="239" t="s">
        <v>86</v>
      </c>
      <c r="AV246" s="13" t="s">
        <v>86</v>
      </c>
      <c r="AW246" s="13" t="s">
        <v>33</v>
      </c>
      <c r="AX246" s="13" t="s">
        <v>77</v>
      </c>
      <c r="AY246" s="239" t="s">
        <v>136</v>
      </c>
    </row>
    <row r="247" spans="1:51" s="13" customFormat="1" ht="12">
      <c r="A247" s="13"/>
      <c r="B247" s="228"/>
      <c r="C247" s="229"/>
      <c r="D247" s="230" t="s">
        <v>144</v>
      </c>
      <c r="E247" s="231" t="s">
        <v>1</v>
      </c>
      <c r="F247" s="232" t="s">
        <v>328</v>
      </c>
      <c r="G247" s="229"/>
      <c r="H247" s="233">
        <v>17.6</v>
      </c>
      <c r="I247" s="234"/>
      <c r="J247" s="229"/>
      <c r="K247" s="229"/>
      <c r="L247" s="235"/>
      <c r="M247" s="236"/>
      <c r="N247" s="237"/>
      <c r="O247" s="237"/>
      <c r="P247" s="237"/>
      <c r="Q247" s="237"/>
      <c r="R247" s="237"/>
      <c r="S247" s="237"/>
      <c r="T247" s="23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9" t="s">
        <v>144</v>
      </c>
      <c r="AU247" s="239" t="s">
        <v>86</v>
      </c>
      <c r="AV247" s="13" t="s">
        <v>86</v>
      </c>
      <c r="AW247" s="13" t="s">
        <v>33</v>
      </c>
      <c r="AX247" s="13" t="s">
        <v>77</v>
      </c>
      <c r="AY247" s="239" t="s">
        <v>136</v>
      </c>
    </row>
    <row r="248" spans="1:51" s="13" customFormat="1" ht="12">
      <c r="A248" s="13"/>
      <c r="B248" s="228"/>
      <c r="C248" s="229"/>
      <c r="D248" s="230" t="s">
        <v>144</v>
      </c>
      <c r="E248" s="231" t="s">
        <v>1</v>
      </c>
      <c r="F248" s="232" t="s">
        <v>329</v>
      </c>
      <c r="G248" s="229"/>
      <c r="H248" s="233">
        <v>4.8</v>
      </c>
      <c r="I248" s="234"/>
      <c r="J248" s="229"/>
      <c r="K248" s="229"/>
      <c r="L248" s="235"/>
      <c r="M248" s="236"/>
      <c r="N248" s="237"/>
      <c r="O248" s="237"/>
      <c r="P248" s="237"/>
      <c r="Q248" s="237"/>
      <c r="R248" s="237"/>
      <c r="S248" s="237"/>
      <c r="T248" s="23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9" t="s">
        <v>144</v>
      </c>
      <c r="AU248" s="239" t="s">
        <v>86</v>
      </c>
      <c r="AV248" s="13" t="s">
        <v>86</v>
      </c>
      <c r="AW248" s="13" t="s">
        <v>33</v>
      </c>
      <c r="AX248" s="13" t="s">
        <v>77</v>
      </c>
      <c r="AY248" s="239" t="s">
        <v>136</v>
      </c>
    </row>
    <row r="249" spans="1:51" s="13" customFormat="1" ht="12">
      <c r="A249" s="13"/>
      <c r="B249" s="228"/>
      <c r="C249" s="229"/>
      <c r="D249" s="230" t="s">
        <v>144</v>
      </c>
      <c r="E249" s="231" t="s">
        <v>1</v>
      </c>
      <c r="F249" s="232" t="s">
        <v>330</v>
      </c>
      <c r="G249" s="229"/>
      <c r="H249" s="233">
        <v>16</v>
      </c>
      <c r="I249" s="234"/>
      <c r="J249" s="229"/>
      <c r="K249" s="229"/>
      <c r="L249" s="235"/>
      <c r="M249" s="236"/>
      <c r="N249" s="237"/>
      <c r="O249" s="237"/>
      <c r="P249" s="237"/>
      <c r="Q249" s="237"/>
      <c r="R249" s="237"/>
      <c r="S249" s="237"/>
      <c r="T249" s="23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9" t="s">
        <v>144</v>
      </c>
      <c r="AU249" s="239" t="s">
        <v>86</v>
      </c>
      <c r="AV249" s="13" t="s">
        <v>86</v>
      </c>
      <c r="AW249" s="13" t="s">
        <v>33</v>
      </c>
      <c r="AX249" s="13" t="s">
        <v>77</v>
      </c>
      <c r="AY249" s="239" t="s">
        <v>136</v>
      </c>
    </row>
    <row r="250" spans="1:51" s="13" customFormat="1" ht="12">
      <c r="A250" s="13"/>
      <c r="B250" s="228"/>
      <c r="C250" s="229"/>
      <c r="D250" s="230" t="s">
        <v>144</v>
      </c>
      <c r="E250" s="231" t="s">
        <v>1</v>
      </c>
      <c r="F250" s="232" t="s">
        <v>331</v>
      </c>
      <c r="G250" s="229"/>
      <c r="H250" s="233">
        <v>9.6</v>
      </c>
      <c r="I250" s="234"/>
      <c r="J250" s="229"/>
      <c r="K250" s="229"/>
      <c r="L250" s="235"/>
      <c r="M250" s="236"/>
      <c r="N250" s="237"/>
      <c r="O250" s="237"/>
      <c r="P250" s="237"/>
      <c r="Q250" s="237"/>
      <c r="R250" s="237"/>
      <c r="S250" s="237"/>
      <c r="T250" s="23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9" t="s">
        <v>144</v>
      </c>
      <c r="AU250" s="239" t="s">
        <v>86</v>
      </c>
      <c r="AV250" s="13" t="s">
        <v>86</v>
      </c>
      <c r="AW250" s="13" t="s">
        <v>33</v>
      </c>
      <c r="AX250" s="13" t="s">
        <v>77</v>
      </c>
      <c r="AY250" s="239" t="s">
        <v>136</v>
      </c>
    </row>
    <row r="251" spans="1:51" s="13" customFormat="1" ht="12">
      <c r="A251" s="13"/>
      <c r="B251" s="228"/>
      <c r="C251" s="229"/>
      <c r="D251" s="230" t="s">
        <v>144</v>
      </c>
      <c r="E251" s="231" t="s">
        <v>1</v>
      </c>
      <c r="F251" s="232" t="s">
        <v>332</v>
      </c>
      <c r="G251" s="229"/>
      <c r="H251" s="233">
        <v>19.2</v>
      </c>
      <c r="I251" s="234"/>
      <c r="J251" s="229"/>
      <c r="K251" s="229"/>
      <c r="L251" s="235"/>
      <c r="M251" s="236"/>
      <c r="N251" s="237"/>
      <c r="O251" s="237"/>
      <c r="P251" s="237"/>
      <c r="Q251" s="237"/>
      <c r="R251" s="237"/>
      <c r="S251" s="237"/>
      <c r="T251" s="23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9" t="s">
        <v>144</v>
      </c>
      <c r="AU251" s="239" t="s">
        <v>86</v>
      </c>
      <c r="AV251" s="13" t="s">
        <v>86</v>
      </c>
      <c r="AW251" s="13" t="s">
        <v>33</v>
      </c>
      <c r="AX251" s="13" t="s">
        <v>77</v>
      </c>
      <c r="AY251" s="239" t="s">
        <v>136</v>
      </c>
    </row>
    <row r="252" spans="1:51" s="13" customFormat="1" ht="12">
      <c r="A252" s="13"/>
      <c r="B252" s="228"/>
      <c r="C252" s="229"/>
      <c r="D252" s="230" t="s">
        <v>144</v>
      </c>
      <c r="E252" s="231" t="s">
        <v>1</v>
      </c>
      <c r="F252" s="232" t="s">
        <v>333</v>
      </c>
      <c r="G252" s="229"/>
      <c r="H252" s="233">
        <v>21.4</v>
      </c>
      <c r="I252" s="234"/>
      <c r="J252" s="229"/>
      <c r="K252" s="229"/>
      <c r="L252" s="235"/>
      <c r="M252" s="236"/>
      <c r="N252" s="237"/>
      <c r="O252" s="237"/>
      <c r="P252" s="237"/>
      <c r="Q252" s="237"/>
      <c r="R252" s="237"/>
      <c r="S252" s="237"/>
      <c r="T252" s="23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9" t="s">
        <v>144</v>
      </c>
      <c r="AU252" s="239" t="s">
        <v>86</v>
      </c>
      <c r="AV252" s="13" t="s">
        <v>86</v>
      </c>
      <c r="AW252" s="13" t="s">
        <v>33</v>
      </c>
      <c r="AX252" s="13" t="s">
        <v>77</v>
      </c>
      <c r="AY252" s="239" t="s">
        <v>136</v>
      </c>
    </row>
    <row r="253" spans="1:51" s="13" customFormat="1" ht="12">
      <c r="A253" s="13"/>
      <c r="B253" s="228"/>
      <c r="C253" s="229"/>
      <c r="D253" s="230" t="s">
        <v>144</v>
      </c>
      <c r="E253" s="231" t="s">
        <v>1</v>
      </c>
      <c r="F253" s="232" t="s">
        <v>334</v>
      </c>
      <c r="G253" s="229"/>
      <c r="H253" s="233">
        <v>20.2</v>
      </c>
      <c r="I253" s="234"/>
      <c r="J253" s="229"/>
      <c r="K253" s="229"/>
      <c r="L253" s="235"/>
      <c r="M253" s="236"/>
      <c r="N253" s="237"/>
      <c r="O253" s="237"/>
      <c r="P253" s="237"/>
      <c r="Q253" s="237"/>
      <c r="R253" s="237"/>
      <c r="S253" s="237"/>
      <c r="T253" s="23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9" t="s">
        <v>144</v>
      </c>
      <c r="AU253" s="239" t="s">
        <v>86</v>
      </c>
      <c r="AV253" s="13" t="s">
        <v>86</v>
      </c>
      <c r="AW253" s="13" t="s">
        <v>33</v>
      </c>
      <c r="AX253" s="13" t="s">
        <v>77</v>
      </c>
      <c r="AY253" s="239" t="s">
        <v>136</v>
      </c>
    </row>
    <row r="254" spans="1:51" s="13" customFormat="1" ht="12">
      <c r="A254" s="13"/>
      <c r="B254" s="228"/>
      <c r="C254" s="229"/>
      <c r="D254" s="230" t="s">
        <v>144</v>
      </c>
      <c r="E254" s="231" t="s">
        <v>1</v>
      </c>
      <c r="F254" s="232" t="s">
        <v>335</v>
      </c>
      <c r="G254" s="229"/>
      <c r="H254" s="233">
        <v>4.8</v>
      </c>
      <c r="I254" s="234"/>
      <c r="J254" s="229"/>
      <c r="K254" s="229"/>
      <c r="L254" s="235"/>
      <c r="M254" s="236"/>
      <c r="N254" s="237"/>
      <c r="O254" s="237"/>
      <c r="P254" s="237"/>
      <c r="Q254" s="237"/>
      <c r="R254" s="237"/>
      <c r="S254" s="237"/>
      <c r="T254" s="23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9" t="s">
        <v>144</v>
      </c>
      <c r="AU254" s="239" t="s">
        <v>86</v>
      </c>
      <c r="AV254" s="13" t="s">
        <v>86</v>
      </c>
      <c r="AW254" s="13" t="s">
        <v>33</v>
      </c>
      <c r="AX254" s="13" t="s">
        <v>77</v>
      </c>
      <c r="AY254" s="239" t="s">
        <v>136</v>
      </c>
    </row>
    <row r="255" spans="1:65" s="2" customFormat="1" ht="16.5" customHeight="1">
      <c r="A255" s="37"/>
      <c r="B255" s="38"/>
      <c r="C255" s="214" t="s">
        <v>336</v>
      </c>
      <c r="D255" s="214" t="s">
        <v>138</v>
      </c>
      <c r="E255" s="215" t="s">
        <v>337</v>
      </c>
      <c r="F255" s="216" t="s">
        <v>338</v>
      </c>
      <c r="G255" s="217" t="s">
        <v>141</v>
      </c>
      <c r="H255" s="218">
        <v>162.4</v>
      </c>
      <c r="I255" s="219"/>
      <c r="J255" s="220">
        <f>ROUND(I255*H255,0)</f>
        <v>0</v>
      </c>
      <c r="K255" s="221"/>
      <c r="L255" s="43"/>
      <c r="M255" s="222" t="s">
        <v>1</v>
      </c>
      <c r="N255" s="223" t="s">
        <v>42</v>
      </c>
      <c r="O255" s="90"/>
      <c r="P255" s="224">
        <f>O255*H255</f>
        <v>0</v>
      </c>
      <c r="Q255" s="224">
        <v>0</v>
      </c>
      <c r="R255" s="224">
        <f>Q255*H255</f>
        <v>0</v>
      </c>
      <c r="S255" s="224">
        <v>0</v>
      </c>
      <c r="T255" s="225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26" t="s">
        <v>142</v>
      </c>
      <c r="AT255" s="226" t="s">
        <v>138</v>
      </c>
      <c r="AU255" s="226" t="s">
        <v>86</v>
      </c>
      <c r="AY255" s="16" t="s">
        <v>136</v>
      </c>
      <c r="BE255" s="227">
        <f>IF(N255="základní",J255,0)</f>
        <v>0</v>
      </c>
      <c r="BF255" s="227">
        <f>IF(N255="snížená",J255,0)</f>
        <v>0</v>
      </c>
      <c r="BG255" s="227">
        <f>IF(N255="zákl. přenesená",J255,0)</f>
        <v>0</v>
      </c>
      <c r="BH255" s="227">
        <f>IF(N255="sníž. přenesená",J255,0)</f>
        <v>0</v>
      </c>
      <c r="BI255" s="227">
        <f>IF(N255="nulová",J255,0)</f>
        <v>0</v>
      </c>
      <c r="BJ255" s="16" t="s">
        <v>8</v>
      </c>
      <c r="BK255" s="227">
        <f>ROUND(I255*H255,0)</f>
        <v>0</v>
      </c>
      <c r="BL255" s="16" t="s">
        <v>142</v>
      </c>
      <c r="BM255" s="226" t="s">
        <v>339</v>
      </c>
    </row>
    <row r="256" spans="1:65" s="2" customFormat="1" ht="21.75" customHeight="1">
      <c r="A256" s="37"/>
      <c r="B256" s="38"/>
      <c r="C256" s="214" t="s">
        <v>340</v>
      </c>
      <c r="D256" s="214" t="s">
        <v>138</v>
      </c>
      <c r="E256" s="215" t="s">
        <v>341</v>
      </c>
      <c r="F256" s="216" t="s">
        <v>342</v>
      </c>
      <c r="G256" s="217" t="s">
        <v>210</v>
      </c>
      <c r="H256" s="218">
        <v>5.103</v>
      </c>
      <c r="I256" s="219"/>
      <c r="J256" s="220">
        <f>ROUND(I256*H256,0)</f>
        <v>0</v>
      </c>
      <c r="K256" s="221"/>
      <c r="L256" s="43"/>
      <c r="M256" s="222" t="s">
        <v>1</v>
      </c>
      <c r="N256" s="223" t="s">
        <v>42</v>
      </c>
      <c r="O256" s="90"/>
      <c r="P256" s="224">
        <f>O256*H256</f>
        <v>0</v>
      </c>
      <c r="Q256" s="224">
        <v>1.06062</v>
      </c>
      <c r="R256" s="224">
        <f>Q256*H256</f>
        <v>5.412343859999999</v>
      </c>
      <c r="S256" s="224">
        <v>0</v>
      </c>
      <c r="T256" s="225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26" t="s">
        <v>142</v>
      </c>
      <c r="AT256" s="226" t="s">
        <v>138</v>
      </c>
      <c r="AU256" s="226" t="s">
        <v>86</v>
      </c>
      <c r="AY256" s="16" t="s">
        <v>136</v>
      </c>
      <c r="BE256" s="227">
        <f>IF(N256="základní",J256,0)</f>
        <v>0</v>
      </c>
      <c r="BF256" s="227">
        <f>IF(N256="snížená",J256,0)</f>
        <v>0</v>
      </c>
      <c r="BG256" s="227">
        <f>IF(N256="zákl. přenesená",J256,0)</f>
        <v>0</v>
      </c>
      <c r="BH256" s="227">
        <f>IF(N256="sníž. přenesená",J256,0)</f>
        <v>0</v>
      </c>
      <c r="BI256" s="227">
        <f>IF(N256="nulová",J256,0)</f>
        <v>0</v>
      </c>
      <c r="BJ256" s="16" t="s">
        <v>8</v>
      </c>
      <c r="BK256" s="227">
        <f>ROUND(I256*H256,0)</f>
        <v>0</v>
      </c>
      <c r="BL256" s="16" t="s">
        <v>142</v>
      </c>
      <c r="BM256" s="226" t="s">
        <v>343</v>
      </c>
    </row>
    <row r="257" spans="1:51" s="13" customFormat="1" ht="12">
      <c r="A257" s="13"/>
      <c r="B257" s="228"/>
      <c r="C257" s="229"/>
      <c r="D257" s="230" t="s">
        <v>144</v>
      </c>
      <c r="E257" s="231" t="s">
        <v>1</v>
      </c>
      <c r="F257" s="232" t="s">
        <v>344</v>
      </c>
      <c r="G257" s="229"/>
      <c r="H257" s="233">
        <v>0.64</v>
      </c>
      <c r="I257" s="234"/>
      <c r="J257" s="229"/>
      <c r="K257" s="229"/>
      <c r="L257" s="235"/>
      <c r="M257" s="236"/>
      <c r="N257" s="237"/>
      <c r="O257" s="237"/>
      <c r="P257" s="237"/>
      <c r="Q257" s="237"/>
      <c r="R257" s="237"/>
      <c r="S257" s="237"/>
      <c r="T257" s="23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9" t="s">
        <v>144</v>
      </c>
      <c r="AU257" s="239" t="s">
        <v>86</v>
      </c>
      <c r="AV257" s="13" t="s">
        <v>86</v>
      </c>
      <c r="AW257" s="13" t="s">
        <v>33</v>
      </c>
      <c r="AX257" s="13" t="s">
        <v>77</v>
      </c>
      <c r="AY257" s="239" t="s">
        <v>136</v>
      </c>
    </row>
    <row r="258" spans="1:51" s="13" customFormat="1" ht="12">
      <c r="A258" s="13"/>
      <c r="B258" s="228"/>
      <c r="C258" s="229"/>
      <c r="D258" s="230" t="s">
        <v>144</v>
      </c>
      <c r="E258" s="231" t="s">
        <v>1</v>
      </c>
      <c r="F258" s="232" t="s">
        <v>345</v>
      </c>
      <c r="G258" s="229"/>
      <c r="H258" s="233">
        <v>0.41</v>
      </c>
      <c r="I258" s="234"/>
      <c r="J258" s="229"/>
      <c r="K258" s="229"/>
      <c r="L258" s="235"/>
      <c r="M258" s="236"/>
      <c r="N258" s="237"/>
      <c r="O258" s="237"/>
      <c r="P258" s="237"/>
      <c r="Q258" s="237"/>
      <c r="R258" s="237"/>
      <c r="S258" s="237"/>
      <c r="T258" s="23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9" t="s">
        <v>144</v>
      </c>
      <c r="AU258" s="239" t="s">
        <v>86</v>
      </c>
      <c r="AV258" s="13" t="s">
        <v>86</v>
      </c>
      <c r="AW258" s="13" t="s">
        <v>33</v>
      </c>
      <c r="AX258" s="13" t="s">
        <v>77</v>
      </c>
      <c r="AY258" s="239" t="s">
        <v>136</v>
      </c>
    </row>
    <row r="259" spans="1:51" s="13" customFormat="1" ht="12">
      <c r="A259" s="13"/>
      <c r="B259" s="228"/>
      <c r="C259" s="229"/>
      <c r="D259" s="230" t="s">
        <v>144</v>
      </c>
      <c r="E259" s="231" t="s">
        <v>1</v>
      </c>
      <c r="F259" s="232" t="s">
        <v>346</v>
      </c>
      <c r="G259" s="229"/>
      <c r="H259" s="233">
        <v>0.176</v>
      </c>
      <c r="I259" s="234"/>
      <c r="J259" s="229"/>
      <c r="K259" s="229"/>
      <c r="L259" s="235"/>
      <c r="M259" s="236"/>
      <c r="N259" s="237"/>
      <c r="O259" s="237"/>
      <c r="P259" s="237"/>
      <c r="Q259" s="237"/>
      <c r="R259" s="237"/>
      <c r="S259" s="237"/>
      <c r="T259" s="23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9" t="s">
        <v>144</v>
      </c>
      <c r="AU259" s="239" t="s">
        <v>86</v>
      </c>
      <c r="AV259" s="13" t="s">
        <v>86</v>
      </c>
      <c r="AW259" s="13" t="s">
        <v>33</v>
      </c>
      <c r="AX259" s="13" t="s">
        <v>77</v>
      </c>
      <c r="AY259" s="239" t="s">
        <v>136</v>
      </c>
    </row>
    <row r="260" spans="1:51" s="13" customFormat="1" ht="12">
      <c r="A260" s="13"/>
      <c r="B260" s="228"/>
      <c r="C260" s="229"/>
      <c r="D260" s="230" t="s">
        <v>144</v>
      </c>
      <c r="E260" s="231" t="s">
        <v>1</v>
      </c>
      <c r="F260" s="232" t="s">
        <v>347</v>
      </c>
      <c r="G260" s="229"/>
      <c r="H260" s="233">
        <v>0.538</v>
      </c>
      <c r="I260" s="234"/>
      <c r="J260" s="229"/>
      <c r="K260" s="229"/>
      <c r="L260" s="235"/>
      <c r="M260" s="236"/>
      <c r="N260" s="237"/>
      <c r="O260" s="237"/>
      <c r="P260" s="237"/>
      <c r="Q260" s="237"/>
      <c r="R260" s="237"/>
      <c r="S260" s="237"/>
      <c r="T260" s="23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9" t="s">
        <v>144</v>
      </c>
      <c r="AU260" s="239" t="s">
        <v>86</v>
      </c>
      <c r="AV260" s="13" t="s">
        <v>86</v>
      </c>
      <c r="AW260" s="13" t="s">
        <v>33</v>
      </c>
      <c r="AX260" s="13" t="s">
        <v>77</v>
      </c>
      <c r="AY260" s="239" t="s">
        <v>136</v>
      </c>
    </row>
    <row r="261" spans="1:51" s="13" customFormat="1" ht="12">
      <c r="A261" s="13"/>
      <c r="B261" s="228"/>
      <c r="C261" s="229"/>
      <c r="D261" s="230" t="s">
        <v>144</v>
      </c>
      <c r="E261" s="231" t="s">
        <v>1</v>
      </c>
      <c r="F261" s="232" t="s">
        <v>348</v>
      </c>
      <c r="G261" s="229"/>
      <c r="H261" s="233">
        <v>0.088</v>
      </c>
      <c r="I261" s="234"/>
      <c r="J261" s="229"/>
      <c r="K261" s="229"/>
      <c r="L261" s="235"/>
      <c r="M261" s="236"/>
      <c r="N261" s="237"/>
      <c r="O261" s="237"/>
      <c r="P261" s="237"/>
      <c r="Q261" s="237"/>
      <c r="R261" s="237"/>
      <c r="S261" s="237"/>
      <c r="T261" s="23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9" t="s">
        <v>144</v>
      </c>
      <c r="AU261" s="239" t="s">
        <v>86</v>
      </c>
      <c r="AV261" s="13" t="s">
        <v>86</v>
      </c>
      <c r="AW261" s="13" t="s">
        <v>33</v>
      </c>
      <c r="AX261" s="13" t="s">
        <v>77</v>
      </c>
      <c r="AY261" s="239" t="s">
        <v>136</v>
      </c>
    </row>
    <row r="262" spans="1:51" s="13" customFormat="1" ht="12">
      <c r="A262" s="13"/>
      <c r="B262" s="228"/>
      <c r="C262" s="229"/>
      <c r="D262" s="230" t="s">
        <v>144</v>
      </c>
      <c r="E262" s="231" t="s">
        <v>1</v>
      </c>
      <c r="F262" s="232" t="s">
        <v>349</v>
      </c>
      <c r="G262" s="229"/>
      <c r="H262" s="233">
        <v>0.43</v>
      </c>
      <c r="I262" s="234"/>
      <c r="J262" s="229"/>
      <c r="K262" s="229"/>
      <c r="L262" s="235"/>
      <c r="M262" s="236"/>
      <c r="N262" s="237"/>
      <c r="O262" s="237"/>
      <c r="P262" s="237"/>
      <c r="Q262" s="237"/>
      <c r="R262" s="237"/>
      <c r="S262" s="237"/>
      <c r="T262" s="23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9" t="s">
        <v>144</v>
      </c>
      <c r="AU262" s="239" t="s">
        <v>86</v>
      </c>
      <c r="AV262" s="13" t="s">
        <v>86</v>
      </c>
      <c r="AW262" s="13" t="s">
        <v>33</v>
      </c>
      <c r="AX262" s="13" t="s">
        <v>77</v>
      </c>
      <c r="AY262" s="239" t="s">
        <v>136</v>
      </c>
    </row>
    <row r="263" spans="1:51" s="13" customFormat="1" ht="12">
      <c r="A263" s="13"/>
      <c r="B263" s="228"/>
      <c r="C263" s="229"/>
      <c r="D263" s="230" t="s">
        <v>144</v>
      </c>
      <c r="E263" s="231" t="s">
        <v>1</v>
      </c>
      <c r="F263" s="232" t="s">
        <v>350</v>
      </c>
      <c r="G263" s="229"/>
      <c r="H263" s="233">
        <v>0.176</v>
      </c>
      <c r="I263" s="234"/>
      <c r="J263" s="229"/>
      <c r="K263" s="229"/>
      <c r="L263" s="235"/>
      <c r="M263" s="236"/>
      <c r="N263" s="237"/>
      <c r="O263" s="237"/>
      <c r="P263" s="237"/>
      <c r="Q263" s="237"/>
      <c r="R263" s="237"/>
      <c r="S263" s="237"/>
      <c r="T263" s="23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9" t="s">
        <v>144</v>
      </c>
      <c r="AU263" s="239" t="s">
        <v>86</v>
      </c>
      <c r="AV263" s="13" t="s">
        <v>86</v>
      </c>
      <c r="AW263" s="13" t="s">
        <v>33</v>
      </c>
      <c r="AX263" s="13" t="s">
        <v>77</v>
      </c>
      <c r="AY263" s="239" t="s">
        <v>136</v>
      </c>
    </row>
    <row r="264" spans="1:51" s="13" customFormat="1" ht="12">
      <c r="A264" s="13"/>
      <c r="B264" s="228"/>
      <c r="C264" s="229"/>
      <c r="D264" s="230" t="s">
        <v>144</v>
      </c>
      <c r="E264" s="231" t="s">
        <v>1</v>
      </c>
      <c r="F264" s="232" t="s">
        <v>351</v>
      </c>
      <c r="G264" s="229"/>
      <c r="H264" s="233">
        <v>0.351</v>
      </c>
      <c r="I264" s="234"/>
      <c r="J264" s="229"/>
      <c r="K264" s="229"/>
      <c r="L264" s="235"/>
      <c r="M264" s="236"/>
      <c r="N264" s="237"/>
      <c r="O264" s="237"/>
      <c r="P264" s="237"/>
      <c r="Q264" s="237"/>
      <c r="R264" s="237"/>
      <c r="S264" s="237"/>
      <c r="T264" s="23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9" t="s">
        <v>144</v>
      </c>
      <c r="AU264" s="239" t="s">
        <v>86</v>
      </c>
      <c r="AV264" s="13" t="s">
        <v>86</v>
      </c>
      <c r="AW264" s="13" t="s">
        <v>33</v>
      </c>
      <c r="AX264" s="13" t="s">
        <v>77</v>
      </c>
      <c r="AY264" s="239" t="s">
        <v>136</v>
      </c>
    </row>
    <row r="265" spans="1:51" s="13" customFormat="1" ht="12">
      <c r="A265" s="13"/>
      <c r="B265" s="228"/>
      <c r="C265" s="229"/>
      <c r="D265" s="230" t="s">
        <v>144</v>
      </c>
      <c r="E265" s="231" t="s">
        <v>1</v>
      </c>
      <c r="F265" s="232" t="s">
        <v>352</v>
      </c>
      <c r="G265" s="229"/>
      <c r="H265" s="233">
        <v>1.165</v>
      </c>
      <c r="I265" s="234"/>
      <c r="J265" s="229"/>
      <c r="K265" s="229"/>
      <c r="L265" s="235"/>
      <c r="M265" s="236"/>
      <c r="N265" s="237"/>
      <c r="O265" s="237"/>
      <c r="P265" s="237"/>
      <c r="Q265" s="237"/>
      <c r="R265" s="237"/>
      <c r="S265" s="237"/>
      <c r="T265" s="23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9" t="s">
        <v>144</v>
      </c>
      <c r="AU265" s="239" t="s">
        <v>86</v>
      </c>
      <c r="AV265" s="13" t="s">
        <v>86</v>
      </c>
      <c r="AW265" s="13" t="s">
        <v>33</v>
      </c>
      <c r="AX265" s="13" t="s">
        <v>77</v>
      </c>
      <c r="AY265" s="239" t="s">
        <v>136</v>
      </c>
    </row>
    <row r="266" spans="1:51" s="13" customFormat="1" ht="12">
      <c r="A266" s="13"/>
      <c r="B266" s="228"/>
      <c r="C266" s="229"/>
      <c r="D266" s="230" t="s">
        <v>144</v>
      </c>
      <c r="E266" s="231" t="s">
        <v>1</v>
      </c>
      <c r="F266" s="232" t="s">
        <v>353</v>
      </c>
      <c r="G266" s="229"/>
      <c r="H266" s="233">
        <v>1.041</v>
      </c>
      <c r="I266" s="234"/>
      <c r="J266" s="229"/>
      <c r="K266" s="229"/>
      <c r="L266" s="235"/>
      <c r="M266" s="236"/>
      <c r="N266" s="237"/>
      <c r="O266" s="237"/>
      <c r="P266" s="237"/>
      <c r="Q266" s="237"/>
      <c r="R266" s="237"/>
      <c r="S266" s="237"/>
      <c r="T266" s="23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9" t="s">
        <v>144</v>
      </c>
      <c r="AU266" s="239" t="s">
        <v>86</v>
      </c>
      <c r="AV266" s="13" t="s">
        <v>86</v>
      </c>
      <c r="AW266" s="13" t="s">
        <v>33</v>
      </c>
      <c r="AX266" s="13" t="s">
        <v>77</v>
      </c>
      <c r="AY266" s="239" t="s">
        <v>136</v>
      </c>
    </row>
    <row r="267" spans="1:51" s="13" customFormat="1" ht="12">
      <c r="A267" s="13"/>
      <c r="B267" s="228"/>
      <c r="C267" s="229"/>
      <c r="D267" s="230" t="s">
        <v>144</v>
      </c>
      <c r="E267" s="231" t="s">
        <v>1</v>
      </c>
      <c r="F267" s="232" t="s">
        <v>354</v>
      </c>
      <c r="G267" s="229"/>
      <c r="H267" s="233">
        <v>0.088</v>
      </c>
      <c r="I267" s="234"/>
      <c r="J267" s="229"/>
      <c r="K267" s="229"/>
      <c r="L267" s="235"/>
      <c r="M267" s="236"/>
      <c r="N267" s="237"/>
      <c r="O267" s="237"/>
      <c r="P267" s="237"/>
      <c r="Q267" s="237"/>
      <c r="R267" s="237"/>
      <c r="S267" s="237"/>
      <c r="T267" s="23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9" t="s">
        <v>144</v>
      </c>
      <c r="AU267" s="239" t="s">
        <v>86</v>
      </c>
      <c r="AV267" s="13" t="s">
        <v>86</v>
      </c>
      <c r="AW267" s="13" t="s">
        <v>33</v>
      </c>
      <c r="AX267" s="13" t="s">
        <v>77</v>
      </c>
      <c r="AY267" s="239" t="s">
        <v>136</v>
      </c>
    </row>
    <row r="268" spans="1:65" s="2" customFormat="1" ht="24.15" customHeight="1">
      <c r="A268" s="37"/>
      <c r="B268" s="38"/>
      <c r="C268" s="214" t="s">
        <v>355</v>
      </c>
      <c r="D268" s="214" t="s">
        <v>138</v>
      </c>
      <c r="E268" s="215" t="s">
        <v>356</v>
      </c>
      <c r="F268" s="216" t="s">
        <v>357</v>
      </c>
      <c r="G268" s="217" t="s">
        <v>141</v>
      </c>
      <c r="H268" s="218">
        <v>5.62</v>
      </c>
      <c r="I268" s="219"/>
      <c r="J268" s="220">
        <f>ROUND(I268*H268,0)</f>
        <v>0</v>
      </c>
      <c r="K268" s="221"/>
      <c r="L268" s="43"/>
      <c r="M268" s="222" t="s">
        <v>1</v>
      </c>
      <c r="N268" s="223" t="s">
        <v>42</v>
      </c>
      <c r="O268" s="90"/>
      <c r="P268" s="224">
        <f>O268*H268</f>
        <v>0</v>
      </c>
      <c r="Q268" s="224">
        <v>0.05324</v>
      </c>
      <c r="R268" s="224">
        <f>Q268*H268</f>
        <v>0.2992088</v>
      </c>
      <c r="S268" s="224">
        <v>0</v>
      </c>
      <c r="T268" s="225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26" t="s">
        <v>142</v>
      </c>
      <c r="AT268" s="226" t="s">
        <v>138</v>
      </c>
      <c r="AU268" s="226" t="s">
        <v>86</v>
      </c>
      <c r="AY268" s="16" t="s">
        <v>136</v>
      </c>
      <c r="BE268" s="227">
        <f>IF(N268="základní",J268,0)</f>
        <v>0</v>
      </c>
      <c r="BF268" s="227">
        <f>IF(N268="snížená",J268,0)</f>
        <v>0</v>
      </c>
      <c r="BG268" s="227">
        <f>IF(N268="zákl. přenesená",J268,0)</f>
        <v>0</v>
      </c>
      <c r="BH268" s="227">
        <f>IF(N268="sníž. přenesená",J268,0)</f>
        <v>0</v>
      </c>
      <c r="BI268" s="227">
        <f>IF(N268="nulová",J268,0)</f>
        <v>0</v>
      </c>
      <c r="BJ268" s="16" t="s">
        <v>8</v>
      </c>
      <c r="BK268" s="227">
        <f>ROUND(I268*H268,0)</f>
        <v>0</v>
      </c>
      <c r="BL268" s="16" t="s">
        <v>142</v>
      </c>
      <c r="BM268" s="226" t="s">
        <v>358</v>
      </c>
    </row>
    <row r="269" spans="1:51" s="13" customFormat="1" ht="12">
      <c r="A269" s="13"/>
      <c r="B269" s="228"/>
      <c r="C269" s="229"/>
      <c r="D269" s="230" t="s">
        <v>144</v>
      </c>
      <c r="E269" s="231" t="s">
        <v>1</v>
      </c>
      <c r="F269" s="232" t="s">
        <v>359</v>
      </c>
      <c r="G269" s="229"/>
      <c r="H269" s="233">
        <v>0.36</v>
      </c>
      <c r="I269" s="234"/>
      <c r="J269" s="229"/>
      <c r="K269" s="229"/>
      <c r="L269" s="235"/>
      <c r="M269" s="236"/>
      <c r="N269" s="237"/>
      <c r="O269" s="237"/>
      <c r="P269" s="237"/>
      <c r="Q269" s="237"/>
      <c r="R269" s="237"/>
      <c r="S269" s="237"/>
      <c r="T269" s="23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9" t="s">
        <v>144</v>
      </c>
      <c r="AU269" s="239" t="s">
        <v>86</v>
      </c>
      <c r="AV269" s="13" t="s">
        <v>86</v>
      </c>
      <c r="AW269" s="13" t="s">
        <v>33</v>
      </c>
      <c r="AX269" s="13" t="s">
        <v>77</v>
      </c>
      <c r="AY269" s="239" t="s">
        <v>136</v>
      </c>
    </row>
    <row r="270" spans="1:51" s="13" customFormat="1" ht="12">
      <c r="A270" s="13"/>
      <c r="B270" s="228"/>
      <c r="C270" s="229"/>
      <c r="D270" s="230" t="s">
        <v>144</v>
      </c>
      <c r="E270" s="231" t="s">
        <v>1</v>
      </c>
      <c r="F270" s="232" t="s">
        <v>360</v>
      </c>
      <c r="G270" s="229"/>
      <c r="H270" s="233">
        <v>4</v>
      </c>
      <c r="I270" s="234"/>
      <c r="J270" s="229"/>
      <c r="K270" s="229"/>
      <c r="L270" s="235"/>
      <c r="M270" s="236"/>
      <c r="N270" s="237"/>
      <c r="O270" s="237"/>
      <c r="P270" s="237"/>
      <c r="Q270" s="237"/>
      <c r="R270" s="237"/>
      <c r="S270" s="237"/>
      <c r="T270" s="23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9" t="s">
        <v>144</v>
      </c>
      <c r="AU270" s="239" t="s">
        <v>86</v>
      </c>
      <c r="AV270" s="13" t="s">
        <v>86</v>
      </c>
      <c r="AW270" s="13" t="s">
        <v>33</v>
      </c>
      <c r="AX270" s="13" t="s">
        <v>77</v>
      </c>
      <c r="AY270" s="239" t="s">
        <v>136</v>
      </c>
    </row>
    <row r="271" spans="1:51" s="13" customFormat="1" ht="12">
      <c r="A271" s="13"/>
      <c r="B271" s="228"/>
      <c r="C271" s="229"/>
      <c r="D271" s="230" t="s">
        <v>144</v>
      </c>
      <c r="E271" s="231" t="s">
        <v>1</v>
      </c>
      <c r="F271" s="232" t="s">
        <v>361</v>
      </c>
      <c r="G271" s="229"/>
      <c r="H271" s="233">
        <v>1.26</v>
      </c>
      <c r="I271" s="234"/>
      <c r="J271" s="229"/>
      <c r="K271" s="229"/>
      <c r="L271" s="235"/>
      <c r="M271" s="236"/>
      <c r="N271" s="237"/>
      <c r="O271" s="237"/>
      <c r="P271" s="237"/>
      <c r="Q271" s="237"/>
      <c r="R271" s="237"/>
      <c r="S271" s="237"/>
      <c r="T271" s="238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9" t="s">
        <v>144</v>
      </c>
      <c r="AU271" s="239" t="s">
        <v>86</v>
      </c>
      <c r="AV271" s="13" t="s">
        <v>86</v>
      </c>
      <c r="AW271" s="13" t="s">
        <v>33</v>
      </c>
      <c r="AX271" s="13" t="s">
        <v>77</v>
      </c>
      <c r="AY271" s="239" t="s">
        <v>136</v>
      </c>
    </row>
    <row r="272" spans="1:63" s="12" customFormat="1" ht="22.8" customHeight="1">
      <c r="A272" s="12"/>
      <c r="B272" s="198"/>
      <c r="C272" s="199"/>
      <c r="D272" s="200" t="s">
        <v>76</v>
      </c>
      <c r="E272" s="212" t="s">
        <v>149</v>
      </c>
      <c r="F272" s="212" t="s">
        <v>362</v>
      </c>
      <c r="G272" s="199"/>
      <c r="H272" s="199"/>
      <c r="I272" s="202"/>
      <c r="J272" s="213">
        <f>BK272</f>
        <v>0</v>
      </c>
      <c r="K272" s="199"/>
      <c r="L272" s="204"/>
      <c r="M272" s="205"/>
      <c r="N272" s="206"/>
      <c r="O272" s="206"/>
      <c r="P272" s="207">
        <f>SUM(P273:P303)</f>
        <v>0</v>
      </c>
      <c r="Q272" s="206"/>
      <c r="R272" s="207">
        <f>SUM(R273:R303)</f>
        <v>84.29712164000001</v>
      </c>
      <c r="S272" s="206"/>
      <c r="T272" s="208">
        <f>SUM(T273:T303)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09" t="s">
        <v>8</v>
      </c>
      <c r="AT272" s="210" t="s">
        <v>76</v>
      </c>
      <c r="AU272" s="210" t="s">
        <v>8</v>
      </c>
      <c r="AY272" s="209" t="s">
        <v>136</v>
      </c>
      <c r="BK272" s="211">
        <f>SUM(BK273:BK303)</f>
        <v>0</v>
      </c>
    </row>
    <row r="273" spans="1:65" s="2" customFormat="1" ht="24.15" customHeight="1">
      <c r="A273" s="37"/>
      <c r="B273" s="38"/>
      <c r="C273" s="214" t="s">
        <v>363</v>
      </c>
      <c r="D273" s="214" t="s">
        <v>138</v>
      </c>
      <c r="E273" s="215" t="s">
        <v>364</v>
      </c>
      <c r="F273" s="216" t="s">
        <v>365</v>
      </c>
      <c r="G273" s="217" t="s">
        <v>152</v>
      </c>
      <c r="H273" s="218">
        <v>0.678</v>
      </c>
      <c r="I273" s="219"/>
      <c r="J273" s="220">
        <f>ROUND(I273*H273,0)</f>
        <v>0</v>
      </c>
      <c r="K273" s="221"/>
      <c r="L273" s="43"/>
      <c r="M273" s="222" t="s">
        <v>1</v>
      </c>
      <c r="N273" s="223" t="s">
        <v>42</v>
      </c>
      <c r="O273" s="90"/>
      <c r="P273" s="224">
        <f>O273*H273</f>
        <v>0</v>
      </c>
      <c r="Q273" s="224">
        <v>1.8775</v>
      </c>
      <c r="R273" s="224">
        <f>Q273*H273</f>
        <v>1.272945</v>
      </c>
      <c r="S273" s="224">
        <v>0</v>
      </c>
      <c r="T273" s="225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26" t="s">
        <v>142</v>
      </c>
      <c r="AT273" s="226" t="s">
        <v>138</v>
      </c>
      <c r="AU273" s="226" t="s">
        <v>86</v>
      </c>
      <c r="AY273" s="16" t="s">
        <v>136</v>
      </c>
      <c r="BE273" s="227">
        <f>IF(N273="základní",J273,0)</f>
        <v>0</v>
      </c>
      <c r="BF273" s="227">
        <f>IF(N273="snížená",J273,0)</f>
        <v>0</v>
      </c>
      <c r="BG273" s="227">
        <f>IF(N273="zákl. přenesená",J273,0)</f>
        <v>0</v>
      </c>
      <c r="BH273" s="227">
        <f>IF(N273="sníž. přenesená",J273,0)</f>
        <v>0</v>
      </c>
      <c r="BI273" s="227">
        <f>IF(N273="nulová",J273,0)</f>
        <v>0</v>
      </c>
      <c r="BJ273" s="16" t="s">
        <v>8</v>
      </c>
      <c r="BK273" s="227">
        <f>ROUND(I273*H273,0)</f>
        <v>0</v>
      </c>
      <c r="BL273" s="16" t="s">
        <v>142</v>
      </c>
      <c r="BM273" s="226" t="s">
        <v>366</v>
      </c>
    </row>
    <row r="274" spans="1:51" s="13" customFormat="1" ht="12">
      <c r="A274" s="13"/>
      <c r="B274" s="228"/>
      <c r="C274" s="229"/>
      <c r="D274" s="230" t="s">
        <v>144</v>
      </c>
      <c r="E274" s="231" t="s">
        <v>1</v>
      </c>
      <c r="F274" s="232" t="s">
        <v>367</v>
      </c>
      <c r="G274" s="229"/>
      <c r="H274" s="233">
        <v>0.678</v>
      </c>
      <c r="I274" s="234"/>
      <c r="J274" s="229"/>
      <c r="K274" s="229"/>
      <c r="L274" s="235"/>
      <c r="M274" s="236"/>
      <c r="N274" s="237"/>
      <c r="O274" s="237"/>
      <c r="P274" s="237"/>
      <c r="Q274" s="237"/>
      <c r="R274" s="237"/>
      <c r="S274" s="237"/>
      <c r="T274" s="23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9" t="s">
        <v>144</v>
      </c>
      <c r="AU274" s="239" t="s">
        <v>86</v>
      </c>
      <c r="AV274" s="13" t="s">
        <v>86</v>
      </c>
      <c r="AW274" s="13" t="s">
        <v>33</v>
      </c>
      <c r="AX274" s="13" t="s">
        <v>77</v>
      </c>
      <c r="AY274" s="239" t="s">
        <v>136</v>
      </c>
    </row>
    <row r="275" spans="1:65" s="2" customFormat="1" ht="33" customHeight="1">
      <c r="A275" s="37"/>
      <c r="B275" s="38"/>
      <c r="C275" s="214" t="s">
        <v>368</v>
      </c>
      <c r="D275" s="214" t="s">
        <v>138</v>
      </c>
      <c r="E275" s="215" t="s">
        <v>369</v>
      </c>
      <c r="F275" s="216" t="s">
        <v>370</v>
      </c>
      <c r="G275" s="217" t="s">
        <v>141</v>
      </c>
      <c r="H275" s="218">
        <v>131.793</v>
      </c>
      <c r="I275" s="219"/>
      <c r="J275" s="220">
        <f>ROUND(I275*H275,0)</f>
        <v>0</v>
      </c>
      <c r="K275" s="221"/>
      <c r="L275" s="43"/>
      <c r="M275" s="222" t="s">
        <v>1</v>
      </c>
      <c r="N275" s="223" t="s">
        <v>42</v>
      </c>
      <c r="O275" s="90"/>
      <c r="P275" s="224">
        <f>O275*H275</f>
        <v>0</v>
      </c>
      <c r="Q275" s="224">
        <v>0.54605</v>
      </c>
      <c r="R275" s="224">
        <f>Q275*H275</f>
        <v>71.96556765000001</v>
      </c>
      <c r="S275" s="224">
        <v>0</v>
      </c>
      <c r="T275" s="225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26" t="s">
        <v>142</v>
      </c>
      <c r="AT275" s="226" t="s">
        <v>138</v>
      </c>
      <c r="AU275" s="226" t="s">
        <v>86</v>
      </c>
      <c r="AY275" s="16" t="s">
        <v>136</v>
      </c>
      <c r="BE275" s="227">
        <f>IF(N275="základní",J275,0)</f>
        <v>0</v>
      </c>
      <c r="BF275" s="227">
        <f>IF(N275="snížená",J275,0)</f>
        <v>0</v>
      </c>
      <c r="BG275" s="227">
        <f>IF(N275="zákl. přenesená",J275,0)</f>
        <v>0</v>
      </c>
      <c r="BH275" s="227">
        <f>IF(N275="sníž. přenesená",J275,0)</f>
        <v>0</v>
      </c>
      <c r="BI275" s="227">
        <f>IF(N275="nulová",J275,0)</f>
        <v>0</v>
      </c>
      <c r="BJ275" s="16" t="s">
        <v>8</v>
      </c>
      <c r="BK275" s="227">
        <f>ROUND(I275*H275,0)</f>
        <v>0</v>
      </c>
      <c r="BL275" s="16" t="s">
        <v>142</v>
      </c>
      <c r="BM275" s="226" t="s">
        <v>371</v>
      </c>
    </row>
    <row r="276" spans="1:51" s="13" customFormat="1" ht="12">
      <c r="A276" s="13"/>
      <c r="B276" s="228"/>
      <c r="C276" s="229"/>
      <c r="D276" s="230" t="s">
        <v>144</v>
      </c>
      <c r="E276" s="231" t="s">
        <v>1</v>
      </c>
      <c r="F276" s="232" t="s">
        <v>372</v>
      </c>
      <c r="G276" s="229"/>
      <c r="H276" s="233">
        <v>77.478</v>
      </c>
      <c r="I276" s="234"/>
      <c r="J276" s="229"/>
      <c r="K276" s="229"/>
      <c r="L276" s="235"/>
      <c r="M276" s="236"/>
      <c r="N276" s="237"/>
      <c r="O276" s="237"/>
      <c r="P276" s="237"/>
      <c r="Q276" s="237"/>
      <c r="R276" s="237"/>
      <c r="S276" s="237"/>
      <c r="T276" s="23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9" t="s">
        <v>144</v>
      </c>
      <c r="AU276" s="239" t="s">
        <v>86</v>
      </c>
      <c r="AV276" s="13" t="s">
        <v>86</v>
      </c>
      <c r="AW276" s="13" t="s">
        <v>33</v>
      </c>
      <c r="AX276" s="13" t="s">
        <v>77</v>
      </c>
      <c r="AY276" s="239" t="s">
        <v>136</v>
      </c>
    </row>
    <row r="277" spans="1:51" s="13" customFormat="1" ht="12">
      <c r="A277" s="13"/>
      <c r="B277" s="228"/>
      <c r="C277" s="229"/>
      <c r="D277" s="230" t="s">
        <v>144</v>
      </c>
      <c r="E277" s="231" t="s">
        <v>1</v>
      </c>
      <c r="F277" s="232" t="s">
        <v>373</v>
      </c>
      <c r="G277" s="229"/>
      <c r="H277" s="233">
        <v>54.315</v>
      </c>
      <c r="I277" s="234"/>
      <c r="J277" s="229"/>
      <c r="K277" s="229"/>
      <c r="L277" s="235"/>
      <c r="M277" s="236"/>
      <c r="N277" s="237"/>
      <c r="O277" s="237"/>
      <c r="P277" s="237"/>
      <c r="Q277" s="237"/>
      <c r="R277" s="237"/>
      <c r="S277" s="237"/>
      <c r="T277" s="23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9" t="s">
        <v>144</v>
      </c>
      <c r="AU277" s="239" t="s">
        <v>86</v>
      </c>
      <c r="AV277" s="13" t="s">
        <v>86</v>
      </c>
      <c r="AW277" s="13" t="s">
        <v>33</v>
      </c>
      <c r="AX277" s="13" t="s">
        <v>77</v>
      </c>
      <c r="AY277" s="239" t="s">
        <v>136</v>
      </c>
    </row>
    <row r="278" spans="1:65" s="2" customFormat="1" ht="37.8" customHeight="1">
      <c r="A278" s="37"/>
      <c r="B278" s="38"/>
      <c r="C278" s="214" t="s">
        <v>374</v>
      </c>
      <c r="D278" s="214" t="s">
        <v>138</v>
      </c>
      <c r="E278" s="215" t="s">
        <v>375</v>
      </c>
      <c r="F278" s="216" t="s">
        <v>376</v>
      </c>
      <c r="G278" s="217" t="s">
        <v>141</v>
      </c>
      <c r="H278" s="218">
        <v>23.024</v>
      </c>
      <c r="I278" s="219"/>
      <c r="J278" s="220">
        <f>ROUND(I278*H278,0)</f>
        <v>0</v>
      </c>
      <c r="K278" s="221"/>
      <c r="L278" s="43"/>
      <c r="M278" s="222" t="s">
        <v>1</v>
      </c>
      <c r="N278" s="223" t="s">
        <v>42</v>
      </c>
      <c r="O278" s="90"/>
      <c r="P278" s="224">
        <f>O278*H278</f>
        <v>0</v>
      </c>
      <c r="Q278" s="224">
        <v>0.14854</v>
      </c>
      <c r="R278" s="224">
        <f>Q278*H278</f>
        <v>3.4199849600000003</v>
      </c>
      <c r="S278" s="224">
        <v>0</v>
      </c>
      <c r="T278" s="225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26" t="s">
        <v>142</v>
      </c>
      <c r="AT278" s="226" t="s">
        <v>138</v>
      </c>
      <c r="AU278" s="226" t="s">
        <v>86</v>
      </c>
      <c r="AY278" s="16" t="s">
        <v>136</v>
      </c>
      <c r="BE278" s="227">
        <f>IF(N278="základní",J278,0)</f>
        <v>0</v>
      </c>
      <c r="BF278" s="227">
        <f>IF(N278="snížená",J278,0)</f>
        <v>0</v>
      </c>
      <c r="BG278" s="227">
        <f>IF(N278="zákl. přenesená",J278,0)</f>
        <v>0</v>
      </c>
      <c r="BH278" s="227">
        <f>IF(N278="sníž. přenesená",J278,0)</f>
        <v>0</v>
      </c>
      <c r="BI278" s="227">
        <f>IF(N278="nulová",J278,0)</f>
        <v>0</v>
      </c>
      <c r="BJ278" s="16" t="s">
        <v>8</v>
      </c>
      <c r="BK278" s="227">
        <f>ROUND(I278*H278,0)</f>
        <v>0</v>
      </c>
      <c r="BL278" s="16" t="s">
        <v>142</v>
      </c>
      <c r="BM278" s="226" t="s">
        <v>377</v>
      </c>
    </row>
    <row r="279" spans="1:51" s="13" customFormat="1" ht="12">
      <c r="A279" s="13"/>
      <c r="B279" s="228"/>
      <c r="C279" s="229"/>
      <c r="D279" s="230" t="s">
        <v>144</v>
      </c>
      <c r="E279" s="231" t="s">
        <v>1</v>
      </c>
      <c r="F279" s="232" t="s">
        <v>378</v>
      </c>
      <c r="G279" s="229"/>
      <c r="H279" s="233">
        <v>23.024</v>
      </c>
      <c r="I279" s="234"/>
      <c r="J279" s="229"/>
      <c r="K279" s="229"/>
      <c r="L279" s="235"/>
      <c r="M279" s="236"/>
      <c r="N279" s="237"/>
      <c r="O279" s="237"/>
      <c r="P279" s="237"/>
      <c r="Q279" s="237"/>
      <c r="R279" s="237"/>
      <c r="S279" s="237"/>
      <c r="T279" s="23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9" t="s">
        <v>144</v>
      </c>
      <c r="AU279" s="239" t="s">
        <v>86</v>
      </c>
      <c r="AV279" s="13" t="s">
        <v>86</v>
      </c>
      <c r="AW279" s="13" t="s">
        <v>33</v>
      </c>
      <c r="AX279" s="13" t="s">
        <v>77</v>
      </c>
      <c r="AY279" s="239" t="s">
        <v>136</v>
      </c>
    </row>
    <row r="280" spans="1:65" s="2" customFormat="1" ht="16.5" customHeight="1">
      <c r="A280" s="37"/>
      <c r="B280" s="38"/>
      <c r="C280" s="214" t="s">
        <v>379</v>
      </c>
      <c r="D280" s="214" t="s">
        <v>138</v>
      </c>
      <c r="E280" s="215" t="s">
        <v>380</v>
      </c>
      <c r="F280" s="216" t="s">
        <v>381</v>
      </c>
      <c r="G280" s="217" t="s">
        <v>210</v>
      </c>
      <c r="H280" s="218">
        <v>2.174</v>
      </c>
      <c r="I280" s="219"/>
      <c r="J280" s="220">
        <f>ROUND(I280*H280,0)</f>
        <v>0</v>
      </c>
      <c r="K280" s="221"/>
      <c r="L280" s="43"/>
      <c r="M280" s="222" t="s">
        <v>1</v>
      </c>
      <c r="N280" s="223" t="s">
        <v>42</v>
      </c>
      <c r="O280" s="90"/>
      <c r="P280" s="224">
        <f>O280*H280</f>
        <v>0</v>
      </c>
      <c r="Q280" s="224">
        <v>1.04922</v>
      </c>
      <c r="R280" s="224">
        <f>Q280*H280</f>
        <v>2.28100428</v>
      </c>
      <c r="S280" s="224">
        <v>0</v>
      </c>
      <c r="T280" s="225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26" t="s">
        <v>142</v>
      </c>
      <c r="AT280" s="226" t="s">
        <v>138</v>
      </c>
      <c r="AU280" s="226" t="s">
        <v>86</v>
      </c>
      <c r="AY280" s="16" t="s">
        <v>136</v>
      </c>
      <c r="BE280" s="227">
        <f>IF(N280="základní",J280,0)</f>
        <v>0</v>
      </c>
      <c r="BF280" s="227">
        <f>IF(N280="snížená",J280,0)</f>
        <v>0</v>
      </c>
      <c r="BG280" s="227">
        <f>IF(N280="zákl. přenesená",J280,0)</f>
        <v>0</v>
      </c>
      <c r="BH280" s="227">
        <f>IF(N280="sníž. přenesená",J280,0)</f>
        <v>0</v>
      </c>
      <c r="BI280" s="227">
        <f>IF(N280="nulová",J280,0)</f>
        <v>0</v>
      </c>
      <c r="BJ280" s="16" t="s">
        <v>8</v>
      </c>
      <c r="BK280" s="227">
        <f>ROUND(I280*H280,0)</f>
        <v>0</v>
      </c>
      <c r="BL280" s="16" t="s">
        <v>142</v>
      </c>
      <c r="BM280" s="226" t="s">
        <v>382</v>
      </c>
    </row>
    <row r="281" spans="1:51" s="13" customFormat="1" ht="12">
      <c r="A281" s="13"/>
      <c r="B281" s="228"/>
      <c r="C281" s="229"/>
      <c r="D281" s="230" t="s">
        <v>144</v>
      </c>
      <c r="E281" s="231" t="s">
        <v>1</v>
      </c>
      <c r="F281" s="232" t="s">
        <v>383</v>
      </c>
      <c r="G281" s="229"/>
      <c r="H281" s="233">
        <v>1.009</v>
      </c>
      <c r="I281" s="234"/>
      <c r="J281" s="229"/>
      <c r="K281" s="229"/>
      <c r="L281" s="235"/>
      <c r="M281" s="236"/>
      <c r="N281" s="237"/>
      <c r="O281" s="237"/>
      <c r="P281" s="237"/>
      <c r="Q281" s="237"/>
      <c r="R281" s="237"/>
      <c r="S281" s="237"/>
      <c r="T281" s="23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9" t="s">
        <v>144</v>
      </c>
      <c r="AU281" s="239" t="s">
        <v>86</v>
      </c>
      <c r="AV281" s="13" t="s">
        <v>86</v>
      </c>
      <c r="AW281" s="13" t="s">
        <v>33</v>
      </c>
      <c r="AX281" s="13" t="s">
        <v>77</v>
      </c>
      <c r="AY281" s="239" t="s">
        <v>136</v>
      </c>
    </row>
    <row r="282" spans="1:51" s="13" customFormat="1" ht="12">
      <c r="A282" s="13"/>
      <c r="B282" s="228"/>
      <c r="C282" s="229"/>
      <c r="D282" s="230" t="s">
        <v>144</v>
      </c>
      <c r="E282" s="231" t="s">
        <v>1</v>
      </c>
      <c r="F282" s="232" t="s">
        <v>384</v>
      </c>
      <c r="G282" s="229"/>
      <c r="H282" s="233">
        <v>0.269</v>
      </c>
      <c r="I282" s="234"/>
      <c r="J282" s="229"/>
      <c r="K282" s="229"/>
      <c r="L282" s="235"/>
      <c r="M282" s="236"/>
      <c r="N282" s="237"/>
      <c r="O282" s="237"/>
      <c r="P282" s="237"/>
      <c r="Q282" s="237"/>
      <c r="R282" s="237"/>
      <c r="S282" s="237"/>
      <c r="T282" s="23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9" t="s">
        <v>144</v>
      </c>
      <c r="AU282" s="239" t="s">
        <v>86</v>
      </c>
      <c r="AV282" s="13" t="s">
        <v>86</v>
      </c>
      <c r="AW282" s="13" t="s">
        <v>33</v>
      </c>
      <c r="AX282" s="13" t="s">
        <v>77</v>
      </c>
      <c r="AY282" s="239" t="s">
        <v>136</v>
      </c>
    </row>
    <row r="283" spans="1:51" s="13" customFormat="1" ht="12">
      <c r="A283" s="13"/>
      <c r="B283" s="228"/>
      <c r="C283" s="229"/>
      <c r="D283" s="230" t="s">
        <v>144</v>
      </c>
      <c r="E283" s="231" t="s">
        <v>1</v>
      </c>
      <c r="F283" s="232" t="s">
        <v>385</v>
      </c>
      <c r="G283" s="229"/>
      <c r="H283" s="233">
        <v>0.707</v>
      </c>
      <c r="I283" s="234"/>
      <c r="J283" s="229"/>
      <c r="K283" s="229"/>
      <c r="L283" s="235"/>
      <c r="M283" s="236"/>
      <c r="N283" s="237"/>
      <c r="O283" s="237"/>
      <c r="P283" s="237"/>
      <c r="Q283" s="237"/>
      <c r="R283" s="237"/>
      <c r="S283" s="237"/>
      <c r="T283" s="23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9" t="s">
        <v>144</v>
      </c>
      <c r="AU283" s="239" t="s">
        <v>86</v>
      </c>
      <c r="AV283" s="13" t="s">
        <v>86</v>
      </c>
      <c r="AW283" s="13" t="s">
        <v>33</v>
      </c>
      <c r="AX283" s="13" t="s">
        <v>77</v>
      </c>
      <c r="AY283" s="239" t="s">
        <v>136</v>
      </c>
    </row>
    <row r="284" spans="1:51" s="13" customFormat="1" ht="12">
      <c r="A284" s="13"/>
      <c r="B284" s="228"/>
      <c r="C284" s="229"/>
      <c r="D284" s="230" t="s">
        <v>144</v>
      </c>
      <c r="E284" s="231" t="s">
        <v>1</v>
      </c>
      <c r="F284" s="232" t="s">
        <v>386</v>
      </c>
      <c r="G284" s="229"/>
      <c r="H284" s="233">
        <v>0.189</v>
      </c>
      <c r="I284" s="234"/>
      <c r="J284" s="229"/>
      <c r="K284" s="229"/>
      <c r="L284" s="235"/>
      <c r="M284" s="236"/>
      <c r="N284" s="237"/>
      <c r="O284" s="237"/>
      <c r="P284" s="237"/>
      <c r="Q284" s="237"/>
      <c r="R284" s="237"/>
      <c r="S284" s="237"/>
      <c r="T284" s="23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9" t="s">
        <v>144</v>
      </c>
      <c r="AU284" s="239" t="s">
        <v>86</v>
      </c>
      <c r="AV284" s="13" t="s">
        <v>86</v>
      </c>
      <c r="AW284" s="13" t="s">
        <v>33</v>
      </c>
      <c r="AX284" s="13" t="s">
        <v>77</v>
      </c>
      <c r="AY284" s="239" t="s">
        <v>136</v>
      </c>
    </row>
    <row r="285" spans="1:65" s="2" customFormat="1" ht="21.75" customHeight="1">
      <c r="A285" s="37"/>
      <c r="B285" s="38"/>
      <c r="C285" s="214" t="s">
        <v>387</v>
      </c>
      <c r="D285" s="214" t="s">
        <v>138</v>
      </c>
      <c r="E285" s="215" t="s">
        <v>388</v>
      </c>
      <c r="F285" s="216" t="s">
        <v>389</v>
      </c>
      <c r="G285" s="217" t="s">
        <v>152</v>
      </c>
      <c r="H285" s="218">
        <v>0.154</v>
      </c>
      <c r="I285" s="219"/>
      <c r="J285" s="220">
        <f>ROUND(I285*H285,0)</f>
        <v>0</v>
      </c>
      <c r="K285" s="221"/>
      <c r="L285" s="43"/>
      <c r="M285" s="222" t="s">
        <v>1</v>
      </c>
      <c r="N285" s="223" t="s">
        <v>42</v>
      </c>
      <c r="O285" s="90"/>
      <c r="P285" s="224">
        <f>O285*H285</f>
        <v>0</v>
      </c>
      <c r="Q285" s="224">
        <v>2.45329</v>
      </c>
      <c r="R285" s="224">
        <f>Q285*H285</f>
        <v>0.37780666</v>
      </c>
      <c r="S285" s="224">
        <v>0</v>
      </c>
      <c r="T285" s="225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26" t="s">
        <v>142</v>
      </c>
      <c r="AT285" s="226" t="s">
        <v>138</v>
      </c>
      <c r="AU285" s="226" t="s">
        <v>86</v>
      </c>
      <c r="AY285" s="16" t="s">
        <v>136</v>
      </c>
      <c r="BE285" s="227">
        <f>IF(N285="základní",J285,0)</f>
        <v>0</v>
      </c>
      <c r="BF285" s="227">
        <f>IF(N285="snížená",J285,0)</f>
        <v>0</v>
      </c>
      <c r="BG285" s="227">
        <f>IF(N285="zákl. přenesená",J285,0)</f>
        <v>0</v>
      </c>
      <c r="BH285" s="227">
        <f>IF(N285="sníž. přenesená",J285,0)</f>
        <v>0</v>
      </c>
      <c r="BI285" s="227">
        <f>IF(N285="nulová",J285,0)</f>
        <v>0</v>
      </c>
      <c r="BJ285" s="16" t="s">
        <v>8</v>
      </c>
      <c r="BK285" s="227">
        <f>ROUND(I285*H285,0)</f>
        <v>0</v>
      </c>
      <c r="BL285" s="16" t="s">
        <v>142</v>
      </c>
      <c r="BM285" s="226" t="s">
        <v>390</v>
      </c>
    </row>
    <row r="286" spans="1:51" s="13" customFormat="1" ht="12">
      <c r="A286" s="13"/>
      <c r="B286" s="228"/>
      <c r="C286" s="229"/>
      <c r="D286" s="230" t="s">
        <v>144</v>
      </c>
      <c r="E286" s="231" t="s">
        <v>1</v>
      </c>
      <c r="F286" s="232" t="s">
        <v>391</v>
      </c>
      <c r="G286" s="229"/>
      <c r="H286" s="233">
        <v>0.154</v>
      </c>
      <c r="I286" s="234"/>
      <c r="J286" s="229"/>
      <c r="K286" s="229"/>
      <c r="L286" s="235"/>
      <c r="M286" s="236"/>
      <c r="N286" s="237"/>
      <c r="O286" s="237"/>
      <c r="P286" s="237"/>
      <c r="Q286" s="237"/>
      <c r="R286" s="237"/>
      <c r="S286" s="237"/>
      <c r="T286" s="23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9" t="s">
        <v>144</v>
      </c>
      <c r="AU286" s="239" t="s">
        <v>86</v>
      </c>
      <c r="AV286" s="13" t="s">
        <v>86</v>
      </c>
      <c r="AW286" s="13" t="s">
        <v>33</v>
      </c>
      <c r="AX286" s="13" t="s">
        <v>77</v>
      </c>
      <c r="AY286" s="239" t="s">
        <v>136</v>
      </c>
    </row>
    <row r="287" spans="1:65" s="2" customFormat="1" ht="24.15" customHeight="1">
      <c r="A287" s="37"/>
      <c r="B287" s="38"/>
      <c r="C287" s="214" t="s">
        <v>392</v>
      </c>
      <c r="D287" s="214" t="s">
        <v>138</v>
      </c>
      <c r="E287" s="215" t="s">
        <v>393</v>
      </c>
      <c r="F287" s="216" t="s">
        <v>394</v>
      </c>
      <c r="G287" s="217" t="s">
        <v>141</v>
      </c>
      <c r="H287" s="218">
        <v>2.772</v>
      </c>
      <c r="I287" s="219"/>
      <c r="J287" s="220">
        <f>ROUND(I287*H287,0)</f>
        <v>0</v>
      </c>
      <c r="K287" s="221"/>
      <c r="L287" s="43"/>
      <c r="M287" s="222" t="s">
        <v>1</v>
      </c>
      <c r="N287" s="223" t="s">
        <v>42</v>
      </c>
      <c r="O287" s="90"/>
      <c r="P287" s="224">
        <f>O287*H287</f>
        <v>0</v>
      </c>
      <c r="Q287" s="224">
        <v>0.00275</v>
      </c>
      <c r="R287" s="224">
        <f>Q287*H287</f>
        <v>0.007622999999999999</v>
      </c>
      <c r="S287" s="224">
        <v>0</v>
      </c>
      <c r="T287" s="225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26" t="s">
        <v>142</v>
      </c>
      <c r="AT287" s="226" t="s">
        <v>138</v>
      </c>
      <c r="AU287" s="226" t="s">
        <v>86</v>
      </c>
      <c r="AY287" s="16" t="s">
        <v>136</v>
      </c>
      <c r="BE287" s="227">
        <f>IF(N287="základní",J287,0)</f>
        <v>0</v>
      </c>
      <c r="BF287" s="227">
        <f>IF(N287="snížená",J287,0)</f>
        <v>0</v>
      </c>
      <c r="BG287" s="227">
        <f>IF(N287="zákl. přenesená",J287,0)</f>
        <v>0</v>
      </c>
      <c r="BH287" s="227">
        <f>IF(N287="sníž. přenesená",J287,0)</f>
        <v>0</v>
      </c>
      <c r="BI287" s="227">
        <f>IF(N287="nulová",J287,0)</f>
        <v>0</v>
      </c>
      <c r="BJ287" s="16" t="s">
        <v>8</v>
      </c>
      <c r="BK287" s="227">
        <f>ROUND(I287*H287,0)</f>
        <v>0</v>
      </c>
      <c r="BL287" s="16" t="s">
        <v>142</v>
      </c>
      <c r="BM287" s="226" t="s">
        <v>395</v>
      </c>
    </row>
    <row r="288" spans="1:51" s="13" customFormat="1" ht="12">
      <c r="A288" s="13"/>
      <c r="B288" s="228"/>
      <c r="C288" s="229"/>
      <c r="D288" s="230" t="s">
        <v>144</v>
      </c>
      <c r="E288" s="231" t="s">
        <v>1</v>
      </c>
      <c r="F288" s="232" t="s">
        <v>396</v>
      </c>
      <c r="G288" s="229"/>
      <c r="H288" s="233">
        <v>2.772</v>
      </c>
      <c r="I288" s="234"/>
      <c r="J288" s="229"/>
      <c r="K288" s="229"/>
      <c r="L288" s="235"/>
      <c r="M288" s="236"/>
      <c r="N288" s="237"/>
      <c r="O288" s="237"/>
      <c r="P288" s="237"/>
      <c r="Q288" s="237"/>
      <c r="R288" s="237"/>
      <c r="S288" s="237"/>
      <c r="T288" s="23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9" t="s">
        <v>144</v>
      </c>
      <c r="AU288" s="239" t="s">
        <v>86</v>
      </c>
      <c r="AV288" s="13" t="s">
        <v>86</v>
      </c>
      <c r="AW288" s="13" t="s">
        <v>33</v>
      </c>
      <c r="AX288" s="13" t="s">
        <v>77</v>
      </c>
      <c r="AY288" s="239" t="s">
        <v>136</v>
      </c>
    </row>
    <row r="289" spans="1:65" s="2" customFormat="1" ht="24.15" customHeight="1">
      <c r="A289" s="37"/>
      <c r="B289" s="38"/>
      <c r="C289" s="214" t="s">
        <v>397</v>
      </c>
      <c r="D289" s="214" t="s">
        <v>138</v>
      </c>
      <c r="E289" s="215" t="s">
        <v>398</v>
      </c>
      <c r="F289" s="216" t="s">
        <v>399</v>
      </c>
      <c r="G289" s="217" t="s">
        <v>141</v>
      </c>
      <c r="H289" s="218">
        <v>2.772</v>
      </c>
      <c r="I289" s="219"/>
      <c r="J289" s="220">
        <f>ROUND(I289*H289,0)</f>
        <v>0</v>
      </c>
      <c r="K289" s="221"/>
      <c r="L289" s="43"/>
      <c r="M289" s="222" t="s">
        <v>1</v>
      </c>
      <c r="N289" s="223" t="s">
        <v>42</v>
      </c>
      <c r="O289" s="90"/>
      <c r="P289" s="224">
        <f>O289*H289</f>
        <v>0</v>
      </c>
      <c r="Q289" s="224">
        <v>0</v>
      </c>
      <c r="R289" s="224">
        <f>Q289*H289</f>
        <v>0</v>
      </c>
      <c r="S289" s="224">
        <v>0</v>
      </c>
      <c r="T289" s="225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26" t="s">
        <v>142</v>
      </c>
      <c r="AT289" s="226" t="s">
        <v>138</v>
      </c>
      <c r="AU289" s="226" t="s">
        <v>86</v>
      </c>
      <c r="AY289" s="16" t="s">
        <v>136</v>
      </c>
      <c r="BE289" s="227">
        <f>IF(N289="základní",J289,0)</f>
        <v>0</v>
      </c>
      <c r="BF289" s="227">
        <f>IF(N289="snížená",J289,0)</f>
        <v>0</v>
      </c>
      <c r="BG289" s="227">
        <f>IF(N289="zákl. přenesená",J289,0)</f>
        <v>0</v>
      </c>
      <c r="BH289" s="227">
        <f>IF(N289="sníž. přenesená",J289,0)</f>
        <v>0</v>
      </c>
      <c r="BI289" s="227">
        <f>IF(N289="nulová",J289,0)</f>
        <v>0</v>
      </c>
      <c r="BJ289" s="16" t="s">
        <v>8</v>
      </c>
      <c r="BK289" s="227">
        <f>ROUND(I289*H289,0)</f>
        <v>0</v>
      </c>
      <c r="BL289" s="16" t="s">
        <v>142</v>
      </c>
      <c r="BM289" s="226" t="s">
        <v>400</v>
      </c>
    </row>
    <row r="290" spans="1:65" s="2" customFormat="1" ht="21.75" customHeight="1">
      <c r="A290" s="37"/>
      <c r="B290" s="38"/>
      <c r="C290" s="214" t="s">
        <v>401</v>
      </c>
      <c r="D290" s="214" t="s">
        <v>138</v>
      </c>
      <c r="E290" s="215" t="s">
        <v>402</v>
      </c>
      <c r="F290" s="216" t="s">
        <v>403</v>
      </c>
      <c r="G290" s="217" t="s">
        <v>210</v>
      </c>
      <c r="H290" s="218">
        <v>0.02</v>
      </c>
      <c r="I290" s="219"/>
      <c r="J290" s="220">
        <f>ROUND(I290*H290,0)</f>
        <v>0</v>
      </c>
      <c r="K290" s="221"/>
      <c r="L290" s="43"/>
      <c r="M290" s="222" t="s">
        <v>1</v>
      </c>
      <c r="N290" s="223" t="s">
        <v>42</v>
      </c>
      <c r="O290" s="90"/>
      <c r="P290" s="224">
        <f>O290*H290</f>
        <v>0</v>
      </c>
      <c r="Q290" s="224">
        <v>1.05237</v>
      </c>
      <c r="R290" s="224">
        <f>Q290*H290</f>
        <v>0.0210474</v>
      </c>
      <c r="S290" s="224">
        <v>0</v>
      </c>
      <c r="T290" s="225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26" t="s">
        <v>142</v>
      </c>
      <c r="AT290" s="226" t="s">
        <v>138</v>
      </c>
      <c r="AU290" s="226" t="s">
        <v>86</v>
      </c>
      <c r="AY290" s="16" t="s">
        <v>136</v>
      </c>
      <c r="BE290" s="227">
        <f>IF(N290="základní",J290,0)</f>
        <v>0</v>
      </c>
      <c r="BF290" s="227">
        <f>IF(N290="snížená",J290,0)</f>
        <v>0</v>
      </c>
      <c r="BG290" s="227">
        <f>IF(N290="zákl. přenesená",J290,0)</f>
        <v>0</v>
      </c>
      <c r="BH290" s="227">
        <f>IF(N290="sníž. přenesená",J290,0)</f>
        <v>0</v>
      </c>
      <c r="BI290" s="227">
        <f>IF(N290="nulová",J290,0)</f>
        <v>0</v>
      </c>
      <c r="BJ290" s="16" t="s">
        <v>8</v>
      </c>
      <c r="BK290" s="227">
        <f>ROUND(I290*H290,0)</f>
        <v>0</v>
      </c>
      <c r="BL290" s="16" t="s">
        <v>142</v>
      </c>
      <c r="BM290" s="226" t="s">
        <v>404</v>
      </c>
    </row>
    <row r="291" spans="1:51" s="13" customFormat="1" ht="12">
      <c r="A291" s="13"/>
      <c r="B291" s="228"/>
      <c r="C291" s="229"/>
      <c r="D291" s="230" t="s">
        <v>144</v>
      </c>
      <c r="E291" s="231" t="s">
        <v>1</v>
      </c>
      <c r="F291" s="232" t="s">
        <v>405</v>
      </c>
      <c r="G291" s="229"/>
      <c r="H291" s="233">
        <v>0.008</v>
      </c>
      <c r="I291" s="234"/>
      <c r="J291" s="229"/>
      <c r="K291" s="229"/>
      <c r="L291" s="235"/>
      <c r="M291" s="236"/>
      <c r="N291" s="237"/>
      <c r="O291" s="237"/>
      <c r="P291" s="237"/>
      <c r="Q291" s="237"/>
      <c r="R291" s="237"/>
      <c r="S291" s="237"/>
      <c r="T291" s="23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9" t="s">
        <v>144</v>
      </c>
      <c r="AU291" s="239" t="s">
        <v>86</v>
      </c>
      <c r="AV291" s="13" t="s">
        <v>86</v>
      </c>
      <c r="AW291" s="13" t="s">
        <v>33</v>
      </c>
      <c r="AX291" s="13" t="s">
        <v>77</v>
      </c>
      <c r="AY291" s="239" t="s">
        <v>136</v>
      </c>
    </row>
    <row r="292" spans="1:51" s="13" customFormat="1" ht="12">
      <c r="A292" s="13"/>
      <c r="B292" s="228"/>
      <c r="C292" s="229"/>
      <c r="D292" s="230" t="s">
        <v>144</v>
      </c>
      <c r="E292" s="231" t="s">
        <v>1</v>
      </c>
      <c r="F292" s="232" t="s">
        <v>406</v>
      </c>
      <c r="G292" s="229"/>
      <c r="H292" s="233">
        <v>0.012</v>
      </c>
      <c r="I292" s="234"/>
      <c r="J292" s="229"/>
      <c r="K292" s="229"/>
      <c r="L292" s="235"/>
      <c r="M292" s="236"/>
      <c r="N292" s="237"/>
      <c r="O292" s="237"/>
      <c r="P292" s="237"/>
      <c r="Q292" s="237"/>
      <c r="R292" s="237"/>
      <c r="S292" s="237"/>
      <c r="T292" s="23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9" t="s">
        <v>144</v>
      </c>
      <c r="AU292" s="239" t="s">
        <v>86</v>
      </c>
      <c r="AV292" s="13" t="s">
        <v>86</v>
      </c>
      <c r="AW292" s="13" t="s">
        <v>33</v>
      </c>
      <c r="AX292" s="13" t="s">
        <v>77</v>
      </c>
      <c r="AY292" s="239" t="s">
        <v>136</v>
      </c>
    </row>
    <row r="293" spans="1:65" s="2" customFormat="1" ht="24.15" customHeight="1">
      <c r="A293" s="37"/>
      <c r="B293" s="38"/>
      <c r="C293" s="214" t="s">
        <v>407</v>
      </c>
      <c r="D293" s="214" t="s">
        <v>138</v>
      </c>
      <c r="E293" s="215" t="s">
        <v>408</v>
      </c>
      <c r="F293" s="216" t="s">
        <v>409</v>
      </c>
      <c r="G293" s="217" t="s">
        <v>210</v>
      </c>
      <c r="H293" s="218">
        <v>14.066</v>
      </c>
      <c r="I293" s="219"/>
      <c r="J293" s="220">
        <f>ROUND(I293*H293,0)</f>
        <v>0</v>
      </c>
      <c r="K293" s="221"/>
      <c r="L293" s="43"/>
      <c r="M293" s="222" t="s">
        <v>1</v>
      </c>
      <c r="N293" s="223" t="s">
        <v>42</v>
      </c>
      <c r="O293" s="90"/>
      <c r="P293" s="224">
        <f>O293*H293</f>
        <v>0</v>
      </c>
      <c r="Q293" s="224">
        <v>0</v>
      </c>
      <c r="R293" s="224">
        <f>Q293*H293</f>
        <v>0</v>
      </c>
      <c r="S293" s="224">
        <v>0</v>
      </c>
      <c r="T293" s="225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26" t="s">
        <v>142</v>
      </c>
      <c r="AT293" s="226" t="s">
        <v>138</v>
      </c>
      <c r="AU293" s="226" t="s">
        <v>86</v>
      </c>
      <c r="AY293" s="16" t="s">
        <v>136</v>
      </c>
      <c r="BE293" s="227">
        <f>IF(N293="základní",J293,0)</f>
        <v>0</v>
      </c>
      <c r="BF293" s="227">
        <f>IF(N293="snížená",J293,0)</f>
        <v>0</v>
      </c>
      <c r="BG293" s="227">
        <f>IF(N293="zákl. přenesená",J293,0)</f>
        <v>0</v>
      </c>
      <c r="BH293" s="227">
        <f>IF(N293="sníž. přenesená",J293,0)</f>
        <v>0</v>
      </c>
      <c r="BI293" s="227">
        <f>IF(N293="nulová",J293,0)</f>
        <v>0</v>
      </c>
      <c r="BJ293" s="16" t="s">
        <v>8</v>
      </c>
      <c r="BK293" s="227">
        <f>ROUND(I293*H293,0)</f>
        <v>0</v>
      </c>
      <c r="BL293" s="16" t="s">
        <v>142</v>
      </c>
      <c r="BM293" s="226" t="s">
        <v>410</v>
      </c>
    </row>
    <row r="294" spans="1:51" s="13" customFormat="1" ht="12">
      <c r="A294" s="13"/>
      <c r="B294" s="228"/>
      <c r="C294" s="229"/>
      <c r="D294" s="230" t="s">
        <v>144</v>
      </c>
      <c r="E294" s="231" t="s">
        <v>1</v>
      </c>
      <c r="F294" s="232" t="s">
        <v>411</v>
      </c>
      <c r="G294" s="229"/>
      <c r="H294" s="233">
        <v>14.066</v>
      </c>
      <c r="I294" s="234"/>
      <c r="J294" s="229"/>
      <c r="K294" s="229"/>
      <c r="L294" s="235"/>
      <c r="M294" s="236"/>
      <c r="N294" s="237"/>
      <c r="O294" s="237"/>
      <c r="P294" s="237"/>
      <c r="Q294" s="237"/>
      <c r="R294" s="237"/>
      <c r="S294" s="237"/>
      <c r="T294" s="23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9" t="s">
        <v>144</v>
      </c>
      <c r="AU294" s="239" t="s">
        <v>86</v>
      </c>
      <c r="AV294" s="13" t="s">
        <v>86</v>
      </c>
      <c r="AW294" s="13" t="s">
        <v>33</v>
      </c>
      <c r="AX294" s="13" t="s">
        <v>77</v>
      </c>
      <c r="AY294" s="239" t="s">
        <v>136</v>
      </c>
    </row>
    <row r="295" spans="1:65" s="2" customFormat="1" ht="24.15" customHeight="1">
      <c r="A295" s="37"/>
      <c r="B295" s="38"/>
      <c r="C295" s="240" t="s">
        <v>412</v>
      </c>
      <c r="D295" s="240" t="s">
        <v>227</v>
      </c>
      <c r="E295" s="241" t="s">
        <v>413</v>
      </c>
      <c r="F295" s="242" t="s">
        <v>414</v>
      </c>
      <c r="G295" s="243" t="s">
        <v>210</v>
      </c>
      <c r="H295" s="244">
        <v>14.066</v>
      </c>
      <c r="I295" s="245"/>
      <c r="J295" s="246">
        <f>ROUND(I295*H295,0)</f>
        <v>0</v>
      </c>
      <c r="K295" s="247"/>
      <c r="L295" s="248"/>
      <c r="M295" s="249" t="s">
        <v>1</v>
      </c>
      <c r="N295" s="250" t="s">
        <v>42</v>
      </c>
      <c r="O295" s="90"/>
      <c r="P295" s="224">
        <f>O295*H295</f>
        <v>0</v>
      </c>
      <c r="Q295" s="224">
        <v>0</v>
      </c>
      <c r="R295" s="224">
        <f>Q295*H295</f>
        <v>0</v>
      </c>
      <c r="S295" s="224">
        <v>0</v>
      </c>
      <c r="T295" s="225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226" t="s">
        <v>189</v>
      </c>
      <c r="AT295" s="226" t="s">
        <v>227</v>
      </c>
      <c r="AU295" s="226" t="s">
        <v>86</v>
      </c>
      <c r="AY295" s="16" t="s">
        <v>136</v>
      </c>
      <c r="BE295" s="227">
        <f>IF(N295="základní",J295,0)</f>
        <v>0</v>
      </c>
      <c r="BF295" s="227">
        <f>IF(N295="snížená",J295,0)</f>
        <v>0</v>
      </c>
      <c r="BG295" s="227">
        <f>IF(N295="zákl. přenesená",J295,0)</f>
        <v>0</v>
      </c>
      <c r="BH295" s="227">
        <f>IF(N295="sníž. přenesená",J295,0)</f>
        <v>0</v>
      </c>
      <c r="BI295" s="227">
        <f>IF(N295="nulová",J295,0)</f>
        <v>0</v>
      </c>
      <c r="BJ295" s="16" t="s">
        <v>8</v>
      </c>
      <c r="BK295" s="227">
        <f>ROUND(I295*H295,0)</f>
        <v>0</v>
      </c>
      <c r="BL295" s="16" t="s">
        <v>142</v>
      </c>
      <c r="BM295" s="226" t="s">
        <v>415</v>
      </c>
    </row>
    <row r="296" spans="1:65" s="2" customFormat="1" ht="33" customHeight="1">
      <c r="A296" s="37"/>
      <c r="B296" s="38"/>
      <c r="C296" s="214" t="s">
        <v>416</v>
      </c>
      <c r="D296" s="214" t="s">
        <v>138</v>
      </c>
      <c r="E296" s="215" t="s">
        <v>417</v>
      </c>
      <c r="F296" s="216" t="s">
        <v>418</v>
      </c>
      <c r="G296" s="217" t="s">
        <v>141</v>
      </c>
      <c r="H296" s="218">
        <v>157.69</v>
      </c>
      <c r="I296" s="219"/>
      <c r="J296" s="220">
        <f>ROUND(I296*H296,0)</f>
        <v>0</v>
      </c>
      <c r="K296" s="221"/>
      <c r="L296" s="43"/>
      <c r="M296" s="222" t="s">
        <v>1</v>
      </c>
      <c r="N296" s="223" t="s">
        <v>42</v>
      </c>
      <c r="O296" s="90"/>
      <c r="P296" s="224">
        <f>O296*H296</f>
        <v>0</v>
      </c>
      <c r="Q296" s="224">
        <v>0</v>
      </c>
      <c r="R296" s="224">
        <f>Q296*H296</f>
        <v>0</v>
      </c>
      <c r="S296" s="224">
        <v>0</v>
      </c>
      <c r="T296" s="225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26" t="s">
        <v>142</v>
      </c>
      <c r="AT296" s="226" t="s">
        <v>138</v>
      </c>
      <c r="AU296" s="226" t="s">
        <v>86</v>
      </c>
      <c r="AY296" s="16" t="s">
        <v>136</v>
      </c>
      <c r="BE296" s="227">
        <f>IF(N296="základní",J296,0)</f>
        <v>0</v>
      </c>
      <c r="BF296" s="227">
        <f>IF(N296="snížená",J296,0)</f>
        <v>0</v>
      </c>
      <c r="BG296" s="227">
        <f>IF(N296="zákl. přenesená",J296,0)</f>
        <v>0</v>
      </c>
      <c r="BH296" s="227">
        <f>IF(N296="sníž. přenesená",J296,0)</f>
        <v>0</v>
      </c>
      <c r="BI296" s="227">
        <f>IF(N296="nulová",J296,0)</f>
        <v>0</v>
      </c>
      <c r="BJ296" s="16" t="s">
        <v>8</v>
      </c>
      <c r="BK296" s="227">
        <f>ROUND(I296*H296,0)</f>
        <v>0</v>
      </c>
      <c r="BL296" s="16" t="s">
        <v>142</v>
      </c>
      <c r="BM296" s="226" t="s">
        <v>419</v>
      </c>
    </row>
    <row r="297" spans="1:51" s="13" customFormat="1" ht="12">
      <c r="A297" s="13"/>
      <c r="B297" s="228"/>
      <c r="C297" s="229"/>
      <c r="D297" s="230" t="s">
        <v>144</v>
      </c>
      <c r="E297" s="231" t="s">
        <v>1</v>
      </c>
      <c r="F297" s="232" t="s">
        <v>420</v>
      </c>
      <c r="G297" s="229"/>
      <c r="H297" s="233">
        <v>157.69</v>
      </c>
      <c r="I297" s="234"/>
      <c r="J297" s="229"/>
      <c r="K297" s="229"/>
      <c r="L297" s="235"/>
      <c r="M297" s="236"/>
      <c r="N297" s="237"/>
      <c r="O297" s="237"/>
      <c r="P297" s="237"/>
      <c r="Q297" s="237"/>
      <c r="R297" s="237"/>
      <c r="S297" s="237"/>
      <c r="T297" s="238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9" t="s">
        <v>144</v>
      </c>
      <c r="AU297" s="239" t="s">
        <v>86</v>
      </c>
      <c r="AV297" s="13" t="s">
        <v>86</v>
      </c>
      <c r="AW297" s="13" t="s">
        <v>33</v>
      </c>
      <c r="AX297" s="13" t="s">
        <v>77</v>
      </c>
      <c r="AY297" s="239" t="s">
        <v>136</v>
      </c>
    </row>
    <row r="298" spans="1:65" s="2" customFormat="1" ht="37.8" customHeight="1">
      <c r="A298" s="37"/>
      <c r="B298" s="38"/>
      <c r="C298" s="240" t="s">
        <v>421</v>
      </c>
      <c r="D298" s="240" t="s">
        <v>227</v>
      </c>
      <c r="E298" s="241" t="s">
        <v>422</v>
      </c>
      <c r="F298" s="242" t="s">
        <v>423</v>
      </c>
      <c r="G298" s="243" t="s">
        <v>141</v>
      </c>
      <c r="H298" s="244">
        <v>173.458</v>
      </c>
      <c r="I298" s="245"/>
      <c r="J298" s="246">
        <f>ROUND(I298*H298,0)</f>
        <v>0</v>
      </c>
      <c r="K298" s="247"/>
      <c r="L298" s="248"/>
      <c r="M298" s="249" t="s">
        <v>1</v>
      </c>
      <c r="N298" s="250" t="s">
        <v>42</v>
      </c>
      <c r="O298" s="90"/>
      <c r="P298" s="224">
        <f>O298*H298</f>
        <v>0</v>
      </c>
      <c r="Q298" s="224">
        <v>0.0233</v>
      </c>
      <c r="R298" s="224">
        <f>Q298*H298</f>
        <v>4.0415714000000005</v>
      </c>
      <c r="S298" s="224">
        <v>0</v>
      </c>
      <c r="T298" s="225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26" t="s">
        <v>189</v>
      </c>
      <c r="AT298" s="226" t="s">
        <v>227</v>
      </c>
      <c r="AU298" s="226" t="s">
        <v>86</v>
      </c>
      <c r="AY298" s="16" t="s">
        <v>136</v>
      </c>
      <c r="BE298" s="227">
        <f>IF(N298="základní",J298,0)</f>
        <v>0</v>
      </c>
      <c r="BF298" s="227">
        <f>IF(N298="snížená",J298,0)</f>
        <v>0</v>
      </c>
      <c r="BG298" s="227">
        <f>IF(N298="zákl. přenesená",J298,0)</f>
        <v>0</v>
      </c>
      <c r="BH298" s="227">
        <f>IF(N298="sníž. přenesená",J298,0)</f>
        <v>0</v>
      </c>
      <c r="BI298" s="227">
        <f>IF(N298="nulová",J298,0)</f>
        <v>0</v>
      </c>
      <c r="BJ298" s="16" t="s">
        <v>8</v>
      </c>
      <c r="BK298" s="227">
        <f>ROUND(I298*H298,0)</f>
        <v>0</v>
      </c>
      <c r="BL298" s="16" t="s">
        <v>142</v>
      </c>
      <c r="BM298" s="226" t="s">
        <v>424</v>
      </c>
    </row>
    <row r="299" spans="1:51" s="13" customFormat="1" ht="12">
      <c r="A299" s="13"/>
      <c r="B299" s="228"/>
      <c r="C299" s="229"/>
      <c r="D299" s="230" t="s">
        <v>144</v>
      </c>
      <c r="E299" s="231" t="s">
        <v>1</v>
      </c>
      <c r="F299" s="232" t="s">
        <v>425</v>
      </c>
      <c r="G299" s="229"/>
      <c r="H299" s="233">
        <v>173.458</v>
      </c>
      <c r="I299" s="234"/>
      <c r="J299" s="229"/>
      <c r="K299" s="229"/>
      <c r="L299" s="235"/>
      <c r="M299" s="236"/>
      <c r="N299" s="237"/>
      <c r="O299" s="237"/>
      <c r="P299" s="237"/>
      <c r="Q299" s="237"/>
      <c r="R299" s="237"/>
      <c r="S299" s="237"/>
      <c r="T299" s="23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9" t="s">
        <v>144</v>
      </c>
      <c r="AU299" s="239" t="s">
        <v>86</v>
      </c>
      <c r="AV299" s="13" t="s">
        <v>86</v>
      </c>
      <c r="AW299" s="13" t="s">
        <v>33</v>
      </c>
      <c r="AX299" s="13" t="s">
        <v>77</v>
      </c>
      <c r="AY299" s="239" t="s">
        <v>136</v>
      </c>
    </row>
    <row r="300" spans="1:65" s="2" customFormat="1" ht="33" customHeight="1">
      <c r="A300" s="37"/>
      <c r="B300" s="38"/>
      <c r="C300" s="214" t="s">
        <v>426</v>
      </c>
      <c r="D300" s="214" t="s">
        <v>138</v>
      </c>
      <c r="E300" s="215" t="s">
        <v>427</v>
      </c>
      <c r="F300" s="216" t="s">
        <v>428</v>
      </c>
      <c r="G300" s="217" t="s">
        <v>141</v>
      </c>
      <c r="H300" s="218">
        <v>138.506</v>
      </c>
      <c r="I300" s="219"/>
      <c r="J300" s="220">
        <f>ROUND(I300*H300,0)</f>
        <v>0</v>
      </c>
      <c r="K300" s="221"/>
      <c r="L300" s="43"/>
      <c r="M300" s="222" t="s">
        <v>1</v>
      </c>
      <c r="N300" s="223" t="s">
        <v>42</v>
      </c>
      <c r="O300" s="90"/>
      <c r="P300" s="224">
        <f>O300*H300</f>
        <v>0</v>
      </c>
      <c r="Q300" s="224">
        <v>0</v>
      </c>
      <c r="R300" s="224">
        <f>Q300*H300</f>
        <v>0</v>
      </c>
      <c r="S300" s="224">
        <v>0</v>
      </c>
      <c r="T300" s="225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26" t="s">
        <v>142</v>
      </c>
      <c r="AT300" s="226" t="s">
        <v>138</v>
      </c>
      <c r="AU300" s="226" t="s">
        <v>86</v>
      </c>
      <c r="AY300" s="16" t="s">
        <v>136</v>
      </c>
      <c r="BE300" s="227">
        <f>IF(N300="základní",J300,0)</f>
        <v>0</v>
      </c>
      <c r="BF300" s="227">
        <f>IF(N300="snížená",J300,0)</f>
        <v>0</v>
      </c>
      <c r="BG300" s="227">
        <f>IF(N300="zákl. přenesená",J300,0)</f>
        <v>0</v>
      </c>
      <c r="BH300" s="227">
        <f>IF(N300="sníž. přenesená",J300,0)</f>
        <v>0</v>
      </c>
      <c r="BI300" s="227">
        <f>IF(N300="nulová",J300,0)</f>
        <v>0</v>
      </c>
      <c r="BJ300" s="16" t="s">
        <v>8</v>
      </c>
      <c r="BK300" s="227">
        <f>ROUND(I300*H300,0)</f>
        <v>0</v>
      </c>
      <c r="BL300" s="16" t="s">
        <v>142</v>
      </c>
      <c r="BM300" s="226" t="s">
        <v>429</v>
      </c>
    </row>
    <row r="301" spans="1:51" s="13" customFormat="1" ht="12">
      <c r="A301" s="13"/>
      <c r="B301" s="228"/>
      <c r="C301" s="229"/>
      <c r="D301" s="230" t="s">
        <v>144</v>
      </c>
      <c r="E301" s="231" t="s">
        <v>1</v>
      </c>
      <c r="F301" s="232" t="s">
        <v>430</v>
      </c>
      <c r="G301" s="229"/>
      <c r="H301" s="233">
        <v>138.506</v>
      </c>
      <c r="I301" s="234"/>
      <c r="J301" s="229"/>
      <c r="K301" s="229"/>
      <c r="L301" s="235"/>
      <c r="M301" s="236"/>
      <c r="N301" s="237"/>
      <c r="O301" s="237"/>
      <c r="P301" s="237"/>
      <c r="Q301" s="237"/>
      <c r="R301" s="237"/>
      <c r="S301" s="237"/>
      <c r="T301" s="23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9" t="s">
        <v>144</v>
      </c>
      <c r="AU301" s="239" t="s">
        <v>86</v>
      </c>
      <c r="AV301" s="13" t="s">
        <v>86</v>
      </c>
      <c r="AW301" s="13" t="s">
        <v>33</v>
      </c>
      <c r="AX301" s="13" t="s">
        <v>77</v>
      </c>
      <c r="AY301" s="239" t="s">
        <v>136</v>
      </c>
    </row>
    <row r="302" spans="1:65" s="2" customFormat="1" ht="16.5" customHeight="1">
      <c r="A302" s="37"/>
      <c r="B302" s="38"/>
      <c r="C302" s="240" t="s">
        <v>431</v>
      </c>
      <c r="D302" s="240" t="s">
        <v>227</v>
      </c>
      <c r="E302" s="241" t="s">
        <v>432</v>
      </c>
      <c r="F302" s="242" t="s">
        <v>433</v>
      </c>
      <c r="G302" s="243" t="s">
        <v>141</v>
      </c>
      <c r="H302" s="244">
        <v>152.357</v>
      </c>
      <c r="I302" s="245"/>
      <c r="J302" s="246">
        <f>ROUND(I302*H302,0)</f>
        <v>0</v>
      </c>
      <c r="K302" s="247"/>
      <c r="L302" s="248"/>
      <c r="M302" s="249" t="s">
        <v>1</v>
      </c>
      <c r="N302" s="250" t="s">
        <v>42</v>
      </c>
      <c r="O302" s="90"/>
      <c r="P302" s="224">
        <f>O302*H302</f>
        <v>0</v>
      </c>
      <c r="Q302" s="224">
        <v>0.00597</v>
      </c>
      <c r="R302" s="224">
        <f>Q302*H302</f>
        <v>0.9095712899999999</v>
      </c>
      <c r="S302" s="224">
        <v>0</v>
      </c>
      <c r="T302" s="225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26" t="s">
        <v>189</v>
      </c>
      <c r="AT302" s="226" t="s">
        <v>227</v>
      </c>
      <c r="AU302" s="226" t="s">
        <v>86</v>
      </c>
      <c r="AY302" s="16" t="s">
        <v>136</v>
      </c>
      <c r="BE302" s="227">
        <f>IF(N302="základní",J302,0)</f>
        <v>0</v>
      </c>
      <c r="BF302" s="227">
        <f>IF(N302="snížená",J302,0)</f>
        <v>0</v>
      </c>
      <c r="BG302" s="227">
        <f>IF(N302="zákl. přenesená",J302,0)</f>
        <v>0</v>
      </c>
      <c r="BH302" s="227">
        <f>IF(N302="sníž. přenesená",J302,0)</f>
        <v>0</v>
      </c>
      <c r="BI302" s="227">
        <f>IF(N302="nulová",J302,0)</f>
        <v>0</v>
      </c>
      <c r="BJ302" s="16" t="s">
        <v>8</v>
      </c>
      <c r="BK302" s="227">
        <f>ROUND(I302*H302,0)</f>
        <v>0</v>
      </c>
      <c r="BL302" s="16" t="s">
        <v>142</v>
      </c>
      <c r="BM302" s="226" t="s">
        <v>434</v>
      </c>
    </row>
    <row r="303" spans="1:51" s="13" customFormat="1" ht="12">
      <c r="A303" s="13"/>
      <c r="B303" s="228"/>
      <c r="C303" s="229"/>
      <c r="D303" s="230" t="s">
        <v>144</v>
      </c>
      <c r="E303" s="231" t="s">
        <v>1</v>
      </c>
      <c r="F303" s="232" t="s">
        <v>435</v>
      </c>
      <c r="G303" s="229"/>
      <c r="H303" s="233">
        <v>152.357</v>
      </c>
      <c r="I303" s="234"/>
      <c r="J303" s="229"/>
      <c r="K303" s="229"/>
      <c r="L303" s="235"/>
      <c r="M303" s="236"/>
      <c r="N303" s="237"/>
      <c r="O303" s="237"/>
      <c r="P303" s="237"/>
      <c r="Q303" s="237"/>
      <c r="R303" s="237"/>
      <c r="S303" s="237"/>
      <c r="T303" s="238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9" t="s">
        <v>144</v>
      </c>
      <c r="AU303" s="239" t="s">
        <v>86</v>
      </c>
      <c r="AV303" s="13" t="s">
        <v>86</v>
      </c>
      <c r="AW303" s="13" t="s">
        <v>33</v>
      </c>
      <c r="AX303" s="13" t="s">
        <v>77</v>
      </c>
      <c r="AY303" s="239" t="s">
        <v>136</v>
      </c>
    </row>
    <row r="304" spans="1:63" s="12" customFormat="1" ht="22.8" customHeight="1">
      <c r="A304" s="12"/>
      <c r="B304" s="198"/>
      <c r="C304" s="199"/>
      <c r="D304" s="200" t="s">
        <v>76</v>
      </c>
      <c r="E304" s="212" t="s">
        <v>142</v>
      </c>
      <c r="F304" s="212" t="s">
        <v>436</v>
      </c>
      <c r="G304" s="199"/>
      <c r="H304" s="199"/>
      <c r="I304" s="202"/>
      <c r="J304" s="213">
        <f>BK304</f>
        <v>0</v>
      </c>
      <c r="K304" s="199"/>
      <c r="L304" s="204"/>
      <c r="M304" s="205"/>
      <c r="N304" s="206"/>
      <c r="O304" s="206"/>
      <c r="P304" s="207">
        <f>SUM(P305:P323)</f>
        <v>0</v>
      </c>
      <c r="Q304" s="206"/>
      <c r="R304" s="207">
        <f>SUM(R305:R323)</f>
        <v>2.88143892</v>
      </c>
      <c r="S304" s="206"/>
      <c r="T304" s="208">
        <f>SUM(T305:T323)</f>
        <v>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09" t="s">
        <v>8</v>
      </c>
      <c r="AT304" s="210" t="s">
        <v>76</v>
      </c>
      <c r="AU304" s="210" t="s">
        <v>8</v>
      </c>
      <c r="AY304" s="209" t="s">
        <v>136</v>
      </c>
      <c r="BK304" s="211">
        <f>SUM(BK305:BK323)</f>
        <v>0</v>
      </c>
    </row>
    <row r="305" spans="1:65" s="2" customFormat="1" ht="16.5" customHeight="1">
      <c r="A305" s="37"/>
      <c r="B305" s="38"/>
      <c r="C305" s="214" t="s">
        <v>437</v>
      </c>
      <c r="D305" s="214" t="s">
        <v>138</v>
      </c>
      <c r="E305" s="215" t="s">
        <v>438</v>
      </c>
      <c r="F305" s="216" t="s">
        <v>439</v>
      </c>
      <c r="G305" s="217" t="s">
        <v>152</v>
      </c>
      <c r="H305" s="218">
        <v>1.085</v>
      </c>
      <c r="I305" s="219"/>
      <c r="J305" s="220">
        <f>ROUND(I305*H305,0)</f>
        <v>0</v>
      </c>
      <c r="K305" s="221"/>
      <c r="L305" s="43"/>
      <c r="M305" s="222" t="s">
        <v>1</v>
      </c>
      <c r="N305" s="223" t="s">
        <v>42</v>
      </c>
      <c r="O305" s="90"/>
      <c r="P305" s="224">
        <f>O305*H305</f>
        <v>0</v>
      </c>
      <c r="Q305" s="224">
        <v>2.4534</v>
      </c>
      <c r="R305" s="224">
        <f>Q305*H305</f>
        <v>2.661939</v>
      </c>
      <c r="S305" s="224">
        <v>0</v>
      </c>
      <c r="T305" s="225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26" t="s">
        <v>142</v>
      </c>
      <c r="AT305" s="226" t="s">
        <v>138</v>
      </c>
      <c r="AU305" s="226" t="s">
        <v>86</v>
      </c>
      <c r="AY305" s="16" t="s">
        <v>136</v>
      </c>
      <c r="BE305" s="227">
        <f>IF(N305="základní",J305,0)</f>
        <v>0</v>
      </c>
      <c r="BF305" s="227">
        <f>IF(N305="snížená",J305,0)</f>
        <v>0</v>
      </c>
      <c r="BG305" s="227">
        <f>IF(N305="zákl. přenesená",J305,0)</f>
        <v>0</v>
      </c>
      <c r="BH305" s="227">
        <f>IF(N305="sníž. přenesená",J305,0)</f>
        <v>0</v>
      </c>
      <c r="BI305" s="227">
        <f>IF(N305="nulová",J305,0)</f>
        <v>0</v>
      </c>
      <c r="BJ305" s="16" t="s">
        <v>8</v>
      </c>
      <c r="BK305" s="227">
        <f>ROUND(I305*H305,0)</f>
        <v>0</v>
      </c>
      <c r="BL305" s="16" t="s">
        <v>142</v>
      </c>
      <c r="BM305" s="226" t="s">
        <v>440</v>
      </c>
    </row>
    <row r="306" spans="1:51" s="13" customFormat="1" ht="12">
      <c r="A306" s="13"/>
      <c r="B306" s="228"/>
      <c r="C306" s="229"/>
      <c r="D306" s="230" t="s">
        <v>144</v>
      </c>
      <c r="E306" s="231" t="s">
        <v>1</v>
      </c>
      <c r="F306" s="232" t="s">
        <v>441</v>
      </c>
      <c r="G306" s="229"/>
      <c r="H306" s="233">
        <v>1.085</v>
      </c>
      <c r="I306" s="234"/>
      <c r="J306" s="229"/>
      <c r="K306" s="229"/>
      <c r="L306" s="235"/>
      <c r="M306" s="236"/>
      <c r="N306" s="237"/>
      <c r="O306" s="237"/>
      <c r="P306" s="237"/>
      <c r="Q306" s="237"/>
      <c r="R306" s="237"/>
      <c r="S306" s="237"/>
      <c r="T306" s="23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9" t="s">
        <v>144</v>
      </c>
      <c r="AU306" s="239" t="s">
        <v>86</v>
      </c>
      <c r="AV306" s="13" t="s">
        <v>86</v>
      </c>
      <c r="AW306" s="13" t="s">
        <v>33</v>
      </c>
      <c r="AX306" s="13" t="s">
        <v>77</v>
      </c>
      <c r="AY306" s="239" t="s">
        <v>136</v>
      </c>
    </row>
    <row r="307" spans="1:65" s="2" customFormat="1" ht="16.5" customHeight="1">
      <c r="A307" s="37"/>
      <c r="B307" s="38"/>
      <c r="C307" s="214" t="s">
        <v>442</v>
      </c>
      <c r="D307" s="214" t="s">
        <v>138</v>
      </c>
      <c r="E307" s="215" t="s">
        <v>443</v>
      </c>
      <c r="F307" s="216" t="s">
        <v>444</v>
      </c>
      <c r="G307" s="217" t="s">
        <v>141</v>
      </c>
      <c r="H307" s="218">
        <v>10.853</v>
      </c>
      <c r="I307" s="219"/>
      <c r="J307" s="220">
        <f>ROUND(I307*H307,0)</f>
        <v>0</v>
      </c>
      <c r="K307" s="221"/>
      <c r="L307" s="43"/>
      <c r="M307" s="222" t="s">
        <v>1</v>
      </c>
      <c r="N307" s="223" t="s">
        <v>42</v>
      </c>
      <c r="O307" s="90"/>
      <c r="P307" s="224">
        <f>O307*H307</f>
        <v>0</v>
      </c>
      <c r="Q307" s="224">
        <v>0.00576</v>
      </c>
      <c r="R307" s="224">
        <f>Q307*H307</f>
        <v>0.06251328</v>
      </c>
      <c r="S307" s="224">
        <v>0</v>
      </c>
      <c r="T307" s="225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226" t="s">
        <v>142</v>
      </c>
      <c r="AT307" s="226" t="s">
        <v>138</v>
      </c>
      <c r="AU307" s="226" t="s">
        <v>86</v>
      </c>
      <c r="AY307" s="16" t="s">
        <v>136</v>
      </c>
      <c r="BE307" s="227">
        <f>IF(N307="základní",J307,0)</f>
        <v>0</v>
      </c>
      <c r="BF307" s="227">
        <f>IF(N307="snížená",J307,0)</f>
        <v>0</v>
      </c>
      <c r="BG307" s="227">
        <f>IF(N307="zákl. přenesená",J307,0)</f>
        <v>0</v>
      </c>
      <c r="BH307" s="227">
        <f>IF(N307="sníž. přenesená",J307,0)</f>
        <v>0</v>
      </c>
      <c r="BI307" s="227">
        <f>IF(N307="nulová",J307,0)</f>
        <v>0</v>
      </c>
      <c r="BJ307" s="16" t="s">
        <v>8</v>
      </c>
      <c r="BK307" s="227">
        <f>ROUND(I307*H307,0)</f>
        <v>0</v>
      </c>
      <c r="BL307" s="16" t="s">
        <v>142</v>
      </c>
      <c r="BM307" s="226" t="s">
        <v>445</v>
      </c>
    </row>
    <row r="308" spans="1:51" s="13" customFormat="1" ht="12">
      <c r="A308" s="13"/>
      <c r="B308" s="228"/>
      <c r="C308" s="229"/>
      <c r="D308" s="230" t="s">
        <v>144</v>
      </c>
      <c r="E308" s="231" t="s">
        <v>1</v>
      </c>
      <c r="F308" s="232" t="s">
        <v>446</v>
      </c>
      <c r="G308" s="229"/>
      <c r="H308" s="233">
        <v>10.853</v>
      </c>
      <c r="I308" s="234"/>
      <c r="J308" s="229"/>
      <c r="K308" s="229"/>
      <c r="L308" s="235"/>
      <c r="M308" s="236"/>
      <c r="N308" s="237"/>
      <c r="O308" s="237"/>
      <c r="P308" s="237"/>
      <c r="Q308" s="237"/>
      <c r="R308" s="237"/>
      <c r="S308" s="237"/>
      <c r="T308" s="238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9" t="s">
        <v>144</v>
      </c>
      <c r="AU308" s="239" t="s">
        <v>86</v>
      </c>
      <c r="AV308" s="13" t="s">
        <v>86</v>
      </c>
      <c r="AW308" s="13" t="s">
        <v>33</v>
      </c>
      <c r="AX308" s="13" t="s">
        <v>77</v>
      </c>
      <c r="AY308" s="239" t="s">
        <v>136</v>
      </c>
    </row>
    <row r="309" spans="1:65" s="2" customFormat="1" ht="16.5" customHeight="1">
      <c r="A309" s="37"/>
      <c r="B309" s="38"/>
      <c r="C309" s="214" t="s">
        <v>447</v>
      </c>
      <c r="D309" s="214" t="s">
        <v>138</v>
      </c>
      <c r="E309" s="215" t="s">
        <v>448</v>
      </c>
      <c r="F309" s="216" t="s">
        <v>449</v>
      </c>
      <c r="G309" s="217" t="s">
        <v>141</v>
      </c>
      <c r="H309" s="218">
        <v>10.853</v>
      </c>
      <c r="I309" s="219"/>
      <c r="J309" s="220">
        <f>ROUND(I309*H309,0)</f>
        <v>0</v>
      </c>
      <c r="K309" s="221"/>
      <c r="L309" s="43"/>
      <c r="M309" s="222" t="s">
        <v>1</v>
      </c>
      <c r="N309" s="223" t="s">
        <v>42</v>
      </c>
      <c r="O309" s="90"/>
      <c r="P309" s="224">
        <f>O309*H309</f>
        <v>0</v>
      </c>
      <c r="Q309" s="224">
        <v>0</v>
      </c>
      <c r="R309" s="224">
        <f>Q309*H309</f>
        <v>0</v>
      </c>
      <c r="S309" s="224">
        <v>0</v>
      </c>
      <c r="T309" s="225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26" t="s">
        <v>142</v>
      </c>
      <c r="AT309" s="226" t="s">
        <v>138</v>
      </c>
      <c r="AU309" s="226" t="s">
        <v>86</v>
      </c>
      <c r="AY309" s="16" t="s">
        <v>136</v>
      </c>
      <c r="BE309" s="227">
        <f>IF(N309="základní",J309,0)</f>
        <v>0</v>
      </c>
      <c r="BF309" s="227">
        <f>IF(N309="snížená",J309,0)</f>
        <v>0</v>
      </c>
      <c r="BG309" s="227">
        <f>IF(N309="zákl. přenesená",J309,0)</f>
        <v>0</v>
      </c>
      <c r="BH309" s="227">
        <f>IF(N309="sníž. přenesená",J309,0)</f>
        <v>0</v>
      </c>
      <c r="BI309" s="227">
        <f>IF(N309="nulová",J309,0)</f>
        <v>0</v>
      </c>
      <c r="BJ309" s="16" t="s">
        <v>8</v>
      </c>
      <c r="BK309" s="227">
        <f>ROUND(I309*H309,0)</f>
        <v>0</v>
      </c>
      <c r="BL309" s="16" t="s">
        <v>142</v>
      </c>
      <c r="BM309" s="226" t="s">
        <v>450</v>
      </c>
    </row>
    <row r="310" spans="1:65" s="2" customFormat="1" ht="24.15" customHeight="1">
      <c r="A310" s="37"/>
      <c r="B310" s="38"/>
      <c r="C310" s="214" t="s">
        <v>451</v>
      </c>
      <c r="D310" s="214" t="s">
        <v>138</v>
      </c>
      <c r="E310" s="215" t="s">
        <v>452</v>
      </c>
      <c r="F310" s="216" t="s">
        <v>453</v>
      </c>
      <c r="G310" s="217" t="s">
        <v>210</v>
      </c>
      <c r="H310" s="218">
        <v>0.144</v>
      </c>
      <c r="I310" s="219"/>
      <c r="J310" s="220">
        <f>ROUND(I310*H310,0)</f>
        <v>0</v>
      </c>
      <c r="K310" s="221"/>
      <c r="L310" s="43"/>
      <c r="M310" s="222" t="s">
        <v>1</v>
      </c>
      <c r="N310" s="223" t="s">
        <v>42</v>
      </c>
      <c r="O310" s="90"/>
      <c r="P310" s="224">
        <f>O310*H310</f>
        <v>0</v>
      </c>
      <c r="Q310" s="224">
        <v>1.05291</v>
      </c>
      <c r="R310" s="224">
        <f>Q310*H310</f>
        <v>0.15161903999999998</v>
      </c>
      <c r="S310" s="224">
        <v>0</v>
      </c>
      <c r="T310" s="225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26" t="s">
        <v>142</v>
      </c>
      <c r="AT310" s="226" t="s">
        <v>138</v>
      </c>
      <c r="AU310" s="226" t="s">
        <v>86</v>
      </c>
      <c r="AY310" s="16" t="s">
        <v>136</v>
      </c>
      <c r="BE310" s="227">
        <f>IF(N310="základní",J310,0)</f>
        <v>0</v>
      </c>
      <c r="BF310" s="227">
        <f>IF(N310="snížená",J310,0)</f>
        <v>0</v>
      </c>
      <c r="BG310" s="227">
        <f>IF(N310="zákl. přenesená",J310,0)</f>
        <v>0</v>
      </c>
      <c r="BH310" s="227">
        <f>IF(N310="sníž. přenesená",J310,0)</f>
        <v>0</v>
      </c>
      <c r="BI310" s="227">
        <f>IF(N310="nulová",J310,0)</f>
        <v>0</v>
      </c>
      <c r="BJ310" s="16" t="s">
        <v>8</v>
      </c>
      <c r="BK310" s="227">
        <f>ROUND(I310*H310,0)</f>
        <v>0</v>
      </c>
      <c r="BL310" s="16" t="s">
        <v>142</v>
      </c>
      <c r="BM310" s="226" t="s">
        <v>454</v>
      </c>
    </row>
    <row r="311" spans="1:51" s="13" customFormat="1" ht="12">
      <c r="A311" s="13"/>
      <c r="B311" s="228"/>
      <c r="C311" s="229"/>
      <c r="D311" s="230" t="s">
        <v>144</v>
      </c>
      <c r="E311" s="231" t="s">
        <v>1</v>
      </c>
      <c r="F311" s="232" t="s">
        <v>455</v>
      </c>
      <c r="G311" s="229"/>
      <c r="H311" s="233">
        <v>0.059</v>
      </c>
      <c r="I311" s="234"/>
      <c r="J311" s="229"/>
      <c r="K311" s="229"/>
      <c r="L311" s="235"/>
      <c r="M311" s="236"/>
      <c r="N311" s="237"/>
      <c r="O311" s="237"/>
      <c r="P311" s="237"/>
      <c r="Q311" s="237"/>
      <c r="R311" s="237"/>
      <c r="S311" s="237"/>
      <c r="T311" s="23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9" t="s">
        <v>144</v>
      </c>
      <c r="AU311" s="239" t="s">
        <v>86</v>
      </c>
      <c r="AV311" s="13" t="s">
        <v>86</v>
      </c>
      <c r="AW311" s="13" t="s">
        <v>33</v>
      </c>
      <c r="AX311" s="13" t="s">
        <v>77</v>
      </c>
      <c r="AY311" s="239" t="s">
        <v>136</v>
      </c>
    </row>
    <row r="312" spans="1:51" s="13" customFormat="1" ht="12">
      <c r="A312" s="13"/>
      <c r="B312" s="228"/>
      <c r="C312" s="229"/>
      <c r="D312" s="230" t="s">
        <v>144</v>
      </c>
      <c r="E312" s="231" t="s">
        <v>1</v>
      </c>
      <c r="F312" s="232" t="s">
        <v>456</v>
      </c>
      <c r="G312" s="229"/>
      <c r="H312" s="233">
        <v>0.085</v>
      </c>
      <c r="I312" s="234"/>
      <c r="J312" s="229"/>
      <c r="K312" s="229"/>
      <c r="L312" s="235"/>
      <c r="M312" s="236"/>
      <c r="N312" s="237"/>
      <c r="O312" s="237"/>
      <c r="P312" s="237"/>
      <c r="Q312" s="237"/>
      <c r="R312" s="237"/>
      <c r="S312" s="237"/>
      <c r="T312" s="238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9" t="s">
        <v>144</v>
      </c>
      <c r="AU312" s="239" t="s">
        <v>86</v>
      </c>
      <c r="AV312" s="13" t="s">
        <v>86</v>
      </c>
      <c r="AW312" s="13" t="s">
        <v>33</v>
      </c>
      <c r="AX312" s="13" t="s">
        <v>77</v>
      </c>
      <c r="AY312" s="239" t="s">
        <v>136</v>
      </c>
    </row>
    <row r="313" spans="1:65" s="2" customFormat="1" ht="24.15" customHeight="1">
      <c r="A313" s="37"/>
      <c r="B313" s="38"/>
      <c r="C313" s="214" t="s">
        <v>457</v>
      </c>
      <c r="D313" s="214" t="s">
        <v>138</v>
      </c>
      <c r="E313" s="215" t="s">
        <v>458</v>
      </c>
      <c r="F313" s="216" t="s">
        <v>459</v>
      </c>
      <c r="G313" s="217" t="s">
        <v>210</v>
      </c>
      <c r="H313" s="218">
        <v>2.386</v>
      </c>
      <c r="I313" s="219"/>
      <c r="J313" s="220">
        <f>ROUND(I313*H313,0)</f>
        <v>0</v>
      </c>
      <c r="K313" s="221"/>
      <c r="L313" s="43"/>
      <c r="M313" s="222" t="s">
        <v>1</v>
      </c>
      <c r="N313" s="223" t="s">
        <v>42</v>
      </c>
      <c r="O313" s="90"/>
      <c r="P313" s="224">
        <f>O313*H313</f>
        <v>0</v>
      </c>
      <c r="Q313" s="224">
        <v>0</v>
      </c>
      <c r="R313" s="224">
        <f>Q313*H313</f>
        <v>0</v>
      </c>
      <c r="S313" s="224">
        <v>0</v>
      </c>
      <c r="T313" s="225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226" t="s">
        <v>142</v>
      </c>
      <c r="AT313" s="226" t="s">
        <v>138</v>
      </c>
      <c r="AU313" s="226" t="s">
        <v>86</v>
      </c>
      <c r="AY313" s="16" t="s">
        <v>136</v>
      </c>
      <c r="BE313" s="227">
        <f>IF(N313="základní",J313,0)</f>
        <v>0</v>
      </c>
      <c r="BF313" s="227">
        <f>IF(N313="snížená",J313,0)</f>
        <v>0</v>
      </c>
      <c r="BG313" s="227">
        <f>IF(N313="zákl. přenesená",J313,0)</f>
        <v>0</v>
      </c>
      <c r="BH313" s="227">
        <f>IF(N313="sníž. přenesená",J313,0)</f>
        <v>0</v>
      </c>
      <c r="BI313" s="227">
        <f>IF(N313="nulová",J313,0)</f>
        <v>0</v>
      </c>
      <c r="BJ313" s="16" t="s">
        <v>8</v>
      </c>
      <c r="BK313" s="227">
        <f>ROUND(I313*H313,0)</f>
        <v>0</v>
      </c>
      <c r="BL313" s="16" t="s">
        <v>142</v>
      </c>
      <c r="BM313" s="226" t="s">
        <v>460</v>
      </c>
    </row>
    <row r="314" spans="1:51" s="13" customFormat="1" ht="12">
      <c r="A314" s="13"/>
      <c r="B314" s="228"/>
      <c r="C314" s="229"/>
      <c r="D314" s="230" t="s">
        <v>144</v>
      </c>
      <c r="E314" s="231" t="s">
        <v>1</v>
      </c>
      <c r="F314" s="232" t="s">
        <v>461</v>
      </c>
      <c r="G314" s="229"/>
      <c r="H314" s="233">
        <v>2.386</v>
      </c>
      <c r="I314" s="234"/>
      <c r="J314" s="229"/>
      <c r="K314" s="229"/>
      <c r="L314" s="235"/>
      <c r="M314" s="236"/>
      <c r="N314" s="237"/>
      <c r="O314" s="237"/>
      <c r="P314" s="237"/>
      <c r="Q314" s="237"/>
      <c r="R314" s="237"/>
      <c r="S314" s="237"/>
      <c r="T314" s="238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9" t="s">
        <v>144</v>
      </c>
      <c r="AU314" s="239" t="s">
        <v>86</v>
      </c>
      <c r="AV314" s="13" t="s">
        <v>86</v>
      </c>
      <c r="AW314" s="13" t="s">
        <v>33</v>
      </c>
      <c r="AX314" s="13" t="s">
        <v>77</v>
      </c>
      <c r="AY314" s="239" t="s">
        <v>136</v>
      </c>
    </row>
    <row r="315" spans="1:65" s="2" customFormat="1" ht="16.5" customHeight="1">
      <c r="A315" s="37"/>
      <c r="B315" s="38"/>
      <c r="C315" s="240" t="s">
        <v>462</v>
      </c>
      <c r="D315" s="240" t="s">
        <v>227</v>
      </c>
      <c r="E315" s="241" t="s">
        <v>463</v>
      </c>
      <c r="F315" s="242" t="s">
        <v>464</v>
      </c>
      <c r="G315" s="243" t="s">
        <v>210</v>
      </c>
      <c r="H315" s="244">
        <v>2.386</v>
      </c>
      <c r="I315" s="245"/>
      <c r="J315" s="246">
        <f>ROUND(I315*H315,0)</f>
        <v>0</v>
      </c>
      <c r="K315" s="247"/>
      <c r="L315" s="248"/>
      <c r="M315" s="249" t="s">
        <v>1</v>
      </c>
      <c r="N315" s="250" t="s">
        <v>42</v>
      </c>
      <c r="O315" s="90"/>
      <c r="P315" s="224">
        <f>O315*H315</f>
        <v>0</v>
      </c>
      <c r="Q315" s="224">
        <v>0</v>
      </c>
      <c r="R315" s="224">
        <f>Q315*H315</f>
        <v>0</v>
      </c>
      <c r="S315" s="224">
        <v>0</v>
      </c>
      <c r="T315" s="225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26" t="s">
        <v>465</v>
      </c>
      <c r="AT315" s="226" t="s">
        <v>227</v>
      </c>
      <c r="AU315" s="226" t="s">
        <v>86</v>
      </c>
      <c r="AY315" s="16" t="s">
        <v>136</v>
      </c>
      <c r="BE315" s="227">
        <f>IF(N315="základní",J315,0)</f>
        <v>0</v>
      </c>
      <c r="BF315" s="227">
        <f>IF(N315="snížená",J315,0)</f>
        <v>0</v>
      </c>
      <c r="BG315" s="227">
        <f>IF(N315="zákl. přenesená",J315,0)</f>
        <v>0</v>
      </c>
      <c r="BH315" s="227">
        <f>IF(N315="sníž. přenesená",J315,0)</f>
        <v>0</v>
      </c>
      <c r="BI315" s="227">
        <f>IF(N315="nulová",J315,0)</f>
        <v>0</v>
      </c>
      <c r="BJ315" s="16" t="s">
        <v>8</v>
      </c>
      <c r="BK315" s="227">
        <f>ROUND(I315*H315,0)</f>
        <v>0</v>
      </c>
      <c r="BL315" s="16" t="s">
        <v>466</v>
      </c>
      <c r="BM315" s="226" t="s">
        <v>467</v>
      </c>
    </row>
    <row r="316" spans="1:65" s="2" customFormat="1" ht="24.15" customHeight="1">
      <c r="A316" s="37"/>
      <c r="B316" s="38"/>
      <c r="C316" s="214" t="s">
        <v>468</v>
      </c>
      <c r="D316" s="214" t="s">
        <v>138</v>
      </c>
      <c r="E316" s="215" t="s">
        <v>469</v>
      </c>
      <c r="F316" s="216" t="s">
        <v>470</v>
      </c>
      <c r="G316" s="217" t="s">
        <v>152</v>
      </c>
      <c r="H316" s="218">
        <v>2.4</v>
      </c>
      <c r="I316" s="219"/>
      <c r="J316" s="220">
        <f>ROUND(I316*H316,0)</f>
        <v>0</v>
      </c>
      <c r="K316" s="221"/>
      <c r="L316" s="43"/>
      <c r="M316" s="222" t="s">
        <v>1</v>
      </c>
      <c r="N316" s="223" t="s">
        <v>42</v>
      </c>
      <c r="O316" s="90"/>
      <c r="P316" s="224">
        <f>O316*H316</f>
        <v>0</v>
      </c>
      <c r="Q316" s="224">
        <v>0</v>
      </c>
      <c r="R316" s="224">
        <f>Q316*H316</f>
        <v>0</v>
      </c>
      <c r="S316" s="224">
        <v>0</v>
      </c>
      <c r="T316" s="225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26" t="s">
        <v>142</v>
      </c>
      <c r="AT316" s="226" t="s">
        <v>138</v>
      </c>
      <c r="AU316" s="226" t="s">
        <v>86</v>
      </c>
      <c r="AY316" s="16" t="s">
        <v>136</v>
      </c>
      <c r="BE316" s="227">
        <f>IF(N316="základní",J316,0)</f>
        <v>0</v>
      </c>
      <c r="BF316" s="227">
        <f>IF(N316="snížená",J316,0)</f>
        <v>0</v>
      </c>
      <c r="BG316" s="227">
        <f>IF(N316="zákl. přenesená",J316,0)</f>
        <v>0</v>
      </c>
      <c r="BH316" s="227">
        <f>IF(N316="sníž. přenesená",J316,0)</f>
        <v>0</v>
      </c>
      <c r="BI316" s="227">
        <f>IF(N316="nulová",J316,0)</f>
        <v>0</v>
      </c>
      <c r="BJ316" s="16" t="s">
        <v>8</v>
      </c>
      <c r="BK316" s="227">
        <f>ROUND(I316*H316,0)</f>
        <v>0</v>
      </c>
      <c r="BL316" s="16" t="s">
        <v>142</v>
      </c>
      <c r="BM316" s="226" t="s">
        <v>471</v>
      </c>
    </row>
    <row r="317" spans="1:51" s="13" customFormat="1" ht="12">
      <c r="A317" s="13"/>
      <c r="B317" s="228"/>
      <c r="C317" s="229"/>
      <c r="D317" s="230" t="s">
        <v>144</v>
      </c>
      <c r="E317" s="231" t="s">
        <v>1</v>
      </c>
      <c r="F317" s="232" t="s">
        <v>472</v>
      </c>
      <c r="G317" s="229"/>
      <c r="H317" s="233">
        <v>2.4</v>
      </c>
      <c r="I317" s="234"/>
      <c r="J317" s="229"/>
      <c r="K317" s="229"/>
      <c r="L317" s="235"/>
      <c r="M317" s="236"/>
      <c r="N317" s="237"/>
      <c r="O317" s="237"/>
      <c r="P317" s="237"/>
      <c r="Q317" s="237"/>
      <c r="R317" s="237"/>
      <c r="S317" s="237"/>
      <c r="T317" s="238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9" t="s">
        <v>144</v>
      </c>
      <c r="AU317" s="239" t="s">
        <v>86</v>
      </c>
      <c r="AV317" s="13" t="s">
        <v>86</v>
      </c>
      <c r="AW317" s="13" t="s">
        <v>33</v>
      </c>
      <c r="AX317" s="13" t="s">
        <v>77</v>
      </c>
      <c r="AY317" s="239" t="s">
        <v>136</v>
      </c>
    </row>
    <row r="318" spans="1:65" s="2" customFormat="1" ht="24.15" customHeight="1">
      <c r="A318" s="37"/>
      <c r="B318" s="38"/>
      <c r="C318" s="214" t="s">
        <v>473</v>
      </c>
      <c r="D318" s="214" t="s">
        <v>138</v>
      </c>
      <c r="E318" s="215" t="s">
        <v>474</v>
      </c>
      <c r="F318" s="216" t="s">
        <v>475</v>
      </c>
      <c r="G318" s="217" t="s">
        <v>152</v>
      </c>
      <c r="H318" s="218">
        <v>0.156</v>
      </c>
      <c r="I318" s="219"/>
      <c r="J318" s="220">
        <f>ROUND(I318*H318,0)</f>
        <v>0</v>
      </c>
      <c r="K318" s="221"/>
      <c r="L318" s="43"/>
      <c r="M318" s="222" t="s">
        <v>1</v>
      </c>
      <c r="N318" s="223" t="s">
        <v>42</v>
      </c>
      <c r="O318" s="90"/>
      <c r="P318" s="224">
        <f>O318*H318</f>
        <v>0</v>
      </c>
      <c r="Q318" s="224">
        <v>0</v>
      </c>
      <c r="R318" s="224">
        <f>Q318*H318</f>
        <v>0</v>
      </c>
      <c r="S318" s="224">
        <v>0</v>
      </c>
      <c r="T318" s="225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26" t="s">
        <v>142</v>
      </c>
      <c r="AT318" s="226" t="s">
        <v>138</v>
      </c>
      <c r="AU318" s="226" t="s">
        <v>86</v>
      </c>
      <c r="AY318" s="16" t="s">
        <v>136</v>
      </c>
      <c r="BE318" s="227">
        <f>IF(N318="základní",J318,0)</f>
        <v>0</v>
      </c>
      <c r="BF318" s="227">
        <f>IF(N318="snížená",J318,0)</f>
        <v>0</v>
      </c>
      <c r="BG318" s="227">
        <f>IF(N318="zákl. přenesená",J318,0)</f>
        <v>0</v>
      </c>
      <c r="BH318" s="227">
        <f>IF(N318="sníž. přenesená",J318,0)</f>
        <v>0</v>
      </c>
      <c r="BI318" s="227">
        <f>IF(N318="nulová",J318,0)</f>
        <v>0</v>
      </c>
      <c r="BJ318" s="16" t="s">
        <v>8</v>
      </c>
      <c r="BK318" s="227">
        <f>ROUND(I318*H318,0)</f>
        <v>0</v>
      </c>
      <c r="BL318" s="16" t="s">
        <v>142</v>
      </c>
      <c r="BM318" s="226" t="s">
        <v>476</v>
      </c>
    </row>
    <row r="319" spans="1:51" s="13" customFormat="1" ht="12">
      <c r="A319" s="13"/>
      <c r="B319" s="228"/>
      <c r="C319" s="229"/>
      <c r="D319" s="230" t="s">
        <v>144</v>
      </c>
      <c r="E319" s="231" t="s">
        <v>1</v>
      </c>
      <c r="F319" s="232" t="s">
        <v>477</v>
      </c>
      <c r="G319" s="229"/>
      <c r="H319" s="233">
        <v>0.156</v>
      </c>
      <c r="I319" s="234"/>
      <c r="J319" s="229"/>
      <c r="K319" s="229"/>
      <c r="L319" s="235"/>
      <c r="M319" s="236"/>
      <c r="N319" s="237"/>
      <c r="O319" s="237"/>
      <c r="P319" s="237"/>
      <c r="Q319" s="237"/>
      <c r="R319" s="237"/>
      <c r="S319" s="237"/>
      <c r="T319" s="23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9" t="s">
        <v>144</v>
      </c>
      <c r="AU319" s="239" t="s">
        <v>86</v>
      </c>
      <c r="AV319" s="13" t="s">
        <v>86</v>
      </c>
      <c r="AW319" s="13" t="s">
        <v>33</v>
      </c>
      <c r="AX319" s="13" t="s">
        <v>77</v>
      </c>
      <c r="AY319" s="239" t="s">
        <v>136</v>
      </c>
    </row>
    <row r="320" spans="1:65" s="2" customFormat="1" ht="24.15" customHeight="1">
      <c r="A320" s="37"/>
      <c r="B320" s="38"/>
      <c r="C320" s="214" t="s">
        <v>478</v>
      </c>
      <c r="D320" s="214" t="s">
        <v>138</v>
      </c>
      <c r="E320" s="215" t="s">
        <v>479</v>
      </c>
      <c r="F320" s="216" t="s">
        <v>480</v>
      </c>
      <c r="G320" s="217" t="s">
        <v>152</v>
      </c>
      <c r="H320" s="218">
        <v>0.144</v>
      </c>
      <c r="I320" s="219"/>
      <c r="J320" s="220">
        <f>ROUND(I320*H320,0)</f>
        <v>0</v>
      </c>
      <c r="K320" s="221"/>
      <c r="L320" s="43"/>
      <c r="M320" s="222" t="s">
        <v>1</v>
      </c>
      <c r="N320" s="223" t="s">
        <v>42</v>
      </c>
      <c r="O320" s="90"/>
      <c r="P320" s="224">
        <f>O320*H320</f>
        <v>0</v>
      </c>
      <c r="Q320" s="224">
        <v>0</v>
      </c>
      <c r="R320" s="224">
        <f>Q320*H320</f>
        <v>0</v>
      </c>
      <c r="S320" s="224">
        <v>0</v>
      </c>
      <c r="T320" s="225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26" t="s">
        <v>142</v>
      </c>
      <c r="AT320" s="226" t="s">
        <v>138</v>
      </c>
      <c r="AU320" s="226" t="s">
        <v>86</v>
      </c>
      <c r="AY320" s="16" t="s">
        <v>136</v>
      </c>
      <c r="BE320" s="227">
        <f>IF(N320="základní",J320,0)</f>
        <v>0</v>
      </c>
      <c r="BF320" s="227">
        <f>IF(N320="snížená",J320,0)</f>
        <v>0</v>
      </c>
      <c r="BG320" s="227">
        <f>IF(N320="zákl. přenesená",J320,0)</f>
        <v>0</v>
      </c>
      <c r="BH320" s="227">
        <f>IF(N320="sníž. přenesená",J320,0)</f>
        <v>0</v>
      </c>
      <c r="BI320" s="227">
        <f>IF(N320="nulová",J320,0)</f>
        <v>0</v>
      </c>
      <c r="BJ320" s="16" t="s">
        <v>8</v>
      </c>
      <c r="BK320" s="227">
        <f>ROUND(I320*H320,0)</f>
        <v>0</v>
      </c>
      <c r="BL320" s="16" t="s">
        <v>142</v>
      </c>
      <c r="BM320" s="226" t="s">
        <v>481</v>
      </c>
    </row>
    <row r="321" spans="1:51" s="13" customFormat="1" ht="12">
      <c r="A321" s="13"/>
      <c r="B321" s="228"/>
      <c r="C321" s="229"/>
      <c r="D321" s="230" t="s">
        <v>144</v>
      </c>
      <c r="E321" s="231" t="s">
        <v>1</v>
      </c>
      <c r="F321" s="232" t="s">
        <v>482</v>
      </c>
      <c r="G321" s="229"/>
      <c r="H321" s="233">
        <v>0.144</v>
      </c>
      <c r="I321" s="234"/>
      <c r="J321" s="229"/>
      <c r="K321" s="229"/>
      <c r="L321" s="235"/>
      <c r="M321" s="236"/>
      <c r="N321" s="237"/>
      <c r="O321" s="237"/>
      <c r="P321" s="237"/>
      <c r="Q321" s="237"/>
      <c r="R321" s="237"/>
      <c r="S321" s="237"/>
      <c r="T321" s="238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9" t="s">
        <v>144</v>
      </c>
      <c r="AU321" s="239" t="s">
        <v>86</v>
      </c>
      <c r="AV321" s="13" t="s">
        <v>86</v>
      </c>
      <c r="AW321" s="13" t="s">
        <v>33</v>
      </c>
      <c r="AX321" s="13" t="s">
        <v>77</v>
      </c>
      <c r="AY321" s="239" t="s">
        <v>136</v>
      </c>
    </row>
    <row r="322" spans="1:65" s="2" customFormat="1" ht="16.5" customHeight="1">
      <c r="A322" s="37"/>
      <c r="B322" s="38"/>
      <c r="C322" s="214" t="s">
        <v>483</v>
      </c>
      <c r="D322" s="214" t="s">
        <v>138</v>
      </c>
      <c r="E322" s="215" t="s">
        <v>484</v>
      </c>
      <c r="F322" s="216" t="s">
        <v>485</v>
      </c>
      <c r="G322" s="217" t="s">
        <v>141</v>
      </c>
      <c r="H322" s="218">
        <v>0.84</v>
      </c>
      <c r="I322" s="219"/>
      <c r="J322" s="220">
        <f>ROUND(I322*H322,0)</f>
        <v>0</v>
      </c>
      <c r="K322" s="221"/>
      <c r="L322" s="43"/>
      <c r="M322" s="222" t="s">
        <v>1</v>
      </c>
      <c r="N322" s="223" t="s">
        <v>42</v>
      </c>
      <c r="O322" s="90"/>
      <c r="P322" s="224">
        <f>O322*H322</f>
        <v>0</v>
      </c>
      <c r="Q322" s="224">
        <v>0.00639</v>
      </c>
      <c r="R322" s="224">
        <f>Q322*H322</f>
        <v>0.005367599999999999</v>
      </c>
      <c r="S322" s="224">
        <v>0</v>
      </c>
      <c r="T322" s="225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26" t="s">
        <v>142</v>
      </c>
      <c r="AT322" s="226" t="s">
        <v>138</v>
      </c>
      <c r="AU322" s="226" t="s">
        <v>86</v>
      </c>
      <c r="AY322" s="16" t="s">
        <v>136</v>
      </c>
      <c r="BE322" s="227">
        <f>IF(N322="základní",J322,0)</f>
        <v>0</v>
      </c>
      <c r="BF322" s="227">
        <f>IF(N322="snížená",J322,0)</f>
        <v>0</v>
      </c>
      <c r="BG322" s="227">
        <f>IF(N322="zákl. přenesená",J322,0)</f>
        <v>0</v>
      </c>
      <c r="BH322" s="227">
        <f>IF(N322="sníž. přenesená",J322,0)</f>
        <v>0</v>
      </c>
      <c r="BI322" s="227">
        <f>IF(N322="nulová",J322,0)</f>
        <v>0</v>
      </c>
      <c r="BJ322" s="16" t="s">
        <v>8</v>
      </c>
      <c r="BK322" s="227">
        <f>ROUND(I322*H322,0)</f>
        <v>0</v>
      </c>
      <c r="BL322" s="16" t="s">
        <v>142</v>
      </c>
      <c r="BM322" s="226" t="s">
        <v>486</v>
      </c>
    </row>
    <row r="323" spans="1:51" s="13" customFormat="1" ht="12">
      <c r="A323" s="13"/>
      <c r="B323" s="228"/>
      <c r="C323" s="229"/>
      <c r="D323" s="230" t="s">
        <v>144</v>
      </c>
      <c r="E323" s="231" t="s">
        <v>1</v>
      </c>
      <c r="F323" s="232" t="s">
        <v>487</v>
      </c>
      <c r="G323" s="229"/>
      <c r="H323" s="233">
        <v>0.84</v>
      </c>
      <c r="I323" s="234"/>
      <c r="J323" s="229"/>
      <c r="K323" s="229"/>
      <c r="L323" s="235"/>
      <c r="M323" s="236"/>
      <c r="N323" s="237"/>
      <c r="O323" s="237"/>
      <c r="P323" s="237"/>
      <c r="Q323" s="237"/>
      <c r="R323" s="237"/>
      <c r="S323" s="237"/>
      <c r="T323" s="238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9" t="s">
        <v>144</v>
      </c>
      <c r="AU323" s="239" t="s">
        <v>86</v>
      </c>
      <c r="AV323" s="13" t="s">
        <v>86</v>
      </c>
      <c r="AW323" s="13" t="s">
        <v>33</v>
      </c>
      <c r="AX323" s="13" t="s">
        <v>77</v>
      </c>
      <c r="AY323" s="239" t="s">
        <v>136</v>
      </c>
    </row>
    <row r="324" spans="1:63" s="12" customFormat="1" ht="22.8" customHeight="1">
      <c r="A324" s="12"/>
      <c r="B324" s="198"/>
      <c r="C324" s="199"/>
      <c r="D324" s="200" t="s">
        <v>76</v>
      </c>
      <c r="E324" s="212" t="s">
        <v>171</v>
      </c>
      <c r="F324" s="212" t="s">
        <v>488</v>
      </c>
      <c r="G324" s="199"/>
      <c r="H324" s="199"/>
      <c r="I324" s="202"/>
      <c r="J324" s="213">
        <f>BK324</f>
        <v>0</v>
      </c>
      <c r="K324" s="199"/>
      <c r="L324" s="204"/>
      <c r="M324" s="205"/>
      <c r="N324" s="206"/>
      <c r="O324" s="206"/>
      <c r="P324" s="207">
        <f>SUM(P325:P333)</f>
        <v>0</v>
      </c>
      <c r="Q324" s="206"/>
      <c r="R324" s="207">
        <f>SUM(R325:R333)</f>
        <v>0</v>
      </c>
      <c r="S324" s="206"/>
      <c r="T324" s="208">
        <f>SUM(T325:T333)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09" t="s">
        <v>8</v>
      </c>
      <c r="AT324" s="210" t="s">
        <v>76</v>
      </c>
      <c r="AU324" s="210" t="s">
        <v>8</v>
      </c>
      <c r="AY324" s="209" t="s">
        <v>136</v>
      </c>
      <c r="BK324" s="211">
        <f>SUM(BK325:BK333)</f>
        <v>0</v>
      </c>
    </row>
    <row r="325" spans="1:65" s="2" customFormat="1" ht="24.15" customHeight="1">
      <c r="A325" s="37"/>
      <c r="B325" s="38"/>
      <c r="C325" s="214" t="s">
        <v>489</v>
      </c>
      <c r="D325" s="214" t="s">
        <v>138</v>
      </c>
      <c r="E325" s="215" t="s">
        <v>490</v>
      </c>
      <c r="F325" s="216" t="s">
        <v>491</v>
      </c>
      <c r="G325" s="217" t="s">
        <v>141</v>
      </c>
      <c r="H325" s="218">
        <v>130.539</v>
      </c>
      <c r="I325" s="219"/>
      <c r="J325" s="220">
        <f>ROUND(I325*H325,0)</f>
        <v>0</v>
      </c>
      <c r="K325" s="221"/>
      <c r="L325" s="43"/>
      <c r="M325" s="222" t="s">
        <v>1</v>
      </c>
      <c r="N325" s="223" t="s">
        <v>42</v>
      </c>
      <c r="O325" s="90"/>
      <c r="P325" s="224">
        <f>O325*H325</f>
        <v>0</v>
      </c>
      <c r="Q325" s="224">
        <v>0</v>
      </c>
      <c r="R325" s="224">
        <f>Q325*H325</f>
        <v>0</v>
      </c>
      <c r="S325" s="224">
        <v>0</v>
      </c>
      <c r="T325" s="225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26" t="s">
        <v>142</v>
      </c>
      <c r="AT325" s="226" t="s">
        <v>138</v>
      </c>
      <c r="AU325" s="226" t="s">
        <v>86</v>
      </c>
      <c r="AY325" s="16" t="s">
        <v>136</v>
      </c>
      <c r="BE325" s="227">
        <f>IF(N325="základní",J325,0)</f>
        <v>0</v>
      </c>
      <c r="BF325" s="227">
        <f>IF(N325="snížená",J325,0)</f>
        <v>0</v>
      </c>
      <c r="BG325" s="227">
        <f>IF(N325="zákl. přenesená",J325,0)</f>
        <v>0</v>
      </c>
      <c r="BH325" s="227">
        <f>IF(N325="sníž. přenesená",J325,0)</f>
        <v>0</v>
      </c>
      <c r="BI325" s="227">
        <f>IF(N325="nulová",J325,0)</f>
        <v>0</v>
      </c>
      <c r="BJ325" s="16" t="s">
        <v>8</v>
      </c>
      <c r="BK325" s="227">
        <f>ROUND(I325*H325,0)</f>
        <v>0</v>
      </c>
      <c r="BL325" s="16" t="s">
        <v>142</v>
      </c>
      <c r="BM325" s="226" t="s">
        <v>492</v>
      </c>
    </row>
    <row r="326" spans="1:51" s="13" customFormat="1" ht="12">
      <c r="A326" s="13"/>
      <c r="B326" s="228"/>
      <c r="C326" s="229"/>
      <c r="D326" s="230" t="s">
        <v>144</v>
      </c>
      <c r="E326" s="231" t="s">
        <v>1</v>
      </c>
      <c r="F326" s="232" t="s">
        <v>493</v>
      </c>
      <c r="G326" s="229"/>
      <c r="H326" s="233">
        <v>100</v>
      </c>
      <c r="I326" s="234"/>
      <c r="J326" s="229"/>
      <c r="K326" s="229"/>
      <c r="L326" s="235"/>
      <c r="M326" s="236"/>
      <c r="N326" s="237"/>
      <c r="O326" s="237"/>
      <c r="P326" s="237"/>
      <c r="Q326" s="237"/>
      <c r="R326" s="237"/>
      <c r="S326" s="237"/>
      <c r="T326" s="23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9" t="s">
        <v>144</v>
      </c>
      <c r="AU326" s="239" t="s">
        <v>86</v>
      </c>
      <c r="AV326" s="13" t="s">
        <v>86</v>
      </c>
      <c r="AW326" s="13" t="s">
        <v>33</v>
      </c>
      <c r="AX326" s="13" t="s">
        <v>77</v>
      </c>
      <c r="AY326" s="239" t="s">
        <v>136</v>
      </c>
    </row>
    <row r="327" spans="1:51" s="13" customFormat="1" ht="12">
      <c r="A327" s="13"/>
      <c r="B327" s="228"/>
      <c r="C327" s="229"/>
      <c r="D327" s="230" t="s">
        <v>144</v>
      </c>
      <c r="E327" s="231" t="s">
        <v>1</v>
      </c>
      <c r="F327" s="232" t="s">
        <v>494</v>
      </c>
      <c r="G327" s="229"/>
      <c r="H327" s="233">
        <v>30.539</v>
      </c>
      <c r="I327" s="234"/>
      <c r="J327" s="229"/>
      <c r="K327" s="229"/>
      <c r="L327" s="235"/>
      <c r="M327" s="236"/>
      <c r="N327" s="237"/>
      <c r="O327" s="237"/>
      <c r="P327" s="237"/>
      <c r="Q327" s="237"/>
      <c r="R327" s="237"/>
      <c r="S327" s="237"/>
      <c r="T327" s="238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9" t="s">
        <v>144</v>
      </c>
      <c r="AU327" s="239" t="s">
        <v>86</v>
      </c>
      <c r="AV327" s="13" t="s">
        <v>86</v>
      </c>
      <c r="AW327" s="13" t="s">
        <v>33</v>
      </c>
      <c r="AX327" s="13" t="s">
        <v>77</v>
      </c>
      <c r="AY327" s="239" t="s">
        <v>136</v>
      </c>
    </row>
    <row r="328" spans="1:65" s="2" customFormat="1" ht="33" customHeight="1">
      <c r="A328" s="37"/>
      <c r="B328" s="38"/>
      <c r="C328" s="214" t="s">
        <v>495</v>
      </c>
      <c r="D328" s="214" t="s">
        <v>138</v>
      </c>
      <c r="E328" s="215" t="s">
        <v>496</v>
      </c>
      <c r="F328" s="216" t="s">
        <v>497</v>
      </c>
      <c r="G328" s="217" t="s">
        <v>141</v>
      </c>
      <c r="H328" s="218">
        <v>100</v>
      </c>
      <c r="I328" s="219"/>
      <c r="J328" s="220">
        <f>ROUND(I328*H328,0)</f>
        <v>0</v>
      </c>
      <c r="K328" s="221"/>
      <c r="L328" s="43"/>
      <c r="M328" s="222" t="s">
        <v>1</v>
      </c>
      <c r="N328" s="223" t="s">
        <v>42</v>
      </c>
      <c r="O328" s="90"/>
      <c r="P328" s="224">
        <f>O328*H328</f>
        <v>0</v>
      </c>
      <c r="Q328" s="224">
        <v>0</v>
      </c>
      <c r="R328" s="224">
        <f>Q328*H328</f>
        <v>0</v>
      </c>
      <c r="S328" s="224">
        <v>0</v>
      </c>
      <c r="T328" s="225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26" t="s">
        <v>142</v>
      </c>
      <c r="AT328" s="226" t="s">
        <v>138</v>
      </c>
      <c r="AU328" s="226" t="s">
        <v>86</v>
      </c>
      <c r="AY328" s="16" t="s">
        <v>136</v>
      </c>
      <c r="BE328" s="227">
        <f>IF(N328="základní",J328,0)</f>
        <v>0</v>
      </c>
      <c r="BF328" s="227">
        <f>IF(N328="snížená",J328,0)</f>
        <v>0</v>
      </c>
      <c r="BG328" s="227">
        <f>IF(N328="zákl. přenesená",J328,0)</f>
        <v>0</v>
      </c>
      <c r="BH328" s="227">
        <f>IF(N328="sníž. přenesená",J328,0)</f>
        <v>0</v>
      </c>
      <c r="BI328" s="227">
        <f>IF(N328="nulová",J328,0)</f>
        <v>0</v>
      </c>
      <c r="BJ328" s="16" t="s">
        <v>8</v>
      </c>
      <c r="BK328" s="227">
        <f>ROUND(I328*H328,0)</f>
        <v>0</v>
      </c>
      <c r="BL328" s="16" t="s">
        <v>142</v>
      </c>
      <c r="BM328" s="226" t="s">
        <v>498</v>
      </c>
    </row>
    <row r="329" spans="1:51" s="13" customFormat="1" ht="12">
      <c r="A329" s="13"/>
      <c r="B329" s="228"/>
      <c r="C329" s="229"/>
      <c r="D329" s="230" t="s">
        <v>144</v>
      </c>
      <c r="E329" s="231" t="s">
        <v>1</v>
      </c>
      <c r="F329" s="232" t="s">
        <v>493</v>
      </c>
      <c r="G329" s="229"/>
      <c r="H329" s="233">
        <v>100</v>
      </c>
      <c r="I329" s="234"/>
      <c r="J329" s="229"/>
      <c r="K329" s="229"/>
      <c r="L329" s="235"/>
      <c r="M329" s="236"/>
      <c r="N329" s="237"/>
      <c r="O329" s="237"/>
      <c r="P329" s="237"/>
      <c r="Q329" s="237"/>
      <c r="R329" s="237"/>
      <c r="S329" s="237"/>
      <c r="T329" s="238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9" t="s">
        <v>144</v>
      </c>
      <c r="AU329" s="239" t="s">
        <v>86</v>
      </c>
      <c r="AV329" s="13" t="s">
        <v>86</v>
      </c>
      <c r="AW329" s="13" t="s">
        <v>33</v>
      </c>
      <c r="AX329" s="13" t="s">
        <v>77</v>
      </c>
      <c r="AY329" s="239" t="s">
        <v>136</v>
      </c>
    </row>
    <row r="330" spans="1:65" s="2" customFormat="1" ht="21.75" customHeight="1">
      <c r="A330" s="37"/>
      <c r="B330" s="38"/>
      <c r="C330" s="214" t="s">
        <v>499</v>
      </c>
      <c r="D330" s="214" t="s">
        <v>138</v>
      </c>
      <c r="E330" s="215" t="s">
        <v>500</v>
      </c>
      <c r="F330" s="216" t="s">
        <v>501</v>
      </c>
      <c r="G330" s="217" t="s">
        <v>141</v>
      </c>
      <c r="H330" s="218">
        <v>100</v>
      </c>
      <c r="I330" s="219"/>
      <c r="J330" s="220">
        <f>ROUND(I330*H330,0)</f>
        <v>0</v>
      </c>
      <c r="K330" s="221"/>
      <c r="L330" s="43"/>
      <c r="M330" s="222" t="s">
        <v>1</v>
      </c>
      <c r="N330" s="223" t="s">
        <v>42</v>
      </c>
      <c r="O330" s="90"/>
      <c r="P330" s="224">
        <f>O330*H330</f>
        <v>0</v>
      </c>
      <c r="Q330" s="224">
        <v>0</v>
      </c>
      <c r="R330" s="224">
        <f>Q330*H330</f>
        <v>0</v>
      </c>
      <c r="S330" s="224">
        <v>0</v>
      </c>
      <c r="T330" s="225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226" t="s">
        <v>142</v>
      </c>
      <c r="AT330" s="226" t="s">
        <v>138</v>
      </c>
      <c r="AU330" s="226" t="s">
        <v>86</v>
      </c>
      <c r="AY330" s="16" t="s">
        <v>136</v>
      </c>
      <c r="BE330" s="227">
        <f>IF(N330="základní",J330,0)</f>
        <v>0</v>
      </c>
      <c r="BF330" s="227">
        <f>IF(N330="snížená",J330,0)</f>
        <v>0</v>
      </c>
      <c r="BG330" s="227">
        <f>IF(N330="zákl. přenesená",J330,0)</f>
        <v>0</v>
      </c>
      <c r="BH330" s="227">
        <f>IF(N330="sníž. přenesená",J330,0)</f>
        <v>0</v>
      </c>
      <c r="BI330" s="227">
        <f>IF(N330="nulová",J330,0)</f>
        <v>0</v>
      </c>
      <c r="BJ330" s="16" t="s">
        <v>8</v>
      </c>
      <c r="BK330" s="227">
        <f>ROUND(I330*H330,0)</f>
        <v>0</v>
      </c>
      <c r="BL330" s="16" t="s">
        <v>142</v>
      </c>
      <c r="BM330" s="226" t="s">
        <v>502</v>
      </c>
    </row>
    <row r="331" spans="1:51" s="13" customFormat="1" ht="12">
      <c r="A331" s="13"/>
      <c r="B331" s="228"/>
      <c r="C331" s="229"/>
      <c r="D331" s="230" t="s">
        <v>144</v>
      </c>
      <c r="E331" s="231" t="s">
        <v>1</v>
      </c>
      <c r="F331" s="232" t="s">
        <v>493</v>
      </c>
      <c r="G331" s="229"/>
      <c r="H331" s="233">
        <v>100</v>
      </c>
      <c r="I331" s="234"/>
      <c r="J331" s="229"/>
      <c r="K331" s="229"/>
      <c r="L331" s="235"/>
      <c r="M331" s="236"/>
      <c r="N331" s="237"/>
      <c r="O331" s="237"/>
      <c r="P331" s="237"/>
      <c r="Q331" s="237"/>
      <c r="R331" s="237"/>
      <c r="S331" s="237"/>
      <c r="T331" s="238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9" t="s">
        <v>144</v>
      </c>
      <c r="AU331" s="239" t="s">
        <v>86</v>
      </c>
      <c r="AV331" s="13" t="s">
        <v>86</v>
      </c>
      <c r="AW331" s="13" t="s">
        <v>33</v>
      </c>
      <c r="AX331" s="13" t="s">
        <v>77</v>
      </c>
      <c r="AY331" s="239" t="s">
        <v>136</v>
      </c>
    </row>
    <row r="332" spans="1:65" s="2" customFormat="1" ht="33" customHeight="1">
      <c r="A332" s="37"/>
      <c r="B332" s="38"/>
      <c r="C332" s="214" t="s">
        <v>503</v>
      </c>
      <c r="D332" s="214" t="s">
        <v>138</v>
      </c>
      <c r="E332" s="215" t="s">
        <v>504</v>
      </c>
      <c r="F332" s="216" t="s">
        <v>505</v>
      </c>
      <c r="G332" s="217" t="s">
        <v>141</v>
      </c>
      <c r="H332" s="218">
        <v>100</v>
      </c>
      <c r="I332" s="219"/>
      <c r="J332" s="220">
        <f>ROUND(I332*H332,0)</f>
        <v>0</v>
      </c>
      <c r="K332" s="221"/>
      <c r="L332" s="43"/>
      <c r="M332" s="222" t="s">
        <v>1</v>
      </c>
      <c r="N332" s="223" t="s">
        <v>42</v>
      </c>
      <c r="O332" s="90"/>
      <c r="P332" s="224">
        <f>O332*H332</f>
        <v>0</v>
      </c>
      <c r="Q332" s="224">
        <v>0</v>
      </c>
      <c r="R332" s="224">
        <f>Q332*H332</f>
        <v>0</v>
      </c>
      <c r="S332" s="224">
        <v>0</v>
      </c>
      <c r="T332" s="225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26" t="s">
        <v>142</v>
      </c>
      <c r="AT332" s="226" t="s">
        <v>138</v>
      </c>
      <c r="AU332" s="226" t="s">
        <v>86</v>
      </c>
      <c r="AY332" s="16" t="s">
        <v>136</v>
      </c>
      <c r="BE332" s="227">
        <f>IF(N332="základní",J332,0)</f>
        <v>0</v>
      </c>
      <c r="BF332" s="227">
        <f>IF(N332="snížená",J332,0)</f>
        <v>0</v>
      </c>
      <c r="BG332" s="227">
        <f>IF(N332="zákl. přenesená",J332,0)</f>
        <v>0</v>
      </c>
      <c r="BH332" s="227">
        <f>IF(N332="sníž. přenesená",J332,0)</f>
        <v>0</v>
      </c>
      <c r="BI332" s="227">
        <f>IF(N332="nulová",J332,0)</f>
        <v>0</v>
      </c>
      <c r="BJ332" s="16" t="s">
        <v>8</v>
      </c>
      <c r="BK332" s="227">
        <f>ROUND(I332*H332,0)</f>
        <v>0</v>
      </c>
      <c r="BL332" s="16" t="s">
        <v>142</v>
      </c>
      <c r="BM332" s="226" t="s">
        <v>506</v>
      </c>
    </row>
    <row r="333" spans="1:51" s="13" customFormat="1" ht="12">
      <c r="A333" s="13"/>
      <c r="B333" s="228"/>
      <c r="C333" s="229"/>
      <c r="D333" s="230" t="s">
        <v>144</v>
      </c>
      <c r="E333" s="231" t="s">
        <v>1</v>
      </c>
      <c r="F333" s="232" t="s">
        <v>493</v>
      </c>
      <c r="G333" s="229"/>
      <c r="H333" s="233">
        <v>100</v>
      </c>
      <c r="I333" s="234"/>
      <c r="J333" s="229"/>
      <c r="K333" s="229"/>
      <c r="L333" s="235"/>
      <c r="M333" s="236"/>
      <c r="N333" s="237"/>
      <c r="O333" s="237"/>
      <c r="P333" s="237"/>
      <c r="Q333" s="237"/>
      <c r="R333" s="237"/>
      <c r="S333" s="237"/>
      <c r="T333" s="238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9" t="s">
        <v>144</v>
      </c>
      <c r="AU333" s="239" t="s">
        <v>86</v>
      </c>
      <c r="AV333" s="13" t="s">
        <v>86</v>
      </c>
      <c r="AW333" s="13" t="s">
        <v>33</v>
      </c>
      <c r="AX333" s="13" t="s">
        <v>77</v>
      </c>
      <c r="AY333" s="239" t="s">
        <v>136</v>
      </c>
    </row>
    <row r="334" spans="1:63" s="12" customFormat="1" ht="22.8" customHeight="1">
      <c r="A334" s="12"/>
      <c r="B334" s="198"/>
      <c r="C334" s="199"/>
      <c r="D334" s="200" t="s">
        <v>76</v>
      </c>
      <c r="E334" s="212" t="s">
        <v>176</v>
      </c>
      <c r="F334" s="212" t="s">
        <v>507</v>
      </c>
      <c r="G334" s="199"/>
      <c r="H334" s="199"/>
      <c r="I334" s="202"/>
      <c r="J334" s="213">
        <f>BK334</f>
        <v>0</v>
      </c>
      <c r="K334" s="199"/>
      <c r="L334" s="204"/>
      <c r="M334" s="205"/>
      <c r="N334" s="206"/>
      <c r="O334" s="206"/>
      <c r="P334" s="207">
        <f>SUM(P335:P383)</f>
        <v>0</v>
      </c>
      <c r="Q334" s="206"/>
      <c r="R334" s="207">
        <f>SUM(R335:R383)</f>
        <v>230.52183548</v>
      </c>
      <c r="S334" s="206"/>
      <c r="T334" s="208">
        <f>SUM(T335:T383)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09" t="s">
        <v>8</v>
      </c>
      <c r="AT334" s="210" t="s">
        <v>76</v>
      </c>
      <c r="AU334" s="210" t="s">
        <v>8</v>
      </c>
      <c r="AY334" s="209" t="s">
        <v>136</v>
      </c>
      <c r="BK334" s="211">
        <f>SUM(BK335:BK383)</f>
        <v>0</v>
      </c>
    </row>
    <row r="335" spans="1:65" s="2" customFormat="1" ht="24.15" customHeight="1">
      <c r="A335" s="37"/>
      <c r="B335" s="38"/>
      <c r="C335" s="214" t="s">
        <v>508</v>
      </c>
      <c r="D335" s="214" t="s">
        <v>138</v>
      </c>
      <c r="E335" s="215" t="s">
        <v>509</v>
      </c>
      <c r="F335" s="216" t="s">
        <v>510</v>
      </c>
      <c r="G335" s="217" t="s">
        <v>141</v>
      </c>
      <c r="H335" s="218">
        <v>164.205</v>
      </c>
      <c r="I335" s="219"/>
      <c r="J335" s="220">
        <f>ROUND(I335*H335,0)</f>
        <v>0</v>
      </c>
      <c r="K335" s="221"/>
      <c r="L335" s="43"/>
      <c r="M335" s="222" t="s">
        <v>1</v>
      </c>
      <c r="N335" s="223" t="s">
        <v>42</v>
      </c>
      <c r="O335" s="90"/>
      <c r="P335" s="224">
        <f>O335*H335</f>
        <v>0</v>
      </c>
      <c r="Q335" s="224">
        <v>0.0014</v>
      </c>
      <c r="R335" s="224">
        <f>Q335*H335</f>
        <v>0.229887</v>
      </c>
      <c r="S335" s="224">
        <v>0</v>
      </c>
      <c r="T335" s="225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26" t="s">
        <v>142</v>
      </c>
      <c r="AT335" s="226" t="s">
        <v>138</v>
      </c>
      <c r="AU335" s="226" t="s">
        <v>86</v>
      </c>
      <c r="AY335" s="16" t="s">
        <v>136</v>
      </c>
      <c r="BE335" s="227">
        <f>IF(N335="základní",J335,0)</f>
        <v>0</v>
      </c>
      <c r="BF335" s="227">
        <f>IF(N335="snížená",J335,0)</f>
        <v>0</v>
      </c>
      <c r="BG335" s="227">
        <f>IF(N335="zákl. přenesená",J335,0)</f>
        <v>0</v>
      </c>
      <c r="BH335" s="227">
        <f>IF(N335="sníž. přenesená",J335,0)</f>
        <v>0</v>
      </c>
      <c r="BI335" s="227">
        <f>IF(N335="nulová",J335,0)</f>
        <v>0</v>
      </c>
      <c r="BJ335" s="16" t="s">
        <v>8</v>
      </c>
      <c r="BK335" s="227">
        <f>ROUND(I335*H335,0)</f>
        <v>0</v>
      </c>
      <c r="BL335" s="16" t="s">
        <v>142</v>
      </c>
      <c r="BM335" s="226" t="s">
        <v>511</v>
      </c>
    </row>
    <row r="336" spans="1:51" s="13" customFormat="1" ht="12">
      <c r="A336" s="13"/>
      <c r="B336" s="228"/>
      <c r="C336" s="229"/>
      <c r="D336" s="230" t="s">
        <v>144</v>
      </c>
      <c r="E336" s="231" t="s">
        <v>1</v>
      </c>
      <c r="F336" s="232" t="s">
        <v>512</v>
      </c>
      <c r="G336" s="229"/>
      <c r="H336" s="233">
        <v>164.205</v>
      </c>
      <c r="I336" s="234"/>
      <c r="J336" s="229"/>
      <c r="K336" s="229"/>
      <c r="L336" s="235"/>
      <c r="M336" s="236"/>
      <c r="N336" s="237"/>
      <c r="O336" s="237"/>
      <c r="P336" s="237"/>
      <c r="Q336" s="237"/>
      <c r="R336" s="237"/>
      <c r="S336" s="237"/>
      <c r="T336" s="238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9" t="s">
        <v>144</v>
      </c>
      <c r="AU336" s="239" t="s">
        <v>86</v>
      </c>
      <c r="AV336" s="13" t="s">
        <v>86</v>
      </c>
      <c r="AW336" s="13" t="s">
        <v>33</v>
      </c>
      <c r="AX336" s="13" t="s">
        <v>77</v>
      </c>
      <c r="AY336" s="239" t="s">
        <v>136</v>
      </c>
    </row>
    <row r="337" spans="1:65" s="2" customFormat="1" ht="24.15" customHeight="1">
      <c r="A337" s="37"/>
      <c r="B337" s="38"/>
      <c r="C337" s="214" t="s">
        <v>466</v>
      </c>
      <c r="D337" s="214" t="s">
        <v>138</v>
      </c>
      <c r="E337" s="215" t="s">
        <v>513</v>
      </c>
      <c r="F337" s="216" t="s">
        <v>514</v>
      </c>
      <c r="G337" s="217" t="s">
        <v>141</v>
      </c>
      <c r="H337" s="218">
        <v>228.249</v>
      </c>
      <c r="I337" s="219"/>
      <c r="J337" s="220">
        <f>ROUND(I337*H337,0)</f>
        <v>0</v>
      </c>
      <c r="K337" s="221"/>
      <c r="L337" s="43"/>
      <c r="M337" s="222" t="s">
        <v>1</v>
      </c>
      <c r="N337" s="223" t="s">
        <v>42</v>
      </c>
      <c r="O337" s="90"/>
      <c r="P337" s="224">
        <f>O337*H337</f>
        <v>0</v>
      </c>
      <c r="Q337" s="224">
        <v>0.00026</v>
      </c>
      <c r="R337" s="224">
        <f>Q337*H337</f>
        <v>0.05934473999999999</v>
      </c>
      <c r="S337" s="224">
        <v>0</v>
      </c>
      <c r="T337" s="225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26" t="s">
        <v>142</v>
      </c>
      <c r="AT337" s="226" t="s">
        <v>138</v>
      </c>
      <c r="AU337" s="226" t="s">
        <v>86</v>
      </c>
      <c r="AY337" s="16" t="s">
        <v>136</v>
      </c>
      <c r="BE337" s="227">
        <f>IF(N337="základní",J337,0)</f>
        <v>0</v>
      </c>
      <c r="BF337" s="227">
        <f>IF(N337="snížená",J337,0)</f>
        <v>0</v>
      </c>
      <c r="BG337" s="227">
        <f>IF(N337="zákl. přenesená",J337,0)</f>
        <v>0</v>
      </c>
      <c r="BH337" s="227">
        <f>IF(N337="sníž. přenesená",J337,0)</f>
        <v>0</v>
      </c>
      <c r="BI337" s="227">
        <f>IF(N337="nulová",J337,0)</f>
        <v>0</v>
      </c>
      <c r="BJ337" s="16" t="s">
        <v>8</v>
      </c>
      <c r="BK337" s="227">
        <f>ROUND(I337*H337,0)</f>
        <v>0</v>
      </c>
      <c r="BL337" s="16" t="s">
        <v>142</v>
      </c>
      <c r="BM337" s="226" t="s">
        <v>515</v>
      </c>
    </row>
    <row r="338" spans="1:51" s="13" customFormat="1" ht="12">
      <c r="A338" s="13"/>
      <c r="B338" s="228"/>
      <c r="C338" s="229"/>
      <c r="D338" s="230" t="s">
        <v>144</v>
      </c>
      <c r="E338" s="231" t="s">
        <v>1</v>
      </c>
      <c r="F338" s="232" t="s">
        <v>516</v>
      </c>
      <c r="G338" s="229"/>
      <c r="H338" s="233">
        <v>34.555</v>
      </c>
      <c r="I338" s="234"/>
      <c r="J338" s="229"/>
      <c r="K338" s="229"/>
      <c r="L338" s="235"/>
      <c r="M338" s="236"/>
      <c r="N338" s="237"/>
      <c r="O338" s="237"/>
      <c r="P338" s="237"/>
      <c r="Q338" s="237"/>
      <c r="R338" s="237"/>
      <c r="S338" s="237"/>
      <c r="T338" s="238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9" t="s">
        <v>144</v>
      </c>
      <c r="AU338" s="239" t="s">
        <v>86</v>
      </c>
      <c r="AV338" s="13" t="s">
        <v>86</v>
      </c>
      <c r="AW338" s="13" t="s">
        <v>33</v>
      </c>
      <c r="AX338" s="13" t="s">
        <v>77</v>
      </c>
      <c r="AY338" s="239" t="s">
        <v>136</v>
      </c>
    </row>
    <row r="339" spans="1:51" s="13" customFormat="1" ht="12">
      <c r="A339" s="13"/>
      <c r="B339" s="228"/>
      <c r="C339" s="229"/>
      <c r="D339" s="230" t="s">
        <v>144</v>
      </c>
      <c r="E339" s="231" t="s">
        <v>1</v>
      </c>
      <c r="F339" s="232" t="s">
        <v>517</v>
      </c>
      <c r="G339" s="229"/>
      <c r="H339" s="233">
        <v>29.489</v>
      </c>
      <c r="I339" s="234"/>
      <c r="J339" s="229"/>
      <c r="K339" s="229"/>
      <c r="L339" s="235"/>
      <c r="M339" s="236"/>
      <c r="N339" s="237"/>
      <c r="O339" s="237"/>
      <c r="P339" s="237"/>
      <c r="Q339" s="237"/>
      <c r="R339" s="237"/>
      <c r="S339" s="237"/>
      <c r="T339" s="238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9" t="s">
        <v>144</v>
      </c>
      <c r="AU339" s="239" t="s">
        <v>86</v>
      </c>
      <c r="AV339" s="13" t="s">
        <v>86</v>
      </c>
      <c r="AW339" s="13" t="s">
        <v>33</v>
      </c>
      <c r="AX339" s="13" t="s">
        <v>77</v>
      </c>
      <c r="AY339" s="239" t="s">
        <v>136</v>
      </c>
    </row>
    <row r="340" spans="1:51" s="13" customFormat="1" ht="12">
      <c r="A340" s="13"/>
      <c r="B340" s="228"/>
      <c r="C340" s="229"/>
      <c r="D340" s="230" t="s">
        <v>144</v>
      </c>
      <c r="E340" s="231" t="s">
        <v>1</v>
      </c>
      <c r="F340" s="232" t="s">
        <v>512</v>
      </c>
      <c r="G340" s="229"/>
      <c r="H340" s="233">
        <v>164.205</v>
      </c>
      <c r="I340" s="234"/>
      <c r="J340" s="229"/>
      <c r="K340" s="229"/>
      <c r="L340" s="235"/>
      <c r="M340" s="236"/>
      <c r="N340" s="237"/>
      <c r="O340" s="237"/>
      <c r="P340" s="237"/>
      <c r="Q340" s="237"/>
      <c r="R340" s="237"/>
      <c r="S340" s="237"/>
      <c r="T340" s="238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9" t="s">
        <v>144</v>
      </c>
      <c r="AU340" s="239" t="s">
        <v>86</v>
      </c>
      <c r="AV340" s="13" t="s">
        <v>86</v>
      </c>
      <c r="AW340" s="13" t="s">
        <v>33</v>
      </c>
      <c r="AX340" s="13" t="s">
        <v>77</v>
      </c>
      <c r="AY340" s="239" t="s">
        <v>136</v>
      </c>
    </row>
    <row r="341" spans="1:65" s="2" customFormat="1" ht="24.15" customHeight="1">
      <c r="A341" s="37"/>
      <c r="B341" s="38"/>
      <c r="C341" s="214" t="s">
        <v>518</v>
      </c>
      <c r="D341" s="214" t="s">
        <v>138</v>
      </c>
      <c r="E341" s="215" t="s">
        <v>519</v>
      </c>
      <c r="F341" s="216" t="s">
        <v>520</v>
      </c>
      <c r="G341" s="217" t="s">
        <v>521</v>
      </c>
      <c r="H341" s="218">
        <v>1</v>
      </c>
      <c r="I341" s="219"/>
      <c r="J341" s="220">
        <f>ROUND(I341*H341,0)</f>
        <v>0</v>
      </c>
      <c r="K341" s="221"/>
      <c r="L341" s="43"/>
      <c r="M341" s="222" t="s">
        <v>1</v>
      </c>
      <c r="N341" s="223" t="s">
        <v>42</v>
      </c>
      <c r="O341" s="90"/>
      <c r="P341" s="224">
        <f>O341*H341</f>
        <v>0</v>
      </c>
      <c r="Q341" s="224">
        <v>0.1575</v>
      </c>
      <c r="R341" s="224">
        <f>Q341*H341</f>
        <v>0.1575</v>
      </c>
      <c r="S341" s="224">
        <v>0</v>
      </c>
      <c r="T341" s="225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226" t="s">
        <v>142</v>
      </c>
      <c r="AT341" s="226" t="s">
        <v>138</v>
      </c>
      <c r="AU341" s="226" t="s">
        <v>86</v>
      </c>
      <c r="AY341" s="16" t="s">
        <v>136</v>
      </c>
      <c r="BE341" s="227">
        <f>IF(N341="základní",J341,0)</f>
        <v>0</v>
      </c>
      <c r="BF341" s="227">
        <f>IF(N341="snížená",J341,0)</f>
        <v>0</v>
      </c>
      <c r="BG341" s="227">
        <f>IF(N341="zákl. přenesená",J341,0)</f>
        <v>0</v>
      </c>
      <c r="BH341" s="227">
        <f>IF(N341="sníž. přenesená",J341,0)</f>
        <v>0</v>
      </c>
      <c r="BI341" s="227">
        <f>IF(N341="nulová",J341,0)</f>
        <v>0</v>
      </c>
      <c r="BJ341" s="16" t="s">
        <v>8</v>
      </c>
      <c r="BK341" s="227">
        <f>ROUND(I341*H341,0)</f>
        <v>0</v>
      </c>
      <c r="BL341" s="16" t="s">
        <v>142</v>
      </c>
      <c r="BM341" s="226" t="s">
        <v>522</v>
      </c>
    </row>
    <row r="342" spans="1:51" s="13" customFormat="1" ht="12">
      <c r="A342" s="13"/>
      <c r="B342" s="228"/>
      <c r="C342" s="229"/>
      <c r="D342" s="230" t="s">
        <v>144</v>
      </c>
      <c r="E342" s="231" t="s">
        <v>1</v>
      </c>
      <c r="F342" s="232" t="s">
        <v>523</v>
      </c>
      <c r="G342" s="229"/>
      <c r="H342" s="233">
        <v>1</v>
      </c>
      <c r="I342" s="234"/>
      <c r="J342" s="229"/>
      <c r="K342" s="229"/>
      <c r="L342" s="235"/>
      <c r="M342" s="236"/>
      <c r="N342" s="237"/>
      <c r="O342" s="237"/>
      <c r="P342" s="237"/>
      <c r="Q342" s="237"/>
      <c r="R342" s="237"/>
      <c r="S342" s="237"/>
      <c r="T342" s="238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9" t="s">
        <v>144</v>
      </c>
      <c r="AU342" s="239" t="s">
        <v>86</v>
      </c>
      <c r="AV342" s="13" t="s">
        <v>86</v>
      </c>
      <c r="AW342" s="13" t="s">
        <v>33</v>
      </c>
      <c r="AX342" s="13" t="s">
        <v>77</v>
      </c>
      <c r="AY342" s="239" t="s">
        <v>136</v>
      </c>
    </row>
    <row r="343" spans="1:65" s="2" customFormat="1" ht="24.15" customHeight="1">
      <c r="A343" s="37"/>
      <c r="B343" s="38"/>
      <c r="C343" s="214" t="s">
        <v>524</v>
      </c>
      <c r="D343" s="214" t="s">
        <v>138</v>
      </c>
      <c r="E343" s="215" t="s">
        <v>525</v>
      </c>
      <c r="F343" s="216" t="s">
        <v>526</v>
      </c>
      <c r="G343" s="217" t="s">
        <v>141</v>
      </c>
      <c r="H343" s="218">
        <v>228.249</v>
      </c>
      <c r="I343" s="219"/>
      <c r="J343" s="220">
        <f>ROUND(I343*H343,0)</f>
        <v>0</v>
      </c>
      <c r="K343" s="221"/>
      <c r="L343" s="43"/>
      <c r="M343" s="222" t="s">
        <v>1</v>
      </c>
      <c r="N343" s="223" t="s">
        <v>42</v>
      </c>
      <c r="O343" s="90"/>
      <c r="P343" s="224">
        <f>O343*H343</f>
        <v>0</v>
      </c>
      <c r="Q343" s="224">
        <v>0.0167</v>
      </c>
      <c r="R343" s="224">
        <f>Q343*H343</f>
        <v>3.8117582999999997</v>
      </c>
      <c r="S343" s="224">
        <v>0</v>
      </c>
      <c r="T343" s="225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26" t="s">
        <v>142</v>
      </c>
      <c r="AT343" s="226" t="s">
        <v>138</v>
      </c>
      <c r="AU343" s="226" t="s">
        <v>86</v>
      </c>
      <c r="AY343" s="16" t="s">
        <v>136</v>
      </c>
      <c r="BE343" s="227">
        <f>IF(N343="základní",J343,0)</f>
        <v>0</v>
      </c>
      <c r="BF343" s="227">
        <f>IF(N343="snížená",J343,0)</f>
        <v>0</v>
      </c>
      <c r="BG343" s="227">
        <f>IF(N343="zákl. přenesená",J343,0)</f>
        <v>0</v>
      </c>
      <c r="BH343" s="227">
        <f>IF(N343="sníž. přenesená",J343,0)</f>
        <v>0</v>
      </c>
      <c r="BI343" s="227">
        <f>IF(N343="nulová",J343,0)</f>
        <v>0</v>
      </c>
      <c r="BJ343" s="16" t="s">
        <v>8</v>
      </c>
      <c r="BK343" s="227">
        <f>ROUND(I343*H343,0)</f>
        <v>0</v>
      </c>
      <c r="BL343" s="16" t="s">
        <v>142</v>
      </c>
      <c r="BM343" s="226" t="s">
        <v>527</v>
      </c>
    </row>
    <row r="344" spans="1:65" s="2" customFormat="1" ht="24.15" customHeight="1">
      <c r="A344" s="37"/>
      <c r="B344" s="38"/>
      <c r="C344" s="214" t="s">
        <v>528</v>
      </c>
      <c r="D344" s="214" t="s">
        <v>138</v>
      </c>
      <c r="E344" s="215" t="s">
        <v>529</v>
      </c>
      <c r="F344" s="216" t="s">
        <v>530</v>
      </c>
      <c r="G344" s="217" t="s">
        <v>141</v>
      </c>
      <c r="H344" s="218">
        <v>34.555</v>
      </c>
      <c r="I344" s="219"/>
      <c r="J344" s="220">
        <f>ROUND(I344*H344,0)</f>
        <v>0</v>
      </c>
      <c r="K344" s="221"/>
      <c r="L344" s="43"/>
      <c r="M344" s="222" t="s">
        <v>1</v>
      </c>
      <c r="N344" s="223" t="s">
        <v>42</v>
      </c>
      <c r="O344" s="90"/>
      <c r="P344" s="224">
        <f>O344*H344</f>
        <v>0</v>
      </c>
      <c r="Q344" s="224">
        <v>0.0065</v>
      </c>
      <c r="R344" s="224">
        <f>Q344*H344</f>
        <v>0.2246075</v>
      </c>
      <c r="S344" s="224">
        <v>0</v>
      </c>
      <c r="T344" s="225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226" t="s">
        <v>142</v>
      </c>
      <c r="AT344" s="226" t="s">
        <v>138</v>
      </c>
      <c r="AU344" s="226" t="s">
        <v>86</v>
      </c>
      <c r="AY344" s="16" t="s">
        <v>136</v>
      </c>
      <c r="BE344" s="227">
        <f>IF(N344="základní",J344,0)</f>
        <v>0</v>
      </c>
      <c r="BF344" s="227">
        <f>IF(N344="snížená",J344,0)</f>
        <v>0</v>
      </c>
      <c r="BG344" s="227">
        <f>IF(N344="zákl. přenesená",J344,0)</f>
        <v>0</v>
      </c>
      <c r="BH344" s="227">
        <f>IF(N344="sníž. přenesená",J344,0)</f>
        <v>0</v>
      </c>
      <c r="BI344" s="227">
        <f>IF(N344="nulová",J344,0)</f>
        <v>0</v>
      </c>
      <c r="BJ344" s="16" t="s">
        <v>8</v>
      </c>
      <c r="BK344" s="227">
        <f>ROUND(I344*H344,0)</f>
        <v>0</v>
      </c>
      <c r="BL344" s="16" t="s">
        <v>142</v>
      </c>
      <c r="BM344" s="226" t="s">
        <v>531</v>
      </c>
    </row>
    <row r="345" spans="1:51" s="13" customFormat="1" ht="12">
      <c r="A345" s="13"/>
      <c r="B345" s="228"/>
      <c r="C345" s="229"/>
      <c r="D345" s="230" t="s">
        <v>144</v>
      </c>
      <c r="E345" s="231" t="s">
        <v>1</v>
      </c>
      <c r="F345" s="232" t="s">
        <v>532</v>
      </c>
      <c r="G345" s="229"/>
      <c r="H345" s="233">
        <v>34.555</v>
      </c>
      <c r="I345" s="234"/>
      <c r="J345" s="229"/>
      <c r="K345" s="229"/>
      <c r="L345" s="235"/>
      <c r="M345" s="236"/>
      <c r="N345" s="237"/>
      <c r="O345" s="237"/>
      <c r="P345" s="237"/>
      <c r="Q345" s="237"/>
      <c r="R345" s="237"/>
      <c r="S345" s="237"/>
      <c r="T345" s="238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9" t="s">
        <v>144</v>
      </c>
      <c r="AU345" s="239" t="s">
        <v>86</v>
      </c>
      <c r="AV345" s="13" t="s">
        <v>86</v>
      </c>
      <c r="AW345" s="13" t="s">
        <v>33</v>
      </c>
      <c r="AX345" s="13" t="s">
        <v>77</v>
      </c>
      <c r="AY345" s="239" t="s">
        <v>136</v>
      </c>
    </row>
    <row r="346" spans="1:65" s="2" customFormat="1" ht="24.15" customHeight="1">
      <c r="A346" s="37"/>
      <c r="B346" s="38"/>
      <c r="C346" s="214" t="s">
        <v>533</v>
      </c>
      <c r="D346" s="214" t="s">
        <v>138</v>
      </c>
      <c r="E346" s="215" t="s">
        <v>534</v>
      </c>
      <c r="F346" s="216" t="s">
        <v>535</v>
      </c>
      <c r="G346" s="217" t="s">
        <v>141</v>
      </c>
      <c r="H346" s="218">
        <v>77.8</v>
      </c>
      <c r="I346" s="219"/>
      <c r="J346" s="220">
        <f>ROUND(I346*H346,0)</f>
        <v>0</v>
      </c>
      <c r="K346" s="221"/>
      <c r="L346" s="43"/>
      <c r="M346" s="222" t="s">
        <v>1</v>
      </c>
      <c r="N346" s="223" t="s">
        <v>42</v>
      </c>
      <c r="O346" s="90"/>
      <c r="P346" s="224">
        <f>O346*H346</f>
        <v>0</v>
      </c>
      <c r="Q346" s="224">
        <v>0.0014</v>
      </c>
      <c r="R346" s="224">
        <f>Q346*H346</f>
        <v>0.10891999999999999</v>
      </c>
      <c r="S346" s="224">
        <v>0</v>
      </c>
      <c r="T346" s="225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26" t="s">
        <v>142</v>
      </c>
      <c r="AT346" s="226" t="s">
        <v>138</v>
      </c>
      <c r="AU346" s="226" t="s">
        <v>86</v>
      </c>
      <c r="AY346" s="16" t="s">
        <v>136</v>
      </c>
      <c r="BE346" s="227">
        <f>IF(N346="základní",J346,0)</f>
        <v>0</v>
      </c>
      <c r="BF346" s="227">
        <f>IF(N346="snížená",J346,0)</f>
        <v>0</v>
      </c>
      <c r="BG346" s="227">
        <f>IF(N346="zákl. přenesená",J346,0)</f>
        <v>0</v>
      </c>
      <c r="BH346" s="227">
        <f>IF(N346="sníž. přenesená",J346,0)</f>
        <v>0</v>
      </c>
      <c r="BI346" s="227">
        <f>IF(N346="nulová",J346,0)</f>
        <v>0</v>
      </c>
      <c r="BJ346" s="16" t="s">
        <v>8</v>
      </c>
      <c r="BK346" s="227">
        <f>ROUND(I346*H346,0)</f>
        <v>0</v>
      </c>
      <c r="BL346" s="16" t="s">
        <v>142</v>
      </c>
      <c r="BM346" s="226" t="s">
        <v>536</v>
      </c>
    </row>
    <row r="347" spans="1:51" s="13" customFormat="1" ht="12">
      <c r="A347" s="13"/>
      <c r="B347" s="228"/>
      <c r="C347" s="229"/>
      <c r="D347" s="230" t="s">
        <v>144</v>
      </c>
      <c r="E347" s="231" t="s">
        <v>1</v>
      </c>
      <c r="F347" s="232" t="s">
        <v>537</v>
      </c>
      <c r="G347" s="229"/>
      <c r="H347" s="233">
        <v>59.248</v>
      </c>
      <c r="I347" s="234"/>
      <c r="J347" s="229"/>
      <c r="K347" s="229"/>
      <c r="L347" s="235"/>
      <c r="M347" s="236"/>
      <c r="N347" s="237"/>
      <c r="O347" s="237"/>
      <c r="P347" s="237"/>
      <c r="Q347" s="237"/>
      <c r="R347" s="237"/>
      <c r="S347" s="237"/>
      <c r="T347" s="238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9" t="s">
        <v>144</v>
      </c>
      <c r="AU347" s="239" t="s">
        <v>86</v>
      </c>
      <c r="AV347" s="13" t="s">
        <v>86</v>
      </c>
      <c r="AW347" s="13" t="s">
        <v>33</v>
      </c>
      <c r="AX347" s="13" t="s">
        <v>77</v>
      </c>
      <c r="AY347" s="239" t="s">
        <v>136</v>
      </c>
    </row>
    <row r="348" spans="1:51" s="13" customFormat="1" ht="12">
      <c r="A348" s="13"/>
      <c r="B348" s="228"/>
      <c r="C348" s="229"/>
      <c r="D348" s="230" t="s">
        <v>144</v>
      </c>
      <c r="E348" s="231" t="s">
        <v>1</v>
      </c>
      <c r="F348" s="232" t="s">
        <v>538</v>
      </c>
      <c r="G348" s="229"/>
      <c r="H348" s="233">
        <v>2.318</v>
      </c>
      <c r="I348" s="234"/>
      <c r="J348" s="229"/>
      <c r="K348" s="229"/>
      <c r="L348" s="235"/>
      <c r="M348" s="236"/>
      <c r="N348" s="237"/>
      <c r="O348" s="237"/>
      <c r="P348" s="237"/>
      <c r="Q348" s="237"/>
      <c r="R348" s="237"/>
      <c r="S348" s="237"/>
      <c r="T348" s="238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9" t="s">
        <v>144</v>
      </c>
      <c r="AU348" s="239" t="s">
        <v>86</v>
      </c>
      <c r="AV348" s="13" t="s">
        <v>86</v>
      </c>
      <c r="AW348" s="13" t="s">
        <v>33</v>
      </c>
      <c r="AX348" s="13" t="s">
        <v>77</v>
      </c>
      <c r="AY348" s="239" t="s">
        <v>136</v>
      </c>
    </row>
    <row r="349" spans="1:51" s="13" customFormat="1" ht="12">
      <c r="A349" s="13"/>
      <c r="B349" s="228"/>
      <c r="C349" s="229"/>
      <c r="D349" s="230" t="s">
        <v>144</v>
      </c>
      <c r="E349" s="231" t="s">
        <v>1</v>
      </c>
      <c r="F349" s="232" t="s">
        <v>539</v>
      </c>
      <c r="G349" s="229"/>
      <c r="H349" s="233">
        <v>0.798</v>
      </c>
      <c r="I349" s="234"/>
      <c r="J349" s="229"/>
      <c r="K349" s="229"/>
      <c r="L349" s="235"/>
      <c r="M349" s="236"/>
      <c r="N349" s="237"/>
      <c r="O349" s="237"/>
      <c r="P349" s="237"/>
      <c r="Q349" s="237"/>
      <c r="R349" s="237"/>
      <c r="S349" s="237"/>
      <c r="T349" s="238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9" t="s">
        <v>144</v>
      </c>
      <c r="AU349" s="239" t="s">
        <v>86</v>
      </c>
      <c r="AV349" s="13" t="s">
        <v>86</v>
      </c>
      <c r="AW349" s="13" t="s">
        <v>33</v>
      </c>
      <c r="AX349" s="13" t="s">
        <v>77</v>
      </c>
      <c r="AY349" s="239" t="s">
        <v>136</v>
      </c>
    </row>
    <row r="350" spans="1:51" s="13" customFormat="1" ht="12">
      <c r="A350" s="13"/>
      <c r="B350" s="228"/>
      <c r="C350" s="229"/>
      <c r="D350" s="230" t="s">
        <v>144</v>
      </c>
      <c r="E350" s="231" t="s">
        <v>1</v>
      </c>
      <c r="F350" s="232" t="s">
        <v>540</v>
      </c>
      <c r="G350" s="229"/>
      <c r="H350" s="233">
        <v>15.436</v>
      </c>
      <c r="I350" s="234"/>
      <c r="J350" s="229"/>
      <c r="K350" s="229"/>
      <c r="L350" s="235"/>
      <c r="M350" s="236"/>
      <c r="N350" s="237"/>
      <c r="O350" s="237"/>
      <c r="P350" s="237"/>
      <c r="Q350" s="237"/>
      <c r="R350" s="237"/>
      <c r="S350" s="237"/>
      <c r="T350" s="238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9" t="s">
        <v>144</v>
      </c>
      <c r="AU350" s="239" t="s">
        <v>86</v>
      </c>
      <c r="AV350" s="13" t="s">
        <v>86</v>
      </c>
      <c r="AW350" s="13" t="s">
        <v>33</v>
      </c>
      <c r="AX350" s="13" t="s">
        <v>77</v>
      </c>
      <c r="AY350" s="239" t="s">
        <v>136</v>
      </c>
    </row>
    <row r="351" spans="1:65" s="2" customFormat="1" ht="24.15" customHeight="1">
      <c r="A351" s="37"/>
      <c r="B351" s="38"/>
      <c r="C351" s="214" t="s">
        <v>541</v>
      </c>
      <c r="D351" s="214" t="s">
        <v>138</v>
      </c>
      <c r="E351" s="215" t="s">
        <v>542</v>
      </c>
      <c r="F351" s="216" t="s">
        <v>543</v>
      </c>
      <c r="G351" s="217" t="s">
        <v>141</v>
      </c>
      <c r="H351" s="218">
        <v>77.8</v>
      </c>
      <c r="I351" s="219"/>
      <c r="J351" s="220">
        <f>ROUND(I351*H351,0)</f>
        <v>0</v>
      </c>
      <c r="K351" s="221"/>
      <c r="L351" s="43"/>
      <c r="M351" s="222" t="s">
        <v>1</v>
      </c>
      <c r="N351" s="223" t="s">
        <v>42</v>
      </c>
      <c r="O351" s="90"/>
      <c r="P351" s="224">
        <f>O351*H351</f>
        <v>0</v>
      </c>
      <c r="Q351" s="224">
        <v>0.0232</v>
      </c>
      <c r="R351" s="224">
        <f>Q351*H351</f>
        <v>1.80496</v>
      </c>
      <c r="S351" s="224">
        <v>0</v>
      </c>
      <c r="T351" s="225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226" t="s">
        <v>142</v>
      </c>
      <c r="AT351" s="226" t="s">
        <v>138</v>
      </c>
      <c r="AU351" s="226" t="s">
        <v>86</v>
      </c>
      <c r="AY351" s="16" t="s">
        <v>136</v>
      </c>
      <c r="BE351" s="227">
        <f>IF(N351="základní",J351,0)</f>
        <v>0</v>
      </c>
      <c r="BF351" s="227">
        <f>IF(N351="snížená",J351,0)</f>
        <v>0</v>
      </c>
      <c r="BG351" s="227">
        <f>IF(N351="zákl. přenesená",J351,0)</f>
        <v>0</v>
      </c>
      <c r="BH351" s="227">
        <f>IF(N351="sníž. přenesená",J351,0)</f>
        <v>0</v>
      </c>
      <c r="BI351" s="227">
        <f>IF(N351="nulová",J351,0)</f>
        <v>0</v>
      </c>
      <c r="BJ351" s="16" t="s">
        <v>8</v>
      </c>
      <c r="BK351" s="227">
        <f>ROUND(I351*H351,0)</f>
        <v>0</v>
      </c>
      <c r="BL351" s="16" t="s">
        <v>142</v>
      </c>
      <c r="BM351" s="226" t="s">
        <v>544</v>
      </c>
    </row>
    <row r="352" spans="1:65" s="2" customFormat="1" ht="24.15" customHeight="1">
      <c r="A352" s="37"/>
      <c r="B352" s="38"/>
      <c r="C352" s="214" t="s">
        <v>545</v>
      </c>
      <c r="D352" s="214" t="s">
        <v>138</v>
      </c>
      <c r="E352" s="215" t="s">
        <v>546</v>
      </c>
      <c r="F352" s="216" t="s">
        <v>547</v>
      </c>
      <c r="G352" s="217" t="s">
        <v>152</v>
      </c>
      <c r="H352" s="218">
        <v>5.264</v>
      </c>
      <c r="I352" s="219"/>
      <c r="J352" s="220">
        <f>ROUND(I352*H352,0)</f>
        <v>0</v>
      </c>
      <c r="K352" s="221"/>
      <c r="L352" s="43"/>
      <c r="M352" s="222" t="s">
        <v>1</v>
      </c>
      <c r="N352" s="223" t="s">
        <v>42</v>
      </c>
      <c r="O352" s="90"/>
      <c r="P352" s="224">
        <f>O352*H352</f>
        <v>0</v>
      </c>
      <c r="Q352" s="224">
        <v>2.25634</v>
      </c>
      <c r="R352" s="224">
        <f>Q352*H352</f>
        <v>11.87737376</v>
      </c>
      <c r="S352" s="224">
        <v>0</v>
      </c>
      <c r="T352" s="225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226" t="s">
        <v>142</v>
      </c>
      <c r="AT352" s="226" t="s">
        <v>138</v>
      </c>
      <c r="AU352" s="226" t="s">
        <v>86</v>
      </c>
      <c r="AY352" s="16" t="s">
        <v>136</v>
      </c>
      <c r="BE352" s="227">
        <f>IF(N352="základní",J352,0)</f>
        <v>0</v>
      </c>
      <c r="BF352" s="227">
        <f>IF(N352="snížená",J352,0)</f>
        <v>0</v>
      </c>
      <c r="BG352" s="227">
        <f>IF(N352="zákl. přenesená",J352,0)</f>
        <v>0</v>
      </c>
      <c r="BH352" s="227">
        <f>IF(N352="sníž. přenesená",J352,0)</f>
        <v>0</v>
      </c>
      <c r="BI352" s="227">
        <f>IF(N352="nulová",J352,0)</f>
        <v>0</v>
      </c>
      <c r="BJ352" s="16" t="s">
        <v>8</v>
      </c>
      <c r="BK352" s="227">
        <f>ROUND(I352*H352,0)</f>
        <v>0</v>
      </c>
      <c r="BL352" s="16" t="s">
        <v>142</v>
      </c>
      <c r="BM352" s="226" t="s">
        <v>548</v>
      </c>
    </row>
    <row r="353" spans="1:51" s="13" customFormat="1" ht="12">
      <c r="A353" s="13"/>
      <c r="B353" s="228"/>
      <c r="C353" s="229"/>
      <c r="D353" s="230" t="s">
        <v>144</v>
      </c>
      <c r="E353" s="231" t="s">
        <v>1</v>
      </c>
      <c r="F353" s="232" t="s">
        <v>549</v>
      </c>
      <c r="G353" s="229"/>
      <c r="H353" s="233">
        <v>0.57</v>
      </c>
      <c r="I353" s="234"/>
      <c r="J353" s="229"/>
      <c r="K353" s="229"/>
      <c r="L353" s="235"/>
      <c r="M353" s="236"/>
      <c r="N353" s="237"/>
      <c r="O353" s="237"/>
      <c r="P353" s="237"/>
      <c r="Q353" s="237"/>
      <c r="R353" s="237"/>
      <c r="S353" s="237"/>
      <c r="T353" s="238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9" t="s">
        <v>144</v>
      </c>
      <c r="AU353" s="239" t="s">
        <v>86</v>
      </c>
      <c r="AV353" s="13" t="s">
        <v>86</v>
      </c>
      <c r="AW353" s="13" t="s">
        <v>33</v>
      </c>
      <c r="AX353" s="13" t="s">
        <v>77</v>
      </c>
      <c r="AY353" s="239" t="s">
        <v>136</v>
      </c>
    </row>
    <row r="354" spans="1:51" s="14" customFormat="1" ht="12">
      <c r="A354" s="14"/>
      <c r="B354" s="251"/>
      <c r="C354" s="252"/>
      <c r="D354" s="230" t="s">
        <v>144</v>
      </c>
      <c r="E354" s="253" t="s">
        <v>1</v>
      </c>
      <c r="F354" s="254" t="s">
        <v>550</v>
      </c>
      <c r="G354" s="252"/>
      <c r="H354" s="253" t="s">
        <v>1</v>
      </c>
      <c r="I354" s="255"/>
      <c r="J354" s="252"/>
      <c r="K354" s="252"/>
      <c r="L354" s="256"/>
      <c r="M354" s="257"/>
      <c r="N354" s="258"/>
      <c r="O354" s="258"/>
      <c r="P354" s="258"/>
      <c r="Q354" s="258"/>
      <c r="R354" s="258"/>
      <c r="S354" s="258"/>
      <c r="T354" s="259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60" t="s">
        <v>144</v>
      </c>
      <c r="AU354" s="260" t="s">
        <v>86</v>
      </c>
      <c r="AV354" s="14" t="s">
        <v>8</v>
      </c>
      <c r="AW354" s="14" t="s">
        <v>33</v>
      </c>
      <c r="AX354" s="14" t="s">
        <v>77</v>
      </c>
      <c r="AY354" s="260" t="s">
        <v>136</v>
      </c>
    </row>
    <row r="355" spans="1:51" s="13" customFormat="1" ht="12">
      <c r="A355" s="13"/>
      <c r="B355" s="228"/>
      <c r="C355" s="229"/>
      <c r="D355" s="230" t="s">
        <v>144</v>
      </c>
      <c r="E355" s="231" t="s">
        <v>1</v>
      </c>
      <c r="F355" s="232" t="s">
        <v>551</v>
      </c>
      <c r="G355" s="229"/>
      <c r="H355" s="233">
        <v>0.625</v>
      </c>
      <c r="I355" s="234"/>
      <c r="J355" s="229"/>
      <c r="K355" s="229"/>
      <c r="L355" s="235"/>
      <c r="M355" s="236"/>
      <c r="N355" s="237"/>
      <c r="O355" s="237"/>
      <c r="P355" s="237"/>
      <c r="Q355" s="237"/>
      <c r="R355" s="237"/>
      <c r="S355" s="237"/>
      <c r="T355" s="238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9" t="s">
        <v>144</v>
      </c>
      <c r="AU355" s="239" t="s">
        <v>86</v>
      </c>
      <c r="AV355" s="13" t="s">
        <v>86</v>
      </c>
      <c r="AW355" s="13" t="s">
        <v>33</v>
      </c>
      <c r="AX355" s="13" t="s">
        <v>77</v>
      </c>
      <c r="AY355" s="239" t="s">
        <v>136</v>
      </c>
    </row>
    <row r="356" spans="1:51" s="13" customFormat="1" ht="12">
      <c r="A356" s="13"/>
      <c r="B356" s="228"/>
      <c r="C356" s="229"/>
      <c r="D356" s="230" t="s">
        <v>144</v>
      </c>
      <c r="E356" s="231" t="s">
        <v>1</v>
      </c>
      <c r="F356" s="232" t="s">
        <v>552</v>
      </c>
      <c r="G356" s="229"/>
      <c r="H356" s="233">
        <v>0.288</v>
      </c>
      <c r="I356" s="234"/>
      <c r="J356" s="229"/>
      <c r="K356" s="229"/>
      <c r="L356" s="235"/>
      <c r="M356" s="236"/>
      <c r="N356" s="237"/>
      <c r="O356" s="237"/>
      <c r="P356" s="237"/>
      <c r="Q356" s="237"/>
      <c r="R356" s="237"/>
      <c r="S356" s="237"/>
      <c r="T356" s="238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9" t="s">
        <v>144</v>
      </c>
      <c r="AU356" s="239" t="s">
        <v>86</v>
      </c>
      <c r="AV356" s="13" t="s">
        <v>86</v>
      </c>
      <c r="AW356" s="13" t="s">
        <v>33</v>
      </c>
      <c r="AX356" s="13" t="s">
        <v>77</v>
      </c>
      <c r="AY356" s="239" t="s">
        <v>136</v>
      </c>
    </row>
    <row r="357" spans="1:51" s="13" customFormat="1" ht="12">
      <c r="A357" s="13"/>
      <c r="B357" s="228"/>
      <c r="C357" s="229"/>
      <c r="D357" s="230" t="s">
        <v>144</v>
      </c>
      <c r="E357" s="231" t="s">
        <v>1</v>
      </c>
      <c r="F357" s="232" t="s">
        <v>553</v>
      </c>
      <c r="G357" s="229"/>
      <c r="H357" s="233">
        <v>0.144</v>
      </c>
      <c r="I357" s="234"/>
      <c r="J357" s="229"/>
      <c r="K357" s="229"/>
      <c r="L357" s="235"/>
      <c r="M357" s="236"/>
      <c r="N357" s="237"/>
      <c r="O357" s="237"/>
      <c r="P357" s="237"/>
      <c r="Q357" s="237"/>
      <c r="R357" s="237"/>
      <c r="S357" s="237"/>
      <c r="T357" s="238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9" t="s">
        <v>144</v>
      </c>
      <c r="AU357" s="239" t="s">
        <v>86</v>
      </c>
      <c r="AV357" s="13" t="s">
        <v>86</v>
      </c>
      <c r="AW357" s="13" t="s">
        <v>33</v>
      </c>
      <c r="AX357" s="13" t="s">
        <v>77</v>
      </c>
      <c r="AY357" s="239" t="s">
        <v>136</v>
      </c>
    </row>
    <row r="358" spans="1:51" s="13" customFormat="1" ht="12">
      <c r="A358" s="13"/>
      <c r="B358" s="228"/>
      <c r="C358" s="229"/>
      <c r="D358" s="230" t="s">
        <v>144</v>
      </c>
      <c r="E358" s="231" t="s">
        <v>1</v>
      </c>
      <c r="F358" s="232" t="s">
        <v>554</v>
      </c>
      <c r="G358" s="229"/>
      <c r="H358" s="233">
        <v>0.484</v>
      </c>
      <c r="I358" s="234"/>
      <c r="J358" s="229"/>
      <c r="K358" s="229"/>
      <c r="L358" s="235"/>
      <c r="M358" s="236"/>
      <c r="N358" s="237"/>
      <c r="O358" s="237"/>
      <c r="P358" s="237"/>
      <c r="Q358" s="237"/>
      <c r="R358" s="237"/>
      <c r="S358" s="237"/>
      <c r="T358" s="238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9" t="s">
        <v>144</v>
      </c>
      <c r="AU358" s="239" t="s">
        <v>86</v>
      </c>
      <c r="AV358" s="13" t="s">
        <v>86</v>
      </c>
      <c r="AW358" s="13" t="s">
        <v>33</v>
      </c>
      <c r="AX358" s="13" t="s">
        <v>77</v>
      </c>
      <c r="AY358" s="239" t="s">
        <v>136</v>
      </c>
    </row>
    <row r="359" spans="1:51" s="13" customFormat="1" ht="12">
      <c r="A359" s="13"/>
      <c r="B359" s="228"/>
      <c r="C359" s="229"/>
      <c r="D359" s="230" t="s">
        <v>144</v>
      </c>
      <c r="E359" s="231" t="s">
        <v>1</v>
      </c>
      <c r="F359" s="232" t="s">
        <v>555</v>
      </c>
      <c r="G359" s="229"/>
      <c r="H359" s="233">
        <v>0.072</v>
      </c>
      <c r="I359" s="234"/>
      <c r="J359" s="229"/>
      <c r="K359" s="229"/>
      <c r="L359" s="235"/>
      <c r="M359" s="236"/>
      <c r="N359" s="237"/>
      <c r="O359" s="237"/>
      <c r="P359" s="237"/>
      <c r="Q359" s="237"/>
      <c r="R359" s="237"/>
      <c r="S359" s="237"/>
      <c r="T359" s="238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9" t="s">
        <v>144</v>
      </c>
      <c r="AU359" s="239" t="s">
        <v>86</v>
      </c>
      <c r="AV359" s="13" t="s">
        <v>86</v>
      </c>
      <c r="AW359" s="13" t="s">
        <v>33</v>
      </c>
      <c r="AX359" s="13" t="s">
        <v>77</v>
      </c>
      <c r="AY359" s="239" t="s">
        <v>136</v>
      </c>
    </row>
    <row r="360" spans="1:51" s="13" customFormat="1" ht="12">
      <c r="A360" s="13"/>
      <c r="B360" s="228"/>
      <c r="C360" s="229"/>
      <c r="D360" s="230" t="s">
        <v>144</v>
      </c>
      <c r="E360" s="231" t="s">
        <v>1</v>
      </c>
      <c r="F360" s="232" t="s">
        <v>556</v>
      </c>
      <c r="G360" s="229"/>
      <c r="H360" s="233">
        <v>0.4</v>
      </c>
      <c r="I360" s="234"/>
      <c r="J360" s="229"/>
      <c r="K360" s="229"/>
      <c r="L360" s="235"/>
      <c r="M360" s="236"/>
      <c r="N360" s="237"/>
      <c r="O360" s="237"/>
      <c r="P360" s="237"/>
      <c r="Q360" s="237"/>
      <c r="R360" s="237"/>
      <c r="S360" s="237"/>
      <c r="T360" s="238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9" t="s">
        <v>144</v>
      </c>
      <c r="AU360" s="239" t="s">
        <v>86</v>
      </c>
      <c r="AV360" s="13" t="s">
        <v>86</v>
      </c>
      <c r="AW360" s="13" t="s">
        <v>33</v>
      </c>
      <c r="AX360" s="13" t="s">
        <v>77</v>
      </c>
      <c r="AY360" s="239" t="s">
        <v>136</v>
      </c>
    </row>
    <row r="361" spans="1:51" s="13" customFormat="1" ht="12">
      <c r="A361" s="13"/>
      <c r="B361" s="228"/>
      <c r="C361" s="229"/>
      <c r="D361" s="230" t="s">
        <v>144</v>
      </c>
      <c r="E361" s="231" t="s">
        <v>1</v>
      </c>
      <c r="F361" s="232" t="s">
        <v>557</v>
      </c>
      <c r="G361" s="229"/>
      <c r="H361" s="233">
        <v>0.144</v>
      </c>
      <c r="I361" s="234"/>
      <c r="J361" s="229"/>
      <c r="K361" s="229"/>
      <c r="L361" s="235"/>
      <c r="M361" s="236"/>
      <c r="N361" s="237"/>
      <c r="O361" s="237"/>
      <c r="P361" s="237"/>
      <c r="Q361" s="237"/>
      <c r="R361" s="237"/>
      <c r="S361" s="237"/>
      <c r="T361" s="238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9" t="s">
        <v>144</v>
      </c>
      <c r="AU361" s="239" t="s">
        <v>86</v>
      </c>
      <c r="AV361" s="13" t="s">
        <v>86</v>
      </c>
      <c r="AW361" s="13" t="s">
        <v>33</v>
      </c>
      <c r="AX361" s="13" t="s">
        <v>77</v>
      </c>
      <c r="AY361" s="239" t="s">
        <v>136</v>
      </c>
    </row>
    <row r="362" spans="1:51" s="13" customFormat="1" ht="12">
      <c r="A362" s="13"/>
      <c r="B362" s="228"/>
      <c r="C362" s="229"/>
      <c r="D362" s="230" t="s">
        <v>144</v>
      </c>
      <c r="E362" s="231" t="s">
        <v>1</v>
      </c>
      <c r="F362" s="232" t="s">
        <v>558</v>
      </c>
      <c r="G362" s="229"/>
      <c r="H362" s="233">
        <v>0.288</v>
      </c>
      <c r="I362" s="234"/>
      <c r="J362" s="229"/>
      <c r="K362" s="229"/>
      <c r="L362" s="235"/>
      <c r="M362" s="236"/>
      <c r="N362" s="237"/>
      <c r="O362" s="237"/>
      <c r="P362" s="237"/>
      <c r="Q362" s="237"/>
      <c r="R362" s="237"/>
      <c r="S362" s="237"/>
      <c r="T362" s="238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9" t="s">
        <v>144</v>
      </c>
      <c r="AU362" s="239" t="s">
        <v>86</v>
      </c>
      <c r="AV362" s="13" t="s">
        <v>86</v>
      </c>
      <c r="AW362" s="13" t="s">
        <v>33</v>
      </c>
      <c r="AX362" s="13" t="s">
        <v>77</v>
      </c>
      <c r="AY362" s="239" t="s">
        <v>136</v>
      </c>
    </row>
    <row r="363" spans="1:51" s="13" customFormat="1" ht="12">
      <c r="A363" s="13"/>
      <c r="B363" s="228"/>
      <c r="C363" s="229"/>
      <c r="D363" s="230" t="s">
        <v>144</v>
      </c>
      <c r="E363" s="231" t="s">
        <v>1</v>
      </c>
      <c r="F363" s="232" t="s">
        <v>559</v>
      </c>
      <c r="G363" s="229"/>
      <c r="H363" s="233">
        <v>1.155</v>
      </c>
      <c r="I363" s="234"/>
      <c r="J363" s="229"/>
      <c r="K363" s="229"/>
      <c r="L363" s="235"/>
      <c r="M363" s="236"/>
      <c r="N363" s="237"/>
      <c r="O363" s="237"/>
      <c r="P363" s="237"/>
      <c r="Q363" s="237"/>
      <c r="R363" s="237"/>
      <c r="S363" s="237"/>
      <c r="T363" s="238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9" t="s">
        <v>144</v>
      </c>
      <c r="AU363" s="239" t="s">
        <v>86</v>
      </c>
      <c r="AV363" s="13" t="s">
        <v>86</v>
      </c>
      <c r="AW363" s="13" t="s">
        <v>33</v>
      </c>
      <c r="AX363" s="13" t="s">
        <v>77</v>
      </c>
      <c r="AY363" s="239" t="s">
        <v>136</v>
      </c>
    </row>
    <row r="364" spans="1:51" s="13" customFormat="1" ht="12">
      <c r="A364" s="13"/>
      <c r="B364" s="228"/>
      <c r="C364" s="229"/>
      <c r="D364" s="230" t="s">
        <v>144</v>
      </c>
      <c r="E364" s="231" t="s">
        <v>1</v>
      </c>
      <c r="F364" s="232" t="s">
        <v>560</v>
      </c>
      <c r="G364" s="229"/>
      <c r="H364" s="233">
        <v>1.022</v>
      </c>
      <c r="I364" s="234"/>
      <c r="J364" s="229"/>
      <c r="K364" s="229"/>
      <c r="L364" s="235"/>
      <c r="M364" s="236"/>
      <c r="N364" s="237"/>
      <c r="O364" s="237"/>
      <c r="P364" s="237"/>
      <c r="Q364" s="237"/>
      <c r="R364" s="237"/>
      <c r="S364" s="237"/>
      <c r="T364" s="238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9" t="s">
        <v>144</v>
      </c>
      <c r="AU364" s="239" t="s">
        <v>86</v>
      </c>
      <c r="AV364" s="13" t="s">
        <v>86</v>
      </c>
      <c r="AW364" s="13" t="s">
        <v>33</v>
      </c>
      <c r="AX364" s="13" t="s">
        <v>77</v>
      </c>
      <c r="AY364" s="239" t="s">
        <v>136</v>
      </c>
    </row>
    <row r="365" spans="1:51" s="13" customFormat="1" ht="12">
      <c r="A365" s="13"/>
      <c r="B365" s="228"/>
      <c r="C365" s="229"/>
      <c r="D365" s="230" t="s">
        <v>144</v>
      </c>
      <c r="E365" s="231" t="s">
        <v>1</v>
      </c>
      <c r="F365" s="232" t="s">
        <v>561</v>
      </c>
      <c r="G365" s="229"/>
      <c r="H365" s="233">
        <v>0.072</v>
      </c>
      <c r="I365" s="234"/>
      <c r="J365" s="229"/>
      <c r="K365" s="229"/>
      <c r="L365" s="235"/>
      <c r="M365" s="236"/>
      <c r="N365" s="237"/>
      <c r="O365" s="237"/>
      <c r="P365" s="237"/>
      <c r="Q365" s="237"/>
      <c r="R365" s="237"/>
      <c r="S365" s="237"/>
      <c r="T365" s="238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9" t="s">
        <v>144</v>
      </c>
      <c r="AU365" s="239" t="s">
        <v>86</v>
      </c>
      <c r="AV365" s="13" t="s">
        <v>86</v>
      </c>
      <c r="AW365" s="13" t="s">
        <v>33</v>
      </c>
      <c r="AX365" s="13" t="s">
        <v>77</v>
      </c>
      <c r="AY365" s="239" t="s">
        <v>136</v>
      </c>
    </row>
    <row r="366" spans="1:65" s="2" customFormat="1" ht="24.15" customHeight="1">
      <c r="A366" s="37"/>
      <c r="B366" s="38"/>
      <c r="C366" s="214" t="s">
        <v>562</v>
      </c>
      <c r="D366" s="214" t="s">
        <v>138</v>
      </c>
      <c r="E366" s="215" t="s">
        <v>563</v>
      </c>
      <c r="F366" s="216" t="s">
        <v>564</v>
      </c>
      <c r="G366" s="217" t="s">
        <v>152</v>
      </c>
      <c r="H366" s="218">
        <v>85.069</v>
      </c>
      <c r="I366" s="219"/>
      <c r="J366" s="220">
        <f>ROUND(I366*H366,0)</f>
        <v>0</v>
      </c>
      <c r="K366" s="221"/>
      <c r="L366" s="43"/>
      <c r="M366" s="222" t="s">
        <v>1</v>
      </c>
      <c r="N366" s="223" t="s">
        <v>42</v>
      </c>
      <c r="O366" s="90"/>
      <c r="P366" s="224">
        <f>O366*H366</f>
        <v>0</v>
      </c>
      <c r="Q366" s="224">
        <v>2.45329</v>
      </c>
      <c r="R366" s="224">
        <f>Q366*H366</f>
        <v>208.69892701</v>
      </c>
      <c r="S366" s="224">
        <v>0</v>
      </c>
      <c r="T366" s="225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26" t="s">
        <v>142</v>
      </c>
      <c r="AT366" s="226" t="s">
        <v>138</v>
      </c>
      <c r="AU366" s="226" t="s">
        <v>86</v>
      </c>
      <c r="AY366" s="16" t="s">
        <v>136</v>
      </c>
      <c r="BE366" s="227">
        <f>IF(N366="základní",J366,0)</f>
        <v>0</v>
      </c>
      <c r="BF366" s="227">
        <f>IF(N366="snížená",J366,0)</f>
        <v>0</v>
      </c>
      <c r="BG366" s="227">
        <f>IF(N366="zákl. přenesená",J366,0)</f>
        <v>0</v>
      </c>
      <c r="BH366" s="227">
        <f>IF(N366="sníž. přenesená",J366,0)</f>
        <v>0</v>
      </c>
      <c r="BI366" s="227">
        <f>IF(N366="nulová",J366,0)</f>
        <v>0</v>
      </c>
      <c r="BJ366" s="16" t="s">
        <v>8</v>
      </c>
      <c r="BK366" s="227">
        <f>ROUND(I366*H366,0)</f>
        <v>0</v>
      </c>
      <c r="BL366" s="16" t="s">
        <v>142</v>
      </c>
      <c r="BM366" s="226" t="s">
        <v>565</v>
      </c>
    </row>
    <row r="367" spans="1:51" s="13" customFormat="1" ht="12">
      <c r="A367" s="13"/>
      <c r="B367" s="228"/>
      <c r="C367" s="229"/>
      <c r="D367" s="230" t="s">
        <v>144</v>
      </c>
      <c r="E367" s="231" t="s">
        <v>1</v>
      </c>
      <c r="F367" s="232" t="s">
        <v>566</v>
      </c>
      <c r="G367" s="229"/>
      <c r="H367" s="233">
        <v>85.069</v>
      </c>
      <c r="I367" s="234"/>
      <c r="J367" s="229"/>
      <c r="K367" s="229"/>
      <c r="L367" s="235"/>
      <c r="M367" s="236"/>
      <c r="N367" s="237"/>
      <c r="O367" s="237"/>
      <c r="P367" s="237"/>
      <c r="Q367" s="237"/>
      <c r="R367" s="237"/>
      <c r="S367" s="237"/>
      <c r="T367" s="238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9" t="s">
        <v>144</v>
      </c>
      <c r="AU367" s="239" t="s">
        <v>86</v>
      </c>
      <c r="AV367" s="13" t="s">
        <v>86</v>
      </c>
      <c r="AW367" s="13" t="s">
        <v>33</v>
      </c>
      <c r="AX367" s="13" t="s">
        <v>77</v>
      </c>
      <c r="AY367" s="239" t="s">
        <v>136</v>
      </c>
    </row>
    <row r="368" spans="1:65" s="2" customFormat="1" ht="24.15" customHeight="1">
      <c r="A368" s="37"/>
      <c r="B368" s="38"/>
      <c r="C368" s="214" t="s">
        <v>567</v>
      </c>
      <c r="D368" s="214" t="s">
        <v>138</v>
      </c>
      <c r="E368" s="215" t="s">
        <v>568</v>
      </c>
      <c r="F368" s="216" t="s">
        <v>569</v>
      </c>
      <c r="G368" s="217" t="s">
        <v>152</v>
      </c>
      <c r="H368" s="218">
        <v>85.069</v>
      </c>
      <c r="I368" s="219"/>
      <c r="J368" s="220">
        <f>ROUND(I368*H368,0)</f>
        <v>0</v>
      </c>
      <c r="K368" s="221"/>
      <c r="L368" s="43"/>
      <c r="M368" s="222" t="s">
        <v>1</v>
      </c>
      <c r="N368" s="223" t="s">
        <v>42</v>
      </c>
      <c r="O368" s="90"/>
      <c r="P368" s="224">
        <f>O368*H368</f>
        <v>0</v>
      </c>
      <c r="Q368" s="224">
        <v>0</v>
      </c>
      <c r="R368" s="224">
        <f>Q368*H368</f>
        <v>0</v>
      </c>
      <c r="S368" s="224">
        <v>0</v>
      </c>
      <c r="T368" s="225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226" t="s">
        <v>142</v>
      </c>
      <c r="AT368" s="226" t="s">
        <v>138</v>
      </c>
      <c r="AU368" s="226" t="s">
        <v>86</v>
      </c>
      <c r="AY368" s="16" t="s">
        <v>136</v>
      </c>
      <c r="BE368" s="227">
        <f>IF(N368="základní",J368,0)</f>
        <v>0</v>
      </c>
      <c r="BF368" s="227">
        <f>IF(N368="snížená",J368,0)</f>
        <v>0</v>
      </c>
      <c r="BG368" s="227">
        <f>IF(N368="zákl. přenesená",J368,0)</f>
        <v>0</v>
      </c>
      <c r="BH368" s="227">
        <f>IF(N368="sníž. přenesená",J368,0)</f>
        <v>0</v>
      </c>
      <c r="BI368" s="227">
        <f>IF(N368="nulová",J368,0)</f>
        <v>0</v>
      </c>
      <c r="BJ368" s="16" t="s">
        <v>8</v>
      </c>
      <c r="BK368" s="227">
        <f>ROUND(I368*H368,0)</f>
        <v>0</v>
      </c>
      <c r="BL368" s="16" t="s">
        <v>142</v>
      </c>
      <c r="BM368" s="226" t="s">
        <v>570</v>
      </c>
    </row>
    <row r="369" spans="1:65" s="2" customFormat="1" ht="33" customHeight="1">
      <c r="A369" s="37"/>
      <c r="B369" s="38"/>
      <c r="C369" s="214" t="s">
        <v>571</v>
      </c>
      <c r="D369" s="214" t="s">
        <v>138</v>
      </c>
      <c r="E369" s="215" t="s">
        <v>572</v>
      </c>
      <c r="F369" s="216" t="s">
        <v>573</v>
      </c>
      <c r="G369" s="217" t="s">
        <v>152</v>
      </c>
      <c r="H369" s="218">
        <v>85.069</v>
      </c>
      <c r="I369" s="219"/>
      <c r="J369" s="220">
        <f>ROUND(I369*H369,0)</f>
        <v>0</v>
      </c>
      <c r="K369" s="221"/>
      <c r="L369" s="43"/>
      <c r="M369" s="222" t="s">
        <v>1</v>
      </c>
      <c r="N369" s="223" t="s">
        <v>42</v>
      </c>
      <c r="O369" s="90"/>
      <c r="P369" s="224">
        <f>O369*H369</f>
        <v>0</v>
      </c>
      <c r="Q369" s="224">
        <v>0.0404</v>
      </c>
      <c r="R369" s="224">
        <f>Q369*H369</f>
        <v>3.4367876</v>
      </c>
      <c r="S369" s="224">
        <v>0</v>
      </c>
      <c r="T369" s="225">
        <f>S369*H369</f>
        <v>0</v>
      </c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R369" s="226" t="s">
        <v>142</v>
      </c>
      <c r="AT369" s="226" t="s">
        <v>138</v>
      </c>
      <c r="AU369" s="226" t="s">
        <v>86</v>
      </c>
      <c r="AY369" s="16" t="s">
        <v>136</v>
      </c>
      <c r="BE369" s="227">
        <f>IF(N369="základní",J369,0)</f>
        <v>0</v>
      </c>
      <c r="BF369" s="227">
        <f>IF(N369="snížená",J369,0)</f>
        <v>0</v>
      </c>
      <c r="BG369" s="227">
        <f>IF(N369="zákl. přenesená",J369,0)</f>
        <v>0</v>
      </c>
      <c r="BH369" s="227">
        <f>IF(N369="sníž. přenesená",J369,0)</f>
        <v>0</v>
      </c>
      <c r="BI369" s="227">
        <f>IF(N369="nulová",J369,0)</f>
        <v>0</v>
      </c>
      <c r="BJ369" s="16" t="s">
        <v>8</v>
      </c>
      <c r="BK369" s="227">
        <f>ROUND(I369*H369,0)</f>
        <v>0</v>
      </c>
      <c r="BL369" s="16" t="s">
        <v>142</v>
      </c>
      <c r="BM369" s="226" t="s">
        <v>574</v>
      </c>
    </row>
    <row r="370" spans="1:65" s="2" customFormat="1" ht="21.75" customHeight="1">
      <c r="A370" s="37"/>
      <c r="B370" s="38"/>
      <c r="C370" s="214" t="s">
        <v>575</v>
      </c>
      <c r="D370" s="214" t="s">
        <v>138</v>
      </c>
      <c r="E370" s="215" t="s">
        <v>576</v>
      </c>
      <c r="F370" s="216" t="s">
        <v>577</v>
      </c>
      <c r="G370" s="217" t="s">
        <v>141</v>
      </c>
      <c r="H370" s="218">
        <v>472.605</v>
      </c>
      <c r="I370" s="219"/>
      <c r="J370" s="220">
        <f>ROUND(I370*H370,0)</f>
        <v>0</v>
      </c>
      <c r="K370" s="221"/>
      <c r="L370" s="43"/>
      <c r="M370" s="222" t="s">
        <v>1</v>
      </c>
      <c r="N370" s="223" t="s">
        <v>42</v>
      </c>
      <c r="O370" s="90"/>
      <c r="P370" s="224">
        <f>O370*H370</f>
        <v>0</v>
      </c>
      <c r="Q370" s="224">
        <v>0</v>
      </c>
      <c r="R370" s="224">
        <f>Q370*H370</f>
        <v>0</v>
      </c>
      <c r="S370" s="224">
        <v>0</v>
      </c>
      <c r="T370" s="225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226" t="s">
        <v>142</v>
      </c>
      <c r="AT370" s="226" t="s">
        <v>138</v>
      </c>
      <c r="AU370" s="226" t="s">
        <v>86</v>
      </c>
      <c r="AY370" s="16" t="s">
        <v>136</v>
      </c>
      <c r="BE370" s="227">
        <f>IF(N370="základní",J370,0)</f>
        <v>0</v>
      </c>
      <c r="BF370" s="227">
        <f>IF(N370="snížená",J370,0)</f>
        <v>0</v>
      </c>
      <c r="BG370" s="227">
        <f>IF(N370="zákl. přenesená",J370,0)</f>
        <v>0</v>
      </c>
      <c r="BH370" s="227">
        <f>IF(N370="sníž. přenesená",J370,0)</f>
        <v>0</v>
      </c>
      <c r="BI370" s="227">
        <f>IF(N370="nulová",J370,0)</f>
        <v>0</v>
      </c>
      <c r="BJ370" s="16" t="s">
        <v>8</v>
      </c>
      <c r="BK370" s="227">
        <f>ROUND(I370*H370,0)</f>
        <v>0</v>
      </c>
      <c r="BL370" s="16" t="s">
        <v>142</v>
      </c>
      <c r="BM370" s="226" t="s">
        <v>578</v>
      </c>
    </row>
    <row r="371" spans="1:51" s="13" customFormat="1" ht="12">
      <c r="A371" s="13"/>
      <c r="B371" s="228"/>
      <c r="C371" s="229"/>
      <c r="D371" s="230" t="s">
        <v>144</v>
      </c>
      <c r="E371" s="231" t="s">
        <v>1</v>
      </c>
      <c r="F371" s="232" t="s">
        <v>579</v>
      </c>
      <c r="G371" s="229"/>
      <c r="H371" s="233">
        <v>472.605</v>
      </c>
      <c r="I371" s="234"/>
      <c r="J371" s="229"/>
      <c r="K371" s="229"/>
      <c r="L371" s="235"/>
      <c r="M371" s="236"/>
      <c r="N371" s="237"/>
      <c r="O371" s="237"/>
      <c r="P371" s="237"/>
      <c r="Q371" s="237"/>
      <c r="R371" s="237"/>
      <c r="S371" s="237"/>
      <c r="T371" s="238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9" t="s">
        <v>144</v>
      </c>
      <c r="AU371" s="239" t="s">
        <v>86</v>
      </c>
      <c r="AV371" s="13" t="s">
        <v>86</v>
      </c>
      <c r="AW371" s="13" t="s">
        <v>33</v>
      </c>
      <c r="AX371" s="13" t="s">
        <v>77</v>
      </c>
      <c r="AY371" s="239" t="s">
        <v>136</v>
      </c>
    </row>
    <row r="372" spans="1:65" s="2" customFormat="1" ht="16.5" customHeight="1">
      <c r="A372" s="37"/>
      <c r="B372" s="38"/>
      <c r="C372" s="214" t="s">
        <v>580</v>
      </c>
      <c r="D372" s="214" t="s">
        <v>138</v>
      </c>
      <c r="E372" s="215" t="s">
        <v>581</v>
      </c>
      <c r="F372" s="216" t="s">
        <v>582</v>
      </c>
      <c r="G372" s="217" t="s">
        <v>141</v>
      </c>
      <c r="H372" s="218">
        <v>501.325</v>
      </c>
      <c r="I372" s="219"/>
      <c r="J372" s="220">
        <f>ROUND(I372*H372,0)</f>
        <v>0</v>
      </c>
      <c r="K372" s="221"/>
      <c r="L372" s="43"/>
      <c r="M372" s="222" t="s">
        <v>1</v>
      </c>
      <c r="N372" s="223" t="s">
        <v>42</v>
      </c>
      <c r="O372" s="90"/>
      <c r="P372" s="224">
        <f>O372*H372</f>
        <v>0</v>
      </c>
      <c r="Q372" s="224">
        <v>0.00013</v>
      </c>
      <c r="R372" s="224">
        <f>Q372*H372</f>
        <v>0.06517224999999999</v>
      </c>
      <c r="S372" s="224">
        <v>0</v>
      </c>
      <c r="T372" s="225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226" t="s">
        <v>142</v>
      </c>
      <c r="AT372" s="226" t="s">
        <v>138</v>
      </c>
      <c r="AU372" s="226" t="s">
        <v>86</v>
      </c>
      <c r="AY372" s="16" t="s">
        <v>136</v>
      </c>
      <c r="BE372" s="227">
        <f>IF(N372="základní",J372,0)</f>
        <v>0</v>
      </c>
      <c r="BF372" s="227">
        <f>IF(N372="snížená",J372,0)</f>
        <v>0</v>
      </c>
      <c r="BG372" s="227">
        <f>IF(N372="zákl. přenesená",J372,0)</f>
        <v>0</v>
      </c>
      <c r="BH372" s="227">
        <f>IF(N372="sníž. přenesená",J372,0)</f>
        <v>0</v>
      </c>
      <c r="BI372" s="227">
        <f>IF(N372="nulová",J372,0)</f>
        <v>0</v>
      </c>
      <c r="BJ372" s="16" t="s">
        <v>8</v>
      </c>
      <c r="BK372" s="227">
        <f>ROUND(I372*H372,0)</f>
        <v>0</v>
      </c>
      <c r="BL372" s="16" t="s">
        <v>142</v>
      </c>
      <c r="BM372" s="226" t="s">
        <v>583</v>
      </c>
    </row>
    <row r="373" spans="1:51" s="13" customFormat="1" ht="12">
      <c r="A373" s="13"/>
      <c r="B373" s="228"/>
      <c r="C373" s="229"/>
      <c r="D373" s="230" t="s">
        <v>144</v>
      </c>
      <c r="E373" s="231" t="s">
        <v>1</v>
      </c>
      <c r="F373" s="232" t="s">
        <v>584</v>
      </c>
      <c r="G373" s="229"/>
      <c r="H373" s="233">
        <v>501.325</v>
      </c>
      <c r="I373" s="234"/>
      <c r="J373" s="229"/>
      <c r="K373" s="229"/>
      <c r="L373" s="235"/>
      <c r="M373" s="236"/>
      <c r="N373" s="237"/>
      <c r="O373" s="237"/>
      <c r="P373" s="237"/>
      <c r="Q373" s="237"/>
      <c r="R373" s="237"/>
      <c r="S373" s="237"/>
      <c r="T373" s="238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9" t="s">
        <v>144</v>
      </c>
      <c r="AU373" s="239" t="s">
        <v>86</v>
      </c>
      <c r="AV373" s="13" t="s">
        <v>86</v>
      </c>
      <c r="AW373" s="13" t="s">
        <v>33</v>
      </c>
      <c r="AX373" s="13" t="s">
        <v>77</v>
      </c>
      <c r="AY373" s="239" t="s">
        <v>136</v>
      </c>
    </row>
    <row r="374" spans="1:65" s="2" customFormat="1" ht="33" customHeight="1">
      <c r="A374" s="37"/>
      <c r="B374" s="38"/>
      <c r="C374" s="214" t="s">
        <v>585</v>
      </c>
      <c r="D374" s="214" t="s">
        <v>138</v>
      </c>
      <c r="E374" s="215" t="s">
        <v>586</v>
      </c>
      <c r="F374" s="216" t="s">
        <v>587</v>
      </c>
      <c r="G374" s="217" t="s">
        <v>588</v>
      </c>
      <c r="H374" s="218">
        <v>184.646</v>
      </c>
      <c r="I374" s="219"/>
      <c r="J374" s="220">
        <f>ROUND(I374*H374,0)</f>
        <v>0</v>
      </c>
      <c r="K374" s="221"/>
      <c r="L374" s="43"/>
      <c r="M374" s="222" t="s">
        <v>1</v>
      </c>
      <c r="N374" s="223" t="s">
        <v>42</v>
      </c>
      <c r="O374" s="90"/>
      <c r="P374" s="224">
        <f>O374*H374</f>
        <v>0</v>
      </c>
      <c r="Q374" s="224">
        <v>2E-05</v>
      </c>
      <c r="R374" s="224">
        <f>Q374*H374</f>
        <v>0.00369292</v>
      </c>
      <c r="S374" s="224">
        <v>0</v>
      </c>
      <c r="T374" s="225">
        <f>S374*H374</f>
        <v>0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226" t="s">
        <v>142</v>
      </c>
      <c r="AT374" s="226" t="s">
        <v>138</v>
      </c>
      <c r="AU374" s="226" t="s">
        <v>86</v>
      </c>
      <c r="AY374" s="16" t="s">
        <v>136</v>
      </c>
      <c r="BE374" s="227">
        <f>IF(N374="základní",J374,0)</f>
        <v>0</v>
      </c>
      <c r="BF374" s="227">
        <f>IF(N374="snížená",J374,0)</f>
        <v>0</v>
      </c>
      <c r="BG374" s="227">
        <f>IF(N374="zákl. přenesená",J374,0)</f>
        <v>0</v>
      </c>
      <c r="BH374" s="227">
        <f>IF(N374="sníž. přenesená",J374,0)</f>
        <v>0</v>
      </c>
      <c r="BI374" s="227">
        <f>IF(N374="nulová",J374,0)</f>
        <v>0</v>
      </c>
      <c r="BJ374" s="16" t="s">
        <v>8</v>
      </c>
      <c r="BK374" s="227">
        <f>ROUND(I374*H374,0)</f>
        <v>0</v>
      </c>
      <c r="BL374" s="16" t="s">
        <v>142</v>
      </c>
      <c r="BM374" s="226" t="s">
        <v>589</v>
      </c>
    </row>
    <row r="375" spans="1:51" s="13" customFormat="1" ht="12">
      <c r="A375" s="13"/>
      <c r="B375" s="228"/>
      <c r="C375" s="229"/>
      <c r="D375" s="230" t="s">
        <v>144</v>
      </c>
      <c r="E375" s="231" t="s">
        <v>1</v>
      </c>
      <c r="F375" s="232" t="s">
        <v>590</v>
      </c>
      <c r="G375" s="229"/>
      <c r="H375" s="233">
        <v>153.02</v>
      </c>
      <c r="I375" s="234"/>
      <c r="J375" s="229"/>
      <c r="K375" s="229"/>
      <c r="L375" s="235"/>
      <c r="M375" s="236"/>
      <c r="N375" s="237"/>
      <c r="O375" s="237"/>
      <c r="P375" s="237"/>
      <c r="Q375" s="237"/>
      <c r="R375" s="237"/>
      <c r="S375" s="237"/>
      <c r="T375" s="238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9" t="s">
        <v>144</v>
      </c>
      <c r="AU375" s="239" t="s">
        <v>86</v>
      </c>
      <c r="AV375" s="13" t="s">
        <v>86</v>
      </c>
      <c r="AW375" s="13" t="s">
        <v>33</v>
      </c>
      <c r="AX375" s="13" t="s">
        <v>77</v>
      </c>
      <c r="AY375" s="239" t="s">
        <v>136</v>
      </c>
    </row>
    <row r="376" spans="1:51" s="14" customFormat="1" ht="12">
      <c r="A376" s="14"/>
      <c r="B376" s="251"/>
      <c r="C376" s="252"/>
      <c r="D376" s="230" t="s">
        <v>144</v>
      </c>
      <c r="E376" s="253" t="s">
        <v>1</v>
      </c>
      <c r="F376" s="254" t="s">
        <v>591</v>
      </c>
      <c r="G376" s="252"/>
      <c r="H376" s="253" t="s">
        <v>1</v>
      </c>
      <c r="I376" s="255"/>
      <c r="J376" s="252"/>
      <c r="K376" s="252"/>
      <c r="L376" s="256"/>
      <c r="M376" s="257"/>
      <c r="N376" s="258"/>
      <c r="O376" s="258"/>
      <c r="P376" s="258"/>
      <c r="Q376" s="258"/>
      <c r="R376" s="258"/>
      <c r="S376" s="258"/>
      <c r="T376" s="259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60" t="s">
        <v>144</v>
      </c>
      <c r="AU376" s="260" t="s">
        <v>86</v>
      </c>
      <c r="AV376" s="14" t="s">
        <v>8</v>
      </c>
      <c r="AW376" s="14" t="s">
        <v>33</v>
      </c>
      <c r="AX376" s="14" t="s">
        <v>77</v>
      </c>
      <c r="AY376" s="260" t="s">
        <v>136</v>
      </c>
    </row>
    <row r="377" spans="1:51" s="13" customFormat="1" ht="12">
      <c r="A377" s="13"/>
      <c r="B377" s="228"/>
      <c r="C377" s="229"/>
      <c r="D377" s="230" t="s">
        <v>144</v>
      </c>
      <c r="E377" s="231" t="s">
        <v>1</v>
      </c>
      <c r="F377" s="232" t="s">
        <v>592</v>
      </c>
      <c r="G377" s="229"/>
      <c r="H377" s="233">
        <v>20.88</v>
      </c>
      <c r="I377" s="234"/>
      <c r="J377" s="229"/>
      <c r="K377" s="229"/>
      <c r="L377" s="235"/>
      <c r="M377" s="236"/>
      <c r="N377" s="237"/>
      <c r="O377" s="237"/>
      <c r="P377" s="237"/>
      <c r="Q377" s="237"/>
      <c r="R377" s="237"/>
      <c r="S377" s="237"/>
      <c r="T377" s="238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9" t="s">
        <v>144</v>
      </c>
      <c r="AU377" s="239" t="s">
        <v>86</v>
      </c>
      <c r="AV377" s="13" t="s">
        <v>86</v>
      </c>
      <c r="AW377" s="13" t="s">
        <v>33</v>
      </c>
      <c r="AX377" s="13" t="s">
        <v>77</v>
      </c>
      <c r="AY377" s="239" t="s">
        <v>136</v>
      </c>
    </row>
    <row r="378" spans="1:51" s="13" customFormat="1" ht="12">
      <c r="A378" s="13"/>
      <c r="B378" s="228"/>
      <c r="C378" s="229"/>
      <c r="D378" s="230" t="s">
        <v>144</v>
      </c>
      <c r="E378" s="231" t="s">
        <v>1</v>
      </c>
      <c r="F378" s="232" t="s">
        <v>593</v>
      </c>
      <c r="G378" s="229"/>
      <c r="H378" s="233">
        <v>2.082</v>
      </c>
      <c r="I378" s="234"/>
      <c r="J378" s="229"/>
      <c r="K378" s="229"/>
      <c r="L378" s="235"/>
      <c r="M378" s="236"/>
      <c r="N378" s="237"/>
      <c r="O378" s="237"/>
      <c r="P378" s="237"/>
      <c r="Q378" s="237"/>
      <c r="R378" s="237"/>
      <c r="S378" s="237"/>
      <c r="T378" s="238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9" t="s">
        <v>144</v>
      </c>
      <c r="AU378" s="239" t="s">
        <v>86</v>
      </c>
      <c r="AV378" s="13" t="s">
        <v>86</v>
      </c>
      <c r="AW378" s="13" t="s">
        <v>33</v>
      </c>
      <c r="AX378" s="13" t="s">
        <v>77</v>
      </c>
      <c r="AY378" s="239" t="s">
        <v>136</v>
      </c>
    </row>
    <row r="379" spans="1:51" s="13" customFormat="1" ht="12">
      <c r="A379" s="13"/>
      <c r="B379" s="228"/>
      <c r="C379" s="229"/>
      <c r="D379" s="230" t="s">
        <v>144</v>
      </c>
      <c r="E379" s="231" t="s">
        <v>1</v>
      </c>
      <c r="F379" s="232" t="s">
        <v>594</v>
      </c>
      <c r="G379" s="229"/>
      <c r="H379" s="233">
        <v>3.624</v>
      </c>
      <c r="I379" s="234"/>
      <c r="J379" s="229"/>
      <c r="K379" s="229"/>
      <c r="L379" s="235"/>
      <c r="M379" s="236"/>
      <c r="N379" s="237"/>
      <c r="O379" s="237"/>
      <c r="P379" s="237"/>
      <c r="Q379" s="237"/>
      <c r="R379" s="237"/>
      <c r="S379" s="237"/>
      <c r="T379" s="238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9" t="s">
        <v>144</v>
      </c>
      <c r="AU379" s="239" t="s">
        <v>86</v>
      </c>
      <c r="AV379" s="13" t="s">
        <v>86</v>
      </c>
      <c r="AW379" s="13" t="s">
        <v>33</v>
      </c>
      <c r="AX379" s="13" t="s">
        <v>77</v>
      </c>
      <c r="AY379" s="239" t="s">
        <v>136</v>
      </c>
    </row>
    <row r="380" spans="1:51" s="13" customFormat="1" ht="12">
      <c r="A380" s="13"/>
      <c r="B380" s="228"/>
      <c r="C380" s="229"/>
      <c r="D380" s="230" t="s">
        <v>144</v>
      </c>
      <c r="E380" s="231" t="s">
        <v>1</v>
      </c>
      <c r="F380" s="232" t="s">
        <v>595</v>
      </c>
      <c r="G380" s="229"/>
      <c r="H380" s="233">
        <v>5.04</v>
      </c>
      <c r="I380" s="234"/>
      <c r="J380" s="229"/>
      <c r="K380" s="229"/>
      <c r="L380" s="235"/>
      <c r="M380" s="236"/>
      <c r="N380" s="237"/>
      <c r="O380" s="237"/>
      <c r="P380" s="237"/>
      <c r="Q380" s="237"/>
      <c r="R380" s="237"/>
      <c r="S380" s="237"/>
      <c r="T380" s="238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9" t="s">
        <v>144</v>
      </c>
      <c r="AU380" s="239" t="s">
        <v>86</v>
      </c>
      <c r="AV380" s="13" t="s">
        <v>86</v>
      </c>
      <c r="AW380" s="13" t="s">
        <v>33</v>
      </c>
      <c r="AX380" s="13" t="s">
        <v>77</v>
      </c>
      <c r="AY380" s="239" t="s">
        <v>136</v>
      </c>
    </row>
    <row r="381" spans="1:65" s="2" customFormat="1" ht="24.15" customHeight="1">
      <c r="A381" s="37"/>
      <c r="B381" s="38"/>
      <c r="C381" s="214" t="s">
        <v>596</v>
      </c>
      <c r="D381" s="214" t="s">
        <v>138</v>
      </c>
      <c r="E381" s="215" t="s">
        <v>597</v>
      </c>
      <c r="F381" s="216" t="s">
        <v>598</v>
      </c>
      <c r="G381" s="217" t="s">
        <v>588</v>
      </c>
      <c r="H381" s="218">
        <v>195.02</v>
      </c>
      <c r="I381" s="219"/>
      <c r="J381" s="220">
        <f>ROUND(I381*H381,0)</f>
        <v>0</v>
      </c>
      <c r="K381" s="221"/>
      <c r="L381" s="43"/>
      <c r="M381" s="222" t="s">
        <v>1</v>
      </c>
      <c r="N381" s="223" t="s">
        <v>42</v>
      </c>
      <c r="O381" s="90"/>
      <c r="P381" s="224">
        <f>O381*H381</f>
        <v>0</v>
      </c>
      <c r="Q381" s="224">
        <v>0.00021</v>
      </c>
      <c r="R381" s="224">
        <f>Q381*H381</f>
        <v>0.0409542</v>
      </c>
      <c r="S381" s="224">
        <v>0</v>
      </c>
      <c r="T381" s="225">
        <f>S381*H381</f>
        <v>0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226" t="s">
        <v>142</v>
      </c>
      <c r="AT381" s="226" t="s">
        <v>138</v>
      </c>
      <c r="AU381" s="226" t="s">
        <v>86</v>
      </c>
      <c r="AY381" s="16" t="s">
        <v>136</v>
      </c>
      <c r="BE381" s="227">
        <f>IF(N381="základní",J381,0)</f>
        <v>0</v>
      </c>
      <c r="BF381" s="227">
        <f>IF(N381="snížená",J381,0)</f>
        <v>0</v>
      </c>
      <c r="BG381" s="227">
        <f>IF(N381="zákl. přenesená",J381,0)</f>
        <v>0</v>
      </c>
      <c r="BH381" s="227">
        <f>IF(N381="sníž. přenesená",J381,0)</f>
        <v>0</v>
      </c>
      <c r="BI381" s="227">
        <f>IF(N381="nulová",J381,0)</f>
        <v>0</v>
      </c>
      <c r="BJ381" s="16" t="s">
        <v>8</v>
      </c>
      <c r="BK381" s="227">
        <f>ROUND(I381*H381,0)</f>
        <v>0</v>
      </c>
      <c r="BL381" s="16" t="s">
        <v>142</v>
      </c>
      <c r="BM381" s="226" t="s">
        <v>599</v>
      </c>
    </row>
    <row r="382" spans="1:51" s="13" customFormat="1" ht="12">
      <c r="A382" s="13"/>
      <c r="B382" s="228"/>
      <c r="C382" s="229"/>
      <c r="D382" s="230" t="s">
        <v>144</v>
      </c>
      <c r="E382" s="231" t="s">
        <v>1</v>
      </c>
      <c r="F382" s="232" t="s">
        <v>600</v>
      </c>
      <c r="G382" s="229"/>
      <c r="H382" s="233">
        <v>195.02</v>
      </c>
      <c r="I382" s="234"/>
      <c r="J382" s="229"/>
      <c r="K382" s="229"/>
      <c r="L382" s="235"/>
      <c r="M382" s="236"/>
      <c r="N382" s="237"/>
      <c r="O382" s="237"/>
      <c r="P382" s="237"/>
      <c r="Q382" s="237"/>
      <c r="R382" s="237"/>
      <c r="S382" s="237"/>
      <c r="T382" s="238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9" t="s">
        <v>144</v>
      </c>
      <c r="AU382" s="239" t="s">
        <v>86</v>
      </c>
      <c r="AV382" s="13" t="s">
        <v>86</v>
      </c>
      <c r="AW382" s="13" t="s">
        <v>33</v>
      </c>
      <c r="AX382" s="13" t="s">
        <v>77</v>
      </c>
      <c r="AY382" s="239" t="s">
        <v>136</v>
      </c>
    </row>
    <row r="383" spans="1:65" s="2" customFormat="1" ht="24.15" customHeight="1">
      <c r="A383" s="37"/>
      <c r="B383" s="38"/>
      <c r="C383" s="214" t="s">
        <v>601</v>
      </c>
      <c r="D383" s="214" t="s">
        <v>138</v>
      </c>
      <c r="E383" s="215" t="s">
        <v>602</v>
      </c>
      <c r="F383" s="216" t="s">
        <v>603</v>
      </c>
      <c r="G383" s="217" t="s">
        <v>588</v>
      </c>
      <c r="H383" s="218">
        <v>195.02</v>
      </c>
      <c r="I383" s="219"/>
      <c r="J383" s="220">
        <f>ROUND(I383*H383,0)</f>
        <v>0</v>
      </c>
      <c r="K383" s="221"/>
      <c r="L383" s="43"/>
      <c r="M383" s="222" t="s">
        <v>1</v>
      </c>
      <c r="N383" s="223" t="s">
        <v>42</v>
      </c>
      <c r="O383" s="90"/>
      <c r="P383" s="224">
        <f>O383*H383</f>
        <v>0</v>
      </c>
      <c r="Q383" s="224">
        <v>1E-05</v>
      </c>
      <c r="R383" s="224">
        <f>Q383*H383</f>
        <v>0.0019502000000000002</v>
      </c>
      <c r="S383" s="224">
        <v>0</v>
      </c>
      <c r="T383" s="225">
        <f>S383*H383</f>
        <v>0</v>
      </c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R383" s="226" t="s">
        <v>142</v>
      </c>
      <c r="AT383" s="226" t="s">
        <v>138</v>
      </c>
      <c r="AU383" s="226" t="s">
        <v>86</v>
      </c>
      <c r="AY383" s="16" t="s">
        <v>136</v>
      </c>
      <c r="BE383" s="227">
        <f>IF(N383="základní",J383,0)</f>
        <v>0</v>
      </c>
      <c r="BF383" s="227">
        <f>IF(N383="snížená",J383,0)</f>
        <v>0</v>
      </c>
      <c r="BG383" s="227">
        <f>IF(N383="zákl. přenesená",J383,0)</f>
        <v>0</v>
      </c>
      <c r="BH383" s="227">
        <f>IF(N383="sníž. přenesená",J383,0)</f>
        <v>0</v>
      </c>
      <c r="BI383" s="227">
        <f>IF(N383="nulová",J383,0)</f>
        <v>0</v>
      </c>
      <c r="BJ383" s="16" t="s">
        <v>8</v>
      </c>
      <c r="BK383" s="227">
        <f>ROUND(I383*H383,0)</f>
        <v>0</v>
      </c>
      <c r="BL383" s="16" t="s">
        <v>142</v>
      </c>
      <c r="BM383" s="226" t="s">
        <v>604</v>
      </c>
    </row>
    <row r="384" spans="1:63" s="12" customFormat="1" ht="22.8" customHeight="1">
      <c r="A384" s="12"/>
      <c r="B384" s="198"/>
      <c r="C384" s="199"/>
      <c r="D384" s="200" t="s">
        <v>76</v>
      </c>
      <c r="E384" s="212" t="s">
        <v>189</v>
      </c>
      <c r="F384" s="212" t="s">
        <v>605</v>
      </c>
      <c r="G384" s="199"/>
      <c r="H384" s="199"/>
      <c r="I384" s="202"/>
      <c r="J384" s="213">
        <f>BK384</f>
        <v>0</v>
      </c>
      <c r="K384" s="199"/>
      <c r="L384" s="204"/>
      <c r="M384" s="205"/>
      <c r="N384" s="206"/>
      <c r="O384" s="206"/>
      <c r="P384" s="207">
        <f>SUM(P385:P398)</f>
        <v>0</v>
      </c>
      <c r="Q384" s="206"/>
      <c r="R384" s="207">
        <f>SUM(R385:R398)</f>
        <v>2.4501299999999997</v>
      </c>
      <c r="S384" s="206"/>
      <c r="T384" s="208">
        <f>SUM(T385:T398)</f>
        <v>0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209" t="s">
        <v>8</v>
      </c>
      <c r="AT384" s="210" t="s">
        <v>76</v>
      </c>
      <c r="AU384" s="210" t="s">
        <v>8</v>
      </c>
      <c r="AY384" s="209" t="s">
        <v>136</v>
      </c>
      <c r="BK384" s="211">
        <f>SUM(BK385:BK398)</f>
        <v>0</v>
      </c>
    </row>
    <row r="385" spans="1:65" s="2" customFormat="1" ht="21.75" customHeight="1">
      <c r="A385" s="37"/>
      <c r="B385" s="38"/>
      <c r="C385" s="214" t="s">
        <v>606</v>
      </c>
      <c r="D385" s="214" t="s">
        <v>138</v>
      </c>
      <c r="E385" s="215" t="s">
        <v>607</v>
      </c>
      <c r="F385" s="216" t="s">
        <v>608</v>
      </c>
      <c r="G385" s="217" t="s">
        <v>521</v>
      </c>
      <c r="H385" s="218">
        <v>1</v>
      </c>
      <c r="I385" s="219"/>
      <c r="J385" s="220">
        <f>ROUND(I385*H385,0)</f>
        <v>0</v>
      </c>
      <c r="K385" s="221"/>
      <c r="L385" s="43"/>
      <c r="M385" s="222" t="s">
        <v>1</v>
      </c>
      <c r="N385" s="223" t="s">
        <v>42</v>
      </c>
      <c r="O385" s="90"/>
      <c r="P385" s="224">
        <f>O385*H385</f>
        <v>0</v>
      </c>
      <c r="Q385" s="224">
        <v>1.47325</v>
      </c>
      <c r="R385" s="224">
        <f>Q385*H385</f>
        <v>1.47325</v>
      </c>
      <c r="S385" s="224">
        <v>0</v>
      </c>
      <c r="T385" s="225">
        <f>S385*H385</f>
        <v>0</v>
      </c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R385" s="226" t="s">
        <v>142</v>
      </c>
      <c r="AT385" s="226" t="s">
        <v>138</v>
      </c>
      <c r="AU385" s="226" t="s">
        <v>86</v>
      </c>
      <c r="AY385" s="16" t="s">
        <v>136</v>
      </c>
      <c r="BE385" s="227">
        <f>IF(N385="základní",J385,0)</f>
        <v>0</v>
      </c>
      <c r="BF385" s="227">
        <f>IF(N385="snížená",J385,0)</f>
        <v>0</v>
      </c>
      <c r="BG385" s="227">
        <f>IF(N385="zákl. přenesená",J385,0)</f>
        <v>0</v>
      </c>
      <c r="BH385" s="227">
        <f>IF(N385="sníž. přenesená",J385,0)</f>
        <v>0</v>
      </c>
      <c r="BI385" s="227">
        <f>IF(N385="nulová",J385,0)</f>
        <v>0</v>
      </c>
      <c r="BJ385" s="16" t="s">
        <v>8</v>
      </c>
      <c r="BK385" s="227">
        <f>ROUND(I385*H385,0)</f>
        <v>0</v>
      </c>
      <c r="BL385" s="16" t="s">
        <v>142</v>
      </c>
      <c r="BM385" s="226" t="s">
        <v>609</v>
      </c>
    </row>
    <row r="386" spans="1:65" s="2" customFormat="1" ht="24.15" customHeight="1">
      <c r="A386" s="37"/>
      <c r="B386" s="38"/>
      <c r="C386" s="214" t="s">
        <v>610</v>
      </c>
      <c r="D386" s="214" t="s">
        <v>138</v>
      </c>
      <c r="E386" s="215" t="s">
        <v>611</v>
      </c>
      <c r="F386" s="216" t="s">
        <v>612</v>
      </c>
      <c r="G386" s="217" t="s">
        <v>588</v>
      </c>
      <c r="H386" s="218">
        <v>20</v>
      </c>
      <c r="I386" s="219"/>
      <c r="J386" s="220">
        <f>ROUND(I386*H386,0)</f>
        <v>0</v>
      </c>
      <c r="K386" s="221"/>
      <c r="L386" s="43"/>
      <c r="M386" s="222" t="s">
        <v>1</v>
      </c>
      <c r="N386" s="223" t="s">
        <v>42</v>
      </c>
      <c r="O386" s="90"/>
      <c r="P386" s="224">
        <f>O386*H386</f>
        <v>0</v>
      </c>
      <c r="Q386" s="224">
        <v>0.00276</v>
      </c>
      <c r="R386" s="224">
        <f>Q386*H386</f>
        <v>0.0552</v>
      </c>
      <c r="S386" s="224">
        <v>0</v>
      </c>
      <c r="T386" s="225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226" t="s">
        <v>142</v>
      </c>
      <c r="AT386" s="226" t="s">
        <v>138</v>
      </c>
      <c r="AU386" s="226" t="s">
        <v>86</v>
      </c>
      <c r="AY386" s="16" t="s">
        <v>136</v>
      </c>
      <c r="BE386" s="227">
        <f>IF(N386="základní",J386,0)</f>
        <v>0</v>
      </c>
      <c r="BF386" s="227">
        <f>IF(N386="snížená",J386,0)</f>
        <v>0</v>
      </c>
      <c r="BG386" s="227">
        <f>IF(N386="zákl. přenesená",J386,0)</f>
        <v>0</v>
      </c>
      <c r="BH386" s="227">
        <f>IF(N386="sníž. přenesená",J386,0)</f>
        <v>0</v>
      </c>
      <c r="BI386" s="227">
        <f>IF(N386="nulová",J386,0)</f>
        <v>0</v>
      </c>
      <c r="BJ386" s="16" t="s">
        <v>8</v>
      </c>
      <c r="BK386" s="227">
        <f>ROUND(I386*H386,0)</f>
        <v>0</v>
      </c>
      <c r="BL386" s="16" t="s">
        <v>142</v>
      </c>
      <c r="BM386" s="226" t="s">
        <v>613</v>
      </c>
    </row>
    <row r="387" spans="1:65" s="2" customFormat="1" ht="33" customHeight="1">
      <c r="A387" s="37"/>
      <c r="B387" s="38"/>
      <c r="C387" s="214" t="s">
        <v>614</v>
      </c>
      <c r="D387" s="214" t="s">
        <v>138</v>
      </c>
      <c r="E387" s="215" t="s">
        <v>615</v>
      </c>
      <c r="F387" s="216" t="s">
        <v>616</v>
      </c>
      <c r="G387" s="217" t="s">
        <v>521</v>
      </c>
      <c r="H387" s="218">
        <v>1</v>
      </c>
      <c r="I387" s="219"/>
      <c r="J387" s="220">
        <f>ROUND(I387*H387,0)</f>
        <v>0</v>
      </c>
      <c r="K387" s="221"/>
      <c r="L387" s="43"/>
      <c r="M387" s="222" t="s">
        <v>1</v>
      </c>
      <c r="N387" s="223" t="s">
        <v>42</v>
      </c>
      <c r="O387" s="90"/>
      <c r="P387" s="224">
        <f>O387*H387</f>
        <v>0</v>
      </c>
      <c r="Q387" s="224">
        <v>0</v>
      </c>
      <c r="R387" s="224">
        <f>Q387*H387</f>
        <v>0</v>
      </c>
      <c r="S387" s="224">
        <v>0</v>
      </c>
      <c r="T387" s="225">
        <f>S387*H387</f>
        <v>0</v>
      </c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R387" s="226" t="s">
        <v>142</v>
      </c>
      <c r="AT387" s="226" t="s">
        <v>138</v>
      </c>
      <c r="AU387" s="226" t="s">
        <v>86</v>
      </c>
      <c r="AY387" s="16" t="s">
        <v>136</v>
      </c>
      <c r="BE387" s="227">
        <f>IF(N387="základní",J387,0)</f>
        <v>0</v>
      </c>
      <c r="BF387" s="227">
        <f>IF(N387="snížená",J387,0)</f>
        <v>0</v>
      </c>
      <c r="BG387" s="227">
        <f>IF(N387="zákl. přenesená",J387,0)</f>
        <v>0</v>
      </c>
      <c r="BH387" s="227">
        <f>IF(N387="sníž. přenesená",J387,0)</f>
        <v>0</v>
      </c>
      <c r="BI387" s="227">
        <f>IF(N387="nulová",J387,0)</f>
        <v>0</v>
      </c>
      <c r="BJ387" s="16" t="s">
        <v>8</v>
      </c>
      <c r="BK387" s="227">
        <f>ROUND(I387*H387,0)</f>
        <v>0</v>
      </c>
      <c r="BL387" s="16" t="s">
        <v>142</v>
      </c>
      <c r="BM387" s="226" t="s">
        <v>617</v>
      </c>
    </row>
    <row r="388" spans="1:65" s="2" customFormat="1" ht="16.5" customHeight="1">
      <c r="A388" s="37"/>
      <c r="B388" s="38"/>
      <c r="C388" s="240" t="s">
        <v>618</v>
      </c>
      <c r="D388" s="240" t="s">
        <v>227</v>
      </c>
      <c r="E388" s="241" t="s">
        <v>619</v>
      </c>
      <c r="F388" s="242" t="s">
        <v>620</v>
      </c>
      <c r="G388" s="243" t="s">
        <v>521</v>
      </c>
      <c r="H388" s="244">
        <v>1</v>
      </c>
      <c r="I388" s="245"/>
      <c r="J388" s="246">
        <f>ROUND(I388*H388,0)</f>
        <v>0</v>
      </c>
      <c r="K388" s="247"/>
      <c r="L388" s="248"/>
      <c r="M388" s="249" t="s">
        <v>1</v>
      </c>
      <c r="N388" s="250" t="s">
        <v>42</v>
      </c>
      <c r="O388" s="90"/>
      <c r="P388" s="224">
        <f>O388*H388</f>
        <v>0</v>
      </c>
      <c r="Q388" s="224">
        <v>0.00065</v>
      </c>
      <c r="R388" s="224">
        <f>Q388*H388</f>
        <v>0.00065</v>
      </c>
      <c r="S388" s="224">
        <v>0</v>
      </c>
      <c r="T388" s="225">
        <f>S388*H388</f>
        <v>0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226" t="s">
        <v>189</v>
      </c>
      <c r="AT388" s="226" t="s">
        <v>227</v>
      </c>
      <c r="AU388" s="226" t="s">
        <v>86</v>
      </c>
      <c r="AY388" s="16" t="s">
        <v>136</v>
      </c>
      <c r="BE388" s="227">
        <f>IF(N388="základní",J388,0)</f>
        <v>0</v>
      </c>
      <c r="BF388" s="227">
        <f>IF(N388="snížená",J388,0)</f>
        <v>0</v>
      </c>
      <c r="BG388" s="227">
        <f>IF(N388="zákl. přenesená",J388,0)</f>
        <v>0</v>
      </c>
      <c r="BH388" s="227">
        <f>IF(N388="sníž. přenesená",J388,0)</f>
        <v>0</v>
      </c>
      <c r="BI388" s="227">
        <f>IF(N388="nulová",J388,0)</f>
        <v>0</v>
      </c>
      <c r="BJ388" s="16" t="s">
        <v>8</v>
      </c>
      <c r="BK388" s="227">
        <f>ROUND(I388*H388,0)</f>
        <v>0</v>
      </c>
      <c r="BL388" s="16" t="s">
        <v>142</v>
      </c>
      <c r="BM388" s="226" t="s">
        <v>621</v>
      </c>
    </row>
    <row r="389" spans="1:65" s="2" customFormat="1" ht="24.15" customHeight="1">
      <c r="A389" s="37"/>
      <c r="B389" s="38"/>
      <c r="C389" s="214" t="s">
        <v>622</v>
      </c>
      <c r="D389" s="214" t="s">
        <v>138</v>
      </c>
      <c r="E389" s="215" t="s">
        <v>623</v>
      </c>
      <c r="F389" s="216" t="s">
        <v>624</v>
      </c>
      <c r="G389" s="217" t="s">
        <v>521</v>
      </c>
      <c r="H389" s="218">
        <v>1</v>
      </c>
      <c r="I389" s="219"/>
      <c r="J389" s="220">
        <f>ROUND(I389*H389,0)</f>
        <v>0</v>
      </c>
      <c r="K389" s="221"/>
      <c r="L389" s="43"/>
      <c r="M389" s="222" t="s">
        <v>1</v>
      </c>
      <c r="N389" s="223" t="s">
        <v>42</v>
      </c>
      <c r="O389" s="90"/>
      <c r="P389" s="224">
        <f>O389*H389</f>
        <v>0</v>
      </c>
      <c r="Q389" s="224">
        <v>0.3409</v>
      </c>
      <c r="R389" s="224">
        <f>Q389*H389</f>
        <v>0.3409</v>
      </c>
      <c r="S389" s="224">
        <v>0</v>
      </c>
      <c r="T389" s="225">
        <f>S389*H389</f>
        <v>0</v>
      </c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R389" s="226" t="s">
        <v>142</v>
      </c>
      <c r="AT389" s="226" t="s">
        <v>138</v>
      </c>
      <c r="AU389" s="226" t="s">
        <v>86</v>
      </c>
      <c r="AY389" s="16" t="s">
        <v>136</v>
      </c>
      <c r="BE389" s="227">
        <f>IF(N389="základní",J389,0)</f>
        <v>0</v>
      </c>
      <c r="BF389" s="227">
        <f>IF(N389="snížená",J389,0)</f>
        <v>0</v>
      </c>
      <c r="BG389" s="227">
        <f>IF(N389="zákl. přenesená",J389,0)</f>
        <v>0</v>
      </c>
      <c r="BH389" s="227">
        <f>IF(N389="sníž. přenesená",J389,0)</f>
        <v>0</v>
      </c>
      <c r="BI389" s="227">
        <f>IF(N389="nulová",J389,0)</f>
        <v>0</v>
      </c>
      <c r="BJ389" s="16" t="s">
        <v>8</v>
      </c>
      <c r="BK389" s="227">
        <f>ROUND(I389*H389,0)</f>
        <v>0</v>
      </c>
      <c r="BL389" s="16" t="s">
        <v>142</v>
      </c>
      <c r="BM389" s="226" t="s">
        <v>625</v>
      </c>
    </row>
    <row r="390" spans="1:65" s="2" customFormat="1" ht="24.15" customHeight="1">
      <c r="A390" s="37"/>
      <c r="B390" s="38"/>
      <c r="C390" s="240" t="s">
        <v>626</v>
      </c>
      <c r="D390" s="240" t="s">
        <v>227</v>
      </c>
      <c r="E390" s="241" t="s">
        <v>627</v>
      </c>
      <c r="F390" s="242" t="s">
        <v>628</v>
      </c>
      <c r="G390" s="243" t="s">
        <v>521</v>
      </c>
      <c r="H390" s="244">
        <v>1.01</v>
      </c>
      <c r="I390" s="245"/>
      <c r="J390" s="246">
        <f>ROUND(I390*H390,0)</f>
        <v>0</v>
      </c>
      <c r="K390" s="247"/>
      <c r="L390" s="248"/>
      <c r="M390" s="249" t="s">
        <v>1</v>
      </c>
      <c r="N390" s="250" t="s">
        <v>42</v>
      </c>
      <c r="O390" s="90"/>
      <c r="P390" s="224">
        <f>O390*H390</f>
        <v>0</v>
      </c>
      <c r="Q390" s="224">
        <v>0.027</v>
      </c>
      <c r="R390" s="224">
        <f>Q390*H390</f>
        <v>0.02727</v>
      </c>
      <c r="S390" s="224">
        <v>0</v>
      </c>
      <c r="T390" s="225">
        <f>S390*H390</f>
        <v>0</v>
      </c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R390" s="226" t="s">
        <v>189</v>
      </c>
      <c r="AT390" s="226" t="s">
        <v>227</v>
      </c>
      <c r="AU390" s="226" t="s">
        <v>86</v>
      </c>
      <c r="AY390" s="16" t="s">
        <v>136</v>
      </c>
      <c r="BE390" s="227">
        <f>IF(N390="základní",J390,0)</f>
        <v>0</v>
      </c>
      <c r="BF390" s="227">
        <f>IF(N390="snížená",J390,0)</f>
        <v>0</v>
      </c>
      <c r="BG390" s="227">
        <f>IF(N390="zákl. přenesená",J390,0)</f>
        <v>0</v>
      </c>
      <c r="BH390" s="227">
        <f>IF(N390="sníž. přenesená",J390,0)</f>
        <v>0</v>
      </c>
      <c r="BI390" s="227">
        <f>IF(N390="nulová",J390,0)</f>
        <v>0</v>
      </c>
      <c r="BJ390" s="16" t="s">
        <v>8</v>
      </c>
      <c r="BK390" s="227">
        <f>ROUND(I390*H390,0)</f>
        <v>0</v>
      </c>
      <c r="BL390" s="16" t="s">
        <v>142</v>
      </c>
      <c r="BM390" s="226" t="s">
        <v>629</v>
      </c>
    </row>
    <row r="391" spans="1:65" s="2" customFormat="1" ht="21.75" customHeight="1">
      <c r="A391" s="37"/>
      <c r="B391" s="38"/>
      <c r="C391" s="240" t="s">
        <v>630</v>
      </c>
      <c r="D391" s="240" t="s">
        <v>227</v>
      </c>
      <c r="E391" s="241" t="s">
        <v>631</v>
      </c>
      <c r="F391" s="242" t="s">
        <v>632</v>
      </c>
      <c r="G391" s="243" t="s">
        <v>521</v>
      </c>
      <c r="H391" s="244">
        <v>1.01</v>
      </c>
      <c r="I391" s="245"/>
      <c r="J391" s="246">
        <f>ROUND(I391*H391,0)</f>
        <v>0</v>
      </c>
      <c r="K391" s="247"/>
      <c r="L391" s="248"/>
      <c r="M391" s="249" t="s">
        <v>1</v>
      </c>
      <c r="N391" s="250" t="s">
        <v>42</v>
      </c>
      <c r="O391" s="90"/>
      <c r="P391" s="224">
        <f>O391*H391</f>
        <v>0</v>
      </c>
      <c r="Q391" s="224">
        <v>0.04</v>
      </c>
      <c r="R391" s="224">
        <f>Q391*H391</f>
        <v>0.0404</v>
      </c>
      <c r="S391" s="224">
        <v>0</v>
      </c>
      <c r="T391" s="225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226" t="s">
        <v>189</v>
      </c>
      <c r="AT391" s="226" t="s">
        <v>227</v>
      </c>
      <c r="AU391" s="226" t="s">
        <v>86</v>
      </c>
      <c r="AY391" s="16" t="s">
        <v>136</v>
      </c>
      <c r="BE391" s="227">
        <f>IF(N391="základní",J391,0)</f>
        <v>0</v>
      </c>
      <c r="BF391" s="227">
        <f>IF(N391="snížená",J391,0)</f>
        <v>0</v>
      </c>
      <c r="BG391" s="227">
        <f>IF(N391="zákl. přenesená",J391,0)</f>
        <v>0</v>
      </c>
      <c r="BH391" s="227">
        <f>IF(N391="sníž. přenesená",J391,0)</f>
        <v>0</v>
      </c>
      <c r="BI391" s="227">
        <f>IF(N391="nulová",J391,0)</f>
        <v>0</v>
      </c>
      <c r="BJ391" s="16" t="s">
        <v>8</v>
      </c>
      <c r="BK391" s="227">
        <f>ROUND(I391*H391,0)</f>
        <v>0</v>
      </c>
      <c r="BL391" s="16" t="s">
        <v>142</v>
      </c>
      <c r="BM391" s="226" t="s">
        <v>633</v>
      </c>
    </row>
    <row r="392" spans="1:65" s="2" customFormat="1" ht="24.15" customHeight="1">
      <c r="A392" s="37"/>
      <c r="B392" s="38"/>
      <c r="C392" s="240" t="s">
        <v>634</v>
      </c>
      <c r="D392" s="240" t="s">
        <v>227</v>
      </c>
      <c r="E392" s="241" t="s">
        <v>635</v>
      </c>
      <c r="F392" s="242" t="s">
        <v>636</v>
      </c>
      <c r="G392" s="243" t="s">
        <v>521</v>
      </c>
      <c r="H392" s="244">
        <v>1.01</v>
      </c>
      <c r="I392" s="245"/>
      <c r="J392" s="246">
        <f>ROUND(I392*H392,0)</f>
        <v>0</v>
      </c>
      <c r="K392" s="247"/>
      <c r="L392" s="248"/>
      <c r="M392" s="249" t="s">
        <v>1</v>
      </c>
      <c r="N392" s="250" t="s">
        <v>42</v>
      </c>
      <c r="O392" s="90"/>
      <c r="P392" s="224">
        <f>O392*H392</f>
        <v>0</v>
      </c>
      <c r="Q392" s="224">
        <v>0.04</v>
      </c>
      <c r="R392" s="224">
        <f>Q392*H392</f>
        <v>0.0404</v>
      </c>
      <c r="S392" s="224">
        <v>0</v>
      </c>
      <c r="T392" s="225">
        <f>S392*H392</f>
        <v>0</v>
      </c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R392" s="226" t="s">
        <v>189</v>
      </c>
      <c r="AT392" s="226" t="s">
        <v>227</v>
      </c>
      <c r="AU392" s="226" t="s">
        <v>86</v>
      </c>
      <c r="AY392" s="16" t="s">
        <v>136</v>
      </c>
      <c r="BE392" s="227">
        <f>IF(N392="základní",J392,0)</f>
        <v>0</v>
      </c>
      <c r="BF392" s="227">
        <f>IF(N392="snížená",J392,0)</f>
        <v>0</v>
      </c>
      <c r="BG392" s="227">
        <f>IF(N392="zákl. přenesená",J392,0)</f>
        <v>0</v>
      </c>
      <c r="BH392" s="227">
        <f>IF(N392="sníž. přenesená",J392,0)</f>
        <v>0</v>
      </c>
      <c r="BI392" s="227">
        <f>IF(N392="nulová",J392,0)</f>
        <v>0</v>
      </c>
      <c r="BJ392" s="16" t="s">
        <v>8</v>
      </c>
      <c r="BK392" s="227">
        <f>ROUND(I392*H392,0)</f>
        <v>0</v>
      </c>
      <c r="BL392" s="16" t="s">
        <v>142</v>
      </c>
      <c r="BM392" s="226" t="s">
        <v>637</v>
      </c>
    </row>
    <row r="393" spans="1:65" s="2" customFormat="1" ht="24.15" customHeight="1">
      <c r="A393" s="37"/>
      <c r="B393" s="38"/>
      <c r="C393" s="240" t="s">
        <v>638</v>
      </c>
      <c r="D393" s="240" t="s">
        <v>227</v>
      </c>
      <c r="E393" s="241" t="s">
        <v>639</v>
      </c>
      <c r="F393" s="242" t="s">
        <v>640</v>
      </c>
      <c r="G393" s="243" t="s">
        <v>521</v>
      </c>
      <c r="H393" s="244">
        <v>1.01</v>
      </c>
      <c r="I393" s="245"/>
      <c r="J393" s="246">
        <f>ROUND(I393*H393,0)</f>
        <v>0</v>
      </c>
      <c r="K393" s="247"/>
      <c r="L393" s="248"/>
      <c r="M393" s="249" t="s">
        <v>1</v>
      </c>
      <c r="N393" s="250" t="s">
        <v>42</v>
      </c>
      <c r="O393" s="90"/>
      <c r="P393" s="224">
        <f>O393*H393</f>
        <v>0</v>
      </c>
      <c r="Q393" s="224">
        <v>0.08</v>
      </c>
      <c r="R393" s="224">
        <f>Q393*H393</f>
        <v>0.0808</v>
      </c>
      <c r="S393" s="224">
        <v>0</v>
      </c>
      <c r="T393" s="225">
        <f>S393*H393</f>
        <v>0</v>
      </c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R393" s="226" t="s">
        <v>189</v>
      </c>
      <c r="AT393" s="226" t="s">
        <v>227</v>
      </c>
      <c r="AU393" s="226" t="s">
        <v>86</v>
      </c>
      <c r="AY393" s="16" t="s">
        <v>136</v>
      </c>
      <c r="BE393" s="227">
        <f>IF(N393="základní",J393,0)</f>
        <v>0</v>
      </c>
      <c r="BF393" s="227">
        <f>IF(N393="snížená",J393,0)</f>
        <v>0</v>
      </c>
      <c r="BG393" s="227">
        <f>IF(N393="zákl. přenesená",J393,0)</f>
        <v>0</v>
      </c>
      <c r="BH393" s="227">
        <f>IF(N393="sníž. přenesená",J393,0)</f>
        <v>0</v>
      </c>
      <c r="BI393" s="227">
        <f>IF(N393="nulová",J393,0)</f>
        <v>0</v>
      </c>
      <c r="BJ393" s="16" t="s">
        <v>8</v>
      </c>
      <c r="BK393" s="227">
        <f>ROUND(I393*H393,0)</f>
        <v>0</v>
      </c>
      <c r="BL393" s="16" t="s">
        <v>142</v>
      </c>
      <c r="BM393" s="226" t="s">
        <v>641</v>
      </c>
    </row>
    <row r="394" spans="1:65" s="2" customFormat="1" ht="24.15" customHeight="1">
      <c r="A394" s="37"/>
      <c r="B394" s="38"/>
      <c r="C394" s="240" t="s">
        <v>642</v>
      </c>
      <c r="D394" s="240" t="s">
        <v>227</v>
      </c>
      <c r="E394" s="241" t="s">
        <v>643</v>
      </c>
      <c r="F394" s="242" t="s">
        <v>644</v>
      </c>
      <c r="G394" s="243" t="s">
        <v>521</v>
      </c>
      <c r="H394" s="244">
        <v>1.01</v>
      </c>
      <c r="I394" s="245"/>
      <c r="J394" s="246">
        <f>ROUND(I394*H394,0)</f>
        <v>0</v>
      </c>
      <c r="K394" s="247"/>
      <c r="L394" s="248"/>
      <c r="M394" s="249" t="s">
        <v>1</v>
      </c>
      <c r="N394" s="250" t="s">
        <v>42</v>
      </c>
      <c r="O394" s="90"/>
      <c r="P394" s="224">
        <f>O394*H394</f>
        <v>0</v>
      </c>
      <c r="Q394" s="224">
        <v>0.072</v>
      </c>
      <c r="R394" s="224">
        <f>Q394*H394</f>
        <v>0.07271999999999999</v>
      </c>
      <c r="S394" s="224">
        <v>0</v>
      </c>
      <c r="T394" s="225">
        <f>S394*H394</f>
        <v>0</v>
      </c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R394" s="226" t="s">
        <v>189</v>
      </c>
      <c r="AT394" s="226" t="s">
        <v>227</v>
      </c>
      <c r="AU394" s="226" t="s">
        <v>86</v>
      </c>
      <c r="AY394" s="16" t="s">
        <v>136</v>
      </c>
      <c r="BE394" s="227">
        <f>IF(N394="základní",J394,0)</f>
        <v>0</v>
      </c>
      <c r="BF394" s="227">
        <f>IF(N394="snížená",J394,0)</f>
        <v>0</v>
      </c>
      <c r="BG394" s="227">
        <f>IF(N394="zákl. přenesená",J394,0)</f>
        <v>0</v>
      </c>
      <c r="BH394" s="227">
        <f>IF(N394="sníž. přenesená",J394,0)</f>
        <v>0</v>
      </c>
      <c r="BI394" s="227">
        <f>IF(N394="nulová",J394,0)</f>
        <v>0</v>
      </c>
      <c r="BJ394" s="16" t="s">
        <v>8</v>
      </c>
      <c r="BK394" s="227">
        <f>ROUND(I394*H394,0)</f>
        <v>0</v>
      </c>
      <c r="BL394" s="16" t="s">
        <v>142</v>
      </c>
      <c r="BM394" s="226" t="s">
        <v>645</v>
      </c>
    </row>
    <row r="395" spans="1:65" s="2" customFormat="1" ht="24.15" customHeight="1">
      <c r="A395" s="37"/>
      <c r="B395" s="38"/>
      <c r="C395" s="214" t="s">
        <v>646</v>
      </c>
      <c r="D395" s="214" t="s">
        <v>138</v>
      </c>
      <c r="E395" s="215" t="s">
        <v>647</v>
      </c>
      <c r="F395" s="216" t="s">
        <v>648</v>
      </c>
      <c r="G395" s="217" t="s">
        <v>521</v>
      </c>
      <c r="H395" s="218">
        <v>1</v>
      </c>
      <c r="I395" s="219"/>
      <c r="J395" s="220">
        <f>ROUND(I395*H395,0)</f>
        <v>0</v>
      </c>
      <c r="K395" s="221"/>
      <c r="L395" s="43"/>
      <c r="M395" s="222" t="s">
        <v>1</v>
      </c>
      <c r="N395" s="223" t="s">
        <v>42</v>
      </c>
      <c r="O395" s="90"/>
      <c r="P395" s="224">
        <f>O395*H395</f>
        <v>0</v>
      </c>
      <c r="Q395" s="224">
        <v>0.21734</v>
      </c>
      <c r="R395" s="224">
        <f>Q395*H395</f>
        <v>0.21734</v>
      </c>
      <c r="S395" s="224">
        <v>0</v>
      </c>
      <c r="T395" s="225">
        <f>S395*H395</f>
        <v>0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226" t="s">
        <v>142</v>
      </c>
      <c r="AT395" s="226" t="s">
        <v>138</v>
      </c>
      <c r="AU395" s="226" t="s">
        <v>86</v>
      </c>
      <c r="AY395" s="16" t="s">
        <v>136</v>
      </c>
      <c r="BE395" s="227">
        <f>IF(N395="základní",J395,0)</f>
        <v>0</v>
      </c>
      <c r="BF395" s="227">
        <f>IF(N395="snížená",J395,0)</f>
        <v>0</v>
      </c>
      <c r="BG395" s="227">
        <f>IF(N395="zákl. přenesená",J395,0)</f>
        <v>0</v>
      </c>
      <c r="BH395" s="227">
        <f>IF(N395="sníž. přenesená",J395,0)</f>
        <v>0</v>
      </c>
      <c r="BI395" s="227">
        <f>IF(N395="nulová",J395,0)</f>
        <v>0</v>
      </c>
      <c r="BJ395" s="16" t="s">
        <v>8</v>
      </c>
      <c r="BK395" s="227">
        <f>ROUND(I395*H395,0)</f>
        <v>0</v>
      </c>
      <c r="BL395" s="16" t="s">
        <v>142</v>
      </c>
      <c r="BM395" s="226" t="s">
        <v>649</v>
      </c>
    </row>
    <row r="396" spans="1:65" s="2" customFormat="1" ht="24.15" customHeight="1">
      <c r="A396" s="37"/>
      <c r="B396" s="38"/>
      <c r="C396" s="240" t="s">
        <v>650</v>
      </c>
      <c r="D396" s="240" t="s">
        <v>227</v>
      </c>
      <c r="E396" s="241" t="s">
        <v>651</v>
      </c>
      <c r="F396" s="242" t="s">
        <v>652</v>
      </c>
      <c r="G396" s="243" t="s">
        <v>521</v>
      </c>
      <c r="H396" s="244">
        <v>1</v>
      </c>
      <c r="I396" s="245"/>
      <c r="J396" s="246">
        <f>ROUND(I396*H396,0)</f>
        <v>0</v>
      </c>
      <c r="K396" s="247"/>
      <c r="L396" s="248"/>
      <c r="M396" s="249" t="s">
        <v>1</v>
      </c>
      <c r="N396" s="250" t="s">
        <v>42</v>
      </c>
      <c r="O396" s="90"/>
      <c r="P396" s="224">
        <f>O396*H396</f>
        <v>0</v>
      </c>
      <c r="Q396" s="224">
        <v>0.0958</v>
      </c>
      <c r="R396" s="224">
        <f>Q396*H396</f>
        <v>0.0958</v>
      </c>
      <c r="S396" s="224">
        <v>0</v>
      </c>
      <c r="T396" s="225">
        <f>S396*H396</f>
        <v>0</v>
      </c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R396" s="226" t="s">
        <v>189</v>
      </c>
      <c r="AT396" s="226" t="s">
        <v>227</v>
      </c>
      <c r="AU396" s="226" t="s">
        <v>86</v>
      </c>
      <c r="AY396" s="16" t="s">
        <v>136</v>
      </c>
      <c r="BE396" s="227">
        <f>IF(N396="základní",J396,0)</f>
        <v>0</v>
      </c>
      <c r="BF396" s="227">
        <f>IF(N396="snížená",J396,0)</f>
        <v>0</v>
      </c>
      <c r="BG396" s="227">
        <f>IF(N396="zákl. přenesená",J396,0)</f>
        <v>0</v>
      </c>
      <c r="BH396" s="227">
        <f>IF(N396="sníž. přenesená",J396,0)</f>
        <v>0</v>
      </c>
      <c r="BI396" s="227">
        <f>IF(N396="nulová",J396,0)</f>
        <v>0</v>
      </c>
      <c r="BJ396" s="16" t="s">
        <v>8</v>
      </c>
      <c r="BK396" s="227">
        <f>ROUND(I396*H396,0)</f>
        <v>0</v>
      </c>
      <c r="BL396" s="16" t="s">
        <v>142</v>
      </c>
      <c r="BM396" s="226" t="s">
        <v>653</v>
      </c>
    </row>
    <row r="397" spans="1:65" s="2" customFormat="1" ht="24.15" customHeight="1">
      <c r="A397" s="37"/>
      <c r="B397" s="38"/>
      <c r="C397" s="240" t="s">
        <v>654</v>
      </c>
      <c r="D397" s="240" t="s">
        <v>227</v>
      </c>
      <c r="E397" s="241" t="s">
        <v>655</v>
      </c>
      <c r="F397" s="242" t="s">
        <v>656</v>
      </c>
      <c r="G397" s="243" t="s">
        <v>521</v>
      </c>
      <c r="H397" s="244">
        <v>1</v>
      </c>
      <c r="I397" s="245"/>
      <c r="J397" s="246">
        <f>ROUND(I397*H397,0)</f>
        <v>0</v>
      </c>
      <c r="K397" s="247"/>
      <c r="L397" s="248"/>
      <c r="M397" s="249" t="s">
        <v>1</v>
      </c>
      <c r="N397" s="250" t="s">
        <v>42</v>
      </c>
      <c r="O397" s="90"/>
      <c r="P397" s="224">
        <f>O397*H397</f>
        <v>0</v>
      </c>
      <c r="Q397" s="224">
        <v>0.004</v>
      </c>
      <c r="R397" s="224">
        <f>Q397*H397</f>
        <v>0.004</v>
      </c>
      <c r="S397" s="224">
        <v>0</v>
      </c>
      <c r="T397" s="225">
        <f>S397*H397</f>
        <v>0</v>
      </c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R397" s="226" t="s">
        <v>189</v>
      </c>
      <c r="AT397" s="226" t="s">
        <v>227</v>
      </c>
      <c r="AU397" s="226" t="s">
        <v>86</v>
      </c>
      <c r="AY397" s="16" t="s">
        <v>136</v>
      </c>
      <c r="BE397" s="227">
        <f>IF(N397="základní",J397,0)</f>
        <v>0</v>
      </c>
      <c r="BF397" s="227">
        <f>IF(N397="snížená",J397,0)</f>
        <v>0</v>
      </c>
      <c r="BG397" s="227">
        <f>IF(N397="zákl. přenesená",J397,0)</f>
        <v>0</v>
      </c>
      <c r="BH397" s="227">
        <f>IF(N397="sníž. přenesená",J397,0)</f>
        <v>0</v>
      </c>
      <c r="BI397" s="227">
        <f>IF(N397="nulová",J397,0)</f>
        <v>0</v>
      </c>
      <c r="BJ397" s="16" t="s">
        <v>8</v>
      </c>
      <c r="BK397" s="227">
        <f>ROUND(I397*H397,0)</f>
        <v>0</v>
      </c>
      <c r="BL397" s="16" t="s">
        <v>142</v>
      </c>
      <c r="BM397" s="226" t="s">
        <v>657</v>
      </c>
    </row>
    <row r="398" spans="1:65" s="2" customFormat="1" ht="21.75" customHeight="1">
      <c r="A398" s="37"/>
      <c r="B398" s="38"/>
      <c r="C398" s="214" t="s">
        <v>658</v>
      </c>
      <c r="D398" s="214" t="s">
        <v>138</v>
      </c>
      <c r="E398" s="215" t="s">
        <v>659</v>
      </c>
      <c r="F398" s="216" t="s">
        <v>660</v>
      </c>
      <c r="G398" s="217" t="s">
        <v>588</v>
      </c>
      <c r="H398" s="218">
        <v>20</v>
      </c>
      <c r="I398" s="219"/>
      <c r="J398" s="220">
        <f>ROUND(I398*H398,0)</f>
        <v>0</v>
      </c>
      <c r="K398" s="221"/>
      <c r="L398" s="43"/>
      <c r="M398" s="222" t="s">
        <v>1</v>
      </c>
      <c r="N398" s="223" t="s">
        <v>42</v>
      </c>
      <c r="O398" s="90"/>
      <c r="P398" s="224">
        <f>O398*H398</f>
        <v>0</v>
      </c>
      <c r="Q398" s="224">
        <v>7E-05</v>
      </c>
      <c r="R398" s="224">
        <f>Q398*H398</f>
        <v>0.0013999999999999998</v>
      </c>
      <c r="S398" s="224">
        <v>0</v>
      </c>
      <c r="T398" s="225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226" t="s">
        <v>142</v>
      </c>
      <c r="AT398" s="226" t="s">
        <v>138</v>
      </c>
      <c r="AU398" s="226" t="s">
        <v>86</v>
      </c>
      <c r="AY398" s="16" t="s">
        <v>136</v>
      </c>
      <c r="BE398" s="227">
        <f>IF(N398="základní",J398,0)</f>
        <v>0</v>
      </c>
      <c r="BF398" s="227">
        <f>IF(N398="snížená",J398,0)</f>
        <v>0</v>
      </c>
      <c r="BG398" s="227">
        <f>IF(N398="zákl. přenesená",J398,0)</f>
        <v>0</v>
      </c>
      <c r="BH398" s="227">
        <f>IF(N398="sníž. přenesená",J398,0)</f>
        <v>0</v>
      </c>
      <c r="BI398" s="227">
        <f>IF(N398="nulová",J398,0)</f>
        <v>0</v>
      </c>
      <c r="BJ398" s="16" t="s">
        <v>8</v>
      </c>
      <c r="BK398" s="227">
        <f>ROUND(I398*H398,0)</f>
        <v>0</v>
      </c>
      <c r="BL398" s="16" t="s">
        <v>142</v>
      </c>
      <c r="BM398" s="226" t="s">
        <v>661</v>
      </c>
    </row>
    <row r="399" spans="1:63" s="12" customFormat="1" ht="22.8" customHeight="1">
      <c r="A399" s="12"/>
      <c r="B399" s="198"/>
      <c r="C399" s="199"/>
      <c r="D399" s="200" t="s">
        <v>76</v>
      </c>
      <c r="E399" s="212" t="s">
        <v>194</v>
      </c>
      <c r="F399" s="212" t="s">
        <v>662</v>
      </c>
      <c r="G399" s="199"/>
      <c r="H399" s="199"/>
      <c r="I399" s="202"/>
      <c r="J399" s="213">
        <f>BK399</f>
        <v>0</v>
      </c>
      <c r="K399" s="199"/>
      <c r="L399" s="204"/>
      <c r="M399" s="205"/>
      <c r="N399" s="206"/>
      <c r="O399" s="206"/>
      <c r="P399" s="207">
        <f>SUM(P400:P486)</f>
        <v>0</v>
      </c>
      <c r="Q399" s="206"/>
      <c r="R399" s="207">
        <f>SUM(R400:R486)</f>
        <v>45.64638019</v>
      </c>
      <c r="S399" s="206"/>
      <c r="T399" s="208">
        <f>SUM(T400:T486)</f>
        <v>705.38187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209" t="s">
        <v>8</v>
      </c>
      <c r="AT399" s="210" t="s">
        <v>76</v>
      </c>
      <c r="AU399" s="210" t="s">
        <v>8</v>
      </c>
      <c r="AY399" s="209" t="s">
        <v>136</v>
      </c>
      <c r="BK399" s="211">
        <f>SUM(BK400:BK486)</f>
        <v>0</v>
      </c>
    </row>
    <row r="400" spans="1:65" s="2" customFormat="1" ht="24.15" customHeight="1">
      <c r="A400" s="37"/>
      <c r="B400" s="38"/>
      <c r="C400" s="214" t="s">
        <v>663</v>
      </c>
      <c r="D400" s="214" t="s">
        <v>138</v>
      </c>
      <c r="E400" s="215" t="s">
        <v>664</v>
      </c>
      <c r="F400" s="216" t="s">
        <v>665</v>
      </c>
      <c r="G400" s="217" t="s">
        <v>588</v>
      </c>
      <c r="H400" s="218">
        <v>81</v>
      </c>
      <c r="I400" s="219"/>
      <c r="J400" s="220">
        <f>ROUND(I400*H400,0)</f>
        <v>0</v>
      </c>
      <c r="K400" s="221"/>
      <c r="L400" s="43"/>
      <c r="M400" s="222" t="s">
        <v>1</v>
      </c>
      <c r="N400" s="223" t="s">
        <v>42</v>
      </c>
      <c r="O400" s="90"/>
      <c r="P400" s="224">
        <f>O400*H400</f>
        <v>0</v>
      </c>
      <c r="Q400" s="224">
        <v>0.20219</v>
      </c>
      <c r="R400" s="224">
        <f>Q400*H400</f>
        <v>16.377390000000002</v>
      </c>
      <c r="S400" s="224">
        <v>0</v>
      </c>
      <c r="T400" s="225">
        <f>S400*H400</f>
        <v>0</v>
      </c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R400" s="226" t="s">
        <v>142</v>
      </c>
      <c r="AT400" s="226" t="s">
        <v>138</v>
      </c>
      <c r="AU400" s="226" t="s">
        <v>86</v>
      </c>
      <c r="AY400" s="16" t="s">
        <v>136</v>
      </c>
      <c r="BE400" s="227">
        <f>IF(N400="základní",J400,0)</f>
        <v>0</v>
      </c>
      <c r="BF400" s="227">
        <f>IF(N400="snížená",J400,0)</f>
        <v>0</v>
      </c>
      <c r="BG400" s="227">
        <f>IF(N400="zákl. přenesená",J400,0)</f>
        <v>0</v>
      </c>
      <c r="BH400" s="227">
        <f>IF(N400="sníž. přenesená",J400,0)</f>
        <v>0</v>
      </c>
      <c r="BI400" s="227">
        <f>IF(N400="nulová",J400,0)</f>
        <v>0</v>
      </c>
      <c r="BJ400" s="16" t="s">
        <v>8</v>
      </c>
      <c r="BK400" s="227">
        <f>ROUND(I400*H400,0)</f>
        <v>0</v>
      </c>
      <c r="BL400" s="16" t="s">
        <v>142</v>
      </c>
      <c r="BM400" s="226" t="s">
        <v>666</v>
      </c>
    </row>
    <row r="401" spans="1:51" s="13" customFormat="1" ht="12">
      <c r="A401" s="13"/>
      <c r="B401" s="228"/>
      <c r="C401" s="229"/>
      <c r="D401" s="230" t="s">
        <v>144</v>
      </c>
      <c r="E401" s="231" t="s">
        <v>1</v>
      </c>
      <c r="F401" s="232" t="s">
        <v>667</v>
      </c>
      <c r="G401" s="229"/>
      <c r="H401" s="233">
        <v>81</v>
      </c>
      <c r="I401" s="234"/>
      <c r="J401" s="229"/>
      <c r="K401" s="229"/>
      <c r="L401" s="235"/>
      <c r="M401" s="236"/>
      <c r="N401" s="237"/>
      <c r="O401" s="237"/>
      <c r="P401" s="237"/>
      <c r="Q401" s="237"/>
      <c r="R401" s="237"/>
      <c r="S401" s="237"/>
      <c r="T401" s="238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9" t="s">
        <v>144</v>
      </c>
      <c r="AU401" s="239" t="s">
        <v>86</v>
      </c>
      <c r="AV401" s="13" t="s">
        <v>86</v>
      </c>
      <c r="AW401" s="13" t="s">
        <v>33</v>
      </c>
      <c r="AX401" s="13" t="s">
        <v>77</v>
      </c>
      <c r="AY401" s="239" t="s">
        <v>136</v>
      </c>
    </row>
    <row r="402" spans="1:65" s="2" customFormat="1" ht="16.5" customHeight="1">
      <c r="A402" s="37"/>
      <c r="B402" s="38"/>
      <c r="C402" s="240" t="s">
        <v>668</v>
      </c>
      <c r="D402" s="240" t="s">
        <v>227</v>
      </c>
      <c r="E402" s="241" t="s">
        <v>669</v>
      </c>
      <c r="F402" s="242" t="s">
        <v>670</v>
      </c>
      <c r="G402" s="243" t="s">
        <v>588</v>
      </c>
      <c r="H402" s="244">
        <v>81.81</v>
      </c>
      <c r="I402" s="245"/>
      <c r="J402" s="246">
        <f>ROUND(I402*H402,0)</f>
        <v>0</v>
      </c>
      <c r="K402" s="247"/>
      <c r="L402" s="248"/>
      <c r="M402" s="249" t="s">
        <v>1</v>
      </c>
      <c r="N402" s="250" t="s">
        <v>42</v>
      </c>
      <c r="O402" s="90"/>
      <c r="P402" s="224">
        <f>O402*H402</f>
        <v>0</v>
      </c>
      <c r="Q402" s="224">
        <v>0.055</v>
      </c>
      <c r="R402" s="224">
        <f>Q402*H402</f>
        <v>4.49955</v>
      </c>
      <c r="S402" s="224">
        <v>0</v>
      </c>
      <c r="T402" s="225">
        <f>S402*H402</f>
        <v>0</v>
      </c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R402" s="226" t="s">
        <v>189</v>
      </c>
      <c r="AT402" s="226" t="s">
        <v>227</v>
      </c>
      <c r="AU402" s="226" t="s">
        <v>86</v>
      </c>
      <c r="AY402" s="16" t="s">
        <v>136</v>
      </c>
      <c r="BE402" s="227">
        <f>IF(N402="základní",J402,0)</f>
        <v>0</v>
      </c>
      <c r="BF402" s="227">
        <f>IF(N402="snížená",J402,0)</f>
        <v>0</v>
      </c>
      <c r="BG402" s="227">
        <f>IF(N402="zákl. přenesená",J402,0)</f>
        <v>0</v>
      </c>
      <c r="BH402" s="227">
        <f>IF(N402="sníž. přenesená",J402,0)</f>
        <v>0</v>
      </c>
      <c r="BI402" s="227">
        <f>IF(N402="nulová",J402,0)</f>
        <v>0</v>
      </c>
      <c r="BJ402" s="16" t="s">
        <v>8</v>
      </c>
      <c r="BK402" s="227">
        <f>ROUND(I402*H402,0)</f>
        <v>0</v>
      </c>
      <c r="BL402" s="16" t="s">
        <v>142</v>
      </c>
      <c r="BM402" s="226" t="s">
        <v>671</v>
      </c>
    </row>
    <row r="403" spans="1:51" s="13" customFormat="1" ht="12">
      <c r="A403" s="13"/>
      <c r="B403" s="228"/>
      <c r="C403" s="229"/>
      <c r="D403" s="230" t="s">
        <v>144</v>
      </c>
      <c r="E403" s="231" t="s">
        <v>1</v>
      </c>
      <c r="F403" s="232" t="s">
        <v>672</v>
      </c>
      <c r="G403" s="229"/>
      <c r="H403" s="233">
        <v>81.81</v>
      </c>
      <c r="I403" s="234"/>
      <c r="J403" s="229"/>
      <c r="K403" s="229"/>
      <c r="L403" s="235"/>
      <c r="M403" s="236"/>
      <c r="N403" s="237"/>
      <c r="O403" s="237"/>
      <c r="P403" s="237"/>
      <c r="Q403" s="237"/>
      <c r="R403" s="237"/>
      <c r="S403" s="237"/>
      <c r="T403" s="238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9" t="s">
        <v>144</v>
      </c>
      <c r="AU403" s="239" t="s">
        <v>86</v>
      </c>
      <c r="AV403" s="13" t="s">
        <v>86</v>
      </c>
      <c r="AW403" s="13" t="s">
        <v>33</v>
      </c>
      <c r="AX403" s="13" t="s">
        <v>77</v>
      </c>
      <c r="AY403" s="239" t="s">
        <v>136</v>
      </c>
    </row>
    <row r="404" spans="1:65" s="2" customFormat="1" ht="33" customHeight="1">
      <c r="A404" s="37"/>
      <c r="B404" s="38"/>
      <c r="C404" s="214" t="s">
        <v>673</v>
      </c>
      <c r="D404" s="214" t="s">
        <v>138</v>
      </c>
      <c r="E404" s="215" t="s">
        <v>674</v>
      </c>
      <c r="F404" s="216" t="s">
        <v>675</v>
      </c>
      <c r="G404" s="217" t="s">
        <v>588</v>
      </c>
      <c r="H404" s="218">
        <v>40</v>
      </c>
      <c r="I404" s="219"/>
      <c r="J404" s="220">
        <f>ROUND(I404*H404,0)</f>
        <v>0</v>
      </c>
      <c r="K404" s="221"/>
      <c r="L404" s="43"/>
      <c r="M404" s="222" t="s">
        <v>1</v>
      </c>
      <c r="N404" s="223" t="s">
        <v>42</v>
      </c>
      <c r="O404" s="90"/>
      <c r="P404" s="224">
        <f>O404*H404</f>
        <v>0</v>
      </c>
      <c r="Q404" s="224">
        <v>0.1295</v>
      </c>
      <c r="R404" s="224">
        <f>Q404*H404</f>
        <v>5.18</v>
      </c>
      <c r="S404" s="224">
        <v>0</v>
      </c>
      <c r="T404" s="225">
        <f>S404*H404</f>
        <v>0</v>
      </c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R404" s="226" t="s">
        <v>142</v>
      </c>
      <c r="AT404" s="226" t="s">
        <v>138</v>
      </c>
      <c r="AU404" s="226" t="s">
        <v>86</v>
      </c>
      <c r="AY404" s="16" t="s">
        <v>136</v>
      </c>
      <c r="BE404" s="227">
        <f>IF(N404="základní",J404,0)</f>
        <v>0</v>
      </c>
      <c r="BF404" s="227">
        <f>IF(N404="snížená",J404,0)</f>
        <v>0</v>
      </c>
      <c r="BG404" s="227">
        <f>IF(N404="zákl. přenesená",J404,0)</f>
        <v>0</v>
      </c>
      <c r="BH404" s="227">
        <f>IF(N404="sníž. přenesená",J404,0)</f>
        <v>0</v>
      </c>
      <c r="BI404" s="227">
        <f>IF(N404="nulová",J404,0)</f>
        <v>0</v>
      </c>
      <c r="BJ404" s="16" t="s">
        <v>8</v>
      </c>
      <c r="BK404" s="227">
        <f>ROUND(I404*H404,0)</f>
        <v>0</v>
      </c>
      <c r="BL404" s="16" t="s">
        <v>142</v>
      </c>
      <c r="BM404" s="226" t="s">
        <v>676</v>
      </c>
    </row>
    <row r="405" spans="1:51" s="13" customFormat="1" ht="12">
      <c r="A405" s="13"/>
      <c r="B405" s="228"/>
      <c r="C405" s="229"/>
      <c r="D405" s="230" t="s">
        <v>144</v>
      </c>
      <c r="E405" s="231" t="s">
        <v>1</v>
      </c>
      <c r="F405" s="232" t="s">
        <v>677</v>
      </c>
      <c r="G405" s="229"/>
      <c r="H405" s="233">
        <v>40</v>
      </c>
      <c r="I405" s="234"/>
      <c r="J405" s="229"/>
      <c r="K405" s="229"/>
      <c r="L405" s="235"/>
      <c r="M405" s="236"/>
      <c r="N405" s="237"/>
      <c r="O405" s="237"/>
      <c r="P405" s="237"/>
      <c r="Q405" s="237"/>
      <c r="R405" s="237"/>
      <c r="S405" s="237"/>
      <c r="T405" s="238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9" t="s">
        <v>144</v>
      </c>
      <c r="AU405" s="239" t="s">
        <v>86</v>
      </c>
      <c r="AV405" s="13" t="s">
        <v>86</v>
      </c>
      <c r="AW405" s="13" t="s">
        <v>33</v>
      </c>
      <c r="AX405" s="13" t="s">
        <v>77</v>
      </c>
      <c r="AY405" s="239" t="s">
        <v>136</v>
      </c>
    </row>
    <row r="406" spans="1:65" s="2" customFormat="1" ht="16.5" customHeight="1">
      <c r="A406" s="37"/>
      <c r="B406" s="38"/>
      <c r="C406" s="240" t="s">
        <v>678</v>
      </c>
      <c r="D406" s="240" t="s">
        <v>227</v>
      </c>
      <c r="E406" s="241" t="s">
        <v>679</v>
      </c>
      <c r="F406" s="242" t="s">
        <v>680</v>
      </c>
      <c r="G406" s="243" t="s">
        <v>588</v>
      </c>
      <c r="H406" s="244">
        <v>40.4</v>
      </c>
      <c r="I406" s="245"/>
      <c r="J406" s="246">
        <f>ROUND(I406*H406,0)</f>
        <v>0</v>
      </c>
      <c r="K406" s="247"/>
      <c r="L406" s="248"/>
      <c r="M406" s="249" t="s">
        <v>1</v>
      </c>
      <c r="N406" s="250" t="s">
        <v>42</v>
      </c>
      <c r="O406" s="90"/>
      <c r="P406" s="224">
        <f>O406*H406</f>
        <v>0</v>
      </c>
      <c r="Q406" s="224">
        <v>0.022</v>
      </c>
      <c r="R406" s="224">
        <f>Q406*H406</f>
        <v>0.8887999999999999</v>
      </c>
      <c r="S406" s="224">
        <v>0</v>
      </c>
      <c r="T406" s="225">
        <f>S406*H406</f>
        <v>0</v>
      </c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R406" s="226" t="s">
        <v>189</v>
      </c>
      <c r="AT406" s="226" t="s">
        <v>227</v>
      </c>
      <c r="AU406" s="226" t="s">
        <v>86</v>
      </c>
      <c r="AY406" s="16" t="s">
        <v>136</v>
      </c>
      <c r="BE406" s="227">
        <f>IF(N406="základní",J406,0)</f>
        <v>0</v>
      </c>
      <c r="BF406" s="227">
        <f>IF(N406="snížená",J406,0)</f>
        <v>0</v>
      </c>
      <c r="BG406" s="227">
        <f>IF(N406="zákl. přenesená",J406,0)</f>
        <v>0</v>
      </c>
      <c r="BH406" s="227">
        <f>IF(N406="sníž. přenesená",J406,0)</f>
        <v>0</v>
      </c>
      <c r="BI406" s="227">
        <f>IF(N406="nulová",J406,0)</f>
        <v>0</v>
      </c>
      <c r="BJ406" s="16" t="s">
        <v>8</v>
      </c>
      <c r="BK406" s="227">
        <f>ROUND(I406*H406,0)</f>
        <v>0</v>
      </c>
      <c r="BL406" s="16" t="s">
        <v>142</v>
      </c>
      <c r="BM406" s="226" t="s">
        <v>681</v>
      </c>
    </row>
    <row r="407" spans="1:51" s="13" customFormat="1" ht="12">
      <c r="A407" s="13"/>
      <c r="B407" s="228"/>
      <c r="C407" s="229"/>
      <c r="D407" s="230" t="s">
        <v>144</v>
      </c>
      <c r="E407" s="231" t="s">
        <v>1</v>
      </c>
      <c r="F407" s="232" t="s">
        <v>682</v>
      </c>
      <c r="G407" s="229"/>
      <c r="H407" s="233">
        <v>40.4</v>
      </c>
      <c r="I407" s="234"/>
      <c r="J407" s="229"/>
      <c r="K407" s="229"/>
      <c r="L407" s="235"/>
      <c r="M407" s="236"/>
      <c r="N407" s="237"/>
      <c r="O407" s="237"/>
      <c r="P407" s="237"/>
      <c r="Q407" s="237"/>
      <c r="R407" s="237"/>
      <c r="S407" s="237"/>
      <c r="T407" s="238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9" t="s">
        <v>144</v>
      </c>
      <c r="AU407" s="239" t="s">
        <v>86</v>
      </c>
      <c r="AV407" s="13" t="s">
        <v>86</v>
      </c>
      <c r="AW407" s="13" t="s">
        <v>33</v>
      </c>
      <c r="AX407" s="13" t="s">
        <v>77</v>
      </c>
      <c r="AY407" s="239" t="s">
        <v>136</v>
      </c>
    </row>
    <row r="408" spans="1:65" s="2" customFormat="1" ht="24.15" customHeight="1">
      <c r="A408" s="37"/>
      <c r="B408" s="38"/>
      <c r="C408" s="214" t="s">
        <v>683</v>
      </c>
      <c r="D408" s="214" t="s">
        <v>138</v>
      </c>
      <c r="E408" s="215" t="s">
        <v>684</v>
      </c>
      <c r="F408" s="216" t="s">
        <v>685</v>
      </c>
      <c r="G408" s="217" t="s">
        <v>141</v>
      </c>
      <c r="H408" s="218">
        <v>100</v>
      </c>
      <c r="I408" s="219"/>
      <c r="J408" s="220">
        <f>ROUND(I408*H408,0)</f>
        <v>0</v>
      </c>
      <c r="K408" s="221"/>
      <c r="L408" s="43"/>
      <c r="M408" s="222" t="s">
        <v>1</v>
      </c>
      <c r="N408" s="223" t="s">
        <v>42</v>
      </c>
      <c r="O408" s="90"/>
      <c r="P408" s="224">
        <f>O408*H408</f>
        <v>0</v>
      </c>
      <c r="Q408" s="224">
        <v>0.00069</v>
      </c>
      <c r="R408" s="224">
        <f>Q408*H408</f>
        <v>0.06899999999999999</v>
      </c>
      <c r="S408" s="224">
        <v>0</v>
      </c>
      <c r="T408" s="225">
        <f>S408*H408</f>
        <v>0</v>
      </c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R408" s="226" t="s">
        <v>142</v>
      </c>
      <c r="AT408" s="226" t="s">
        <v>138</v>
      </c>
      <c r="AU408" s="226" t="s">
        <v>86</v>
      </c>
      <c r="AY408" s="16" t="s">
        <v>136</v>
      </c>
      <c r="BE408" s="227">
        <f>IF(N408="základní",J408,0)</f>
        <v>0</v>
      </c>
      <c r="BF408" s="227">
        <f>IF(N408="snížená",J408,0)</f>
        <v>0</v>
      </c>
      <c r="BG408" s="227">
        <f>IF(N408="zákl. přenesená",J408,0)</f>
        <v>0</v>
      </c>
      <c r="BH408" s="227">
        <f>IF(N408="sníž. přenesená",J408,0)</f>
        <v>0</v>
      </c>
      <c r="BI408" s="227">
        <f>IF(N408="nulová",J408,0)</f>
        <v>0</v>
      </c>
      <c r="BJ408" s="16" t="s">
        <v>8</v>
      </c>
      <c r="BK408" s="227">
        <f>ROUND(I408*H408,0)</f>
        <v>0</v>
      </c>
      <c r="BL408" s="16" t="s">
        <v>142</v>
      </c>
      <c r="BM408" s="226" t="s">
        <v>686</v>
      </c>
    </row>
    <row r="409" spans="1:51" s="13" customFormat="1" ht="12">
      <c r="A409" s="13"/>
      <c r="B409" s="228"/>
      <c r="C409" s="229"/>
      <c r="D409" s="230" t="s">
        <v>144</v>
      </c>
      <c r="E409" s="231" t="s">
        <v>1</v>
      </c>
      <c r="F409" s="232" t="s">
        <v>493</v>
      </c>
      <c r="G409" s="229"/>
      <c r="H409" s="233">
        <v>100</v>
      </c>
      <c r="I409" s="234"/>
      <c r="J409" s="229"/>
      <c r="K409" s="229"/>
      <c r="L409" s="235"/>
      <c r="M409" s="236"/>
      <c r="N409" s="237"/>
      <c r="O409" s="237"/>
      <c r="P409" s="237"/>
      <c r="Q409" s="237"/>
      <c r="R409" s="237"/>
      <c r="S409" s="237"/>
      <c r="T409" s="238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9" t="s">
        <v>144</v>
      </c>
      <c r="AU409" s="239" t="s">
        <v>86</v>
      </c>
      <c r="AV409" s="13" t="s">
        <v>86</v>
      </c>
      <c r="AW409" s="13" t="s">
        <v>33</v>
      </c>
      <c r="AX409" s="13" t="s">
        <v>77</v>
      </c>
      <c r="AY409" s="239" t="s">
        <v>136</v>
      </c>
    </row>
    <row r="410" spans="1:65" s="2" customFormat="1" ht="33" customHeight="1">
      <c r="A410" s="37"/>
      <c r="B410" s="38"/>
      <c r="C410" s="214" t="s">
        <v>687</v>
      </c>
      <c r="D410" s="214" t="s">
        <v>138</v>
      </c>
      <c r="E410" s="215" t="s">
        <v>688</v>
      </c>
      <c r="F410" s="216" t="s">
        <v>689</v>
      </c>
      <c r="G410" s="217" t="s">
        <v>588</v>
      </c>
      <c r="H410" s="218">
        <v>58.4</v>
      </c>
      <c r="I410" s="219"/>
      <c r="J410" s="220">
        <f>ROUND(I410*H410,0)</f>
        <v>0</v>
      </c>
      <c r="K410" s="221"/>
      <c r="L410" s="43"/>
      <c r="M410" s="222" t="s">
        <v>1</v>
      </c>
      <c r="N410" s="223" t="s">
        <v>42</v>
      </c>
      <c r="O410" s="90"/>
      <c r="P410" s="224">
        <f>O410*H410</f>
        <v>0</v>
      </c>
      <c r="Q410" s="224">
        <v>0.00061</v>
      </c>
      <c r="R410" s="224">
        <f>Q410*H410</f>
        <v>0.035623999999999996</v>
      </c>
      <c r="S410" s="224">
        <v>0</v>
      </c>
      <c r="T410" s="225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226" t="s">
        <v>142</v>
      </c>
      <c r="AT410" s="226" t="s">
        <v>138</v>
      </c>
      <c r="AU410" s="226" t="s">
        <v>86</v>
      </c>
      <c r="AY410" s="16" t="s">
        <v>136</v>
      </c>
      <c r="BE410" s="227">
        <f>IF(N410="základní",J410,0)</f>
        <v>0</v>
      </c>
      <c r="BF410" s="227">
        <f>IF(N410="snížená",J410,0)</f>
        <v>0</v>
      </c>
      <c r="BG410" s="227">
        <f>IF(N410="zákl. přenesená",J410,0)</f>
        <v>0</v>
      </c>
      <c r="BH410" s="227">
        <f>IF(N410="sníž. přenesená",J410,0)</f>
        <v>0</v>
      </c>
      <c r="BI410" s="227">
        <f>IF(N410="nulová",J410,0)</f>
        <v>0</v>
      </c>
      <c r="BJ410" s="16" t="s">
        <v>8</v>
      </c>
      <c r="BK410" s="227">
        <f>ROUND(I410*H410,0)</f>
        <v>0</v>
      </c>
      <c r="BL410" s="16" t="s">
        <v>142</v>
      </c>
      <c r="BM410" s="226" t="s">
        <v>690</v>
      </c>
    </row>
    <row r="411" spans="1:51" s="13" customFormat="1" ht="12">
      <c r="A411" s="13"/>
      <c r="B411" s="228"/>
      <c r="C411" s="229"/>
      <c r="D411" s="230" t="s">
        <v>144</v>
      </c>
      <c r="E411" s="231" t="s">
        <v>1</v>
      </c>
      <c r="F411" s="232" t="s">
        <v>691</v>
      </c>
      <c r="G411" s="229"/>
      <c r="H411" s="233">
        <v>58.4</v>
      </c>
      <c r="I411" s="234"/>
      <c r="J411" s="229"/>
      <c r="K411" s="229"/>
      <c r="L411" s="235"/>
      <c r="M411" s="236"/>
      <c r="N411" s="237"/>
      <c r="O411" s="237"/>
      <c r="P411" s="237"/>
      <c r="Q411" s="237"/>
      <c r="R411" s="237"/>
      <c r="S411" s="237"/>
      <c r="T411" s="238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9" t="s">
        <v>144</v>
      </c>
      <c r="AU411" s="239" t="s">
        <v>86</v>
      </c>
      <c r="AV411" s="13" t="s">
        <v>86</v>
      </c>
      <c r="AW411" s="13" t="s">
        <v>33</v>
      </c>
      <c r="AX411" s="13" t="s">
        <v>77</v>
      </c>
      <c r="AY411" s="239" t="s">
        <v>136</v>
      </c>
    </row>
    <row r="412" spans="1:65" s="2" customFormat="1" ht="21.75" customHeight="1">
      <c r="A412" s="37"/>
      <c r="B412" s="38"/>
      <c r="C412" s="214" t="s">
        <v>692</v>
      </c>
      <c r="D412" s="214" t="s">
        <v>138</v>
      </c>
      <c r="E412" s="215" t="s">
        <v>693</v>
      </c>
      <c r="F412" s="216" t="s">
        <v>694</v>
      </c>
      <c r="G412" s="217" t="s">
        <v>588</v>
      </c>
      <c r="H412" s="218">
        <v>58.4</v>
      </c>
      <c r="I412" s="219"/>
      <c r="J412" s="220">
        <f>ROUND(I412*H412,0)</f>
        <v>0</v>
      </c>
      <c r="K412" s="221"/>
      <c r="L412" s="43"/>
      <c r="M412" s="222" t="s">
        <v>1</v>
      </c>
      <c r="N412" s="223" t="s">
        <v>42</v>
      </c>
      <c r="O412" s="90"/>
      <c r="P412" s="224">
        <f>O412*H412</f>
        <v>0</v>
      </c>
      <c r="Q412" s="224">
        <v>0</v>
      </c>
      <c r="R412" s="224">
        <f>Q412*H412</f>
        <v>0</v>
      </c>
      <c r="S412" s="224">
        <v>0</v>
      </c>
      <c r="T412" s="225">
        <f>S412*H412</f>
        <v>0</v>
      </c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R412" s="226" t="s">
        <v>142</v>
      </c>
      <c r="AT412" s="226" t="s">
        <v>138</v>
      </c>
      <c r="AU412" s="226" t="s">
        <v>86</v>
      </c>
      <c r="AY412" s="16" t="s">
        <v>136</v>
      </c>
      <c r="BE412" s="227">
        <f>IF(N412="základní",J412,0)</f>
        <v>0</v>
      </c>
      <c r="BF412" s="227">
        <f>IF(N412="snížená",J412,0)</f>
        <v>0</v>
      </c>
      <c r="BG412" s="227">
        <f>IF(N412="zákl. přenesená",J412,0)</f>
        <v>0</v>
      </c>
      <c r="BH412" s="227">
        <f>IF(N412="sníž. přenesená",J412,0)</f>
        <v>0</v>
      </c>
      <c r="BI412" s="227">
        <f>IF(N412="nulová",J412,0)</f>
        <v>0</v>
      </c>
      <c r="BJ412" s="16" t="s">
        <v>8</v>
      </c>
      <c r="BK412" s="227">
        <f>ROUND(I412*H412,0)</f>
        <v>0</v>
      </c>
      <c r="BL412" s="16" t="s">
        <v>142</v>
      </c>
      <c r="BM412" s="226" t="s">
        <v>695</v>
      </c>
    </row>
    <row r="413" spans="1:51" s="13" customFormat="1" ht="12">
      <c r="A413" s="13"/>
      <c r="B413" s="228"/>
      <c r="C413" s="229"/>
      <c r="D413" s="230" t="s">
        <v>144</v>
      </c>
      <c r="E413" s="231" t="s">
        <v>1</v>
      </c>
      <c r="F413" s="232" t="s">
        <v>691</v>
      </c>
      <c r="G413" s="229"/>
      <c r="H413" s="233">
        <v>58.4</v>
      </c>
      <c r="I413" s="234"/>
      <c r="J413" s="229"/>
      <c r="K413" s="229"/>
      <c r="L413" s="235"/>
      <c r="M413" s="236"/>
      <c r="N413" s="237"/>
      <c r="O413" s="237"/>
      <c r="P413" s="237"/>
      <c r="Q413" s="237"/>
      <c r="R413" s="237"/>
      <c r="S413" s="237"/>
      <c r="T413" s="238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9" t="s">
        <v>144</v>
      </c>
      <c r="AU413" s="239" t="s">
        <v>86</v>
      </c>
      <c r="AV413" s="13" t="s">
        <v>86</v>
      </c>
      <c r="AW413" s="13" t="s">
        <v>33</v>
      </c>
      <c r="AX413" s="13" t="s">
        <v>77</v>
      </c>
      <c r="AY413" s="239" t="s">
        <v>136</v>
      </c>
    </row>
    <row r="414" spans="1:65" s="2" customFormat="1" ht="24.15" customHeight="1">
      <c r="A414" s="37"/>
      <c r="B414" s="38"/>
      <c r="C414" s="214" t="s">
        <v>696</v>
      </c>
      <c r="D414" s="214" t="s">
        <v>138</v>
      </c>
      <c r="E414" s="215" t="s">
        <v>697</v>
      </c>
      <c r="F414" s="216" t="s">
        <v>698</v>
      </c>
      <c r="G414" s="217" t="s">
        <v>588</v>
      </c>
      <c r="H414" s="218">
        <v>45.58</v>
      </c>
      <c r="I414" s="219"/>
      <c r="J414" s="220">
        <f>ROUND(I414*H414,0)</f>
        <v>0</v>
      </c>
      <c r="K414" s="221"/>
      <c r="L414" s="43"/>
      <c r="M414" s="222" t="s">
        <v>1</v>
      </c>
      <c r="N414" s="223" t="s">
        <v>42</v>
      </c>
      <c r="O414" s="90"/>
      <c r="P414" s="224">
        <f>O414*H414</f>
        <v>0</v>
      </c>
      <c r="Q414" s="224">
        <v>0.16371</v>
      </c>
      <c r="R414" s="224">
        <f>Q414*H414</f>
        <v>7.4619018</v>
      </c>
      <c r="S414" s="224">
        <v>0</v>
      </c>
      <c r="T414" s="225">
        <f>S414*H414</f>
        <v>0</v>
      </c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R414" s="226" t="s">
        <v>142</v>
      </c>
      <c r="AT414" s="226" t="s">
        <v>138</v>
      </c>
      <c r="AU414" s="226" t="s">
        <v>86</v>
      </c>
      <c r="AY414" s="16" t="s">
        <v>136</v>
      </c>
      <c r="BE414" s="227">
        <f>IF(N414="základní",J414,0)</f>
        <v>0</v>
      </c>
      <c r="BF414" s="227">
        <f>IF(N414="snížená",J414,0)</f>
        <v>0</v>
      </c>
      <c r="BG414" s="227">
        <f>IF(N414="zákl. přenesená",J414,0)</f>
        <v>0</v>
      </c>
      <c r="BH414" s="227">
        <f>IF(N414="sníž. přenesená",J414,0)</f>
        <v>0</v>
      </c>
      <c r="BI414" s="227">
        <f>IF(N414="nulová",J414,0)</f>
        <v>0</v>
      </c>
      <c r="BJ414" s="16" t="s">
        <v>8</v>
      </c>
      <c r="BK414" s="227">
        <f>ROUND(I414*H414,0)</f>
        <v>0</v>
      </c>
      <c r="BL414" s="16" t="s">
        <v>142</v>
      </c>
      <c r="BM414" s="226" t="s">
        <v>699</v>
      </c>
    </row>
    <row r="415" spans="1:65" s="2" customFormat="1" ht="24.15" customHeight="1">
      <c r="A415" s="37"/>
      <c r="B415" s="38"/>
      <c r="C415" s="240" t="s">
        <v>700</v>
      </c>
      <c r="D415" s="240" t="s">
        <v>227</v>
      </c>
      <c r="E415" s="241" t="s">
        <v>701</v>
      </c>
      <c r="F415" s="242" t="s">
        <v>702</v>
      </c>
      <c r="G415" s="243" t="s">
        <v>521</v>
      </c>
      <c r="H415" s="244">
        <v>152</v>
      </c>
      <c r="I415" s="245"/>
      <c r="J415" s="246">
        <f>ROUND(I415*H415,0)</f>
        <v>0</v>
      </c>
      <c r="K415" s="247"/>
      <c r="L415" s="248"/>
      <c r="M415" s="249" t="s">
        <v>1</v>
      </c>
      <c r="N415" s="250" t="s">
        <v>42</v>
      </c>
      <c r="O415" s="90"/>
      <c r="P415" s="224">
        <f>O415*H415</f>
        <v>0</v>
      </c>
      <c r="Q415" s="224">
        <v>0.046</v>
      </c>
      <c r="R415" s="224">
        <f>Q415*H415</f>
        <v>6.992</v>
      </c>
      <c r="S415" s="224">
        <v>0</v>
      </c>
      <c r="T415" s="225">
        <f>S415*H415</f>
        <v>0</v>
      </c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R415" s="226" t="s">
        <v>189</v>
      </c>
      <c r="AT415" s="226" t="s">
        <v>227</v>
      </c>
      <c r="AU415" s="226" t="s">
        <v>86</v>
      </c>
      <c r="AY415" s="16" t="s">
        <v>136</v>
      </c>
      <c r="BE415" s="227">
        <f>IF(N415="základní",J415,0)</f>
        <v>0</v>
      </c>
      <c r="BF415" s="227">
        <f>IF(N415="snížená",J415,0)</f>
        <v>0</v>
      </c>
      <c r="BG415" s="227">
        <f>IF(N415="zákl. přenesená",J415,0)</f>
        <v>0</v>
      </c>
      <c r="BH415" s="227">
        <f>IF(N415="sníž. přenesená",J415,0)</f>
        <v>0</v>
      </c>
      <c r="BI415" s="227">
        <f>IF(N415="nulová",J415,0)</f>
        <v>0</v>
      </c>
      <c r="BJ415" s="16" t="s">
        <v>8</v>
      </c>
      <c r="BK415" s="227">
        <f>ROUND(I415*H415,0)</f>
        <v>0</v>
      </c>
      <c r="BL415" s="16" t="s">
        <v>142</v>
      </c>
      <c r="BM415" s="226" t="s">
        <v>703</v>
      </c>
    </row>
    <row r="416" spans="1:65" s="2" customFormat="1" ht="24.15" customHeight="1">
      <c r="A416" s="37"/>
      <c r="B416" s="38"/>
      <c r="C416" s="214" t="s">
        <v>704</v>
      </c>
      <c r="D416" s="214" t="s">
        <v>138</v>
      </c>
      <c r="E416" s="215" t="s">
        <v>705</v>
      </c>
      <c r="F416" s="216" t="s">
        <v>706</v>
      </c>
      <c r="G416" s="217" t="s">
        <v>141</v>
      </c>
      <c r="H416" s="218">
        <v>152.693</v>
      </c>
      <c r="I416" s="219"/>
      <c r="J416" s="220">
        <f>ROUND(I416*H416,0)</f>
        <v>0</v>
      </c>
      <c r="K416" s="221"/>
      <c r="L416" s="43"/>
      <c r="M416" s="222" t="s">
        <v>1</v>
      </c>
      <c r="N416" s="223" t="s">
        <v>42</v>
      </c>
      <c r="O416" s="90"/>
      <c r="P416" s="224">
        <f>O416*H416</f>
        <v>0</v>
      </c>
      <c r="Q416" s="224">
        <v>0.02681</v>
      </c>
      <c r="R416" s="224">
        <f>Q416*H416</f>
        <v>4.093699330000001</v>
      </c>
      <c r="S416" s="224">
        <v>0</v>
      </c>
      <c r="T416" s="225">
        <f>S416*H416</f>
        <v>0</v>
      </c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R416" s="226" t="s">
        <v>142</v>
      </c>
      <c r="AT416" s="226" t="s">
        <v>138</v>
      </c>
      <c r="AU416" s="226" t="s">
        <v>86</v>
      </c>
      <c r="AY416" s="16" t="s">
        <v>136</v>
      </c>
      <c r="BE416" s="227">
        <f>IF(N416="základní",J416,0)</f>
        <v>0</v>
      </c>
      <c r="BF416" s="227">
        <f>IF(N416="snížená",J416,0)</f>
        <v>0</v>
      </c>
      <c r="BG416" s="227">
        <f>IF(N416="zákl. přenesená",J416,0)</f>
        <v>0</v>
      </c>
      <c r="BH416" s="227">
        <f>IF(N416="sníž. přenesená",J416,0)</f>
        <v>0</v>
      </c>
      <c r="BI416" s="227">
        <f>IF(N416="nulová",J416,0)</f>
        <v>0</v>
      </c>
      <c r="BJ416" s="16" t="s">
        <v>8</v>
      </c>
      <c r="BK416" s="227">
        <f>ROUND(I416*H416,0)</f>
        <v>0</v>
      </c>
      <c r="BL416" s="16" t="s">
        <v>142</v>
      </c>
      <c r="BM416" s="226" t="s">
        <v>707</v>
      </c>
    </row>
    <row r="417" spans="1:51" s="13" customFormat="1" ht="12">
      <c r="A417" s="13"/>
      <c r="B417" s="228"/>
      <c r="C417" s="229"/>
      <c r="D417" s="230" t="s">
        <v>144</v>
      </c>
      <c r="E417" s="231" t="s">
        <v>1</v>
      </c>
      <c r="F417" s="232" t="s">
        <v>708</v>
      </c>
      <c r="G417" s="229"/>
      <c r="H417" s="233">
        <v>152.693</v>
      </c>
      <c r="I417" s="234"/>
      <c r="J417" s="229"/>
      <c r="K417" s="229"/>
      <c r="L417" s="235"/>
      <c r="M417" s="236"/>
      <c r="N417" s="237"/>
      <c r="O417" s="237"/>
      <c r="P417" s="237"/>
      <c r="Q417" s="237"/>
      <c r="R417" s="237"/>
      <c r="S417" s="237"/>
      <c r="T417" s="238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9" t="s">
        <v>144</v>
      </c>
      <c r="AU417" s="239" t="s">
        <v>86</v>
      </c>
      <c r="AV417" s="13" t="s">
        <v>86</v>
      </c>
      <c r="AW417" s="13" t="s">
        <v>33</v>
      </c>
      <c r="AX417" s="13" t="s">
        <v>77</v>
      </c>
      <c r="AY417" s="239" t="s">
        <v>136</v>
      </c>
    </row>
    <row r="418" spans="1:65" s="2" customFormat="1" ht="33" customHeight="1">
      <c r="A418" s="37"/>
      <c r="B418" s="38"/>
      <c r="C418" s="214" t="s">
        <v>709</v>
      </c>
      <c r="D418" s="214" t="s">
        <v>138</v>
      </c>
      <c r="E418" s="215" t="s">
        <v>710</v>
      </c>
      <c r="F418" s="216" t="s">
        <v>711</v>
      </c>
      <c r="G418" s="217" t="s">
        <v>141</v>
      </c>
      <c r="H418" s="218">
        <v>667.436</v>
      </c>
      <c r="I418" s="219"/>
      <c r="J418" s="220">
        <f>ROUND(I418*H418,0)</f>
        <v>0</v>
      </c>
      <c r="K418" s="221"/>
      <c r="L418" s="43"/>
      <c r="M418" s="222" t="s">
        <v>1</v>
      </c>
      <c r="N418" s="223" t="s">
        <v>42</v>
      </c>
      <c r="O418" s="90"/>
      <c r="P418" s="224">
        <f>O418*H418</f>
        <v>0</v>
      </c>
      <c r="Q418" s="224">
        <v>0</v>
      </c>
      <c r="R418" s="224">
        <f>Q418*H418</f>
        <v>0</v>
      </c>
      <c r="S418" s="224">
        <v>0</v>
      </c>
      <c r="T418" s="225">
        <f>S418*H418</f>
        <v>0</v>
      </c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R418" s="226" t="s">
        <v>142</v>
      </c>
      <c r="AT418" s="226" t="s">
        <v>138</v>
      </c>
      <c r="AU418" s="226" t="s">
        <v>86</v>
      </c>
      <c r="AY418" s="16" t="s">
        <v>136</v>
      </c>
      <c r="BE418" s="227">
        <f>IF(N418="základní",J418,0)</f>
        <v>0</v>
      </c>
      <c r="BF418" s="227">
        <f>IF(N418="snížená",J418,0)</f>
        <v>0</v>
      </c>
      <c r="BG418" s="227">
        <f>IF(N418="zákl. přenesená",J418,0)</f>
        <v>0</v>
      </c>
      <c r="BH418" s="227">
        <f>IF(N418="sníž. přenesená",J418,0)</f>
        <v>0</v>
      </c>
      <c r="BI418" s="227">
        <f>IF(N418="nulová",J418,0)</f>
        <v>0</v>
      </c>
      <c r="BJ418" s="16" t="s">
        <v>8</v>
      </c>
      <c r="BK418" s="227">
        <f>ROUND(I418*H418,0)</f>
        <v>0</v>
      </c>
      <c r="BL418" s="16" t="s">
        <v>142</v>
      </c>
      <c r="BM418" s="226" t="s">
        <v>712</v>
      </c>
    </row>
    <row r="419" spans="1:51" s="13" customFormat="1" ht="12">
      <c r="A419" s="13"/>
      <c r="B419" s="228"/>
      <c r="C419" s="229"/>
      <c r="D419" s="230" t="s">
        <v>144</v>
      </c>
      <c r="E419" s="231" t="s">
        <v>1</v>
      </c>
      <c r="F419" s="232" t="s">
        <v>713</v>
      </c>
      <c r="G419" s="229"/>
      <c r="H419" s="233">
        <v>62.818</v>
      </c>
      <c r="I419" s="234"/>
      <c r="J419" s="229"/>
      <c r="K419" s="229"/>
      <c r="L419" s="235"/>
      <c r="M419" s="236"/>
      <c r="N419" s="237"/>
      <c r="O419" s="237"/>
      <c r="P419" s="237"/>
      <c r="Q419" s="237"/>
      <c r="R419" s="237"/>
      <c r="S419" s="237"/>
      <c r="T419" s="238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9" t="s">
        <v>144</v>
      </c>
      <c r="AU419" s="239" t="s">
        <v>86</v>
      </c>
      <c r="AV419" s="13" t="s">
        <v>86</v>
      </c>
      <c r="AW419" s="13" t="s">
        <v>33</v>
      </c>
      <c r="AX419" s="13" t="s">
        <v>77</v>
      </c>
      <c r="AY419" s="239" t="s">
        <v>136</v>
      </c>
    </row>
    <row r="420" spans="1:51" s="13" customFormat="1" ht="12">
      <c r="A420" s="13"/>
      <c r="B420" s="228"/>
      <c r="C420" s="229"/>
      <c r="D420" s="230" t="s">
        <v>144</v>
      </c>
      <c r="E420" s="231" t="s">
        <v>1</v>
      </c>
      <c r="F420" s="232" t="s">
        <v>714</v>
      </c>
      <c r="G420" s="229"/>
      <c r="H420" s="233">
        <v>502.547</v>
      </c>
      <c r="I420" s="234"/>
      <c r="J420" s="229"/>
      <c r="K420" s="229"/>
      <c r="L420" s="235"/>
      <c r="M420" s="236"/>
      <c r="N420" s="237"/>
      <c r="O420" s="237"/>
      <c r="P420" s="237"/>
      <c r="Q420" s="237"/>
      <c r="R420" s="237"/>
      <c r="S420" s="237"/>
      <c r="T420" s="238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9" t="s">
        <v>144</v>
      </c>
      <c r="AU420" s="239" t="s">
        <v>86</v>
      </c>
      <c r="AV420" s="13" t="s">
        <v>86</v>
      </c>
      <c r="AW420" s="13" t="s">
        <v>33</v>
      </c>
      <c r="AX420" s="13" t="s">
        <v>77</v>
      </c>
      <c r="AY420" s="239" t="s">
        <v>136</v>
      </c>
    </row>
    <row r="421" spans="1:51" s="13" customFormat="1" ht="12">
      <c r="A421" s="13"/>
      <c r="B421" s="228"/>
      <c r="C421" s="229"/>
      <c r="D421" s="230" t="s">
        <v>144</v>
      </c>
      <c r="E421" s="231" t="s">
        <v>1</v>
      </c>
      <c r="F421" s="232" t="s">
        <v>715</v>
      </c>
      <c r="G421" s="229"/>
      <c r="H421" s="233">
        <v>102.071</v>
      </c>
      <c r="I421" s="234"/>
      <c r="J421" s="229"/>
      <c r="K421" s="229"/>
      <c r="L421" s="235"/>
      <c r="M421" s="236"/>
      <c r="N421" s="237"/>
      <c r="O421" s="237"/>
      <c r="P421" s="237"/>
      <c r="Q421" s="237"/>
      <c r="R421" s="237"/>
      <c r="S421" s="237"/>
      <c r="T421" s="238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9" t="s">
        <v>144</v>
      </c>
      <c r="AU421" s="239" t="s">
        <v>86</v>
      </c>
      <c r="AV421" s="13" t="s">
        <v>86</v>
      </c>
      <c r="AW421" s="13" t="s">
        <v>33</v>
      </c>
      <c r="AX421" s="13" t="s">
        <v>77</v>
      </c>
      <c r="AY421" s="239" t="s">
        <v>136</v>
      </c>
    </row>
    <row r="422" spans="1:65" s="2" customFormat="1" ht="33" customHeight="1">
      <c r="A422" s="37"/>
      <c r="B422" s="38"/>
      <c r="C422" s="214" t="s">
        <v>716</v>
      </c>
      <c r="D422" s="214" t="s">
        <v>138</v>
      </c>
      <c r="E422" s="215" t="s">
        <v>717</v>
      </c>
      <c r="F422" s="216" t="s">
        <v>718</v>
      </c>
      <c r="G422" s="217" t="s">
        <v>141</v>
      </c>
      <c r="H422" s="218">
        <v>7302.548</v>
      </c>
      <c r="I422" s="219"/>
      <c r="J422" s="220">
        <f>ROUND(I422*H422,0)</f>
        <v>0</v>
      </c>
      <c r="K422" s="221"/>
      <c r="L422" s="43"/>
      <c r="M422" s="222" t="s">
        <v>1</v>
      </c>
      <c r="N422" s="223" t="s">
        <v>42</v>
      </c>
      <c r="O422" s="90"/>
      <c r="P422" s="224">
        <f>O422*H422</f>
        <v>0</v>
      </c>
      <c r="Q422" s="224">
        <v>0</v>
      </c>
      <c r="R422" s="224">
        <f>Q422*H422</f>
        <v>0</v>
      </c>
      <c r="S422" s="224">
        <v>0</v>
      </c>
      <c r="T422" s="225">
        <f>S422*H422</f>
        <v>0</v>
      </c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R422" s="226" t="s">
        <v>142</v>
      </c>
      <c r="AT422" s="226" t="s">
        <v>138</v>
      </c>
      <c r="AU422" s="226" t="s">
        <v>86</v>
      </c>
      <c r="AY422" s="16" t="s">
        <v>136</v>
      </c>
      <c r="BE422" s="227">
        <f>IF(N422="základní",J422,0)</f>
        <v>0</v>
      </c>
      <c r="BF422" s="227">
        <f>IF(N422="snížená",J422,0)</f>
        <v>0</v>
      </c>
      <c r="BG422" s="227">
        <f>IF(N422="zákl. přenesená",J422,0)</f>
        <v>0</v>
      </c>
      <c r="BH422" s="227">
        <f>IF(N422="sníž. přenesená",J422,0)</f>
        <v>0</v>
      </c>
      <c r="BI422" s="227">
        <f>IF(N422="nulová",J422,0)</f>
        <v>0</v>
      </c>
      <c r="BJ422" s="16" t="s">
        <v>8</v>
      </c>
      <c r="BK422" s="227">
        <f>ROUND(I422*H422,0)</f>
        <v>0</v>
      </c>
      <c r="BL422" s="16" t="s">
        <v>142</v>
      </c>
      <c r="BM422" s="226" t="s">
        <v>719</v>
      </c>
    </row>
    <row r="423" spans="1:51" s="13" customFormat="1" ht="12">
      <c r="A423" s="13"/>
      <c r="B423" s="228"/>
      <c r="C423" s="229"/>
      <c r="D423" s="230" t="s">
        <v>144</v>
      </c>
      <c r="E423" s="231" t="s">
        <v>1</v>
      </c>
      <c r="F423" s="232" t="s">
        <v>720</v>
      </c>
      <c r="G423" s="229"/>
      <c r="H423" s="233">
        <v>1256.368</v>
      </c>
      <c r="I423" s="234"/>
      <c r="J423" s="229"/>
      <c r="K423" s="229"/>
      <c r="L423" s="235"/>
      <c r="M423" s="236"/>
      <c r="N423" s="237"/>
      <c r="O423" s="237"/>
      <c r="P423" s="237"/>
      <c r="Q423" s="237"/>
      <c r="R423" s="237"/>
      <c r="S423" s="237"/>
      <c r="T423" s="238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9" t="s">
        <v>144</v>
      </c>
      <c r="AU423" s="239" t="s">
        <v>86</v>
      </c>
      <c r="AV423" s="13" t="s">
        <v>86</v>
      </c>
      <c r="AW423" s="13" t="s">
        <v>33</v>
      </c>
      <c r="AX423" s="13" t="s">
        <v>77</v>
      </c>
      <c r="AY423" s="239" t="s">
        <v>136</v>
      </c>
    </row>
    <row r="424" spans="1:51" s="13" customFormat="1" ht="12">
      <c r="A424" s="13"/>
      <c r="B424" s="228"/>
      <c r="C424" s="229"/>
      <c r="D424" s="230" t="s">
        <v>144</v>
      </c>
      <c r="E424" s="231" t="s">
        <v>1</v>
      </c>
      <c r="F424" s="232" t="s">
        <v>721</v>
      </c>
      <c r="G424" s="229"/>
      <c r="H424" s="233">
        <v>5025.472</v>
      </c>
      <c r="I424" s="234"/>
      <c r="J424" s="229"/>
      <c r="K424" s="229"/>
      <c r="L424" s="235"/>
      <c r="M424" s="236"/>
      <c r="N424" s="237"/>
      <c r="O424" s="237"/>
      <c r="P424" s="237"/>
      <c r="Q424" s="237"/>
      <c r="R424" s="237"/>
      <c r="S424" s="237"/>
      <c r="T424" s="238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9" t="s">
        <v>144</v>
      </c>
      <c r="AU424" s="239" t="s">
        <v>86</v>
      </c>
      <c r="AV424" s="13" t="s">
        <v>86</v>
      </c>
      <c r="AW424" s="13" t="s">
        <v>33</v>
      </c>
      <c r="AX424" s="13" t="s">
        <v>77</v>
      </c>
      <c r="AY424" s="239" t="s">
        <v>136</v>
      </c>
    </row>
    <row r="425" spans="1:51" s="13" customFormat="1" ht="12">
      <c r="A425" s="13"/>
      <c r="B425" s="228"/>
      <c r="C425" s="229"/>
      <c r="D425" s="230" t="s">
        <v>144</v>
      </c>
      <c r="E425" s="231" t="s">
        <v>1</v>
      </c>
      <c r="F425" s="232" t="s">
        <v>722</v>
      </c>
      <c r="G425" s="229"/>
      <c r="H425" s="233">
        <v>1020.708</v>
      </c>
      <c r="I425" s="234"/>
      <c r="J425" s="229"/>
      <c r="K425" s="229"/>
      <c r="L425" s="235"/>
      <c r="M425" s="236"/>
      <c r="N425" s="237"/>
      <c r="O425" s="237"/>
      <c r="P425" s="237"/>
      <c r="Q425" s="237"/>
      <c r="R425" s="237"/>
      <c r="S425" s="237"/>
      <c r="T425" s="238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9" t="s">
        <v>144</v>
      </c>
      <c r="AU425" s="239" t="s">
        <v>86</v>
      </c>
      <c r="AV425" s="13" t="s">
        <v>86</v>
      </c>
      <c r="AW425" s="13" t="s">
        <v>33</v>
      </c>
      <c r="AX425" s="13" t="s">
        <v>77</v>
      </c>
      <c r="AY425" s="239" t="s">
        <v>136</v>
      </c>
    </row>
    <row r="426" spans="1:65" s="2" customFormat="1" ht="33" customHeight="1">
      <c r="A426" s="37"/>
      <c r="B426" s="38"/>
      <c r="C426" s="214" t="s">
        <v>723</v>
      </c>
      <c r="D426" s="214" t="s">
        <v>138</v>
      </c>
      <c r="E426" s="215" t="s">
        <v>724</v>
      </c>
      <c r="F426" s="216" t="s">
        <v>725</v>
      </c>
      <c r="G426" s="217" t="s">
        <v>141</v>
      </c>
      <c r="H426" s="218">
        <v>667.436</v>
      </c>
      <c r="I426" s="219"/>
      <c r="J426" s="220">
        <f>ROUND(I426*H426,0)</f>
        <v>0</v>
      </c>
      <c r="K426" s="221"/>
      <c r="L426" s="43"/>
      <c r="M426" s="222" t="s">
        <v>1</v>
      </c>
      <c r="N426" s="223" t="s">
        <v>42</v>
      </c>
      <c r="O426" s="90"/>
      <c r="P426" s="224">
        <f>O426*H426</f>
        <v>0</v>
      </c>
      <c r="Q426" s="224">
        <v>0</v>
      </c>
      <c r="R426" s="224">
        <f>Q426*H426</f>
        <v>0</v>
      </c>
      <c r="S426" s="224">
        <v>0</v>
      </c>
      <c r="T426" s="225">
        <f>S426*H426</f>
        <v>0</v>
      </c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R426" s="226" t="s">
        <v>142</v>
      </c>
      <c r="AT426" s="226" t="s">
        <v>138</v>
      </c>
      <c r="AU426" s="226" t="s">
        <v>86</v>
      </c>
      <c r="AY426" s="16" t="s">
        <v>136</v>
      </c>
      <c r="BE426" s="227">
        <f>IF(N426="základní",J426,0)</f>
        <v>0</v>
      </c>
      <c r="BF426" s="227">
        <f>IF(N426="snížená",J426,0)</f>
        <v>0</v>
      </c>
      <c r="BG426" s="227">
        <f>IF(N426="zákl. přenesená",J426,0)</f>
        <v>0</v>
      </c>
      <c r="BH426" s="227">
        <f>IF(N426="sníž. přenesená",J426,0)</f>
        <v>0</v>
      </c>
      <c r="BI426" s="227">
        <f>IF(N426="nulová",J426,0)</f>
        <v>0</v>
      </c>
      <c r="BJ426" s="16" t="s">
        <v>8</v>
      </c>
      <c r="BK426" s="227">
        <f>ROUND(I426*H426,0)</f>
        <v>0</v>
      </c>
      <c r="BL426" s="16" t="s">
        <v>142</v>
      </c>
      <c r="BM426" s="226" t="s">
        <v>726</v>
      </c>
    </row>
    <row r="427" spans="1:65" s="2" customFormat="1" ht="24.15" customHeight="1">
      <c r="A427" s="37"/>
      <c r="B427" s="38"/>
      <c r="C427" s="214" t="s">
        <v>727</v>
      </c>
      <c r="D427" s="214" t="s">
        <v>138</v>
      </c>
      <c r="E427" s="215" t="s">
        <v>728</v>
      </c>
      <c r="F427" s="216" t="s">
        <v>729</v>
      </c>
      <c r="G427" s="217" t="s">
        <v>521</v>
      </c>
      <c r="H427" s="218">
        <v>1</v>
      </c>
      <c r="I427" s="219"/>
      <c r="J427" s="220">
        <f>ROUND(I427*H427,0)</f>
        <v>0</v>
      </c>
      <c r="K427" s="221"/>
      <c r="L427" s="43"/>
      <c r="M427" s="222" t="s">
        <v>1</v>
      </c>
      <c r="N427" s="223" t="s">
        <v>42</v>
      </c>
      <c r="O427" s="90"/>
      <c r="P427" s="224">
        <f>O427*H427</f>
        <v>0</v>
      </c>
      <c r="Q427" s="224">
        <v>0</v>
      </c>
      <c r="R427" s="224">
        <f>Q427*H427</f>
        <v>0</v>
      </c>
      <c r="S427" s="224">
        <v>0</v>
      </c>
      <c r="T427" s="225">
        <f>S427*H427</f>
        <v>0</v>
      </c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R427" s="226" t="s">
        <v>142</v>
      </c>
      <c r="AT427" s="226" t="s">
        <v>138</v>
      </c>
      <c r="AU427" s="226" t="s">
        <v>86</v>
      </c>
      <c r="AY427" s="16" t="s">
        <v>136</v>
      </c>
      <c r="BE427" s="227">
        <f>IF(N427="základní",J427,0)</f>
        <v>0</v>
      </c>
      <c r="BF427" s="227">
        <f>IF(N427="snížená",J427,0)</f>
        <v>0</v>
      </c>
      <c r="BG427" s="227">
        <f>IF(N427="zákl. přenesená",J427,0)</f>
        <v>0</v>
      </c>
      <c r="BH427" s="227">
        <f>IF(N427="sníž. přenesená",J427,0)</f>
        <v>0</v>
      </c>
      <c r="BI427" s="227">
        <f>IF(N427="nulová",J427,0)</f>
        <v>0</v>
      </c>
      <c r="BJ427" s="16" t="s">
        <v>8</v>
      </c>
      <c r="BK427" s="227">
        <f>ROUND(I427*H427,0)</f>
        <v>0</v>
      </c>
      <c r="BL427" s="16" t="s">
        <v>142</v>
      </c>
      <c r="BM427" s="226" t="s">
        <v>730</v>
      </c>
    </row>
    <row r="428" spans="1:65" s="2" customFormat="1" ht="33" customHeight="1">
      <c r="A428" s="37"/>
      <c r="B428" s="38"/>
      <c r="C428" s="214" t="s">
        <v>731</v>
      </c>
      <c r="D428" s="214" t="s">
        <v>138</v>
      </c>
      <c r="E428" s="215" t="s">
        <v>732</v>
      </c>
      <c r="F428" s="216" t="s">
        <v>733</v>
      </c>
      <c r="G428" s="217" t="s">
        <v>521</v>
      </c>
      <c r="H428" s="218">
        <v>20</v>
      </c>
      <c r="I428" s="219"/>
      <c r="J428" s="220">
        <f>ROUND(I428*H428,0)</f>
        <v>0</v>
      </c>
      <c r="K428" s="221"/>
      <c r="L428" s="43"/>
      <c r="M428" s="222" t="s">
        <v>1</v>
      </c>
      <c r="N428" s="223" t="s">
        <v>42</v>
      </c>
      <c r="O428" s="90"/>
      <c r="P428" s="224">
        <f>O428*H428</f>
        <v>0</v>
      </c>
      <c r="Q428" s="224">
        <v>0</v>
      </c>
      <c r="R428" s="224">
        <f>Q428*H428</f>
        <v>0</v>
      </c>
      <c r="S428" s="224">
        <v>0</v>
      </c>
      <c r="T428" s="225">
        <f>S428*H428</f>
        <v>0</v>
      </c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R428" s="226" t="s">
        <v>142</v>
      </c>
      <c r="AT428" s="226" t="s">
        <v>138</v>
      </c>
      <c r="AU428" s="226" t="s">
        <v>86</v>
      </c>
      <c r="AY428" s="16" t="s">
        <v>136</v>
      </c>
      <c r="BE428" s="227">
        <f>IF(N428="základní",J428,0)</f>
        <v>0</v>
      </c>
      <c r="BF428" s="227">
        <f>IF(N428="snížená",J428,0)</f>
        <v>0</v>
      </c>
      <c r="BG428" s="227">
        <f>IF(N428="zákl. přenesená",J428,0)</f>
        <v>0</v>
      </c>
      <c r="BH428" s="227">
        <f>IF(N428="sníž. přenesená",J428,0)</f>
        <v>0</v>
      </c>
      <c r="BI428" s="227">
        <f>IF(N428="nulová",J428,0)</f>
        <v>0</v>
      </c>
      <c r="BJ428" s="16" t="s">
        <v>8</v>
      </c>
      <c r="BK428" s="227">
        <f>ROUND(I428*H428,0)</f>
        <v>0</v>
      </c>
      <c r="BL428" s="16" t="s">
        <v>142</v>
      </c>
      <c r="BM428" s="226" t="s">
        <v>734</v>
      </c>
    </row>
    <row r="429" spans="1:65" s="2" customFormat="1" ht="24.15" customHeight="1">
      <c r="A429" s="37"/>
      <c r="B429" s="38"/>
      <c r="C429" s="214" t="s">
        <v>735</v>
      </c>
      <c r="D429" s="214" t="s">
        <v>138</v>
      </c>
      <c r="E429" s="215" t="s">
        <v>736</v>
      </c>
      <c r="F429" s="216" t="s">
        <v>737</v>
      </c>
      <c r="G429" s="217" t="s">
        <v>521</v>
      </c>
      <c r="H429" s="218">
        <v>1</v>
      </c>
      <c r="I429" s="219"/>
      <c r="J429" s="220">
        <f>ROUND(I429*H429,0)</f>
        <v>0</v>
      </c>
      <c r="K429" s="221"/>
      <c r="L429" s="43"/>
      <c r="M429" s="222" t="s">
        <v>1</v>
      </c>
      <c r="N429" s="223" t="s">
        <v>42</v>
      </c>
      <c r="O429" s="90"/>
      <c r="P429" s="224">
        <f>O429*H429</f>
        <v>0</v>
      </c>
      <c r="Q429" s="224">
        <v>0</v>
      </c>
      <c r="R429" s="224">
        <f>Q429*H429</f>
        <v>0</v>
      </c>
      <c r="S429" s="224">
        <v>0</v>
      </c>
      <c r="T429" s="225">
        <f>S429*H429</f>
        <v>0</v>
      </c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R429" s="226" t="s">
        <v>142</v>
      </c>
      <c r="AT429" s="226" t="s">
        <v>138</v>
      </c>
      <c r="AU429" s="226" t="s">
        <v>86</v>
      </c>
      <c r="AY429" s="16" t="s">
        <v>136</v>
      </c>
      <c r="BE429" s="227">
        <f>IF(N429="základní",J429,0)</f>
        <v>0</v>
      </c>
      <c r="BF429" s="227">
        <f>IF(N429="snížená",J429,0)</f>
        <v>0</v>
      </c>
      <c r="BG429" s="227">
        <f>IF(N429="zákl. přenesená",J429,0)</f>
        <v>0</v>
      </c>
      <c r="BH429" s="227">
        <f>IF(N429="sníž. přenesená",J429,0)</f>
        <v>0</v>
      </c>
      <c r="BI429" s="227">
        <f>IF(N429="nulová",J429,0)</f>
        <v>0</v>
      </c>
      <c r="BJ429" s="16" t="s">
        <v>8</v>
      </c>
      <c r="BK429" s="227">
        <f>ROUND(I429*H429,0)</f>
        <v>0</v>
      </c>
      <c r="BL429" s="16" t="s">
        <v>142</v>
      </c>
      <c r="BM429" s="226" t="s">
        <v>738</v>
      </c>
    </row>
    <row r="430" spans="1:65" s="2" customFormat="1" ht="24.15" customHeight="1">
      <c r="A430" s="37"/>
      <c r="B430" s="38"/>
      <c r="C430" s="214" t="s">
        <v>739</v>
      </c>
      <c r="D430" s="214" t="s">
        <v>138</v>
      </c>
      <c r="E430" s="215" t="s">
        <v>740</v>
      </c>
      <c r="F430" s="216" t="s">
        <v>741</v>
      </c>
      <c r="G430" s="217" t="s">
        <v>141</v>
      </c>
      <c r="H430" s="218">
        <v>466.48</v>
      </c>
      <c r="I430" s="219"/>
      <c r="J430" s="220">
        <f>ROUND(I430*H430,0)</f>
        <v>0</v>
      </c>
      <c r="K430" s="221"/>
      <c r="L430" s="43"/>
      <c r="M430" s="222" t="s">
        <v>1</v>
      </c>
      <c r="N430" s="223" t="s">
        <v>42</v>
      </c>
      <c r="O430" s="90"/>
      <c r="P430" s="224">
        <f>O430*H430</f>
        <v>0</v>
      </c>
      <c r="Q430" s="224">
        <v>4E-05</v>
      </c>
      <c r="R430" s="224">
        <f>Q430*H430</f>
        <v>0.0186592</v>
      </c>
      <c r="S430" s="224">
        <v>0</v>
      </c>
      <c r="T430" s="225">
        <f>S430*H430</f>
        <v>0</v>
      </c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R430" s="226" t="s">
        <v>142</v>
      </c>
      <c r="AT430" s="226" t="s">
        <v>138</v>
      </c>
      <c r="AU430" s="226" t="s">
        <v>86</v>
      </c>
      <c r="AY430" s="16" t="s">
        <v>136</v>
      </c>
      <c r="BE430" s="227">
        <f>IF(N430="základní",J430,0)</f>
        <v>0</v>
      </c>
      <c r="BF430" s="227">
        <f>IF(N430="snížená",J430,0)</f>
        <v>0</v>
      </c>
      <c r="BG430" s="227">
        <f>IF(N430="zákl. přenesená",J430,0)</f>
        <v>0</v>
      </c>
      <c r="BH430" s="227">
        <f>IF(N430="sníž. přenesená",J430,0)</f>
        <v>0</v>
      </c>
      <c r="BI430" s="227">
        <f>IF(N430="nulová",J430,0)</f>
        <v>0</v>
      </c>
      <c r="BJ430" s="16" t="s">
        <v>8</v>
      </c>
      <c r="BK430" s="227">
        <f>ROUND(I430*H430,0)</f>
        <v>0</v>
      </c>
      <c r="BL430" s="16" t="s">
        <v>142</v>
      </c>
      <c r="BM430" s="226" t="s">
        <v>742</v>
      </c>
    </row>
    <row r="431" spans="1:51" s="13" customFormat="1" ht="12">
      <c r="A431" s="13"/>
      <c r="B431" s="228"/>
      <c r="C431" s="229"/>
      <c r="D431" s="230" t="s">
        <v>144</v>
      </c>
      <c r="E431" s="231" t="s">
        <v>1</v>
      </c>
      <c r="F431" s="232" t="s">
        <v>743</v>
      </c>
      <c r="G431" s="229"/>
      <c r="H431" s="233">
        <v>466.48</v>
      </c>
      <c r="I431" s="234"/>
      <c r="J431" s="229"/>
      <c r="K431" s="229"/>
      <c r="L431" s="235"/>
      <c r="M431" s="236"/>
      <c r="N431" s="237"/>
      <c r="O431" s="237"/>
      <c r="P431" s="237"/>
      <c r="Q431" s="237"/>
      <c r="R431" s="237"/>
      <c r="S431" s="237"/>
      <c r="T431" s="238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9" t="s">
        <v>144</v>
      </c>
      <c r="AU431" s="239" t="s">
        <v>86</v>
      </c>
      <c r="AV431" s="13" t="s">
        <v>86</v>
      </c>
      <c r="AW431" s="13" t="s">
        <v>33</v>
      </c>
      <c r="AX431" s="13" t="s">
        <v>77</v>
      </c>
      <c r="AY431" s="239" t="s">
        <v>136</v>
      </c>
    </row>
    <row r="432" spans="1:65" s="2" customFormat="1" ht="16.5" customHeight="1">
      <c r="A432" s="37"/>
      <c r="B432" s="38"/>
      <c r="C432" s="214" t="s">
        <v>744</v>
      </c>
      <c r="D432" s="214" t="s">
        <v>138</v>
      </c>
      <c r="E432" s="215" t="s">
        <v>745</v>
      </c>
      <c r="F432" s="216" t="s">
        <v>746</v>
      </c>
      <c r="G432" s="217" t="s">
        <v>152</v>
      </c>
      <c r="H432" s="218">
        <v>41.238</v>
      </c>
      <c r="I432" s="219"/>
      <c r="J432" s="220">
        <f>ROUND(I432*H432,0)</f>
        <v>0</v>
      </c>
      <c r="K432" s="221"/>
      <c r="L432" s="43"/>
      <c r="M432" s="222" t="s">
        <v>1</v>
      </c>
      <c r="N432" s="223" t="s">
        <v>42</v>
      </c>
      <c r="O432" s="90"/>
      <c r="P432" s="224">
        <f>O432*H432</f>
        <v>0</v>
      </c>
      <c r="Q432" s="224">
        <v>0</v>
      </c>
      <c r="R432" s="224">
        <f>Q432*H432</f>
        <v>0</v>
      </c>
      <c r="S432" s="224">
        <v>2</v>
      </c>
      <c r="T432" s="225">
        <f>S432*H432</f>
        <v>82.476</v>
      </c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R432" s="226" t="s">
        <v>142</v>
      </c>
      <c r="AT432" s="226" t="s">
        <v>138</v>
      </c>
      <c r="AU432" s="226" t="s">
        <v>86</v>
      </c>
      <c r="AY432" s="16" t="s">
        <v>136</v>
      </c>
      <c r="BE432" s="227">
        <f>IF(N432="základní",J432,0)</f>
        <v>0</v>
      </c>
      <c r="BF432" s="227">
        <f>IF(N432="snížená",J432,0)</f>
        <v>0</v>
      </c>
      <c r="BG432" s="227">
        <f>IF(N432="zákl. přenesená",J432,0)</f>
        <v>0</v>
      </c>
      <c r="BH432" s="227">
        <f>IF(N432="sníž. přenesená",J432,0)</f>
        <v>0</v>
      </c>
      <c r="BI432" s="227">
        <f>IF(N432="nulová",J432,0)</f>
        <v>0</v>
      </c>
      <c r="BJ432" s="16" t="s">
        <v>8</v>
      </c>
      <c r="BK432" s="227">
        <f>ROUND(I432*H432,0)</f>
        <v>0</v>
      </c>
      <c r="BL432" s="16" t="s">
        <v>142</v>
      </c>
      <c r="BM432" s="226" t="s">
        <v>747</v>
      </c>
    </row>
    <row r="433" spans="1:51" s="13" customFormat="1" ht="12">
      <c r="A433" s="13"/>
      <c r="B433" s="228"/>
      <c r="C433" s="229"/>
      <c r="D433" s="230" t="s">
        <v>144</v>
      </c>
      <c r="E433" s="231" t="s">
        <v>1</v>
      </c>
      <c r="F433" s="232" t="s">
        <v>748</v>
      </c>
      <c r="G433" s="229"/>
      <c r="H433" s="233">
        <v>12.712</v>
      </c>
      <c r="I433" s="234"/>
      <c r="J433" s="229"/>
      <c r="K433" s="229"/>
      <c r="L433" s="235"/>
      <c r="M433" s="236"/>
      <c r="N433" s="237"/>
      <c r="O433" s="237"/>
      <c r="P433" s="237"/>
      <c r="Q433" s="237"/>
      <c r="R433" s="237"/>
      <c r="S433" s="237"/>
      <c r="T433" s="238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9" t="s">
        <v>144</v>
      </c>
      <c r="AU433" s="239" t="s">
        <v>86</v>
      </c>
      <c r="AV433" s="13" t="s">
        <v>86</v>
      </c>
      <c r="AW433" s="13" t="s">
        <v>33</v>
      </c>
      <c r="AX433" s="13" t="s">
        <v>77</v>
      </c>
      <c r="AY433" s="239" t="s">
        <v>136</v>
      </c>
    </row>
    <row r="434" spans="1:51" s="13" customFormat="1" ht="12">
      <c r="A434" s="13"/>
      <c r="B434" s="228"/>
      <c r="C434" s="229"/>
      <c r="D434" s="230" t="s">
        <v>144</v>
      </c>
      <c r="E434" s="231" t="s">
        <v>1</v>
      </c>
      <c r="F434" s="232" t="s">
        <v>749</v>
      </c>
      <c r="G434" s="229"/>
      <c r="H434" s="233">
        <v>-5.944</v>
      </c>
      <c r="I434" s="234"/>
      <c r="J434" s="229"/>
      <c r="K434" s="229"/>
      <c r="L434" s="235"/>
      <c r="M434" s="236"/>
      <c r="N434" s="237"/>
      <c r="O434" s="237"/>
      <c r="P434" s="237"/>
      <c r="Q434" s="237"/>
      <c r="R434" s="237"/>
      <c r="S434" s="237"/>
      <c r="T434" s="238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9" t="s">
        <v>144</v>
      </c>
      <c r="AU434" s="239" t="s">
        <v>86</v>
      </c>
      <c r="AV434" s="13" t="s">
        <v>86</v>
      </c>
      <c r="AW434" s="13" t="s">
        <v>33</v>
      </c>
      <c r="AX434" s="13" t="s">
        <v>77</v>
      </c>
      <c r="AY434" s="239" t="s">
        <v>136</v>
      </c>
    </row>
    <row r="435" spans="1:51" s="13" customFormat="1" ht="12">
      <c r="A435" s="13"/>
      <c r="B435" s="228"/>
      <c r="C435" s="229"/>
      <c r="D435" s="230" t="s">
        <v>144</v>
      </c>
      <c r="E435" s="231" t="s">
        <v>1</v>
      </c>
      <c r="F435" s="232" t="s">
        <v>750</v>
      </c>
      <c r="G435" s="229"/>
      <c r="H435" s="233">
        <v>16</v>
      </c>
      <c r="I435" s="234"/>
      <c r="J435" s="229"/>
      <c r="K435" s="229"/>
      <c r="L435" s="235"/>
      <c r="M435" s="236"/>
      <c r="N435" s="237"/>
      <c r="O435" s="237"/>
      <c r="P435" s="237"/>
      <c r="Q435" s="237"/>
      <c r="R435" s="237"/>
      <c r="S435" s="237"/>
      <c r="T435" s="238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9" t="s">
        <v>144</v>
      </c>
      <c r="AU435" s="239" t="s">
        <v>86</v>
      </c>
      <c r="AV435" s="13" t="s">
        <v>86</v>
      </c>
      <c r="AW435" s="13" t="s">
        <v>33</v>
      </c>
      <c r="AX435" s="13" t="s">
        <v>77</v>
      </c>
      <c r="AY435" s="239" t="s">
        <v>136</v>
      </c>
    </row>
    <row r="436" spans="1:51" s="13" customFormat="1" ht="12">
      <c r="A436" s="13"/>
      <c r="B436" s="228"/>
      <c r="C436" s="229"/>
      <c r="D436" s="230" t="s">
        <v>144</v>
      </c>
      <c r="E436" s="231" t="s">
        <v>1</v>
      </c>
      <c r="F436" s="232" t="s">
        <v>751</v>
      </c>
      <c r="G436" s="229"/>
      <c r="H436" s="233">
        <v>18.47</v>
      </c>
      <c r="I436" s="234"/>
      <c r="J436" s="229"/>
      <c r="K436" s="229"/>
      <c r="L436" s="235"/>
      <c r="M436" s="236"/>
      <c r="N436" s="237"/>
      <c r="O436" s="237"/>
      <c r="P436" s="237"/>
      <c r="Q436" s="237"/>
      <c r="R436" s="237"/>
      <c r="S436" s="237"/>
      <c r="T436" s="238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39" t="s">
        <v>144</v>
      </c>
      <c r="AU436" s="239" t="s">
        <v>86</v>
      </c>
      <c r="AV436" s="13" t="s">
        <v>86</v>
      </c>
      <c r="AW436" s="13" t="s">
        <v>33</v>
      </c>
      <c r="AX436" s="13" t="s">
        <v>77</v>
      </c>
      <c r="AY436" s="239" t="s">
        <v>136</v>
      </c>
    </row>
    <row r="437" spans="1:65" s="2" customFormat="1" ht="21.75" customHeight="1">
      <c r="A437" s="37"/>
      <c r="B437" s="38"/>
      <c r="C437" s="214" t="s">
        <v>752</v>
      </c>
      <c r="D437" s="214" t="s">
        <v>138</v>
      </c>
      <c r="E437" s="215" t="s">
        <v>753</v>
      </c>
      <c r="F437" s="216" t="s">
        <v>754</v>
      </c>
      <c r="G437" s="217" t="s">
        <v>141</v>
      </c>
      <c r="H437" s="218">
        <v>78.611</v>
      </c>
      <c r="I437" s="219"/>
      <c r="J437" s="220">
        <f>ROUND(I437*H437,0)</f>
        <v>0</v>
      </c>
      <c r="K437" s="221"/>
      <c r="L437" s="43"/>
      <c r="M437" s="222" t="s">
        <v>1</v>
      </c>
      <c r="N437" s="223" t="s">
        <v>42</v>
      </c>
      <c r="O437" s="90"/>
      <c r="P437" s="224">
        <f>O437*H437</f>
        <v>0</v>
      </c>
      <c r="Q437" s="224">
        <v>0</v>
      </c>
      <c r="R437" s="224">
        <f>Q437*H437</f>
        <v>0</v>
      </c>
      <c r="S437" s="224">
        <v>0.261</v>
      </c>
      <c r="T437" s="225">
        <f>S437*H437</f>
        <v>20.517471</v>
      </c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R437" s="226" t="s">
        <v>142</v>
      </c>
      <c r="AT437" s="226" t="s">
        <v>138</v>
      </c>
      <c r="AU437" s="226" t="s">
        <v>86</v>
      </c>
      <c r="AY437" s="16" t="s">
        <v>136</v>
      </c>
      <c r="BE437" s="227">
        <f>IF(N437="základní",J437,0)</f>
        <v>0</v>
      </c>
      <c r="BF437" s="227">
        <f>IF(N437="snížená",J437,0)</f>
        <v>0</v>
      </c>
      <c r="BG437" s="227">
        <f>IF(N437="zákl. přenesená",J437,0)</f>
        <v>0</v>
      </c>
      <c r="BH437" s="227">
        <f>IF(N437="sníž. přenesená",J437,0)</f>
        <v>0</v>
      </c>
      <c r="BI437" s="227">
        <f>IF(N437="nulová",J437,0)</f>
        <v>0</v>
      </c>
      <c r="BJ437" s="16" t="s">
        <v>8</v>
      </c>
      <c r="BK437" s="227">
        <f>ROUND(I437*H437,0)</f>
        <v>0</v>
      </c>
      <c r="BL437" s="16" t="s">
        <v>142</v>
      </c>
      <c r="BM437" s="226" t="s">
        <v>755</v>
      </c>
    </row>
    <row r="438" spans="1:51" s="13" customFormat="1" ht="12">
      <c r="A438" s="13"/>
      <c r="B438" s="228"/>
      <c r="C438" s="229"/>
      <c r="D438" s="230" t="s">
        <v>144</v>
      </c>
      <c r="E438" s="231" t="s">
        <v>1</v>
      </c>
      <c r="F438" s="232" t="s">
        <v>756</v>
      </c>
      <c r="G438" s="229"/>
      <c r="H438" s="233">
        <v>78.611</v>
      </c>
      <c r="I438" s="234"/>
      <c r="J438" s="229"/>
      <c r="K438" s="229"/>
      <c r="L438" s="235"/>
      <c r="M438" s="236"/>
      <c r="N438" s="237"/>
      <c r="O438" s="237"/>
      <c r="P438" s="237"/>
      <c r="Q438" s="237"/>
      <c r="R438" s="237"/>
      <c r="S438" s="237"/>
      <c r="T438" s="238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9" t="s">
        <v>144</v>
      </c>
      <c r="AU438" s="239" t="s">
        <v>86</v>
      </c>
      <c r="AV438" s="13" t="s">
        <v>86</v>
      </c>
      <c r="AW438" s="13" t="s">
        <v>33</v>
      </c>
      <c r="AX438" s="13" t="s">
        <v>77</v>
      </c>
      <c r="AY438" s="239" t="s">
        <v>136</v>
      </c>
    </row>
    <row r="439" spans="1:65" s="2" customFormat="1" ht="24.15" customHeight="1">
      <c r="A439" s="37"/>
      <c r="B439" s="38"/>
      <c r="C439" s="214" t="s">
        <v>757</v>
      </c>
      <c r="D439" s="214" t="s">
        <v>138</v>
      </c>
      <c r="E439" s="215" t="s">
        <v>758</v>
      </c>
      <c r="F439" s="216" t="s">
        <v>759</v>
      </c>
      <c r="G439" s="217" t="s">
        <v>152</v>
      </c>
      <c r="H439" s="218">
        <v>176.014</v>
      </c>
      <c r="I439" s="219"/>
      <c r="J439" s="220">
        <f>ROUND(I439*H439,0)</f>
        <v>0</v>
      </c>
      <c r="K439" s="221"/>
      <c r="L439" s="43"/>
      <c r="M439" s="222" t="s">
        <v>1</v>
      </c>
      <c r="N439" s="223" t="s">
        <v>42</v>
      </c>
      <c r="O439" s="90"/>
      <c r="P439" s="224">
        <f>O439*H439</f>
        <v>0</v>
      </c>
      <c r="Q439" s="224">
        <v>0</v>
      </c>
      <c r="R439" s="224">
        <f>Q439*H439</f>
        <v>0</v>
      </c>
      <c r="S439" s="224">
        <v>1.8</v>
      </c>
      <c r="T439" s="225">
        <f>S439*H439</f>
        <v>316.82520000000005</v>
      </c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R439" s="226" t="s">
        <v>142</v>
      </c>
      <c r="AT439" s="226" t="s">
        <v>138</v>
      </c>
      <c r="AU439" s="226" t="s">
        <v>86</v>
      </c>
      <c r="AY439" s="16" t="s">
        <v>136</v>
      </c>
      <c r="BE439" s="227">
        <f>IF(N439="základní",J439,0)</f>
        <v>0</v>
      </c>
      <c r="BF439" s="227">
        <f>IF(N439="snížená",J439,0)</f>
        <v>0</v>
      </c>
      <c r="BG439" s="227">
        <f>IF(N439="zákl. přenesená",J439,0)</f>
        <v>0</v>
      </c>
      <c r="BH439" s="227">
        <f>IF(N439="sníž. přenesená",J439,0)</f>
        <v>0</v>
      </c>
      <c r="BI439" s="227">
        <f>IF(N439="nulová",J439,0)</f>
        <v>0</v>
      </c>
      <c r="BJ439" s="16" t="s">
        <v>8</v>
      </c>
      <c r="BK439" s="227">
        <f>ROUND(I439*H439,0)</f>
        <v>0</v>
      </c>
      <c r="BL439" s="16" t="s">
        <v>142</v>
      </c>
      <c r="BM439" s="226" t="s">
        <v>760</v>
      </c>
    </row>
    <row r="440" spans="1:51" s="13" customFormat="1" ht="12">
      <c r="A440" s="13"/>
      <c r="B440" s="228"/>
      <c r="C440" s="229"/>
      <c r="D440" s="230" t="s">
        <v>144</v>
      </c>
      <c r="E440" s="231" t="s">
        <v>1</v>
      </c>
      <c r="F440" s="232" t="s">
        <v>761</v>
      </c>
      <c r="G440" s="229"/>
      <c r="H440" s="233">
        <v>59.381</v>
      </c>
      <c r="I440" s="234"/>
      <c r="J440" s="229"/>
      <c r="K440" s="229"/>
      <c r="L440" s="235"/>
      <c r="M440" s="236"/>
      <c r="N440" s="237"/>
      <c r="O440" s="237"/>
      <c r="P440" s="237"/>
      <c r="Q440" s="237"/>
      <c r="R440" s="237"/>
      <c r="S440" s="237"/>
      <c r="T440" s="238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9" t="s">
        <v>144</v>
      </c>
      <c r="AU440" s="239" t="s">
        <v>86</v>
      </c>
      <c r="AV440" s="13" t="s">
        <v>86</v>
      </c>
      <c r="AW440" s="13" t="s">
        <v>33</v>
      </c>
      <c r="AX440" s="13" t="s">
        <v>77</v>
      </c>
      <c r="AY440" s="239" t="s">
        <v>136</v>
      </c>
    </row>
    <row r="441" spans="1:51" s="13" customFormat="1" ht="12">
      <c r="A441" s="13"/>
      <c r="B441" s="228"/>
      <c r="C441" s="229"/>
      <c r="D441" s="230" t="s">
        <v>144</v>
      </c>
      <c r="E441" s="231" t="s">
        <v>1</v>
      </c>
      <c r="F441" s="232" t="s">
        <v>762</v>
      </c>
      <c r="G441" s="229"/>
      <c r="H441" s="233">
        <v>21.081</v>
      </c>
      <c r="I441" s="234"/>
      <c r="J441" s="229"/>
      <c r="K441" s="229"/>
      <c r="L441" s="235"/>
      <c r="M441" s="236"/>
      <c r="N441" s="237"/>
      <c r="O441" s="237"/>
      <c r="P441" s="237"/>
      <c r="Q441" s="237"/>
      <c r="R441" s="237"/>
      <c r="S441" s="237"/>
      <c r="T441" s="238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9" t="s">
        <v>144</v>
      </c>
      <c r="AU441" s="239" t="s">
        <v>86</v>
      </c>
      <c r="AV441" s="13" t="s">
        <v>86</v>
      </c>
      <c r="AW441" s="13" t="s">
        <v>33</v>
      </c>
      <c r="AX441" s="13" t="s">
        <v>77</v>
      </c>
      <c r="AY441" s="239" t="s">
        <v>136</v>
      </c>
    </row>
    <row r="442" spans="1:51" s="14" customFormat="1" ht="12">
      <c r="A442" s="14"/>
      <c r="B442" s="251"/>
      <c r="C442" s="252"/>
      <c r="D442" s="230" t="s">
        <v>144</v>
      </c>
      <c r="E442" s="253" t="s">
        <v>1</v>
      </c>
      <c r="F442" s="254" t="s">
        <v>763</v>
      </c>
      <c r="G442" s="252"/>
      <c r="H442" s="253" t="s">
        <v>1</v>
      </c>
      <c r="I442" s="255"/>
      <c r="J442" s="252"/>
      <c r="K442" s="252"/>
      <c r="L442" s="256"/>
      <c r="M442" s="257"/>
      <c r="N442" s="258"/>
      <c r="O442" s="258"/>
      <c r="P442" s="258"/>
      <c r="Q442" s="258"/>
      <c r="R442" s="258"/>
      <c r="S442" s="258"/>
      <c r="T442" s="259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60" t="s">
        <v>144</v>
      </c>
      <c r="AU442" s="260" t="s">
        <v>86</v>
      </c>
      <c r="AV442" s="14" t="s">
        <v>8</v>
      </c>
      <c r="AW442" s="14" t="s">
        <v>33</v>
      </c>
      <c r="AX442" s="14" t="s">
        <v>77</v>
      </c>
      <c r="AY442" s="260" t="s">
        <v>136</v>
      </c>
    </row>
    <row r="443" spans="1:51" s="13" customFormat="1" ht="12">
      <c r="A443" s="13"/>
      <c r="B443" s="228"/>
      <c r="C443" s="229"/>
      <c r="D443" s="230" t="s">
        <v>144</v>
      </c>
      <c r="E443" s="231" t="s">
        <v>1</v>
      </c>
      <c r="F443" s="232" t="s">
        <v>764</v>
      </c>
      <c r="G443" s="229"/>
      <c r="H443" s="233">
        <v>6.312</v>
      </c>
      <c r="I443" s="234"/>
      <c r="J443" s="229"/>
      <c r="K443" s="229"/>
      <c r="L443" s="235"/>
      <c r="M443" s="236"/>
      <c r="N443" s="237"/>
      <c r="O443" s="237"/>
      <c r="P443" s="237"/>
      <c r="Q443" s="237"/>
      <c r="R443" s="237"/>
      <c r="S443" s="237"/>
      <c r="T443" s="238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9" t="s">
        <v>144</v>
      </c>
      <c r="AU443" s="239" t="s">
        <v>86</v>
      </c>
      <c r="AV443" s="13" t="s">
        <v>86</v>
      </c>
      <c r="AW443" s="13" t="s">
        <v>33</v>
      </c>
      <c r="AX443" s="13" t="s">
        <v>77</v>
      </c>
      <c r="AY443" s="239" t="s">
        <v>136</v>
      </c>
    </row>
    <row r="444" spans="1:51" s="13" customFormat="1" ht="12">
      <c r="A444" s="13"/>
      <c r="B444" s="228"/>
      <c r="C444" s="229"/>
      <c r="D444" s="230" t="s">
        <v>144</v>
      </c>
      <c r="E444" s="231" t="s">
        <v>1</v>
      </c>
      <c r="F444" s="232" t="s">
        <v>765</v>
      </c>
      <c r="G444" s="229"/>
      <c r="H444" s="233">
        <v>5.739</v>
      </c>
      <c r="I444" s="234"/>
      <c r="J444" s="229"/>
      <c r="K444" s="229"/>
      <c r="L444" s="235"/>
      <c r="M444" s="236"/>
      <c r="N444" s="237"/>
      <c r="O444" s="237"/>
      <c r="P444" s="237"/>
      <c r="Q444" s="237"/>
      <c r="R444" s="237"/>
      <c r="S444" s="237"/>
      <c r="T444" s="238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9" t="s">
        <v>144</v>
      </c>
      <c r="AU444" s="239" t="s">
        <v>86</v>
      </c>
      <c r="AV444" s="13" t="s">
        <v>86</v>
      </c>
      <c r="AW444" s="13" t="s">
        <v>33</v>
      </c>
      <c r="AX444" s="13" t="s">
        <v>77</v>
      </c>
      <c r="AY444" s="239" t="s">
        <v>136</v>
      </c>
    </row>
    <row r="445" spans="1:51" s="13" customFormat="1" ht="12">
      <c r="A445" s="13"/>
      <c r="B445" s="228"/>
      <c r="C445" s="229"/>
      <c r="D445" s="230" t="s">
        <v>144</v>
      </c>
      <c r="E445" s="231" t="s">
        <v>1</v>
      </c>
      <c r="F445" s="232" t="s">
        <v>766</v>
      </c>
      <c r="G445" s="229"/>
      <c r="H445" s="233">
        <v>58.45</v>
      </c>
      <c r="I445" s="234"/>
      <c r="J445" s="229"/>
      <c r="K445" s="229"/>
      <c r="L445" s="235"/>
      <c r="M445" s="236"/>
      <c r="N445" s="237"/>
      <c r="O445" s="237"/>
      <c r="P445" s="237"/>
      <c r="Q445" s="237"/>
      <c r="R445" s="237"/>
      <c r="S445" s="237"/>
      <c r="T445" s="238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9" t="s">
        <v>144</v>
      </c>
      <c r="AU445" s="239" t="s">
        <v>86</v>
      </c>
      <c r="AV445" s="13" t="s">
        <v>86</v>
      </c>
      <c r="AW445" s="13" t="s">
        <v>33</v>
      </c>
      <c r="AX445" s="13" t="s">
        <v>77</v>
      </c>
      <c r="AY445" s="239" t="s">
        <v>136</v>
      </c>
    </row>
    <row r="446" spans="1:51" s="13" customFormat="1" ht="12">
      <c r="A446" s="13"/>
      <c r="B446" s="228"/>
      <c r="C446" s="229"/>
      <c r="D446" s="230" t="s">
        <v>144</v>
      </c>
      <c r="E446" s="231" t="s">
        <v>1</v>
      </c>
      <c r="F446" s="232" t="s">
        <v>767</v>
      </c>
      <c r="G446" s="229"/>
      <c r="H446" s="233">
        <v>23.741</v>
      </c>
      <c r="I446" s="234"/>
      <c r="J446" s="229"/>
      <c r="K446" s="229"/>
      <c r="L446" s="235"/>
      <c r="M446" s="236"/>
      <c r="N446" s="237"/>
      <c r="O446" s="237"/>
      <c r="P446" s="237"/>
      <c r="Q446" s="237"/>
      <c r="R446" s="237"/>
      <c r="S446" s="237"/>
      <c r="T446" s="238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9" t="s">
        <v>144</v>
      </c>
      <c r="AU446" s="239" t="s">
        <v>86</v>
      </c>
      <c r="AV446" s="13" t="s">
        <v>86</v>
      </c>
      <c r="AW446" s="13" t="s">
        <v>33</v>
      </c>
      <c r="AX446" s="13" t="s">
        <v>77</v>
      </c>
      <c r="AY446" s="239" t="s">
        <v>136</v>
      </c>
    </row>
    <row r="447" spans="1:51" s="13" customFormat="1" ht="12">
      <c r="A447" s="13"/>
      <c r="B447" s="228"/>
      <c r="C447" s="229"/>
      <c r="D447" s="230" t="s">
        <v>144</v>
      </c>
      <c r="E447" s="231" t="s">
        <v>1</v>
      </c>
      <c r="F447" s="232" t="s">
        <v>768</v>
      </c>
      <c r="G447" s="229"/>
      <c r="H447" s="233">
        <v>1.31</v>
      </c>
      <c r="I447" s="234"/>
      <c r="J447" s="229"/>
      <c r="K447" s="229"/>
      <c r="L447" s="235"/>
      <c r="M447" s="236"/>
      <c r="N447" s="237"/>
      <c r="O447" s="237"/>
      <c r="P447" s="237"/>
      <c r="Q447" s="237"/>
      <c r="R447" s="237"/>
      <c r="S447" s="237"/>
      <c r="T447" s="238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9" t="s">
        <v>144</v>
      </c>
      <c r="AU447" s="239" t="s">
        <v>86</v>
      </c>
      <c r="AV447" s="13" t="s">
        <v>86</v>
      </c>
      <c r="AW447" s="13" t="s">
        <v>33</v>
      </c>
      <c r="AX447" s="13" t="s">
        <v>77</v>
      </c>
      <c r="AY447" s="239" t="s">
        <v>136</v>
      </c>
    </row>
    <row r="448" spans="1:65" s="2" customFormat="1" ht="21.75" customHeight="1">
      <c r="A448" s="37"/>
      <c r="B448" s="38"/>
      <c r="C448" s="214" t="s">
        <v>769</v>
      </c>
      <c r="D448" s="214" t="s">
        <v>138</v>
      </c>
      <c r="E448" s="215" t="s">
        <v>770</v>
      </c>
      <c r="F448" s="216" t="s">
        <v>771</v>
      </c>
      <c r="G448" s="217" t="s">
        <v>141</v>
      </c>
      <c r="H448" s="218">
        <v>5.927</v>
      </c>
      <c r="I448" s="219"/>
      <c r="J448" s="220">
        <f>ROUND(I448*H448,0)</f>
        <v>0</v>
      </c>
      <c r="K448" s="221"/>
      <c r="L448" s="43"/>
      <c r="M448" s="222" t="s">
        <v>1</v>
      </c>
      <c r="N448" s="223" t="s">
        <v>42</v>
      </c>
      <c r="O448" s="90"/>
      <c r="P448" s="224">
        <f>O448*H448</f>
        <v>0</v>
      </c>
      <c r="Q448" s="224">
        <v>0</v>
      </c>
      <c r="R448" s="224">
        <f>Q448*H448</f>
        <v>0</v>
      </c>
      <c r="S448" s="224">
        <v>0.055</v>
      </c>
      <c r="T448" s="225">
        <f>S448*H448</f>
        <v>0.32598499999999997</v>
      </c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R448" s="226" t="s">
        <v>142</v>
      </c>
      <c r="AT448" s="226" t="s">
        <v>138</v>
      </c>
      <c r="AU448" s="226" t="s">
        <v>86</v>
      </c>
      <c r="AY448" s="16" t="s">
        <v>136</v>
      </c>
      <c r="BE448" s="227">
        <f>IF(N448="základní",J448,0)</f>
        <v>0</v>
      </c>
      <c r="BF448" s="227">
        <f>IF(N448="snížená",J448,0)</f>
        <v>0</v>
      </c>
      <c r="BG448" s="227">
        <f>IF(N448="zákl. přenesená",J448,0)</f>
        <v>0</v>
      </c>
      <c r="BH448" s="227">
        <f>IF(N448="sníž. přenesená",J448,0)</f>
        <v>0</v>
      </c>
      <c r="BI448" s="227">
        <f>IF(N448="nulová",J448,0)</f>
        <v>0</v>
      </c>
      <c r="BJ448" s="16" t="s">
        <v>8</v>
      </c>
      <c r="BK448" s="227">
        <f>ROUND(I448*H448,0)</f>
        <v>0</v>
      </c>
      <c r="BL448" s="16" t="s">
        <v>142</v>
      </c>
      <c r="BM448" s="226" t="s">
        <v>772</v>
      </c>
    </row>
    <row r="449" spans="1:51" s="13" customFormat="1" ht="12">
      <c r="A449" s="13"/>
      <c r="B449" s="228"/>
      <c r="C449" s="229"/>
      <c r="D449" s="230" t="s">
        <v>144</v>
      </c>
      <c r="E449" s="231" t="s">
        <v>1</v>
      </c>
      <c r="F449" s="232" t="s">
        <v>773</v>
      </c>
      <c r="G449" s="229"/>
      <c r="H449" s="233">
        <v>5.927</v>
      </c>
      <c r="I449" s="234"/>
      <c r="J449" s="229"/>
      <c r="K449" s="229"/>
      <c r="L449" s="235"/>
      <c r="M449" s="236"/>
      <c r="N449" s="237"/>
      <c r="O449" s="237"/>
      <c r="P449" s="237"/>
      <c r="Q449" s="237"/>
      <c r="R449" s="237"/>
      <c r="S449" s="237"/>
      <c r="T449" s="238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9" t="s">
        <v>144</v>
      </c>
      <c r="AU449" s="239" t="s">
        <v>86</v>
      </c>
      <c r="AV449" s="13" t="s">
        <v>86</v>
      </c>
      <c r="AW449" s="13" t="s">
        <v>33</v>
      </c>
      <c r="AX449" s="13" t="s">
        <v>77</v>
      </c>
      <c r="AY449" s="239" t="s">
        <v>136</v>
      </c>
    </row>
    <row r="450" spans="1:65" s="2" customFormat="1" ht="24.15" customHeight="1">
      <c r="A450" s="37"/>
      <c r="B450" s="38"/>
      <c r="C450" s="214" t="s">
        <v>774</v>
      </c>
      <c r="D450" s="214" t="s">
        <v>138</v>
      </c>
      <c r="E450" s="215" t="s">
        <v>775</v>
      </c>
      <c r="F450" s="216" t="s">
        <v>776</v>
      </c>
      <c r="G450" s="217" t="s">
        <v>588</v>
      </c>
      <c r="H450" s="218">
        <v>5.92</v>
      </c>
      <c r="I450" s="219"/>
      <c r="J450" s="220">
        <f>ROUND(I450*H450,0)</f>
        <v>0</v>
      </c>
      <c r="K450" s="221"/>
      <c r="L450" s="43"/>
      <c r="M450" s="222" t="s">
        <v>1</v>
      </c>
      <c r="N450" s="223" t="s">
        <v>42</v>
      </c>
      <c r="O450" s="90"/>
      <c r="P450" s="224">
        <f>O450*H450</f>
        <v>0</v>
      </c>
      <c r="Q450" s="224">
        <v>0</v>
      </c>
      <c r="R450" s="224">
        <f>Q450*H450</f>
        <v>0</v>
      </c>
      <c r="S450" s="224">
        <v>0.07</v>
      </c>
      <c r="T450" s="225">
        <f>S450*H450</f>
        <v>0.41440000000000005</v>
      </c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R450" s="226" t="s">
        <v>142</v>
      </c>
      <c r="AT450" s="226" t="s">
        <v>138</v>
      </c>
      <c r="AU450" s="226" t="s">
        <v>86</v>
      </c>
      <c r="AY450" s="16" t="s">
        <v>136</v>
      </c>
      <c r="BE450" s="227">
        <f>IF(N450="základní",J450,0)</f>
        <v>0</v>
      </c>
      <c r="BF450" s="227">
        <f>IF(N450="snížená",J450,0)</f>
        <v>0</v>
      </c>
      <c r="BG450" s="227">
        <f>IF(N450="zákl. přenesená",J450,0)</f>
        <v>0</v>
      </c>
      <c r="BH450" s="227">
        <f>IF(N450="sníž. přenesená",J450,0)</f>
        <v>0</v>
      </c>
      <c r="BI450" s="227">
        <f>IF(N450="nulová",J450,0)</f>
        <v>0</v>
      </c>
      <c r="BJ450" s="16" t="s">
        <v>8</v>
      </c>
      <c r="BK450" s="227">
        <f>ROUND(I450*H450,0)</f>
        <v>0</v>
      </c>
      <c r="BL450" s="16" t="s">
        <v>142</v>
      </c>
      <c r="BM450" s="226" t="s">
        <v>777</v>
      </c>
    </row>
    <row r="451" spans="1:51" s="13" customFormat="1" ht="12">
      <c r="A451" s="13"/>
      <c r="B451" s="228"/>
      <c r="C451" s="229"/>
      <c r="D451" s="230" t="s">
        <v>144</v>
      </c>
      <c r="E451" s="231" t="s">
        <v>1</v>
      </c>
      <c r="F451" s="232" t="s">
        <v>778</v>
      </c>
      <c r="G451" s="229"/>
      <c r="H451" s="233">
        <v>5.92</v>
      </c>
      <c r="I451" s="234"/>
      <c r="J451" s="229"/>
      <c r="K451" s="229"/>
      <c r="L451" s="235"/>
      <c r="M451" s="236"/>
      <c r="N451" s="237"/>
      <c r="O451" s="237"/>
      <c r="P451" s="237"/>
      <c r="Q451" s="237"/>
      <c r="R451" s="237"/>
      <c r="S451" s="237"/>
      <c r="T451" s="238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9" t="s">
        <v>144</v>
      </c>
      <c r="AU451" s="239" t="s">
        <v>86</v>
      </c>
      <c r="AV451" s="13" t="s">
        <v>86</v>
      </c>
      <c r="AW451" s="13" t="s">
        <v>33</v>
      </c>
      <c r="AX451" s="13" t="s">
        <v>77</v>
      </c>
      <c r="AY451" s="239" t="s">
        <v>136</v>
      </c>
    </row>
    <row r="452" spans="1:65" s="2" customFormat="1" ht="37.8" customHeight="1">
      <c r="A452" s="37"/>
      <c r="B452" s="38"/>
      <c r="C452" s="214" t="s">
        <v>779</v>
      </c>
      <c r="D452" s="214" t="s">
        <v>138</v>
      </c>
      <c r="E452" s="215" t="s">
        <v>780</v>
      </c>
      <c r="F452" s="216" t="s">
        <v>781</v>
      </c>
      <c r="G452" s="217" t="s">
        <v>152</v>
      </c>
      <c r="H452" s="218">
        <v>42.437</v>
      </c>
      <c r="I452" s="219"/>
      <c r="J452" s="220">
        <f>ROUND(I452*H452,0)</f>
        <v>0</v>
      </c>
      <c r="K452" s="221"/>
      <c r="L452" s="43"/>
      <c r="M452" s="222" t="s">
        <v>1</v>
      </c>
      <c r="N452" s="223" t="s">
        <v>42</v>
      </c>
      <c r="O452" s="90"/>
      <c r="P452" s="224">
        <f>O452*H452</f>
        <v>0</v>
      </c>
      <c r="Q452" s="224">
        <v>0</v>
      </c>
      <c r="R452" s="224">
        <f>Q452*H452</f>
        <v>0</v>
      </c>
      <c r="S452" s="224">
        <v>2.2</v>
      </c>
      <c r="T452" s="225">
        <f>S452*H452</f>
        <v>93.3614</v>
      </c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R452" s="226" t="s">
        <v>142</v>
      </c>
      <c r="AT452" s="226" t="s">
        <v>138</v>
      </c>
      <c r="AU452" s="226" t="s">
        <v>86</v>
      </c>
      <c r="AY452" s="16" t="s">
        <v>136</v>
      </c>
      <c r="BE452" s="227">
        <f>IF(N452="základní",J452,0)</f>
        <v>0</v>
      </c>
      <c r="BF452" s="227">
        <f>IF(N452="snížená",J452,0)</f>
        <v>0</v>
      </c>
      <c r="BG452" s="227">
        <f>IF(N452="zákl. přenesená",J452,0)</f>
        <v>0</v>
      </c>
      <c r="BH452" s="227">
        <f>IF(N452="sníž. přenesená",J452,0)</f>
        <v>0</v>
      </c>
      <c r="BI452" s="227">
        <f>IF(N452="nulová",J452,0)</f>
        <v>0</v>
      </c>
      <c r="BJ452" s="16" t="s">
        <v>8</v>
      </c>
      <c r="BK452" s="227">
        <f>ROUND(I452*H452,0)</f>
        <v>0</v>
      </c>
      <c r="BL452" s="16" t="s">
        <v>142</v>
      </c>
      <c r="BM452" s="226" t="s">
        <v>782</v>
      </c>
    </row>
    <row r="453" spans="1:51" s="13" customFormat="1" ht="12">
      <c r="A453" s="13"/>
      <c r="B453" s="228"/>
      <c r="C453" s="229"/>
      <c r="D453" s="230" t="s">
        <v>144</v>
      </c>
      <c r="E453" s="231" t="s">
        <v>1</v>
      </c>
      <c r="F453" s="232" t="s">
        <v>783</v>
      </c>
      <c r="G453" s="229"/>
      <c r="H453" s="233">
        <v>42.437</v>
      </c>
      <c r="I453" s="234"/>
      <c r="J453" s="229"/>
      <c r="K453" s="229"/>
      <c r="L453" s="235"/>
      <c r="M453" s="236"/>
      <c r="N453" s="237"/>
      <c r="O453" s="237"/>
      <c r="P453" s="237"/>
      <c r="Q453" s="237"/>
      <c r="R453" s="237"/>
      <c r="S453" s="237"/>
      <c r="T453" s="238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9" t="s">
        <v>144</v>
      </c>
      <c r="AU453" s="239" t="s">
        <v>86</v>
      </c>
      <c r="AV453" s="13" t="s">
        <v>86</v>
      </c>
      <c r="AW453" s="13" t="s">
        <v>33</v>
      </c>
      <c r="AX453" s="13" t="s">
        <v>77</v>
      </c>
      <c r="AY453" s="239" t="s">
        <v>136</v>
      </c>
    </row>
    <row r="454" spans="1:65" s="2" customFormat="1" ht="37.8" customHeight="1">
      <c r="A454" s="37"/>
      <c r="B454" s="38"/>
      <c r="C454" s="214" t="s">
        <v>784</v>
      </c>
      <c r="D454" s="214" t="s">
        <v>138</v>
      </c>
      <c r="E454" s="215" t="s">
        <v>785</v>
      </c>
      <c r="F454" s="216" t="s">
        <v>786</v>
      </c>
      <c r="G454" s="217" t="s">
        <v>152</v>
      </c>
      <c r="H454" s="218">
        <v>75</v>
      </c>
      <c r="I454" s="219"/>
      <c r="J454" s="220">
        <f>ROUND(I454*H454,0)</f>
        <v>0</v>
      </c>
      <c r="K454" s="221"/>
      <c r="L454" s="43"/>
      <c r="M454" s="222" t="s">
        <v>1</v>
      </c>
      <c r="N454" s="223" t="s">
        <v>42</v>
      </c>
      <c r="O454" s="90"/>
      <c r="P454" s="224">
        <f>O454*H454</f>
        <v>0</v>
      </c>
      <c r="Q454" s="224">
        <v>0</v>
      </c>
      <c r="R454" s="224">
        <f>Q454*H454</f>
        <v>0</v>
      </c>
      <c r="S454" s="224">
        <v>2.2</v>
      </c>
      <c r="T454" s="225">
        <f>S454*H454</f>
        <v>165</v>
      </c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R454" s="226" t="s">
        <v>142</v>
      </c>
      <c r="AT454" s="226" t="s">
        <v>138</v>
      </c>
      <c r="AU454" s="226" t="s">
        <v>86</v>
      </c>
      <c r="AY454" s="16" t="s">
        <v>136</v>
      </c>
      <c r="BE454" s="227">
        <f>IF(N454="základní",J454,0)</f>
        <v>0</v>
      </c>
      <c r="BF454" s="227">
        <f>IF(N454="snížená",J454,0)</f>
        <v>0</v>
      </c>
      <c r="BG454" s="227">
        <f>IF(N454="zákl. přenesená",J454,0)</f>
        <v>0</v>
      </c>
      <c r="BH454" s="227">
        <f>IF(N454="sníž. přenesená",J454,0)</f>
        <v>0</v>
      </c>
      <c r="BI454" s="227">
        <f>IF(N454="nulová",J454,0)</f>
        <v>0</v>
      </c>
      <c r="BJ454" s="16" t="s">
        <v>8</v>
      </c>
      <c r="BK454" s="227">
        <f>ROUND(I454*H454,0)</f>
        <v>0</v>
      </c>
      <c r="BL454" s="16" t="s">
        <v>142</v>
      </c>
      <c r="BM454" s="226" t="s">
        <v>787</v>
      </c>
    </row>
    <row r="455" spans="1:51" s="13" customFormat="1" ht="12">
      <c r="A455" s="13"/>
      <c r="B455" s="228"/>
      <c r="C455" s="229"/>
      <c r="D455" s="230" t="s">
        <v>144</v>
      </c>
      <c r="E455" s="231" t="s">
        <v>1</v>
      </c>
      <c r="F455" s="232" t="s">
        <v>788</v>
      </c>
      <c r="G455" s="229"/>
      <c r="H455" s="233">
        <v>75</v>
      </c>
      <c r="I455" s="234"/>
      <c r="J455" s="229"/>
      <c r="K455" s="229"/>
      <c r="L455" s="235"/>
      <c r="M455" s="236"/>
      <c r="N455" s="237"/>
      <c r="O455" s="237"/>
      <c r="P455" s="237"/>
      <c r="Q455" s="237"/>
      <c r="R455" s="237"/>
      <c r="S455" s="237"/>
      <c r="T455" s="238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9" t="s">
        <v>144</v>
      </c>
      <c r="AU455" s="239" t="s">
        <v>86</v>
      </c>
      <c r="AV455" s="13" t="s">
        <v>86</v>
      </c>
      <c r="AW455" s="13" t="s">
        <v>33</v>
      </c>
      <c r="AX455" s="13" t="s">
        <v>77</v>
      </c>
      <c r="AY455" s="239" t="s">
        <v>136</v>
      </c>
    </row>
    <row r="456" spans="1:65" s="2" customFormat="1" ht="24.15" customHeight="1">
      <c r="A456" s="37"/>
      <c r="B456" s="38"/>
      <c r="C456" s="214" t="s">
        <v>789</v>
      </c>
      <c r="D456" s="214" t="s">
        <v>138</v>
      </c>
      <c r="E456" s="215" t="s">
        <v>790</v>
      </c>
      <c r="F456" s="216" t="s">
        <v>791</v>
      </c>
      <c r="G456" s="217" t="s">
        <v>141</v>
      </c>
      <c r="H456" s="218">
        <v>0.54</v>
      </c>
      <c r="I456" s="219"/>
      <c r="J456" s="220">
        <f>ROUND(I456*H456,0)</f>
        <v>0</v>
      </c>
      <c r="K456" s="221"/>
      <c r="L456" s="43"/>
      <c r="M456" s="222" t="s">
        <v>1</v>
      </c>
      <c r="N456" s="223" t="s">
        <v>42</v>
      </c>
      <c r="O456" s="90"/>
      <c r="P456" s="224">
        <f>O456*H456</f>
        <v>0</v>
      </c>
      <c r="Q456" s="224">
        <v>0</v>
      </c>
      <c r="R456" s="224">
        <f>Q456*H456</f>
        <v>0</v>
      </c>
      <c r="S456" s="224">
        <v>0.075</v>
      </c>
      <c r="T456" s="225">
        <f>S456*H456</f>
        <v>0.0405</v>
      </c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R456" s="226" t="s">
        <v>142</v>
      </c>
      <c r="AT456" s="226" t="s">
        <v>138</v>
      </c>
      <c r="AU456" s="226" t="s">
        <v>86</v>
      </c>
      <c r="AY456" s="16" t="s">
        <v>136</v>
      </c>
      <c r="BE456" s="227">
        <f>IF(N456="základní",J456,0)</f>
        <v>0</v>
      </c>
      <c r="BF456" s="227">
        <f>IF(N456="snížená",J456,0)</f>
        <v>0</v>
      </c>
      <c r="BG456" s="227">
        <f>IF(N456="zákl. přenesená",J456,0)</f>
        <v>0</v>
      </c>
      <c r="BH456" s="227">
        <f>IF(N456="sníž. přenesená",J456,0)</f>
        <v>0</v>
      </c>
      <c r="BI456" s="227">
        <f>IF(N456="nulová",J456,0)</f>
        <v>0</v>
      </c>
      <c r="BJ456" s="16" t="s">
        <v>8</v>
      </c>
      <c r="BK456" s="227">
        <f>ROUND(I456*H456,0)</f>
        <v>0</v>
      </c>
      <c r="BL456" s="16" t="s">
        <v>142</v>
      </c>
      <c r="BM456" s="226" t="s">
        <v>792</v>
      </c>
    </row>
    <row r="457" spans="1:51" s="13" customFormat="1" ht="12">
      <c r="A457" s="13"/>
      <c r="B457" s="228"/>
      <c r="C457" s="229"/>
      <c r="D457" s="230" t="s">
        <v>144</v>
      </c>
      <c r="E457" s="231" t="s">
        <v>1</v>
      </c>
      <c r="F457" s="232" t="s">
        <v>793</v>
      </c>
      <c r="G457" s="229"/>
      <c r="H457" s="233">
        <v>0.54</v>
      </c>
      <c r="I457" s="234"/>
      <c r="J457" s="229"/>
      <c r="K457" s="229"/>
      <c r="L457" s="235"/>
      <c r="M457" s="236"/>
      <c r="N457" s="237"/>
      <c r="O457" s="237"/>
      <c r="P457" s="237"/>
      <c r="Q457" s="237"/>
      <c r="R457" s="237"/>
      <c r="S457" s="237"/>
      <c r="T457" s="238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39" t="s">
        <v>144</v>
      </c>
      <c r="AU457" s="239" t="s">
        <v>86</v>
      </c>
      <c r="AV457" s="13" t="s">
        <v>86</v>
      </c>
      <c r="AW457" s="13" t="s">
        <v>33</v>
      </c>
      <c r="AX457" s="13" t="s">
        <v>77</v>
      </c>
      <c r="AY457" s="239" t="s">
        <v>136</v>
      </c>
    </row>
    <row r="458" spans="1:65" s="2" customFormat="1" ht="24.15" customHeight="1">
      <c r="A458" s="37"/>
      <c r="B458" s="38"/>
      <c r="C458" s="214" t="s">
        <v>794</v>
      </c>
      <c r="D458" s="214" t="s">
        <v>138</v>
      </c>
      <c r="E458" s="215" t="s">
        <v>795</v>
      </c>
      <c r="F458" s="216" t="s">
        <v>796</v>
      </c>
      <c r="G458" s="217" t="s">
        <v>141</v>
      </c>
      <c r="H458" s="218">
        <v>1.932</v>
      </c>
      <c r="I458" s="219"/>
      <c r="J458" s="220">
        <f>ROUND(I458*H458,0)</f>
        <v>0</v>
      </c>
      <c r="K458" s="221"/>
      <c r="L458" s="43"/>
      <c r="M458" s="222" t="s">
        <v>1</v>
      </c>
      <c r="N458" s="223" t="s">
        <v>42</v>
      </c>
      <c r="O458" s="90"/>
      <c r="P458" s="224">
        <f>O458*H458</f>
        <v>0</v>
      </c>
      <c r="Q458" s="224">
        <v>0</v>
      </c>
      <c r="R458" s="224">
        <f>Q458*H458</f>
        <v>0</v>
      </c>
      <c r="S458" s="224">
        <v>0.062</v>
      </c>
      <c r="T458" s="225">
        <f>S458*H458</f>
        <v>0.119784</v>
      </c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R458" s="226" t="s">
        <v>142</v>
      </c>
      <c r="AT458" s="226" t="s">
        <v>138</v>
      </c>
      <c r="AU458" s="226" t="s">
        <v>86</v>
      </c>
      <c r="AY458" s="16" t="s">
        <v>136</v>
      </c>
      <c r="BE458" s="227">
        <f>IF(N458="základní",J458,0)</f>
        <v>0</v>
      </c>
      <c r="BF458" s="227">
        <f>IF(N458="snížená",J458,0)</f>
        <v>0</v>
      </c>
      <c r="BG458" s="227">
        <f>IF(N458="zákl. přenesená",J458,0)</f>
        <v>0</v>
      </c>
      <c r="BH458" s="227">
        <f>IF(N458="sníž. přenesená",J458,0)</f>
        <v>0</v>
      </c>
      <c r="BI458" s="227">
        <f>IF(N458="nulová",J458,0)</f>
        <v>0</v>
      </c>
      <c r="BJ458" s="16" t="s">
        <v>8</v>
      </c>
      <c r="BK458" s="227">
        <f>ROUND(I458*H458,0)</f>
        <v>0</v>
      </c>
      <c r="BL458" s="16" t="s">
        <v>142</v>
      </c>
      <c r="BM458" s="226" t="s">
        <v>797</v>
      </c>
    </row>
    <row r="459" spans="1:51" s="13" customFormat="1" ht="12">
      <c r="A459" s="13"/>
      <c r="B459" s="228"/>
      <c r="C459" s="229"/>
      <c r="D459" s="230" t="s">
        <v>144</v>
      </c>
      <c r="E459" s="231" t="s">
        <v>1</v>
      </c>
      <c r="F459" s="232" t="s">
        <v>798</v>
      </c>
      <c r="G459" s="229"/>
      <c r="H459" s="233">
        <v>1.932</v>
      </c>
      <c r="I459" s="234"/>
      <c r="J459" s="229"/>
      <c r="K459" s="229"/>
      <c r="L459" s="235"/>
      <c r="M459" s="236"/>
      <c r="N459" s="237"/>
      <c r="O459" s="237"/>
      <c r="P459" s="237"/>
      <c r="Q459" s="237"/>
      <c r="R459" s="237"/>
      <c r="S459" s="237"/>
      <c r="T459" s="238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9" t="s">
        <v>144</v>
      </c>
      <c r="AU459" s="239" t="s">
        <v>86</v>
      </c>
      <c r="AV459" s="13" t="s">
        <v>86</v>
      </c>
      <c r="AW459" s="13" t="s">
        <v>33</v>
      </c>
      <c r="AX459" s="13" t="s">
        <v>77</v>
      </c>
      <c r="AY459" s="239" t="s">
        <v>136</v>
      </c>
    </row>
    <row r="460" spans="1:65" s="2" customFormat="1" ht="24.15" customHeight="1">
      <c r="A460" s="37"/>
      <c r="B460" s="38"/>
      <c r="C460" s="214" t="s">
        <v>799</v>
      </c>
      <c r="D460" s="214" t="s">
        <v>138</v>
      </c>
      <c r="E460" s="215" t="s">
        <v>800</v>
      </c>
      <c r="F460" s="216" t="s">
        <v>801</v>
      </c>
      <c r="G460" s="217" t="s">
        <v>141</v>
      </c>
      <c r="H460" s="218">
        <v>5.721</v>
      </c>
      <c r="I460" s="219"/>
      <c r="J460" s="220">
        <f>ROUND(I460*H460,0)</f>
        <v>0</v>
      </c>
      <c r="K460" s="221"/>
      <c r="L460" s="43"/>
      <c r="M460" s="222" t="s">
        <v>1</v>
      </c>
      <c r="N460" s="223" t="s">
        <v>42</v>
      </c>
      <c r="O460" s="90"/>
      <c r="P460" s="224">
        <f>O460*H460</f>
        <v>0</v>
      </c>
      <c r="Q460" s="224">
        <v>0</v>
      </c>
      <c r="R460" s="224">
        <f>Q460*H460</f>
        <v>0</v>
      </c>
      <c r="S460" s="224">
        <v>0.054</v>
      </c>
      <c r="T460" s="225">
        <f>S460*H460</f>
        <v>0.308934</v>
      </c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R460" s="226" t="s">
        <v>142</v>
      </c>
      <c r="AT460" s="226" t="s">
        <v>138</v>
      </c>
      <c r="AU460" s="226" t="s">
        <v>86</v>
      </c>
      <c r="AY460" s="16" t="s">
        <v>136</v>
      </c>
      <c r="BE460" s="227">
        <f>IF(N460="základní",J460,0)</f>
        <v>0</v>
      </c>
      <c r="BF460" s="227">
        <f>IF(N460="snížená",J460,0)</f>
        <v>0</v>
      </c>
      <c r="BG460" s="227">
        <f>IF(N460="zákl. přenesená",J460,0)</f>
        <v>0</v>
      </c>
      <c r="BH460" s="227">
        <f>IF(N460="sníž. přenesená",J460,0)</f>
        <v>0</v>
      </c>
      <c r="BI460" s="227">
        <f>IF(N460="nulová",J460,0)</f>
        <v>0</v>
      </c>
      <c r="BJ460" s="16" t="s">
        <v>8</v>
      </c>
      <c r="BK460" s="227">
        <f>ROUND(I460*H460,0)</f>
        <v>0</v>
      </c>
      <c r="BL460" s="16" t="s">
        <v>142</v>
      </c>
      <c r="BM460" s="226" t="s">
        <v>802</v>
      </c>
    </row>
    <row r="461" spans="1:51" s="13" customFormat="1" ht="12">
      <c r="A461" s="13"/>
      <c r="B461" s="228"/>
      <c r="C461" s="229"/>
      <c r="D461" s="230" t="s">
        <v>144</v>
      </c>
      <c r="E461" s="231" t="s">
        <v>1</v>
      </c>
      <c r="F461" s="232" t="s">
        <v>803</v>
      </c>
      <c r="G461" s="229"/>
      <c r="H461" s="233">
        <v>5.721</v>
      </c>
      <c r="I461" s="234"/>
      <c r="J461" s="229"/>
      <c r="K461" s="229"/>
      <c r="L461" s="235"/>
      <c r="M461" s="236"/>
      <c r="N461" s="237"/>
      <c r="O461" s="237"/>
      <c r="P461" s="237"/>
      <c r="Q461" s="237"/>
      <c r="R461" s="237"/>
      <c r="S461" s="237"/>
      <c r="T461" s="238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9" t="s">
        <v>144</v>
      </c>
      <c r="AU461" s="239" t="s">
        <v>86</v>
      </c>
      <c r="AV461" s="13" t="s">
        <v>86</v>
      </c>
      <c r="AW461" s="13" t="s">
        <v>33</v>
      </c>
      <c r="AX461" s="13" t="s">
        <v>77</v>
      </c>
      <c r="AY461" s="239" t="s">
        <v>136</v>
      </c>
    </row>
    <row r="462" spans="1:65" s="2" customFormat="1" ht="21.75" customHeight="1">
      <c r="A462" s="37"/>
      <c r="B462" s="38"/>
      <c r="C462" s="214" t="s">
        <v>804</v>
      </c>
      <c r="D462" s="214" t="s">
        <v>138</v>
      </c>
      <c r="E462" s="215" t="s">
        <v>805</v>
      </c>
      <c r="F462" s="216" t="s">
        <v>806</v>
      </c>
      <c r="G462" s="217" t="s">
        <v>141</v>
      </c>
      <c r="H462" s="218">
        <v>16.161</v>
      </c>
      <c r="I462" s="219"/>
      <c r="J462" s="220">
        <f>ROUND(I462*H462,0)</f>
        <v>0</v>
      </c>
      <c r="K462" s="221"/>
      <c r="L462" s="43"/>
      <c r="M462" s="222" t="s">
        <v>1</v>
      </c>
      <c r="N462" s="223" t="s">
        <v>42</v>
      </c>
      <c r="O462" s="90"/>
      <c r="P462" s="224">
        <f>O462*H462</f>
        <v>0</v>
      </c>
      <c r="Q462" s="224">
        <v>0</v>
      </c>
      <c r="R462" s="224">
        <f>Q462*H462</f>
        <v>0</v>
      </c>
      <c r="S462" s="224">
        <v>0.088</v>
      </c>
      <c r="T462" s="225">
        <f>S462*H462</f>
        <v>1.422168</v>
      </c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R462" s="226" t="s">
        <v>142</v>
      </c>
      <c r="AT462" s="226" t="s">
        <v>138</v>
      </c>
      <c r="AU462" s="226" t="s">
        <v>86</v>
      </c>
      <c r="AY462" s="16" t="s">
        <v>136</v>
      </c>
      <c r="BE462" s="227">
        <f>IF(N462="základní",J462,0)</f>
        <v>0</v>
      </c>
      <c r="BF462" s="227">
        <f>IF(N462="snížená",J462,0)</f>
        <v>0</v>
      </c>
      <c r="BG462" s="227">
        <f>IF(N462="zákl. přenesená",J462,0)</f>
        <v>0</v>
      </c>
      <c r="BH462" s="227">
        <f>IF(N462="sníž. přenesená",J462,0)</f>
        <v>0</v>
      </c>
      <c r="BI462" s="227">
        <f>IF(N462="nulová",J462,0)</f>
        <v>0</v>
      </c>
      <c r="BJ462" s="16" t="s">
        <v>8</v>
      </c>
      <c r="BK462" s="227">
        <f>ROUND(I462*H462,0)</f>
        <v>0</v>
      </c>
      <c r="BL462" s="16" t="s">
        <v>142</v>
      </c>
      <c r="BM462" s="226" t="s">
        <v>807</v>
      </c>
    </row>
    <row r="463" spans="1:51" s="13" customFormat="1" ht="12">
      <c r="A463" s="13"/>
      <c r="B463" s="228"/>
      <c r="C463" s="229"/>
      <c r="D463" s="230" t="s">
        <v>144</v>
      </c>
      <c r="E463" s="231" t="s">
        <v>1</v>
      </c>
      <c r="F463" s="232" t="s">
        <v>808</v>
      </c>
      <c r="G463" s="229"/>
      <c r="H463" s="233">
        <v>14.313</v>
      </c>
      <c r="I463" s="234"/>
      <c r="J463" s="229"/>
      <c r="K463" s="229"/>
      <c r="L463" s="235"/>
      <c r="M463" s="236"/>
      <c r="N463" s="237"/>
      <c r="O463" s="237"/>
      <c r="P463" s="237"/>
      <c r="Q463" s="237"/>
      <c r="R463" s="237"/>
      <c r="S463" s="237"/>
      <c r="T463" s="238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39" t="s">
        <v>144</v>
      </c>
      <c r="AU463" s="239" t="s">
        <v>86</v>
      </c>
      <c r="AV463" s="13" t="s">
        <v>86</v>
      </c>
      <c r="AW463" s="13" t="s">
        <v>33</v>
      </c>
      <c r="AX463" s="13" t="s">
        <v>77</v>
      </c>
      <c r="AY463" s="239" t="s">
        <v>136</v>
      </c>
    </row>
    <row r="464" spans="1:51" s="13" customFormat="1" ht="12">
      <c r="A464" s="13"/>
      <c r="B464" s="228"/>
      <c r="C464" s="229"/>
      <c r="D464" s="230" t="s">
        <v>144</v>
      </c>
      <c r="E464" s="231" t="s">
        <v>1</v>
      </c>
      <c r="F464" s="232" t="s">
        <v>809</v>
      </c>
      <c r="G464" s="229"/>
      <c r="H464" s="233">
        <v>1.848</v>
      </c>
      <c r="I464" s="234"/>
      <c r="J464" s="229"/>
      <c r="K464" s="229"/>
      <c r="L464" s="235"/>
      <c r="M464" s="236"/>
      <c r="N464" s="237"/>
      <c r="O464" s="237"/>
      <c r="P464" s="237"/>
      <c r="Q464" s="237"/>
      <c r="R464" s="237"/>
      <c r="S464" s="237"/>
      <c r="T464" s="238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9" t="s">
        <v>144</v>
      </c>
      <c r="AU464" s="239" t="s">
        <v>86</v>
      </c>
      <c r="AV464" s="13" t="s">
        <v>86</v>
      </c>
      <c r="AW464" s="13" t="s">
        <v>33</v>
      </c>
      <c r="AX464" s="13" t="s">
        <v>77</v>
      </c>
      <c r="AY464" s="239" t="s">
        <v>136</v>
      </c>
    </row>
    <row r="465" spans="1:65" s="2" customFormat="1" ht="24.15" customHeight="1">
      <c r="A465" s="37"/>
      <c r="B465" s="38"/>
      <c r="C465" s="214" t="s">
        <v>810</v>
      </c>
      <c r="D465" s="214" t="s">
        <v>138</v>
      </c>
      <c r="E465" s="215" t="s">
        <v>811</v>
      </c>
      <c r="F465" s="216" t="s">
        <v>812</v>
      </c>
      <c r="G465" s="217" t="s">
        <v>141</v>
      </c>
      <c r="H465" s="218">
        <v>17.782</v>
      </c>
      <c r="I465" s="219"/>
      <c r="J465" s="220">
        <f>ROUND(I465*H465,0)</f>
        <v>0</v>
      </c>
      <c r="K465" s="221"/>
      <c r="L465" s="43"/>
      <c r="M465" s="222" t="s">
        <v>1</v>
      </c>
      <c r="N465" s="223" t="s">
        <v>42</v>
      </c>
      <c r="O465" s="90"/>
      <c r="P465" s="224">
        <f>O465*H465</f>
        <v>0</v>
      </c>
      <c r="Q465" s="224">
        <v>0</v>
      </c>
      <c r="R465" s="224">
        <f>Q465*H465</f>
        <v>0</v>
      </c>
      <c r="S465" s="224">
        <v>0.041</v>
      </c>
      <c r="T465" s="225">
        <f>S465*H465</f>
        <v>0.729062</v>
      </c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R465" s="226" t="s">
        <v>142</v>
      </c>
      <c r="AT465" s="226" t="s">
        <v>138</v>
      </c>
      <c r="AU465" s="226" t="s">
        <v>86</v>
      </c>
      <c r="AY465" s="16" t="s">
        <v>136</v>
      </c>
      <c r="BE465" s="227">
        <f>IF(N465="základní",J465,0)</f>
        <v>0</v>
      </c>
      <c r="BF465" s="227">
        <f>IF(N465="snížená",J465,0)</f>
        <v>0</v>
      </c>
      <c r="BG465" s="227">
        <f>IF(N465="zákl. přenesená",J465,0)</f>
        <v>0</v>
      </c>
      <c r="BH465" s="227">
        <f>IF(N465="sníž. přenesená",J465,0)</f>
        <v>0</v>
      </c>
      <c r="BI465" s="227">
        <f>IF(N465="nulová",J465,0)</f>
        <v>0</v>
      </c>
      <c r="BJ465" s="16" t="s">
        <v>8</v>
      </c>
      <c r="BK465" s="227">
        <f>ROUND(I465*H465,0)</f>
        <v>0</v>
      </c>
      <c r="BL465" s="16" t="s">
        <v>142</v>
      </c>
      <c r="BM465" s="226" t="s">
        <v>813</v>
      </c>
    </row>
    <row r="466" spans="1:51" s="13" customFormat="1" ht="12">
      <c r="A466" s="13"/>
      <c r="B466" s="228"/>
      <c r="C466" s="229"/>
      <c r="D466" s="230" t="s">
        <v>144</v>
      </c>
      <c r="E466" s="231" t="s">
        <v>1</v>
      </c>
      <c r="F466" s="232" t="s">
        <v>814</v>
      </c>
      <c r="G466" s="229"/>
      <c r="H466" s="233">
        <v>17.782</v>
      </c>
      <c r="I466" s="234"/>
      <c r="J466" s="229"/>
      <c r="K466" s="229"/>
      <c r="L466" s="235"/>
      <c r="M466" s="236"/>
      <c r="N466" s="237"/>
      <c r="O466" s="237"/>
      <c r="P466" s="237"/>
      <c r="Q466" s="237"/>
      <c r="R466" s="237"/>
      <c r="S466" s="237"/>
      <c r="T466" s="238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39" t="s">
        <v>144</v>
      </c>
      <c r="AU466" s="239" t="s">
        <v>86</v>
      </c>
      <c r="AV466" s="13" t="s">
        <v>86</v>
      </c>
      <c r="AW466" s="13" t="s">
        <v>33</v>
      </c>
      <c r="AX466" s="13" t="s">
        <v>77</v>
      </c>
      <c r="AY466" s="239" t="s">
        <v>136</v>
      </c>
    </row>
    <row r="467" spans="1:65" s="2" customFormat="1" ht="16.5" customHeight="1">
      <c r="A467" s="37"/>
      <c r="B467" s="38"/>
      <c r="C467" s="214" t="s">
        <v>815</v>
      </c>
      <c r="D467" s="214" t="s">
        <v>138</v>
      </c>
      <c r="E467" s="215" t="s">
        <v>816</v>
      </c>
      <c r="F467" s="216" t="s">
        <v>817</v>
      </c>
      <c r="G467" s="217" t="s">
        <v>141</v>
      </c>
      <c r="H467" s="218">
        <v>4.752</v>
      </c>
      <c r="I467" s="219"/>
      <c r="J467" s="220">
        <f>ROUND(I467*H467,0)</f>
        <v>0</v>
      </c>
      <c r="K467" s="221"/>
      <c r="L467" s="43"/>
      <c r="M467" s="222" t="s">
        <v>1</v>
      </c>
      <c r="N467" s="223" t="s">
        <v>42</v>
      </c>
      <c r="O467" s="90"/>
      <c r="P467" s="224">
        <f>O467*H467</f>
        <v>0</v>
      </c>
      <c r="Q467" s="224">
        <v>0</v>
      </c>
      <c r="R467" s="224">
        <f>Q467*H467</f>
        <v>0</v>
      </c>
      <c r="S467" s="224">
        <v>0.025</v>
      </c>
      <c r="T467" s="225">
        <f>S467*H467</f>
        <v>0.1188</v>
      </c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R467" s="226" t="s">
        <v>142</v>
      </c>
      <c r="AT467" s="226" t="s">
        <v>138</v>
      </c>
      <c r="AU467" s="226" t="s">
        <v>86</v>
      </c>
      <c r="AY467" s="16" t="s">
        <v>136</v>
      </c>
      <c r="BE467" s="227">
        <f>IF(N467="základní",J467,0)</f>
        <v>0</v>
      </c>
      <c r="BF467" s="227">
        <f>IF(N467="snížená",J467,0)</f>
        <v>0</v>
      </c>
      <c r="BG467" s="227">
        <f>IF(N467="zákl. přenesená",J467,0)</f>
        <v>0</v>
      </c>
      <c r="BH467" s="227">
        <f>IF(N467="sníž. přenesená",J467,0)</f>
        <v>0</v>
      </c>
      <c r="BI467" s="227">
        <f>IF(N467="nulová",J467,0)</f>
        <v>0</v>
      </c>
      <c r="BJ467" s="16" t="s">
        <v>8</v>
      </c>
      <c r="BK467" s="227">
        <f>ROUND(I467*H467,0)</f>
        <v>0</v>
      </c>
      <c r="BL467" s="16" t="s">
        <v>142</v>
      </c>
      <c r="BM467" s="226" t="s">
        <v>818</v>
      </c>
    </row>
    <row r="468" spans="1:51" s="13" customFormat="1" ht="12">
      <c r="A468" s="13"/>
      <c r="B468" s="228"/>
      <c r="C468" s="229"/>
      <c r="D468" s="230" t="s">
        <v>144</v>
      </c>
      <c r="E468" s="231" t="s">
        <v>1</v>
      </c>
      <c r="F468" s="232" t="s">
        <v>819</v>
      </c>
      <c r="G468" s="229"/>
      <c r="H468" s="233">
        <v>4.752</v>
      </c>
      <c r="I468" s="234"/>
      <c r="J468" s="229"/>
      <c r="K468" s="229"/>
      <c r="L468" s="235"/>
      <c r="M468" s="236"/>
      <c r="N468" s="237"/>
      <c r="O468" s="237"/>
      <c r="P468" s="237"/>
      <c r="Q468" s="237"/>
      <c r="R468" s="237"/>
      <c r="S468" s="237"/>
      <c r="T468" s="238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39" t="s">
        <v>144</v>
      </c>
      <c r="AU468" s="239" t="s">
        <v>86</v>
      </c>
      <c r="AV468" s="13" t="s">
        <v>86</v>
      </c>
      <c r="AW468" s="13" t="s">
        <v>33</v>
      </c>
      <c r="AX468" s="13" t="s">
        <v>77</v>
      </c>
      <c r="AY468" s="239" t="s">
        <v>136</v>
      </c>
    </row>
    <row r="469" spans="1:65" s="2" customFormat="1" ht="33" customHeight="1">
      <c r="A469" s="37"/>
      <c r="B469" s="38"/>
      <c r="C469" s="214" t="s">
        <v>820</v>
      </c>
      <c r="D469" s="214" t="s">
        <v>138</v>
      </c>
      <c r="E469" s="215" t="s">
        <v>821</v>
      </c>
      <c r="F469" s="216" t="s">
        <v>822</v>
      </c>
      <c r="G469" s="217" t="s">
        <v>141</v>
      </c>
      <c r="H469" s="218">
        <v>135.5</v>
      </c>
      <c r="I469" s="219"/>
      <c r="J469" s="220">
        <f>ROUND(I469*H469,0)</f>
        <v>0</v>
      </c>
      <c r="K469" s="221"/>
      <c r="L469" s="43"/>
      <c r="M469" s="222" t="s">
        <v>1</v>
      </c>
      <c r="N469" s="223" t="s">
        <v>42</v>
      </c>
      <c r="O469" s="90"/>
      <c r="P469" s="224">
        <f>O469*H469</f>
        <v>0</v>
      </c>
      <c r="Q469" s="224">
        <v>0</v>
      </c>
      <c r="R469" s="224">
        <f>Q469*H469</f>
        <v>0</v>
      </c>
      <c r="S469" s="224">
        <v>0.05</v>
      </c>
      <c r="T469" s="225">
        <f>S469*H469</f>
        <v>6.775</v>
      </c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R469" s="226" t="s">
        <v>142</v>
      </c>
      <c r="AT469" s="226" t="s">
        <v>138</v>
      </c>
      <c r="AU469" s="226" t="s">
        <v>86</v>
      </c>
      <c r="AY469" s="16" t="s">
        <v>136</v>
      </c>
      <c r="BE469" s="227">
        <f>IF(N469="základní",J469,0)</f>
        <v>0</v>
      </c>
      <c r="BF469" s="227">
        <f>IF(N469="snížená",J469,0)</f>
        <v>0</v>
      </c>
      <c r="BG469" s="227">
        <f>IF(N469="zákl. přenesená",J469,0)</f>
        <v>0</v>
      </c>
      <c r="BH469" s="227">
        <f>IF(N469="sníž. přenesená",J469,0)</f>
        <v>0</v>
      </c>
      <c r="BI469" s="227">
        <f>IF(N469="nulová",J469,0)</f>
        <v>0</v>
      </c>
      <c r="BJ469" s="16" t="s">
        <v>8</v>
      </c>
      <c r="BK469" s="227">
        <f>ROUND(I469*H469,0)</f>
        <v>0</v>
      </c>
      <c r="BL469" s="16" t="s">
        <v>142</v>
      </c>
      <c r="BM469" s="226" t="s">
        <v>823</v>
      </c>
    </row>
    <row r="470" spans="1:51" s="13" customFormat="1" ht="12">
      <c r="A470" s="13"/>
      <c r="B470" s="228"/>
      <c r="C470" s="229"/>
      <c r="D470" s="230" t="s">
        <v>144</v>
      </c>
      <c r="E470" s="231" t="s">
        <v>1</v>
      </c>
      <c r="F470" s="232" t="s">
        <v>824</v>
      </c>
      <c r="G470" s="229"/>
      <c r="H470" s="233">
        <v>135.5</v>
      </c>
      <c r="I470" s="234"/>
      <c r="J470" s="229"/>
      <c r="K470" s="229"/>
      <c r="L470" s="235"/>
      <c r="M470" s="236"/>
      <c r="N470" s="237"/>
      <c r="O470" s="237"/>
      <c r="P470" s="237"/>
      <c r="Q470" s="237"/>
      <c r="R470" s="237"/>
      <c r="S470" s="237"/>
      <c r="T470" s="238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9" t="s">
        <v>144</v>
      </c>
      <c r="AU470" s="239" t="s">
        <v>86</v>
      </c>
      <c r="AV470" s="13" t="s">
        <v>86</v>
      </c>
      <c r="AW470" s="13" t="s">
        <v>33</v>
      </c>
      <c r="AX470" s="13" t="s">
        <v>77</v>
      </c>
      <c r="AY470" s="239" t="s">
        <v>136</v>
      </c>
    </row>
    <row r="471" spans="1:65" s="2" customFormat="1" ht="33" customHeight="1">
      <c r="A471" s="37"/>
      <c r="B471" s="38"/>
      <c r="C471" s="214" t="s">
        <v>825</v>
      </c>
      <c r="D471" s="214" t="s">
        <v>138</v>
      </c>
      <c r="E471" s="215" t="s">
        <v>826</v>
      </c>
      <c r="F471" s="216" t="s">
        <v>827</v>
      </c>
      <c r="G471" s="217" t="s">
        <v>141</v>
      </c>
      <c r="H471" s="218">
        <v>32.721</v>
      </c>
      <c r="I471" s="219"/>
      <c r="J471" s="220">
        <f>ROUND(I471*H471,0)</f>
        <v>0</v>
      </c>
      <c r="K471" s="221"/>
      <c r="L471" s="43"/>
      <c r="M471" s="222" t="s">
        <v>1</v>
      </c>
      <c r="N471" s="223" t="s">
        <v>42</v>
      </c>
      <c r="O471" s="90"/>
      <c r="P471" s="224">
        <f>O471*H471</f>
        <v>0</v>
      </c>
      <c r="Q471" s="224">
        <v>0</v>
      </c>
      <c r="R471" s="224">
        <f>Q471*H471</f>
        <v>0</v>
      </c>
      <c r="S471" s="224">
        <v>0.046</v>
      </c>
      <c r="T471" s="225">
        <f>S471*H471</f>
        <v>1.5051659999999998</v>
      </c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R471" s="226" t="s">
        <v>142</v>
      </c>
      <c r="AT471" s="226" t="s">
        <v>138</v>
      </c>
      <c r="AU471" s="226" t="s">
        <v>86</v>
      </c>
      <c r="AY471" s="16" t="s">
        <v>136</v>
      </c>
      <c r="BE471" s="227">
        <f>IF(N471="základní",J471,0)</f>
        <v>0</v>
      </c>
      <c r="BF471" s="227">
        <f>IF(N471="snížená",J471,0)</f>
        <v>0</v>
      </c>
      <c r="BG471" s="227">
        <f>IF(N471="zákl. přenesená",J471,0)</f>
        <v>0</v>
      </c>
      <c r="BH471" s="227">
        <f>IF(N471="sníž. přenesená",J471,0)</f>
        <v>0</v>
      </c>
      <c r="BI471" s="227">
        <f>IF(N471="nulová",J471,0)</f>
        <v>0</v>
      </c>
      <c r="BJ471" s="16" t="s">
        <v>8</v>
      </c>
      <c r="BK471" s="227">
        <f>ROUND(I471*H471,0)</f>
        <v>0</v>
      </c>
      <c r="BL471" s="16" t="s">
        <v>142</v>
      </c>
      <c r="BM471" s="226" t="s">
        <v>828</v>
      </c>
    </row>
    <row r="472" spans="1:51" s="13" customFormat="1" ht="12">
      <c r="A472" s="13"/>
      <c r="B472" s="228"/>
      <c r="C472" s="229"/>
      <c r="D472" s="230" t="s">
        <v>144</v>
      </c>
      <c r="E472" s="231" t="s">
        <v>1</v>
      </c>
      <c r="F472" s="232" t="s">
        <v>829</v>
      </c>
      <c r="G472" s="229"/>
      <c r="H472" s="233">
        <v>32.721</v>
      </c>
      <c r="I472" s="234"/>
      <c r="J472" s="229"/>
      <c r="K472" s="229"/>
      <c r="L472" s="235"/>
      <c r="M472" s="236"/>
      <c r="N472" s="237"/>
      <c r="O472" s="237"/>
      <c r="P472" s="237"/>
      <c r="Q472" s="237"/>
      <c r="R472" s="237"/>
      <c r="S472" s="237"/>
      <c r="T472" s="238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39" t="s">
        <v>144</v>
      </c>
      <c r="AU472" s="239" t="s">
        <v>86</v>
      </c>
      <c r="AV472" s="13" t="s">
        <v>86</v>
      </c>
      <c r="AW472" s="13" t="s">
        <v>33</v>
      </c>
      <c r="AX472" s="13" t="s">
        <v>77</v>
      </c>
      <c r="AY472" s="239" t="s">
        <v>136</v>
      </c>
    </row>
    <row r="473" spans="1:65" s="2" customFormat="1" ht="24.15" customHeight="1">
      <c r="A473" s="37"/>
      <c r="B473" s="38"/>
      <c r="C473" s="214" t="s">
        <v>830</v>
      </c>
      <c r="D473" s="214" t="s">
        <v>138</v>
      </c>
      <c r="E473" s="215" t="s">
        <v>831</v>
      </c>
      <c r="F473" s="216" t="s">
        <v>832</v>
      </c>
      <c r="G473" s="217" t="s">
        <v>210</v>
      </c>
      <c r="H473" s="218">
        <v>15.442</v>
      </c>
      <c r="I473" s="219"/>
      <c r="J473" s="220">
        <f>ROUND(I473*H473,0)</f>
        <v>0</v>
      </c>
      <c r="K473" s="221"/>
      <c r="L473" s="43"/>
      <c r="M473" s="222" t="s">
        <v>1</v>
      </c>
      <c r="N473" s="223" t="s">
        <v>42</v>
      </c>
      <c r="O473" s="90"/>
      <c r="P473" s="224">
        <f>O473*H473</f>
        <v>0</v>
      </c>
      <c r="Q473" s="224">
        <v>0</v>
      </c>
      <c r="R473" s="224">
        <f>Q473*H473</f>
        <v>0</v>
      </c>
      <c r="S473" s="224">
        <v>1</v>
      </c>
      <c r="T473" s="225">
        <f>S473*H473</f>
        <v>15.442</v>
      </c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R473" s="226" t="s">
        <v>142</v>
      </c>
      <c r="AT473" s="226" t="s">
        <v>138</v>
      </c>
      <c r="AU473" s="226" t="s">
        <v>86</v>
      </c>
      <c r="AY473" s="16" t="s">
        <v>136</v>
      </c>
      <c r="BE473" s="227">
        <f>IF(N473="základní",J473,0)</f>
        <v>0</v>
      </c>
      <c r="BF473" s="227">
        <f>IF(N473="snížená",J473,0)</f>
        <v>0</v>
      </c>
      <c r="BG473" s="227">
        <f>IF(N473="zákl. přenesená",J473,0)</f>
        <v>0</v>
      </c>
      <c r="BH473" s="227">
        <f>IF(N473="sníž. přenesená",J473,0)</f>
        <v>0</v>
      </c>
      <c r="BI473" s="227">
        <f>IF(N473="nulová",J473,0)</f>
        <v>0</v>
      </c>
      <c r="BJ473" s="16" t="s">
        <v>8</v>
      </c>
      <c r="BK473" s="227">
        <f>ROUND(I473*H473,0)</f>
        <v>0</v>
      </c>
      <c r="BL473" s="16" t="s">
        <v>142</v>
      </c>
      <c r="BM473" s="226" t="s">
        <v>833</v>
      </c>
    </row>
    <row r="474" spans="1:51" s="14" customFormat="1" ht="12">
      <c r="A474" s="14"/>
      <c r="B474" s="251"/>
      <c r="C474" s="252"/>
      <c r="D474" s="230" t="s">
        <v>144</v>
      </c>
      <c r="E474" s="253" t="s">
        <v>1</v>
      </c>
      <c r="F474" s="254" t="s">
        <v>834</v>
      </c>
      <c r="G474" s="252"/>
      <c r="H474" s="253" t="s">
        <v>1</v>
      </c>
      <c r="I474" s="255"/>
      <c r="J474" s="252"/>
      <c r="K474" s="252"/>
      <c r="L474" s="256"/>
      <c r="M474" s="257"/>
      <c r="N474" s="258"/>
      <c r="O474" s="258"/>
      <c r="P474" s="258"/>
      <c r="Q474" s="258"/>
      <c r="R474" s="258"/>
      <c r="S474" s="258"/>
      <c r="T474" s="259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60" t="s">
        <v>144</v>
      </c>
      <c r="AU474" s="260" t="s">
        <v>86</v>
      </c>
      <c r="AV474" s="14" t="s">
        <v>8</v>
      </c>
      <c r="AW474" s="14" t="s">
        <v>33</v>
      </c>
      <c r="AX474" s="14" t="s">
        <v>77</v>
      </c>
      <c r="AY474" s="260" t="s">
        <v>136</v>
      </c>
    </row>
    <row r="475" spans="1:51" s="13" customFormat="1" ht="12">
      <c r="A475" s="13"/>
      <c r="B475" s="228"/>
      <c r="C475" s="229"/>
      <c r="D475" s="230" t="s">
        <v>144</v>
      </c>
      <c r="E475" s="231" t="s">
        <v>1</v>
      </c>
      <c r="F475" s="232" t="s">
        <v>835</v>
      </c>
      <c r="G475" s="229"/>
      <c r="H475" s="233">
        <v>3.208</v>
      </c>
      <c r="I475" s="234"/>
      <c r="J475" s="229"/>
      <c r="K475" s="229"/>
      <c r="L475" s="235"/>
      <c r="M475" s="236"/>
      <c r="N475" s="237"/>
      <c r="O475" s="237"/>
      <c r="P475" s="237"/>
      <c r="Q475" s="237"/>
      <c r="R475" s="237"/>
      <c r="S475" s="237"/>
      <c r="T475" s="238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9" t="s">
        <v>144</v>
      </c>
      <c r="AU475" s="239" t="s">
        <v>86</v>
      </c>
      <c r="AV475" s="13" t="s">
        <v>86</v>
      </c>
      <c r="AW475" s="13" t="s">
        <v>33</v>
      </c>
      <c r="AX475" s="13" t="s">
        <v>77</v>
      </c>
      <c r="AY475" s="239" t="s">
        <v>136</v>
      </c>
    </row>
    <row r="476" spans="1:51" s="13" customFormat="1" ht="12">
      <c r="A476" s="13"/>
      <c r="B476" s="228"/>
      <c r="C476" s="229"/>
      <c r="D476" s="230" t="s">
        <v>144</v>
      </c>
      <c r="E476" s="231" t="s">
        <v>1</v>
      </c>
      <c r="F476" s="232" t="s">
        <v>836</v>
      </c>
      <c r="G476" s="229"/>
      <c r="H476" s="233">
        <v>3.621</v>
      </c>
      <c r="I476" s="234"/>
      <c r="J476" s="229"/>
      <c r="K476" s="229"/>
      <c r="L476" s="235"/>
      <c r="M476" s="236"/>
      <c r="N476" s="237"/>
      <c r="O476" s="237"/>
      <c r="P476" s="237"/>
      <c r="Q476" s="237"/>
      <c r="R476" s="237"/>
      <c r="S476" s="237"/>
      <c r="T476" s="238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39" t="s">
        <v>144</v>
      </c>
      <c r="AU476" s="239" t="s">
        <v>86</v>
      </c>
      <c r="AV476" s="13" t="s">
        <v>86</v>
      </c>
      <c r="AW476" s="13" t="s">
        <v>33</v>
      </c>
      <c r="AX476" s="13" t="s">
        <v>77</v>
      </c>
      <c r="AY476" s="239" t="s">
        <v>136</v>
      </c>
    </row>
    <row r="477" spans="1:51" s="13" customFormat="1" ht="12">
      <c r="A477" s="13"/>
      <c r="B477" s="228"/>
      <c r="C477" s="229"/>
      <c r="D477" s="230" t="s">
        <v>144</v>
      </c>
      <c r="E477" s="231" t="s">
        <v>1</v>
      </c>
      <c r="F477" s="232" t="s">
        <v>837</v>
      </c>
      <c r="G477" s="229"/>
      <c r="H477" s="233">
        <v>1.636</v>
      </c>
      <c r="I477" s="234"/>
      <c r="J477" s="229"/>
      <c r="K477" s="229"/>
      <c r="L477" s="235"/>
      <c r="M477" s="236"/>
      <c r="N477" s="237"/>
      <c r="O477" s="237"/>
      <c r="P477" s="237"/>
      <c r="Q477" s="237"/>
      <c r="R477" s="237"/>
      <c r="S477" s="237"/>
      <c r="T477" s="238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39" t="s">
        <v>144</v>
      </c>
      <c r="AU477" s="239" t="s">
        <v>86</v>
      </c>
      <c r="AV477" s="13" t="s">
        <v>86</v>
      </c>
      <c r="AW477" s="13" t="s">
        <v>33</v>
      </c>
      <c r="AX477" s="13" t="s">
        <v>77</v>
      </c>
      <c r="AY477" s="239" t="s">
        <v>136</v>
      </c>
    </row>
    <row r="478" spans="1:51" s="14" customFormat="1" ht="12">
      <c r="A478" s="14"/>
      <c r="B478" s="251"/>
      <c r="C478" s="252"/>
      <c r="D478" s="230" t="s">
        <v>144</v>
      </c>
      <c r="E478" s="253" t="s">
        <v>1</v>
      </c>
      <c r="F478" s="254" t="s">
        <v>838</v>
      </c>
      <c r="G478" s="252"/>
      <c r="H478" s="253" t="s">
        <v>1</v>
      </c>
      <c r="I478" s="255"/>
      <c r="J478" s="252"/>
      <c r="K478" s="252"/>
      <c r="L478" s="256"/>
      <c r="M478" s="257"/>
      <c r="N478" s="258"/>
      <c r="O478" s="258"/>
      <c r="P478" s="258"/>
      <c r="Q478" s="258"/>
      <c r="R478" s="258"/>
      <c r="S478" s="258"/>
      <c r="T478" s="259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60" t="s">
        <v>144</v>
      </c>
      <c r="AU478" s="260" t="s">
        <v>86</v>
      </c>
      <c r="AV478" s="14" t="s">
        <v>8</v>
      </c>
      <c r="AW478" s="14" t="s">
        <v>33</v>
      </c>
      <c r="AX478" s="14" t="s">
        <v>77</v>
      </c>
      <c r="AY478" s="260" t="s">
        <v>136</v>
      </c>
    </row>
    <row r="479" spans="1:51" s="13" customFormat="1" ht="12">
      <c r="A479" s="13"/>
      <c r="B479" s="228"/>
      <c r="C479" s="229"/>
      <c r="D479" s="230" t="s">
        <v>144</v>
      </c>
      <c r="E479" s="231" t="s">
        <v>1</v>
      </c>
      <c r="F479" s="232" t="s">
        <v>839</v>
      </c>
      <c r="G479" s="229"/>
      <c r="H479" s="233">
        <v>4.577</v>
      </c>
      <c r="I479" s="234"/>
      <c r="J479" s="229"/>
      <c r="K479" s="229"/>
      <c r="L479" s="235"/>
      <c r="M479" s="236"/>
      <c r="N479" s="237"/>
      <c r="O479" s="237"/>
      <c r="P479" s="237"/>
      <c r="Q479" s="237"/>
      <c r="R479" s="237"/>
      <c r="S479" s="237"/>
      <c r="T479" s="238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39" t="s">
        <v>144</v>
      </c>
      <c r="AU479" s="239" t="s">
        <v>86</v>
      </c>
      <c r="AV479" s="13" t="s">
        <v>86</v>
      </c>
      <c r="AW479" s="13" t="s">
        <v>33</v>
      </c>
      <c r="AX479" s="13" t="s">
        <v>77</v>
      </c>
      <c r="AY479" s="239" t="s">
        <v>136</v>
      </c>
    </row>
    <row r="480" spans="1:51" s="13" customFormat="1" ht="12">
      <c r="A480" s="13"/>
      <c r="B480" s="228"/>
      <c r="C480" s="229"/>
      <c r="D480" s="230" t="s">
        <v>144</v>
      </c>
      <c r="E480" s="231" t="s">
        <v>1</v>
      </c>
      <c r="F480" s="232" t="s">
        <v>840</v>
      </c>
      <c r="G480" s="229"/>
      <c r="H480" s="233">
        <v>2.4</v>
      </c>
      <c r="I480" s="234"/>
      <c r="J480" s="229"/>
      <c r="K480" s="229"/>
      <c r="L480" s="235"/>
      <c r="M480" s="236"/>
      <c r="N480" s="237"/>
      <c r="O480" s="237"/>
      <c r="P480" s="237"/>
      <c r="Q480" s="237"/>
      <c r="R480" s="237"/>
      <c r="S480" s="237"/>
      <c r="T480" s="238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39" t="s">
        <v>144</v>
      </c>
      <c r="AU480" s="239" t="s">
        <v>86</v>
      </c>
      <c r="AV480" s="13" t="s">
        <v>86</v>
      </c>
      <c r="AW480" s="13" t="s">
        <v>33</v>
      </c>
      <c r="AX480" s="13" t="s">
        <v>77</v>
      </c>
      <c r="AY480" s="239" t="s">
        <v>136</v>
      </c>
    </row>
    <row r="481" spans="1:65" s="2" customFormat="1" ht="24.15" customHeight="1">
      <c r="A481" s="37"/>
      <c r="B481" s="38"/>
      <c r="C481" s="214" t="s">
        <v>841</v>
      </c>
      <c r="D481" s="214" t="s">
        <v>138</v>
      </c>
      <c r="E481" s="215" t="s">
        <v>842</v>
      </c>
      <c r="F481" s="216" t="s">
        <v>843</v>
      </c>
      <c r="G481" s="217" t="s">
        <v>141</v>
      </c>
      <c r="H481" s="218">
        <v>3.946</v>
      </c>
      <c r="I481" s="219"/>
      <c r="J481" s="220">
        <f>ROUND(I481*H481,0)</f>
        <v>0</v>
      </c>
      <c r="K481" s="221"/>
      <c r="L481" s="43"/>
      <c r="M481" s="222" t="s">
        <v>1</v>
      </c>
      <c r="N481" s="223" t="s">
        <v>42</v>
      </c>
      <c r="O481" s="90"/>
      <c r="P481" s="224">
        <f>O481*H481</f>
        <v>0</v>
      </c>
      <c r="Q481" s="224">
        <v>0</v>
      </c>
      <c r="R481" s="224">
        <f>Q481*H481</f>
        <v>0</v>
      </c>
      <c r="S481" s="224">
        <v>0</v>
      </c>
      <c r="T481" s="225">
        <f>S481*H481</f>
        <v>0</v>
      </c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R481" s="226" t="s">
        <v>142</v>
      </c>
      <c r="AT481" s="226" t="s">
        <v>138</v>
      </c>
      <c r="AU481" s="226" t="s">
        <v>86</v>
      </c>
      <c r="AY481" s="16" t="s">
        <v>136</v>
      </c>
      <c r="BE481" s="227">
        <f>IF(N481="základní",J481,0)</f>
        <v>0</v>
      </c>
      <c r="BF481" s="227">
        <f>IF(N481="snížená",J481,0)</f>
        <v>0</v>
      </c>
      <c r="BG481" s="227">
        <f>IF(N481="zákl. přenesená",J481,0)</f>
        <v>0</v>
      </c>
      <c r="BH481" s="227">
        <f>IF(N481="sníž. přenesená",J481,0)</f>
        <v>0</v>
      </c>
      <c r="BI481" s="227">
        <f>IF(N481="nulová",J481,0)</f>
        <v>0</v>
      </c>
      <c r="BJ481" s="16" t="s">
        <v>8</v>
      </c>
      <c r="BK481" s="227">
        <f>ROUND(I481*H481,0)</f>
        <v>0</v>
      </c>
      <c r="BL481" s="16" t="s">
        <v>142</v>
      </c>
      <c r="BM481" s="226" t="s">
        <v>844</v>
      </c>
    </row>
    <row r="482" spans="1:51" s="13" customFormat="1" ht="12">
      <c r="A482" s="13"/>
      <c r="B482" s="228"/>
      <c r="C482" s="229"/>
      <c r="D482" s="230" t="s">
        <v>144</v>
      </c>
      <c r="E482" s="231" t="s">
        <v>1</v>
      </c>
      <c r="F482" s="232" t="s">
        <v>845</v>
      </c>
      <c r="G482" s="229"/>
      <c r="H482" s="233">
        <v>3.946</v>
      </c>
      <c r="I482" s="234"/>
      <c r="J482" s="229"/>
      <c r="K482" s="229"/>
      <c r="L482" s="235"/>
      <c r="M482" s="236"/>
      <c r="N482" s="237"/>
      <c r="O482" s="237"/>
      <c r="P482" s="237"/>
      <c r="Q482" s="237"/>
      <c r="R482" s="237"/>
      <c r="S482" s="237"/>
      <c r="T482" s="238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9" t="s">
        <v>144</v>
      </c>
      <c r="AU482" s="239" t="s">
        <v>86</v>
      </c>
      <c r="AV482" s="13" t="s">
        <v>86</v>
      </c>
      <c r="AW482" s="13" t="s">
        <v>33</v>
      </c>
      <c r="AX482" s="13" t="s">
        <v>77</v>
      </c>
      <c r="AY482" s="239" t="s">
        <v>136</v>
      </c>
    </row>
    <row r="483" spans="1:65" s="2" customFormat="1" ht="24.15" customHeight="1">
      <c r="A483" s="37"/>
      <c r="B483" s="38"/>
      <c r="C483" s="214" t="s">
        <v>846</v>
      </c>
      <c r="D483" s="214" t="s">
        <v>138</v>
      </c>
      <c r="E483" s="215" t="s">
        <v>847</v>
      </c>
      <c r="F483" s="216" t="s">
        <v>848</v>
      </c>
      <c r="G483" s="217" t="s">
        <v>588</v>
      </c>
      <c r="H483" s="218">
        <v>17.442</v>
      </c>
      <c r="I483" s="219"/>
      <c r="J483" s="220">
        <f>ROUND(I483*H483,0)</f>
        <v>0</v>
      </c>
      <c r="K483" s="221"/>
      <c r="L483" s="43"/>
      <c r="M483" s="222" t="s">
        <v>1</v>
      </c>
      <c r="N483" s="223" t="s">
        <v>42</v>
      </c>
      <c r="O483" s="90"/>
      <c r="P483" s="224">
        <f>O483*H483</f>
        <v>0</v>
      </c>
      <c r="Q483" s="224">
        <v>0.00033</v>
      </c>
      <c r="R483" s="224">
        <f>Q483*H483</f>
        <v>0.00575586</v>
      </c>
      <c r="S483" s="224">
        <v>0</v>
      </c>
      <c r="T483" s="225">
        <f>S483*H483</f>
        <v>0</v>
      </c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R483" s="226" t="s">
        <v>142</v>
      </c>
      <c r="AT483" s="226" t="s">
        <v>138</v>
      </c>
      <c r="AU483" s="226" t="s">
        <v>86</v>
      </c>
      <c r="AY483" s="16" t="s">
        <v>136</v>
      </c>
      <c r="BE483" s="227">
        <f>IF(N483="základní",J483,0)</f>
        <v>0</v>
      </c>
      <c r="BF483" s="227">
        <f>IF(N483="snížená",J483,0)</f>
        <v>0</v>
      </c>
      <c r="BG483" s="227">
        <f>IF(N483="zákl. přenesená",J483,0)</f>
        <v>0</v>
      </c>
      <c r="BH483" s="227">
        <f>IF(N483="sníž. přenesená",J483,0)</f>
        <v>0</v>
      </c>
      <c r="BI483" s="227">
        <f>IF(N483="nulová",J483,0)</f>
        <v>0</v>
      </c>
      <c r="BJ483" s="16" t="s">
        <v>8</v>
      </c>
      <c r="BK483" s="227">
        <f>ROUND(I483*H483,0)</f>
        <v>0</v>
      </c>
      <c r="BL483" s="16" t="s">
        <v>142</v>
      </c>
      <c r="BM483" s="226" t="s">
        <v>849</v>
      </c>
    </row>
    <row r="484" spans="1:51" s="13" customFormat="1" ht="12">
      <c r="A484" s="13"/>
      <c r="B484" s="228"/>
      <c r="C484" s="229"/>
      <c r="D484" s="230" t="s">
        <v>144</v>
      </c>
      <c r="E484" s="231" t="s">
        <v>1</v>
      </c>
      <c r="F484" s="232" t="s">
        <v>850</v>
      </c>
      <c r="G484" s="229"/>
      <c r="H484" s="233">
        <v>17.442</v>
      </c>
      <c r="I484" s="234"/>
      <c r="J484" s="229"/>
      <c r="K484" s="229"/>
      <c r="L484" s="235"/>
      <c r="M484" s="236"/>
      <c r="N484" s="237"/>
      <c r="O484" s="237"/>
      <c r="P484" s="237"/>
      <c r="Q484" s="237"/>
      <c r="R484" s="237"/>
      <c r="S484" s="237"/>
      <c r="T484" s="238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9" t="s">
        <v>144</v>
      </c>
      <c r="AU484" s="239" t="s">
        <v>86</v>
      </c>
      <c r="AV484" s="13" t="s">
        <v>86</v>
      </c>
      <c r="AW484" s="13" t="s">
        <v>33</v>
      </c>
      <c r="AX484" s="13" t="s">
        <v>77</v>
      </c>
      <c r="AY484" s="239" t="s">
        <v>136</v>
      </c>
    </row>
    <row r="485" spans="1:65" s="2" customFormat="1" ht="24.15" customHeight="1">
      <c r="A485" s="37"/>
      <c r="B485" s="38"/>
      <c r="C485" s="240" t="s">
        <v>851</v>
      </c>
      <c r="D485" s="240" t="s">
        <v>227</v>
      </c>
      <c r="E485" s="241" t="s">
        <v>852</v>
      </c>
      <c r="F485" s="242" t="s">
        <v>853</v>
      </c>
      <c r="G485" s="243" t="s">
        <v>210</v>
      </c>
      <c r="H485" s="244">
        <v>0.024</v>
      </c>
      <c r="I485" s="245"/>
      <c r="J485" s="246">
        <f>ROUND(I485*H485,0)</f>
        <v>0</v>
      </c>
      <c r="K485" s="247"/>
      <c r="L485" s="248"/>
      <c r="M485" s="249" t="s">
        <v>1</v>
      </c>
      <c r="N485" s="250" t="s">
        <v>42</v>
      </c>
      <c r="O485" s="90"/>
      <c r="P485" s="224">
        <f>O485*H485</f>
        <v>0</v>
      </c>
      <c r="Q485" s="224">
        <v>1</v>
      </c>
      <c r="R485" s="224">
        <f>Q485*H485</f>
        <v>0.024</v>
      </c>
      <c r="S485" s="224">
        <v>0</v>
      </c>
      <c r="T485" s="225">
        <f>S485*H485</f>
        <v>0</v>
      </c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R485" s="226" t="s">
        <v>189</v>
      </c>
      <c r="AT485" s="226" t="s">
        <v>227</v>
      </c>
      <c r="AU485" s="226" t="s">
        <v>86</v>
      </c>
      <c r="AY485" s="16" t="s">
        <v>136</v>
      </c>
      <c r="BE485" s="227">
        <f>IF(N485="základní",J485,0)</f>
        <v>0</v>
      </c>
      <c r="BF485" s="227">
        <f>IF(N485="snížená",J485,0)</f>
        <v>0</v>
      </c>
      <c r="BG485" s="227">
        <f>IF(N485="zákl. přenesená",J485,0)</f>
        <v>0</v>
      </c>
      <c r="BH485" s="227">
        <f>IF(N485="sníž. přenesená",J485,0)</f>
        <v>0</v>
      </c>
      <c r="BI485" s="227">
        <f>IF(N485="nulová",J485,0)</f>
        <v>0</v>
      </c>
      <c r="BJ485" s="16" t="s">
        <v>8</v>
      </c>
      <c r="BK485" s="227">
        <f>ROUND(I485*H485,0)</f>
        <v>0</v>
      </c>
      <c r="BL485" s="16" t="s">
        <v>142</v>
      </c>
      <c r="BM485" s="226" t="s">
        <v>854</v>
      </c>
    </row>
    <row r="486" spans="1:51" s="13" customFormat="1" ht="12">
      <c r="A486" s="13"/>
      <c r="B486" s="228"/>
      <c r="C486" s="229"/>
      <c r="D486" s="230" t="s">
        <v>144</v>
      </c>
      <c r="E486" s="231" t="s">
        <v>1</v>
      </c>
      <c r="F486" s="232" t="s">
        <v>855</v>
      </c>
      <c r="G486" s="229"/>
      <c r="H486" s="233">
        <v>0.024</v>
      </c>
      <c r="I486" s="234"/>
      <c r="J486" s="229"/>
      <c r="K486" s="229"/>
      <c r="L486" s="235"/>
      <c r="M486" s="236"/>
      <c r="N486" s="237"/>
      <c r="O486" s="237"/>
      <c r="P486" s="237"/>
      <c r="Q486" s="237"/>
      <c r="R486" s="237"/>
      <c r="S486" s="237"/>
      <c r="T486" s="238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39" t="s">
        <v>144</v>
      </c>
      <c r="AU486" s="239" t="s">
        <v>86</v>
      </c>
      <c r="AV486" s="13" t="s">
        <v>86</v>
      </c>
      <c r="AW486" s="13" t="s">
        <v>33</v>
      </c>
      <c r="AX486" s="13" t="s">
        <v>77</v>
      </c>
      <c r="AY486" s="239" t="s">
        <v>136</v>
      </c>
    </row>
    <row r="487" spans="1:63" s="12" customFormat="1" ht="22.8" customHeight="1">
      <c r="A487" s="12"/>
      <c r="B487" s="198"/>
      <c r="C487" s="199"/>
      <c r="D487" s="200" t="s">
        <v>76</v>
      </c>
      <c r="E487" s="212" t="s">
        <v>856</v>
      </c>
      <c r="F487" s="212" t="s">
        <v>857</v>
      </c>
      <c r="G487" s="199"/>
      <c r="H487" s="199"/>
      <c r="I487" s="202"/>
      <c r="J487" s="213">
        <f>BK487</f>
        <v>0</v>
      </c>
      <c r="K487" s="199"/>
      <c r="L487" s="204"/>
      <c r="M487" s="205"/>
      <c r="N487" s="206"/>
      <c r="O487" s="206"/>
      <c r="P487" s="207">
        <f>SUM(P488:P503)</f>
        <v>0</v>
      </c>
      <c r="Q487" s="206"/>
      <c r="R487" s="207">
        <f>SUM(R488:R503)</f>
        <v>0</v>
      </c>
      <c r="S487" s="206"/>
      <c r="T487" s="208">
        <f>SUM(T488:T503)</f>
        <v>0</v>
      </c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R487" s="209" t="s">
        <v>8</v>
      </c>
      <c r="AT487" s="210" t="s">
        <v>76</v>
      </c>
      <c r="AU487" s="210" t="s">
        <v>8</v>
      </c>
      <c r="AY487" s="209" t="s">
        <v>136</v>
      </c>
      <c r="BK487" s="211">
        <f>SUM(BK488:BK503)</f>
        <v>0</v>
      </c>
    </row>
    <row r="488" spans="1:65" s="2" customFormat="1" ht="24.15" customHeight="1">
      <c r="A488" s="37"/>
      <c r="B488" s="38"/>
      <c r="C488" s="214" t="s">
        <v>858</v>
      </c>
      <c r="D488" s="214" t="s">
        <v>138</v>
      </c>
      <c r="E488" s="215" t="s">
        <v>859</v>
      </c>
      <c r="F488" s="216" t="s">
        <v>860</v>
      </c>
      <c r="G488" s="217" t="s">
        <v>210</v>
      </c>
      <c r="H488" s="218">
        <v>793.113</v>
      </c>
      <c r="I488" s="219"/>
      <c r="J488" s="220">
        <f>ROUND(I488*H488,0)</f>
        <v>0</v>
      </c>
      <c r="K488" s="221"/>
      <c r="L488" s="43"/>
      <c r="M488" s="222" t="s">
        <v>1</v>
      </c>
      <c r="N488" s="223" t="s">
        <v>42</v>
      </c>
      <c r="O488" s="90"/>
      <c r="P488" s="224">
        <f>O488*H488</f>
        <v>0</v>
      </c>
      <c r="Q488" s="224">
        <v>0</v>
      </c>
      <c r="R488" s="224">
        <f>Q488*H488</f>
        <v>0</v>
      </c>
      <c r="S488" s="224">
        <v>0</v>
      </c>
      <c r="T488" s="225">
        <f>S488*H488</f>
        <v>0</v>
      </c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R488" s="226" t="s">
        <v>142</v>
      </c>
      <c r="AT488" s="226" t="s">
        <v>138</v>
      </c>
      <c r="AU488" s="226" t="s">
        <v>86</v>
      </c>
      <c r="AY488" s="16" t="s">
        <v>136</v>
      </c>
      <c r="BE488" s="227">
        <f>IF(N488="základní",J488,0)</f>
        <v>0</v>
      </c>
      <c r="BF488" s="227">
        <f>IF(N488="snížená",J488,0)</f>
        <v>0</v>
      </c>
      <c r="BG488" s="227">
        <f>IF(N488="zákl. přenesená",J488,0)</f>
        <v>0</v>
      </c>
      <c r="BH488" s="227">
        <f>IF(N488="sníž. přenesená",J488,0)</f>
        <v>0</v>
      </c>
      <c r="BI488" s="227">
        <f>IF(N488="nulová",J488,0)</f>
        <v>0</v>
      </c>
      <c r="BJ488" s="16" t="s">
        <v>8</v>
      </c>
      <c r="BK488" s="227">
        <f>ROUND(I488*H488,0)</f>
        <v>0</v>
      </c>
      <c r="BL488" s="16" t="s">
        <v>142</v>
      </c>
      <c r="BM488" s="226" t="s">
        <v>861</v>
      </c>
    </row>
    <row r="489" spans="1:65" s="2" customFormat="1" ht="24.15" customHeight="1">
      <c r="A489" s="37"/>
      <c r="B489" s="38"/>
      <c r="C489" s="214" t="s">
        <v>862</v>
      </c>
      <c r="D489" s="214" t="s">
        <v>138</v>
      </c>
      <c r="E489" s="215" t="s">
        <v>863</v>
      </c>
      <c r="F489" s="216" t="s">
        <v>864</v>
      </c>
      <c r="G489" s="217" t="s">
        <v>210</v>
      </c>
      <c r="H489" s="218">
        <v>13482.921</v>
      </c>
      <c r="I489" s="219"/>
      <c r="J489" s="220">
        <f>ROUND(I489*H489,0)</f>
        <v>0</v>
      </c>
      <c r="K489" s="221"/>
      <c r="L489" s="43"/>
      <c r="M489" s="222" t="s">
        <v>1</v>
      </c>
      <c r="N489" s="223" t="s">
        <v>42</v>
      </c>
      <c r="O489" s="90"/>
      <c r="P489" s="224">
        <f>O489*H489</f>
        <v>0</v>
      </c>
      <c r="Q489" s="224">
        <v>0</v>
      </c>
      <c r="R489" s="224">
        <f>Q489*H489</f>
        <v>0</v>
      </c>
      <c r="S489" s="224">
        <v>0</v>
      </c>
      <c r="T489" s="225">
        <f>S489*H489</f>
        <v>0</v>
      </c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R489" s="226" t="s">
        <v>142</v>
      </c>
      <c r="AT489" s="226" t="s">
        <v>138</v>
      </c>
      <c r="AU489" s="226" t="s">
        <v>86</v>
      </c>
      <c r="AY489" s="16" t="s">
        <v>136</v>
      </c>
      <c r="BE489" s="227">
        <f>IF(N489="základní",J489,0)</f>
        <v>0</v>
      </c>
      <c r="BF489" s="227">
        <f>IF(N489="snížená",J489,0)</f>
        <v>0</v>
      </c>
      <c r="BG489" s="227">
        <f>IF(N489="zákl. přenesená",J489,0)</f>
        <v>0</v>
      </c>
      <c r="BH489" s="227">
        <f>IF(N489="sníž. přenesená",J489,0)</f>
        <v>0</v>
      </c>
      <c r="BI489" s="227">
        <f>IF(N489="nulová",J489,0)</f>
        <v>0</v>
      </c>
      <c r="BJ489" s="16" t="s">
        <v>8</v>
      </c>
      <c r="BK489" s="227">
        <f>ROUND(I489*H489,0)</f>
        <v>0</v>
      </c>
      <c r="BL489" s="16" t="s">
        <v>142</v>
      </c>
      <c r="BM489" s="226" t="s">
        <v>865</v>
      </c>
    </row>
    <row r="490" spans="1:51" s="13" customFormat="1" ht="12">
      <c r="A490" s="13"/>
      <c r="B490" s="228"/>
      <c r="C490" s="229"/>
      <c r="D490" s="230" t="s">
        <v>144</v>
      </c>
      <c r="E490" s="229"/>
      <c r="F490" s="232" t="s">
        <v>866</v>
      </c>
      <c r="G490" s="229"/>
      <c r="H490" s="233">
        <v>13482.921</v>
      </c>
      <c r="I490" s="234"/>
      <c r="J490" s="229"/>
      <c r="K490" s="229"/>
      <c r="L490" s="235"/>
      <c r="M490" s="236"/>
      <c r="N490" s="237"/>
      <c r="O490" s="237"/>
      <c r="P490" s="237"/>
      <c r="Q490" s="237"/>
      <c r="R490" s="237"/>
      <c r="S490" s="237"/>
      <c r="T490" s="238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9" t="s">
        <v>144</v>
      </c>
      <c r="AU490" s="239" t="s">
        <v>86</v>
      </c>
      <c r="AV490" s="13" t="s">
        <v>86</v>
      </c>
      <c r="AW490" s="13" t="s">
        <v>4</v>
      </c>
      <c r="AX490" s="13" t="s">
        <v>8</v>
      </c>
      <c r="AY490" s="239" t="s">
        <v>136</v>
      </c>
    </row>
    <row r="491" spans="1:65" s="2" customFormat="1" ht="33" customHeight="1">
      <c r="A491" s="37"/>
      <c r="B491" s="38"/>
      <c r="C491" s="214" t="s">
        <v>867</v>
      </c>
      <c r="D491" s="214" t="s">
        <v>138</v>
      </c>
      <c r="E491" s="215" t="s">
        <v>868</v>
      </c>
      <c r="F491" s="216" t="s">
        <v>869</v>
      </c>
      <c r="G491" s="217" t="s">
        <v>210</v>
      </c>
      <c r="H491" s="218">
        <v>3.121</v>
      </c>
      <c r="I491" s="219"/>
      <c r="J491" s="220">
        <f>ROUND(I491*H491,0)</f>
        <v>0</v>
      </c>
      <c r="K491" s="221"/>
      <c r="L491" s="43"/>
      <c r="M491" s="222" t="s">
        <v>1</v>
      </c>
      <c r="N491" s="223" t="s">
        <v>42</v>
      </c>
      <c r="O491" s="90"/>
      <c r="P491" s="224">
        <f>O491*H491</f>
        <v>0</v>
      </c>
      <c r="Q491" s="224">
        <v>0</v>
      </c>
      <c r="R491" s="224">
        <f>Q491*H491</f>
        <v>0</v>
      </c>
      <c r="S491" s="224">
        <v>0</v>
      </c>
      <c r="T491" s="225">
        <f>S491*H491</f>
        <v>0</v>
      </c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R491" s="226" t="s">
        <v>142</v>
      </c>
      <c r="AT491" s="226" t="s">
        <v>138</v>
      </c>
      <c r="AU491" s="226" t="s">
        <v>86</v>
      </c>
      <c r="AY491" s="16" t="s">
        <v>136</v>
      </c>
      <c r="BE491" s="227">
        <f>IF(N491="základní",J491,0)</f>
        <v>0</v>
      </c>
      <c r="BF491" s="227">
        <f>IF(N491="snížená",J491,0)</f>
        <v>0</v>
      </c>
      <c r="BG491" s="227">
        <f>IF(N491="zákl. přenesená",J491,0)</f>
        <v>0</v>
      </c>
      <c r="BH491" s="227">
        <f>IF(N491="sníž. přenesená",J491,0)</f>
        <v>0</v>
      </c>
      <c r="BI491" s="227">
        <f>IF(N491="nulová",J491,0)</f>
        <v>0</v>
      </c>
      <c r="BJ491" s="16" t="s">
        <v>8</v>
      </c>
      <c r="BK491" s="227">
        <f>ROUND(I491*H491,0)</f>
        <v>0</v>
      </c>
      <c r="BL491" s="16" t="s">
        <v>142</v>
      </c>
      <c r="BM491" s="226" t="s">
        <v>870</v>
      </c>
    </row>
    <row r="492" spans="1:51" s="13" customFormat="1" ht="12">
      <c r="A492" s="13"/>
      <c r="B492" s="228"/>
      <c r="C492" s="229"/>
      <c r="D492" s="230" t="s">
        <v>144</v>
      </c>
      <c r="E492" s="231" t="s">
        <v>1</v>
      </c>
      <c r="F492" s="232" t="s">
        <v>871</v>
      </c>
      <c r="G492" s="229"/>
      <c r="H492" s="233">
        <v>0.326</v>
      </c>
      <c r="I492" s="234"/>
      <c r="J492" s="229"/>
      <c r="K492" s="229"/>
      <c r="L492" s="235"/>
      <c r="M492" s="236"/>
      <c r="N492" s="237"/>
      <c r="O492" s="237"/>
      <c r="P492" s="237"/>
      <c r="Q492" s="237"/>
      <c r="R492" s="237"/>
      <c r="S492" s="237"/>
      <c r="T492" s="238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9" t="s">
        <v>144</v>
      </c>
      <c r="AU492" s="239" t="s">
        <v>86</v>
      </c>
      <c r="AV492" s="13" t="s">
        <v>86</v>
      </c>
      <c r="AW492" s="13" t="s">
        <v>33</v>
      </c>
      <c r="AX492" s="13" t="s">
        <v>77</v>
      </c>
      <c r="AY492" s="239" t="s">
        <v>136</v>
      </c>
    </row>
    <row r="493" spans="1:51" s="13" customFormat="1" ht="12">
      <c r="A493" s="13"/>
      <c r="B493" s="228"/>
      <c r="C493" s="229"/>
      <c r="D493" s="230" t="s">
        <v>144</v>
      </c>
      <c r="E493" s="231" t="s">
        <v>1</v>
      </c>
      <c r="F493" s="232" t="s">
        <v>872</v>
      </c>
      <c r="G493" s="229"/>
      <c r="H493" s="233">
        <v>2.74</v>
      </c>
      <c r="I493" s="234"/>
      <c r="J493" s="229"/>
      <c r="K493" s="229"/>
      <c r="L493" s="235"/>
      <c r="M493" s="236"/>
      <c r="N493" s="237"/>
      <c r="O493" s="237"/>
      <c r="P493" s="237"/>
      <c r="Q493" s="237"/>
      <c r="R493" s="237"/>
      <c r="S493" s="237"/>
      <c r="T493" s="238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39" t="s">
        <v>144</v>
      </c>
      <c r="AU493" s="239" t="s">
        <v>86</v>
      </c>
      <c r="AV493" s="13" t="s">
        <v>86</v>
      </c>
      <c r="AW493" s="13" t="s">
        <v>33</v>
      </c>
      <c r="AX493" s="13" t="s">
        <v>77</v>
      </c>
      <c r="AY493" s="239" t="s">
        <v>136</v>
      </c>
    </row>
    <row r="494" spans="1:51" s="13" customFormat="1" ht="12">
      <c r="A494" s="13"/>
      <c r="B494" s="228"/>
      <c r="C494" s="229"/>
      <c r="D494" s="230" t="s">
        <v>144</v>
      </c>
      <c r="E494" s="231" t="s">
        <v>1</v>
      </c>
      <c r="F494" s="232" t="s">
        <v>873</v>
      </c>
      <c r="G494" s="229"/>
      <c r="H494" s="233">
        <v>0.055</v>
      </c>
      <c r="I494" s="234"/>
      <c r="J494" s="229"/>
      <c r="K494" s="229"/>
      <c r="L494" s="235"/>
      <c r="M494" s="236"/>
      <c r="N494" s="237"/>
      <c r="O494" s="237"/>
      <c r="P494" s="237"/>
      <c r="Q494" s="237"/>
      <c r="R494" s="237"/>
      <c r="S494" s="237"/>
      <c r="T494" s="238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39" t="s">
        <v>144</v>
      </c>
      <c r="AU494" s="239" t="s">
        <v>86</v>
      </c>
      <c r="AV494" s="13" t="s">
        <v>86</v>
      </c>
      <c r="AW494" s="13" t="s">
        <v>33</v>
      </c>
      <c r="AX494" s="13" t="s">
        <v>77</v>
      </c>
      <c r="AY494" s="239" t="s">
        <v>136</v>
      </c>
    </row>
    <row r="495" spans="1:65" s="2" customFormat="1" ht="33" customHeight="1">
      <c r="A495" s="37"/>
      <c r="B495" s="38"/>
      <c r="C495" s="214" t="s">
        <v>874</v>
      </c>
      <c r="D495" s="214" t="s">
        <v>138</v>
      </c>
      <c r="E495" s="215" t="s">
        <v>875</v>
      </c>
      <c r="F495" s="216" t="s">
        <v>876</v>
      </c>
      <c r="G495" s="217" t="s">
        <v>210</v>
      </c>
      <c r="H495" s="218">
        <v>13.996</v>
      </c>
      <c r="I495" s="219"/>
      <c r="J495" s="220">
        <f>ROUND(I495*H495,0)</f>
        <v>0</v>
      </c>
      <c r="K495" s="221"/>
      <c r="L495" s="43"/>
      <c r="M495" s="222" t="s">
        <v>1</v>
      </c>
      <c r="N495" s="223" t="s">
        <v>42</v>
      </c>
      <c r="O495" s="90"/>
      <c r="P495" s="224">
        <f>O495*H495</f>
        <v>0</v>
      </c>
      <c r="Q495" s="224">
        <v>0</v>
      </c>
      <c r="R495" s="224">
        <f>Q495*H495</f>
        <v>0</v>
      </c>
      <c r="S495" s="224">
        <v>0</v>
      </c>
      <c r="T495" s="225">
        <f>S495*H495</f>
        <v>0</v>
      </c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R495" s="226" t="s">
        <v>142</v>
      </c>
      <c r="AT495" s="226" t="s">
        <v>138</v>
      </c>
      <c r="AU495" s="226" t="s">
        <v>86</v>
      </c>
      <c r="AY495" s="16" t="s">
        <v>136</v>
      </c>
      <c r="BE495" s="227">
        <f>IF(N495="základní",J495,0)</f>
        <v>0</v>
      </c>
      <c r="BF495" s="227">
        <f>IF(N495="snížená",J495,0)</f>
        <v>0</v>
      </c>
      <c r="BG495" s="227">
        <f>IF(N495="zákl. přenesená",J495,0)</f>
        <v>0</v>
      </c>
      <c r="BH495" s="227">
        <f>IF(N495="sníž. přenesená",J495,0)</f>
        <v>0</v>
      </c>
      <c r="BI495" s="227">
        <f>IF(N495="nulová",J495,0)</f>
        <v>0</v>
      </c>
      <c r="BJ495" s="16" t="s">
        <v>8</v>
      </c>
      <c r="BK495" s="227">
        <f>ROUND(I495*H495,0)</f>
        <v>0</v>
      </c>
      <c r="BL495" s="16" t="s">
        <v>142</v>
      </c>
      <c r="BM495" s="226" t="s">
        <v>877</v>
      </c>
    </row>
    <row r="496" spans="1:65" s="2" customFormat="1" ht="33" customHeight="1">
      <c r="A496" s="37"/>
      <c r="B496" s="38"/>
      <c r="C496" s="214" t="s">
        <v>878</v>
      </c>
      <c r="D496" s="214" t="s">
        <v>138</v>
      </c>
      <c r="E496" s="215" t="s">
        <v>879</v>
      </c>
      <c r="F496" s="216" t="s">
        <v>880</v>
      </c>
      <c r="G496" s="217" t="s">
        <v>210</v>
      </c>
      <c r="H496" s="218">
        <v>2</v>
      </c>
      <c r="I496" s="219"/>
      <c r="J496" s="220">
        <f>ROUND(I496*H496,0)</f>
        <v>0</v>
      </c>
      <c r="K496" s="221"/>
      <c r="L496" s="43"/>
      <c r="M496" s="222" t="s">
        <v>1</v>
      </c>
      <c r="N496" s="223" t="s">
        <v>42</v>
      </c>
      <c r="O496" s="90"/>
      <c r="P496" s="224">
        <f>O496*H496</f>
        <v>0</v>
      </c>
      <c r="Q496" s="224">
        <v>0</v>
      </c>
      <c r="R496" s="224">
        <f>Q496*H496</f>
        <v>0</v>
      </c>
      <c r="S496" s="224">
        <v>0</v>
      </c>
      <c r="T496" s="225">
        <f>S496*H496</f>
        <v>0</v>
      </c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R496" s="226" t="s">
        <v>142</v>
      </c>
      <c r="AT496" s="226" t="s">
        <v>138</v>
      </c>
      <c r="AU496" s="226" t="s">
        <v>86</v>
      </c>
      <c r="AY496" s="16" t="s">
        <v>136</v>
      </c>
      <c r="BE496" s="227">
        <f>IF(N496="základní",J496,0)</f>
        <v>0</v>
      </c>
      <c r="BF496" s="227">
        <f>IF(N496="snížená",J496,0)</f>
        <v>0</v>
      </c>
      <c r="BG496" s="227">
        <f>IF(N496="zákl. přenesená",J496,0)</f>
        <v>0</v>
      </c>
      <c r="BH496" s="227">
        <f>IF(N496="sníž. přenesená",J496,0)</f>
        <v>0</v>
      </c>
      <c r="BI496" s="227">
        <f>IF(N496="nulová",J496,0)</f>
        <v>0</v>
      </c>
      <c r="BJ496" s="16" t="s">
        <v>8</v>
      </c>
      <c r="BK496" s="227">
        <f>ROUND(I496*H496,0)</f>
        <v>0</v>
      </c>
      <c r="BL496" s="16" t="s">
        <v>142</v>
      </c>
      <c r="BM496" s="226" t="s">
        <v>881</v>
      </c>
    </row>
    <row r="497" spans="1:65" s="2" customFormat="1" ht="37.8" customHeight="1">
      <c r="A497" s="37"/>
      <c r="B497" s="38"/>
      <c r="C497" s="214" t="s">
        <v>882</v>
      </c>
      <c r="D497" s="214" t="s">
        <v>138</v>
      </c>
      <c r="E497" s="215" t="s">
        <v>883</v>
      </c>
      <c r="F497" s="216" t="s">
        <v>884</v>
      </c>
      <c r="G497" s="217" t="s">
        <v>210</v>
      </c>
      <c r="H497" s="218">
        <v>8.643</v>
      </c>
      <c r="I497" s="219"/>
      <c r="J497" s="220">
        <f>ROUND(I497*H497,0)</f>
        <v>0</v>
      </c>
      <c r="K497" s="221"/>
      <c r="L497" s="43"/>
      <c r="M497" s="222" t="s">
        <v>1</v>
      </c>
      <c r="N497" s="223" t="s">
        <v>42</v>
      </c>
      <c r="O497" s="90"/>
      <c r="P497" s="224">
        <f>O497*H497</f>
        <v>0</v>
      </c>
      <c r="Q497" s="224">
        <v>0</v>
      </c>
      <c r="R497" s="224">
        <f>Q497*H497</f>
        <v>0</v>
      </c>
      <c r="S497" s="224">
        <v>0</v>
      </c>
      <c r="T497" s="225">
        <f>S497*H497</f>
        <v>0</v>
      </c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R497" s="226" t="s">
        <v>142</v>
      </c>
      <c r="AT497" s="226" t="s">
        <v>138</v>
      </c>
      <c r="AU497" s="226" t="s">
        <v>86</v>
      </c>
      <c r="AY497" s="16" t="s">
        <v>136</v>
      </c>
      <c r="BE497" s="227">
        <f>IF(N497="základní",J497,0)</f>
        <v>0</v>
      </c>
      <c r="BF497" s="227">
        <f>IF(N497="snížená",J497,0)</f>
        <v>0</v>
      </c>
      <c r="BG497" s="227">
        <f>IF(N497="zákl. přenesená",J497,0)</f>
        <v>0</v>
      </c>
      <c r="BH497" s="227">
        <f>IF(N497="sníž. přenesená",J497,0)</f>
        <v>0</v>
      </c>
      <c r="BI497" s="227">
        <f>IF(N497="nulová",J497,0)</f>
        <v>0</v>
      </c>
      <c r="BJ497" s="16" t="s">
        <v>8</v>
      </c>
      <c r="BK497" s="227">
        <f>ROUND(I497*H497,0)</f>
        <v>0</v>
      </c>
      <c r="BL497" s="16" t="s">
        <v>142</v>
      </c>
      <c r="BM497" s="226" t="s">
        <v>885</v>
      </c>
    </row>
    <row r="498" spans="1:65" s="2" customFormat="1" ht="44.25" customHeight="1">
      <c r="A498" s="37"/>
      <c r="B498" s="38"/>
      <c r="C498" s="214" t="s">
        <v>886</v>
      </c>
      <c r="D498" s="214" t="s">
        <v>138</v>
      </c>
      <c r="E498" s="215" t="s">
        <v>887</v>
      </c>
      <c r="F498" s="216" t="s">
        <v>888</v>
      </c>
      <c r="G498" s="217" t="s">
        <v>210</v>
      </c>
      <c r="H498" s="218">
        <v>686.891</v>
      </c>
      <c r="I498" s="219"/>
      <c r="J498" s="220">
        <f>ROUND(I498*H498,0)</f>
        <v>0</v>
      </c>
      <c r="K498" s="221"/>
      <c r="L498" s="43"/>
      <c r="M498" s="222" t="s">
        <v>1</v>
      </c>
      <c r="N498" s="223" t="s">
        <v>42</v>
      </c>
      <c r="O498" s="90"/>
      <c r="P498" s="224">
        <f>O498*H498</f>
        <v>0</v>
      </c>
      <c r="Q498" s="224">
        <v>0</v>
      </c>
      <c r="R498" s="224">
        <f>Q498*H498</f>
        <v>0</v>
      </c>
      <c r="S498" s="224">
        <v>0</v>
      </c>
      <c r="T498" s="225">
        <f>S498*H498</f>
        <v>0</v>
      </c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R498" s="226" t="s">
        <v>142</v>
      </c>
      <c r="AT498" s="226" t="s">
        <v>138</v>
      </c>
      <c r="AU498" s="226" t="s">
        <v>86</v>
      </c>
      <c r="AY498" s="16" t="s">
        <v>136</v>
      </c>
      <c r="BE498" s="227">
        <f>IF(N498="základní",J498,0)</f>
        <v>0</v>
      </c>
      <c r="BF498" s="227">
        <f>IF(N498="snížená",J498,0)</f>
        <v>0</v>
      </c>
      <c r="BG498" s="227">
        <f>IF(N498="zákl. přenesená",J498,0)</f>
        <v>0</v>
      </c>
      <c r="BH498" s="227">
        <f>IF(N498="sníž. přenesená",J498,0)</f>
        <v>0</v>
      </c>
      <c r="BI498" s="227">
        <f>IF(N498="nulová",J498,0)</f>
        <v>0</v>
      </c>
      <c r="BJ498" s="16" t="s">
        <v>8</v>
      </c>
      <c r="BK498" s="227">
        <f>ROUND(I498*H498,0)</f>
        <v>0</v>
      </c>
      <c r="BL498" s="16" t="s">
        <v>142</v>
      </c>
      <c r="BM498" s="226" t="s">
        <v>889</v>
      </c>
    </row>
    <row r="499" spans="1:51" s="13" customFormat="1" ht="12">
      <c r="A499" s="13"/>
      <c r="B499" s="228"/>
      <c r="C499" s="229"/>
      <c r="D499" s="230" t="s">
        <v>144</v>
      </c>
      <c r="E499" s="231" t="s">
        <v>1</v>
      </c>
      <c r="F499" s="232" t="s">
        <v>890</v>
      </c>
      <c r="G499" s="229"/>
      <c r="H499" s="233">
        <v>715.218</v>
      </c>
      <c r="I499" s="234"/>
      <c r="J499" s="229"/>
      <c r="K499" s="229"/>
      <c r="L499" s="235"/>
      <c r="M499" s="236"/>
      <c r="N499" s="237"/>
      <c r="O499" s="237"/>
      <c r="P499" s="237"/>
      <c r="Q499" s="237"/>
      <c r="R499" s="237"/>
      <c r="S499" s="237"/>
      <c r="T499" s="238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39" t="s">
        <v>144</v>
      </c>
      <c r="AU499" s="239" t="s">
        <v>86</v>
      </c>
      <c r="AV499" s="13" t="s">
        <v>86</v>
      </c>
      <c r="AW499" s="13" t="s">
        <v>33</v>
      </c>
      <c r="AX499" s="13" t="s">
        <v>77</v>
      </c>
      <c r="AY499" s="239" t="s">
        <v>136</v>
      </c>
    </row>
    <row r="500" spans="1:51" s="13" customFormat="1" ht="12">
      <c r="A500" s="13"/>
      <c r="B500" s="228"/>
      <c r="C500" s="229"/>
      <c r="D500" s="230" t="s">
        <v>144</v>
      </c>
      <c r="E500" s="231" t="s">
        <v>1</v>
      </c>
      <c r="F500" s="232" t="s">
        <v>891</v>
      </c>
      <c r="G500" s="229"/>
      <c r="H500" s="233">
        <v>-28.327</v>
      </c>
      <c r="I500" s="234"/>
      <c r="J500" s="229"/>
      <c r="K500" s="229"/>
      <c r="L500" s="235"/>
      <c r="M500" s="236"/>
      <c r="N500" s="237"/>
      <c r="O500" s="237"/>
      <c r="P500" s="237"/>
      <c r="Q500" s="237"/>
      <c r="R500" s="237"/>
      <c r="S500" s="237"/>
      <c r="T500" s="238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39" t="s">
        <v>144</v>
      </c>
      <c r="AU500" s="239" t="s">
        <v>86</v>
      </c>
      <c r="AV500" s="13" t="s">
        <v>86</v>
      </c>
      <c r="AW500" s="13" t="s">
        <v>33</v>
      </c>
      <c r="AX500" s="13" t="s">
        <v>77</v>
      </c>
      <c r="AY500" s="239" t="s">
        <v>136</v>
      </c>
    </row>
    <row r="501" spans="1:65" s="2" customFormat="1" ht="44.25" customHeight="1">
      <c r="A501" s="37"/>
      <c r="B501" s="38"/>
      <c r="C501" s="214" t="s">
        <v>892</v>
      </c>
      <c r="D501" s="214" t="s">
        <v>138</v>
      </c>
      <c r="E501" s="215" t="s">
        <v>893</v>
      </c>
      <c r="F501" s="216" t="s">
        <v>894</v>
      </c>
      <c r="G501" s="217" t="s">
        <v>210</v>
      </c>
      <c r="H501" s="218">
        <v>29</v>
      </c>
      <c r="I501" s="219"/>
      <c r="J501" s="220">
        <f>ROUND(I501*H501,0)</f>
        <v>0</v>
      </c>
      <c r="K501" s="221"/>
      <c r="L501" s="43"/>
      <c r="M501" s="222" t="s">
        <v>1</v>
      </c>
      <c r="N501" s="223" t="s">
        <v>42</v>
      </c>
      <c r="O501" s="90"/>
      <c r="P501" s="224">
        <f>O501*H501</f>
        <v>0</v>
      </c>
      <c r="Q501" s="224">
        <v>0</v>
      </c>
      <c r="R501" s="224">
        <f>Q501*H501</f>
        <v>0</v>
      </c>
      <c r="S501" s="224">
        <v>0</v>
      </c>
      <c r="T501" s="225">
        <f>S501*H501</f>
        <v>0</v>
      </c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R501" s="226" t="s">
        <v>142</v>
      </c>
      <c r="AT501" s="226" t="s">
        <v>138</v>
      </c>
      <c r="AU501" s="226" t="s">
        <v>86</v>
      </c>
      <c r="AY501" s="16" t="s">
        <v>136</v>
      </c>
      <c r="BE501" s="227">
        <f>IF(N501="základní",J501,0)</f>
        <v>0</v>
      </c>
      <c r="BF501" s="227">
        <f>IF(N501="snížená",J501,0)</f>
        <v>0</v>
      </c>
      <c r="BG501" s="227">
        <f>IF(N501="zákl. přenesená",J501,0)</f>
        <v>0</v>
      </c>
      <c r="BH501" s="227">
        <f>IF(N501="sníž. přenesená",J501,0)</f>
        <v>0</v>
      </c>
      <c r="BI501" s="227">
        <f>IF(N501="nulová",J501,0)</f>
        <v>0</v>
      </c>
      <c r="BJ501" s="16" t="s">
        <v>8</v>
      </c>
      <c r="BK501" s="227">
        <f>ROUND(I501*H501,0)</f>
        <v>0</v>
      </c>
      <c r="BL501" s="16" t="s">
        <v>142</v>
      </c>
      <c r="BM501" s="226" t="s">
        <v>895</v>
      </c>
    </row>
    <row r="502" spans="1:65" s="2" customFormat="1" ht="44.25" customHeight="1">
      <c r="A502" s="37"/>
      <c r="B502" s="38"/>
      <c r="C502" s="214" t="s">
        <v>896</v>
      </c>
      <c r="D502" s="214" t="s">
        <v>138</v>
      </c>
      <c r="E502" s="215" t="s">
        <v>897</v>
      </c>
      <c r="F502" s="216" t="s">
        <v>898</v>
      </c>
      <c r="G502" s="217" t="s">
        <v>210</v>
      </c>
      <c r="H502" s="218">
        <v>22</v>
      </c>
      <c r="I502" s="219"/>
      <c r="J502" s="220">
        <f>ROUND(I502*H502,0)</f>
        <v>0</v>
      </c>
      <c r="K502" s="221"/>
      <c r="L502" s="43"/>
      <c r="M502" s="222" t="s">
        <v>1</v>
      </c>
      <c r="N502" s="223" t="s">
        <v>42</v>
      </c>
      <c r="O502" s="90"/>
      <c r="P502" s="224">
        <f>O502*H502</f>
        <v>0</v>
      </c>
      <c r="Q502" s="224">
        <v>0</v>
      </c>
      <c r="R502" s="224">
        <f>Q502*H502</f>
        <v>0</v>
      </c>
      <c r="S502" s="224">
        <v>0</v>
      </c>
      <c r="T502" s="225">
        <f>S502*H502</f>
        <v>0</v>
      </c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R502" s="226" t="s">
        <v>142</v>
      </c>
      <c r="AT502" s="226" t="s">
        <v>138</v>
      </c>
      <c r="AU502" s="226" t="s">
        <v>86</v>
      </c>
      <c r="AY502" s="16" t="s">
        <v>136</v>
      </c>
      <c r="BE502" s="227">
        <f>IF(N502="základní",J502,0)</f>
        <v>0</v>
      </c>
      <c r="BF502" s="227">
        <f>IF(N502="snížená",J502,0)</f>
        <v>0</v>
      </c>
      <c r="BG502" s="227">
        <f>IF(N502="zákl. přenesená",J502,0)</f>
        <v>0</v>
      </c>
      <c r="BH502" s="227">
        <f>IF(N502="sníž. přenesená",J502,0)</f>
        <v>0</v>
      </c>
      <c r="BI502" s="227">
        <f>IF(N502="nulová",J502,0)</f>
        <v>0</v>
      </c>
      <c r="BJ502" s="16" t="s">
        <v>8</v>
      </c>
      <c r="BK502" s="227">
        <f>ROUND(I502*H502,0)</f>
        <v>0</v>
      </c>
      <c r="BL502" s="16" t="s">
        <v>142</v>
      </c>
      <c r="BM502" s="226" t="s">
        <v>899</v>
      </c>
    </row>
    <row r="503" spans="1:65" s="2" customFormat="1" ht="24.15" customHeight="1">
      <c r="A503" s="37"/>
      <c r="B503" s="38"/>
      <c r="C503" s="214" t="s">
        <v>900</v>
      </c>
      <c r="D503" s="214" t="s">
        <v>138</v>
      </c>
      <c r="E503" s="215" t="s">
        <v>901</v>
      </c>
      <c r="F503" s="216" t="s">
        <v>902</v>
      </c>
      <c r="G503" s="217" t="s">
        <v>210</v>
      </c>
      <c r="H503" s="218">
        <v>8.643</v>
      </c>
      <c r="I503" s="219"/>
      <c r="J503" s="220">
        <f>ROUND(I503*H503,0)</f>
        <v>0</v>
      </c>
      <c r="K503" s="221"/>
      <c r="L503" s="43"/>
      <c r="M503" s="222" t="s">
        <v>1</v>
      </c>
      <c r="N503" s="223" t="s">
        <v>42</v>
      </c>
      <c r="O503" s="90"/>
      <c r="P503" s="224">
        <f>O503*H503</f>
        <v>0</v>
      </c>
      <c r="Q503" s="224">
        <v>0</v>
      </c>
      <c r="R503" s="224">
        <f>Q503*H503</f>
        <v>0</v>
      </c>
      <c r="S503" s="224">
        <v>0</v>
      </c>
      <c r="T503" s="225">
        <f>S503*H503</f>
        <v>0</v>
      </c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R503" s="226" t="s">
        <v>142</v>
      </c>
      <c r="AT503" s="226" t="s">
        <v>138</v>
      </c>
      <c r="AU503" s="226" t="s">
        <v>86</v>
      </c>
      <c r="AY503" s="16" t="s">
        <v>136</v>
      </c>
      <c r="BE503" s="227">
        <f>IF(N503="základní",J503,0)</f>
        <v>0</v>
      </c>
      <c r="BF503" s="227">
        <f>IF(N503="snížená",J503,0)</f>
        <v>0</v>
      </c>
      <c r="BG503" s="227">
        <f>IF(N503="zákl. přenesená",J503,0)</f>
        <v>0</v>
      </c>
      <c r="BH503" s="227">
        <f>IF(N503="sníž. přenesená",J503,0)</f>
        <v>0</v>
      </c>
      <c r="BI503" s="227">
        <f>IF(N503="nulová",J503,0)</f>
        <v>0</v>
      </c>
      <c r="BJ503" s="16" t="s">
        <v>8</v>
      </c>
      <c r="BK503" s="227">
        <f>ROUND(I503*H503,0)</f>
        <v>0</v>
      </c>
      <c r="BL503" s="16" t="s">
        <v>142</v>
      </c>
      <c r="BM503" s="226" t="s">
        <v>903</v>
      </c>
    </row>
    <row r="504" spans="1:63" s="12" customFormat="1" ht="22.8" customHeight="1">
      <c r="A504" s="12"/>
      <c r="B504" s="198"/>
      <c r="C504" s="199"/>
      <c r="D504" s="200" t="s">
        <v>76</v>
      </c>
      <c r="E504" s="212" t="s">
        <v>904</v>
      </c>
      <c r="F504" s="212" t="s">
        <v>905</v>
      </c>
      <c r="G504" s="199"/>
      <c r="H504" s="199"/>
      <c r="I504" s="202"/>
      <c r="J504" s="213">
        <f>BK504</f>
        <v>0</v>
      </c>
      <c r="K504" s="199"/>
      <c r="L504" s="204"/>
      <c r="M504" s="205"/>
      <c r="N504" s="206"/>
      <c r="O504" s="206"/>
      <c r="P504" s="207">
        <f>P505</f>
        <v>0</v>
      </c>
      <c r="Q504" s="206"/>
      <c r="R504" s="207">
        <f>R505</f>
        <v>0</v>
      </c>
      <c r="S504" s="206"/>
      <c r="T504" s="208">
        <f>T505</f>
        <v>0</v>
      </c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R504" s="209" t="s">
        <v>8</v>
      </c>
      <c r="AT504" s="210" t="s">
        <v>76</v>
      </c>
      <c r="AU504" s="210" t="s">
        <v>8</v>
      </c>
      <c r="AY504" s="209" t="s">
        <v>136</v>
      </c>
      <c r="BK504" s="211">
        <f>BK505</f>
        <v>0</v>
      </c>
    </row>
    <row r="505" spans="1:65" s="2" customFormat="1" ht="24.15" customHeight="1">
      <c r="A505" s="37"/>
      <c r="B505" s="38"/>
      <c r="C505" s="214" t="s">
        <v>906</v>
      </c>
      <c r="D505" s="214" t="s">
        <v>138</v>
      </c>
      <c r="E505" s="215" t="s">
        <v>907</v>
      </c>
      <c r="F505" s="216" t="s">
        <v>908</v>
      </c>
      <c r="G505" s="217" t="s">
        <v>210</v>
      </c>
      <c r="H505" s="218">
        <v>842.373</v>
      </c>
      <c r="I505" s="219"/>
      <c r="J505" s="220">
        <f>ROUND(I505*H505,0)</f>
        <v>0</v>
      </c>
      <c r="K505" s="221"/>
      <c r="L505" s="43"/>
      <c r="M505" s="222" t="s">
        <v>1</v>
      </c>
      <c r="N505" s="223" t="s">
        <v>42</v>
      </c>
      <c r="O505" s="90"/>
      <c r="P505" s="224">
        <f>O505*H505</f>
        <v>0</v>
      </c>
      <c r="Q505" s="224">
        <v>0</v>
      </c>
      <c r="R505" s="224">
        <f>Q505*H505</f>
        <v>0</v>
      </c>
      <c r="S505" s="224">
        <v>0</v>
      </c>
      <c r="T505" s="225">
        <f>S505*H505</f>
        <v>0</v>
      </c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R505" s="226" t="s">
        <v>142</v>
      </c>
      <c r="AT505" s="226" t="s">
        <v>138</v>
      </c>
      <c r="AU505" s="226" t="s">
        <v>86</v>
      </c>
      <c r="AY505" s="16" t="s">
        <v>136</v>
      </c>
      <c r="BE505" s="227">
        <f>IF(N505="základní",J505,0)</f>
        <v>0</v>
      </c>
      <c r="BF505" s="227">
        <f>IF(N505="snížená",J505,0)</f>
        <v>0</v>
      </c>
      <c r="BG505" s="227">
        <f>IF(N505="zákl. přenesená",J505,0)</f>
        <v>0</v>
      </c>
      <c r="BH505" s="227">
        <f>IF(N505="sníž. přenesená",J505,0)</f>
        <v>0</v>
      </c>
      <c r="BI505" s="227">
        <f>IF(N505="nulová",J505,0)</f>
        <v>0</v>
      </c>
      <c r="BJ505" s="16" t="s">
        <v>8</v>
      </c>
      <c r="BK505" s="227">
        <f>ROUND(I505*H505,0)</f>
        <v>0</v>
      </c>
      <c r="BL505" s="16" t="s">
        <v>142</v>
      </c>
      <c r="BM505" s="226" t="s">
        <v>909</v>
      </c>
    </row>
    <row r="506" spans="1:63" s="12" customFormat="1" ht="25.9" customHeight="1">
      <c r="A506" s="12"/>
      <c r="B506" s="198"/>
      <c r="C506" s="199"/>
      <c r="D506" s="200" t="s">
        <v>76</v>
      </c>
      <c r="E506" s="201" t="s">
        <v>910</v>
      </c>
      <c r="F506" s="201" t="s">
        <v>911</v>
      </c>
      <c r="G506" s="199"/>
      <c r="H506" s="199"/>
      <c r="I506" s="202"/>
      <c r="J506" s="203">
        <f>BK506</f>
        <v>0</v>
      </c>
      <c r="K506" s="199"/>
      <c r="L506" s="204"/>
      <c r="M506" s="205"/>
      <c r="N506" s="206"/>
      <c r="O506" s="206"/>
      <c r="P506" s="207">
        <f>P507+P518+P520+P530+P538+P582+P587+P601+P606+P610+P613</f>
        <v>0</v>
      </c>
      <c r="Q506" s="206"/>
      <c r="R506" s="207">
        <f>R507+R518+R520+R530+R538+R582+R587+R601+R606+R610+R613</f>
        <v>28.56940517</v>
      </c>
      <c r="S506" s="206"/>
      <c r="T506" s="208">
        <f>T507+T518+T520+T530+T538+T582+T587+T601+T606+T610+T613</f>
        <v>36.731255</v>
      </c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R506" s="209" t="s">
        <v>86</v>
      </c>
      <c r="AT506" s="210" t="s">
        <v>76</v>
      </c>
      <c r="AU506" s="210" t="s">
        <v>77</v>
      </c>
      <c r="AY506" s="209" t="s">
        <v>136</v>
      </c>
      <c r="BK506" s="211">
        <f>BK507+BK518+BK520+BK530+BK538+BK582+BK587+BK601+BK606+BK610+BK613</f>
        <v>0</v>
      </c>
    </row>
    <row r="507" spans="1:63" s="12" customFormat="1" ht="22.8" customHeight="1">
      <c r="A507" s="12"/>
      <c r="B507" s="198"/>
      <c r="C507" s="199"/>
      <c r="D507" s="200" t="s">
        <v>76</v>
      </c>
      <c r="E507" s="212" t="s">
        <v>912</v>
      </c>
      <c r="F507" s="212" t="s">
        <v>913</v>
      </c>
      <c r="G507" s="199"/>
      <c r="H507" s="199"/>
      <c r="I507" s="202"/>
      <c r="J507" s="213">
        <f>BK507</f>
        <v>0</v>
      </c>
      <c r="K507" s="199"/>
      <c r="L507" s="204"/>
      <c r="M507" s="205"/>
      <c r="N507" s="206"/>
      <c r="O507" s="206"/>
      <c r="P507" s="207">
        <f>SUM(P508:P517)</f>
        <v>0</v>
      </c>
      <c r="Q507" s="206"/>
      <c r="R507" s="207">
        <f>SUM(R508:R517)</f>
        <v>1.10466912</v>
      </c>
      <c r="S507" s="206"/>
      <c r="T507" s="208">
        <f>SUM(T508:T517)</f>
        <v>2</v>
      </c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R507" s="209" t="s">
        <v>86</v>
      </c>
      <c r="AT507" s="210" t="s">
        <v>76</v>
      </c>
      <c r="AU507" s="210" t="s">
        <v>8</v>
      </c>
      <c r="AY507" s="209" t="s">
        <v>136</v>
      </c>
      <c r="BK507" s="211">
        <f>SUM(BK508:BK517)</f>
        <v>0</v>
      </c>
    </row>
    <row r="508" spans="1:65" s="2" customFormat="1" ht="16.5" customHeight="1">
      <c r="A508" s="37"/>
      <c r="B508" s="38"/>
      <c r="C508" s="214" t="s">
        <v>914</v>
      </c>
      <c r="D508" s="214" t="s">
        <v>138</v>
      </c>
      <c r="E508" s="215" t="s">
        <v>915</v>
      </c>
      <c r="F508" s="216" t="s">
        <v>916</v>
      </c>
      <c r="G508" s="217" t="s">
        <v>141</v>
      </c>
      <c r="H508" s="218">
        <v>500</v>
      </c>
      <c r="I508" s="219"/>
      <c r="J508" s="220">
        <f>ROUND(I508*H508,0)</f>
        <v>0</v>
      </c>
      <c r="K508" s="221"/>
      <c r="L508" s="43"/>
      <c r="M508" s="222" t="s">
        <v>1</v>
      </c>
      <c r="N508" s="223" t="s">
        <v>42</v>
      </c>
      <c r="O508" s="90"/>
      <c r="P508" s="224">
        <f>O508*H508</f>
        <v>0</v>
      </c>
      <c r="Q508" s="224">
        <v>0</v>
      </c>
      <c r="R508" s="224">
        <f>Q508*H508</f>
        <v>0</v>
      </c>
      <c r="S508" s="224">
        <v>0.004</v>
      </c>
      <c r="T508" s="225">
        <f>S508*H508</f>
        <v>2</v>
      </c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R508" s="226" t="s">
        <v>232</v>
      </c>
      <c r="AT508" s="226" t="s">
        <v>138</v>
      </c>
      <c r="AU508" s="226" t="s">
        <v>86</v>
      </c>
      <c r="AY508" s="16" t="s">
        <v>136</v>
      </c>
      <c r="BE508" s="227">
        <f>IF(N508="základní",J508,0)</f>
        <v>0</v>
      </c>
      <c r="BF508" s="227">
        <f>IF(N508="snížená",J508,0)</f>
        <v>0</v>
      </c>
      <c r="BG508" s="227">
        <f>IF(N508="zákl. přenesená",J508,0)</f>
        <v>0</v>
      </c>
      <c r="BH508" s="227">
        <f>IF(N508="sníž. přenesená",J508,0)</f>
        <v>0</v>
      </c>
      <c r="BI508" s="227">
        <f>IF(N508="nulová",J508,0)</f>
        <v>0</v>
      </c>
      <c r="BJ508" s="16" t="s">
        <v>8</v>
      </c>
      <c r="BK508" s="227">
        <f>ROUND(I508*H508,0)</f>
        <v>0</v>
      </c>
      <c r="BL508" s="16" t="s">
        <v>232</v>
      </c>
      <c r="BM508" s="226" t="s">
        <v>917</v>
      </c>
    </row>
    <row r="509" spans="1:65" s="2" customFormat="1" ht="24.15" customHeight="1">
      <c r="A509" s="37"/>
      <c r="B509" s="38"/>
      <c r="C509" s="214" t="s">
        <v>918</v>
      </c>
      <c r="D509" s="214" t="s">
        <v>138</v>
      </c>
      <c r="E509" s="215" t="s">
        <v>919</v>
      </c>
      <c r="F509" s="216" t="s">
        <v>920</v>
      </c>
      <c r="G509" s="217" t="s">
        <v>141</v>
      </c>
      <c r="H509" s="218">
        <v>501.325</v>
      </c>
      <c r="I509" s="219"/>
      <c r="J509" s="220">
        <f>ROUND(I509*H509,0)</f>
        <v>0</v>
      </c>
      <c r="K509" s="221"/>
      <c r="L509" s="43"/>
      <c r="M509" s="222" t="s">
        <v>1</v>
      </c>
      <c r="N509" s="223" t="s">
        <v>42</v>
      </c>
      <c r="O509" s="90"/>
      <c r="P509" s="224">
        <f>O509*H509</f>
        <v>0</v>
      </c>
      <c r="Q509" s="224">
        <v>3E-05</v>
      </c>
      <c r="R509" s="224">
        <f>Q509*H509</f>
        <v>0.01503975</v>
      </c>
      <c r="S509" s="224">
        <v>0</v>
      </c>
      <c r="T509" s="225">
        <f>S509*H509</f>
        <v>0</v>
      </c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R509" s="226" t="s">
        <v>232</v>
      </c>
      <c r="AT509" s="226" t="s">
        <v>138</v>
      </c>
      <c r="AU509" s="226" t="s">
        <v>86</v>
      </c>
      <c r="AY509" s="16" t="s">
        <v>136</v>
      </c>
      <c r="BE509" s="227">
        <f>IF(N509="základní",J509,0)</f>
        <v>0</v>
      </c>
      <c r="BF509" s="227">
        <f>IF(N509="snížená",J509,0)</f>
        <v>0</v>
      </c>
      <c r="BG509" s="227">
        <f>IF(N509="zákl. přenesená",J509,0)</f>
        <v>0</v>
      </c>
      <c r="BH509" s="227">
        <f>IF(N509="sníž. přenesená",J509,0)</f>
        <v>0</v>
      </c>
      <c r="BI509" s="227">
        <f>IF(N509="nulová",J509,0)</f>
        <v>0</v>
      </c>
      <c r="BJ509" s="16" t="s">
        <v>8</v>
      </c>
      <c r="BK509" s="227">
        <f>ROUND(I509*H509,0)</f>
        <v>0</v>
      </c>
      <c r="BL509" s="16" t="s">
        <v>232</v>
      </c>
      <c r="BM509" s="226" t="s">
        <v>921</v>
      </c>
    </row>
    <row r="510" spans="1:51" s="13" customFormat="1" ht="12">
      <c r="A510" s="13"/>
      <c r="B510" s="228"/>
      <c r="C510" s="229"/>
      <c r="D510" s="230" t="s">
        <v>144</v>
      </c>
      <c r="E510" s="231" t="s">
        <v>1</v>
      </c>
      <c r="F510" s="232" t="s">
        <v>584</v>
      </c>
      <c r="G510" s="229"/>
      <c r="H510" s="233">
        <v>501.325</v>
      </c>
      <c r="I510" s="234"/>
      <c r="J510" s="229"/>
      <c r="K510" s="229"/>
      <c r="L510" s="235"/>
      <c r="M510" s="236"/>
      <c r="N510" s="237"/>
      <c r="O510" s="237"/>
      <c r="P510" s="237"/>
      <c r="Q510" s="237"/>
      <c r="R510" s="237"/>
      <c r="S510" s="237"/>
      <c r="T510" s="238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39" t="s">
        <v>144</v>
      </c>
      <c r="AU510" s="239" t="s">
        <v>86</v>
      </c>
      <c r="AV510" s="13" t="s">
        <v>86</v>
      </c>
      <c r="AW510" s="13" t="s">
        <v>33</v>
      </c>
      <c r="AX510" s="13" t="s">
        <v>77</v>
      </c>
      <c r="AY510" s="239" t="s">
        <v>136</v>
      </c>
    </row>
    <row r="511" spans="1:65" s="2" customFormat="1" ht="21.75" customHeight="1">
      <c r="A511" s="37"/>
      <c r="B511" s="38"/>
      <c r="C511" s="240" t="s">
        <v>922</v>
      </c>
      <c r="D511" s="240" t="s">
        <v>227</v>
      </c>
      <c r="E511" s="241" t="s">
        <v>923</v>
      </c>
      <c r="F511" s="242" t="s">
        <v>924</v>
      </c>
      <c r="G511" s="243" t="s">
        <v>141</v>
      </c>
      <c r="H511" s="244">
        <v>526.391</v>
      </c>
      <c r="I511" s="245"/>
      <c r="J511" s="246">
        <f>ROUND(I511*H511,0)</f>
        <v>0</v>
      </c>
      <c r="K511" s="247"/>
      <c r="L511" s="248"/>
      <c r="M511" s="249" t="s">
        <v>1</v>
      </c>
      <c r="N511" s="250" t="s">
        <v>42</v>
      </c>
      <c r="O511" s="90"/>
      <c r="P511" s="224">
        <f>O511*H511</f>
        <v>0</v>
      </c>
      <c r="Q511" s="224">
        <v>0.00127</v>
      </c>
      <c r="R511" s="224">
        <f>Q511*H511</f>
        <v>0.66851657</v>
      </c>
      <c r="S511" s="224">
        <v>0</v>
      </c>
      <c r="T511" s="225">
        <f>S511*H511</f>
        <v>0</v>
      </c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R511" s="226" t="s">
        <v>336</v>
      </c>
      <c r="AT511" s="226" t="s">
        <v>227</v>
      </c>
      <c r="AU511" s="226" t="s">
        <v>86</v>
      </c>
      <c r="AY511" s="16" t="s">
        <v>136</v>
      </c>
      <c r="BE511" s="227">
        <f>IF(N511="základní",J511,0)</f>
        <v>0</v>
      </c>
      <c r="BF511" s="227">
        <f>IF(N511="snížená",J511,0)</f>
        <v>0</v>
      </c>
      <c r="BG511" s="227">
        <f>IF(N511="zákl. přenesená",J511,0)</f>
        <v>0</v>
      </c>
      <c r="BH511" s="227">
        <f>IF(N511="sníž. přenesená",J511,0)</f>
        <v>0</v>
      </c>
      <c r="BI511" s="227">
        <f>IF(N511="nulová",J511,0)</f>
        <v>0</v>
      </c>
      <c r="BJ511" s="16" t="s">
        <v>8</v>
      </c>
      <c r="BK511" s="227">
        <f>ROUND(I511*H511,0)</f>
        <v>0</v>
      </c>
      <c r="BL511" s="16" t="s">
        <v>232</v>
      </c>
      <c r="BM511" s="226" t="s">
        <v>925</v>
      </c>
    </row>
    <row r="512" spans="1:51" s="13" customFormat="1" ht="12">
      <c r="A512" s="13"/>
      <c r="B512" s="228"/>
      <c r="C512" s="229"/>
      <c r="D512" s="230" t="s">
        <v>144</v>
      </c>
      <c r="E512" s="231" t="s">
        <v>1</v>
      </c>
      <c r="F512" s="232" t="s">
        <v>926</v>
      </c>
      <c r="G512" s="229"/>
      <c r="H512" s="233">
        <v>526.391</v>
      </c>
      <c r="I512" s="234"/>
      <c r="J512" s="229"/>
      <c r="K512" s="229"/>
      <c r="L512" s="235"/>
      <c r="M512" s="236"/>
      <c r="N512" s="237"/>
      <c r="O512" s="237"/>
      <c r="P512" s="237"/>
      <c r="Q512" s="237"/>
      <c r="R512" s="237"/>
      <c r="S512" s="237"/>
      <c r="T512" s="238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39" t="s">
        <v>144</v>
      </c>
      <c r="AU512" s="239" t="s">
        <v>86</v>
      </c>
      <c r="AV512" s="13" t="s">
        <v>86</v>
      </c>
      <c r="AW512" s="13" t="s">
        <v>33</v>
      </c>
      <c r="AX512" s="13" t="s">
        <v>77</v>
      </c>
      <c r="AY512" s="239" t="s">
        <v>136</v>
      </c>
    </row>
    <row r="513" spans="1:65" s="2" customFormat="1" ht="24.15" customHeight="1">
      <c r="A513" s="37"/>
      <c r="B513" s="38"/>
      <c r="C513" s="214" t="s">
        <v>927</v>
      </c>
      <c r="D513" s="214" t="s">
        <v>138</v>
      </c>
      <c r="E513" s="215" t="s">
        <v>928</v>
      </c>
      <c r="F513" s="216" t="s">
        <v>929</v>
      </c>
      <c r="G513" s="217" t="s">
        <v>141</v>
      </c>
      <c r="H513" s="218">
        <v>501.325</v>
      </c>
      <c r="I513" s="219"/>
      <c r="J513" s="220">
        <f>ROUND(I513*H513,0)</f>
        <v>0</v>
      </c>
      <c r="K513" s="221"/>
      <c r="L513" s="43"/>
      <c r="M513" s="222" t="s">
        <v>1</v>
      </c>
      <c r="N513" s="223" t="s">
        <v>42</v>
      </c>
      <c r="O513" s="90"/>
      <c r="P513" s="224">
        <f>O513*H513</f>
        <v>0</v>
      </c>
      <c r="Q513" s="224">
        <v>0</v>
      </c>
      <c r="R513" s="224">
        <f>Q513*H513</f>
        <v>0</v>
      </c>
      <c r="S513" s="224">
        <v>0</v>
      </c>
      <c r="T513" s="225">
        <f>S513*H513</f>
        <v>0</v>
      </c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R513" s="226" t="s">
        <v>232</v>
      </c>
      <c r="AT513" s="226" t="s">
        <v>138</v>
      </c>
      <c r="AU513" s="226" t="s">
        <v>86</v>
      </c>
      <c r="AY513" s="16" t="s">
        <v>136</v>
      </c>
      <c r="BE513" s="227">
        <f>IF(N513="základní",J513,0)</f>
        <v>0</v>
      </c>
      <c r="BF513" s="227">
        <f>IF(N513="snížená",J513,0)</f>
        <v>0</v>
      </c>
      <c r="BG513" s="227">
        <f>IF(N513="zákl. přenesená",J513,0)</f>
        <v>0</v>
      </c>
      <c r="BH513" s="227">
        <f>IF(N513="sníž. přenesená",J513,0)</f>
        <v>0</v>
      </c>
      <c r="BI513" s="227">
        <f>IF(N513="nulová",J513,0)</f>
        <v>0</v>
      </c>
      <c r="BJ513" s="16" t="s">
        <v>8</v>
      </c>
      <c r="BK513" s="227">
        <f>ROUND(I513*H513,0)</f>
        <v>0</v>
      </c>
      <c r="BL513" s="16" t="s">
        <v>232</v>
      </c>
      <c r="BM513" s="226" t="s">
        <v>930</v>
      </c>
    </row>
    <row r="514" spans="1:65" s="2" customFormat="1" ht="24.15" customHeight="1">
      <c r="A514" s="37"/>
      <c r="B514" s="38"/>
      <c r="C514" s="240" t="s">
        <v>931</v>
      </c>
      <c r="D514" s="240" t="s">
        <v>227</v>
      </c>
      <c r="E514" s="241" t="s">
        <v>932</v>
      </c>
      <c r="F514" s="242" t="s">
        <v>933</v>
      </c>
      <c r="G514" s="243" t="s">
        <v>141</v>
      </c>
      <c r="H514" s="244">
        <v>526.391</v>
      </c>
      <c r="I514" s="245"/>
      <c r="J514" s="246">
        <f>ROUND(I514*H514,0)</f>
        <v>0</v>
      </c>
      <c r="K514" s="247"/>
      <c r="L514" s="248"/>
      <c r="M514" s="249" t="s">
        <v>1</v>
      </c>
      <c r="N514" s="250" t="s">
        <v>42</v>
      </c>
      <c r="O514" s="90"/>
      <c r="P514" s="224">
        <f>O514*H514</f>
        <v>0</v>
      </c>
      <c r="Q514" s="224">
        <v>0.0005</v>
      </c>
      <c r="R514" s="224">
        <f>Q514*H514</f>
        <v>0.26319549999999997</v>
      </c>
      <c r="S514" s="224">
        <v>0</v>
      </c>
      <c r="T514" s="225">
        <f>S514*H514</f>
        <v>0</v>
      </c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R514" s="226" t="s">
        <v>336</v>
      </c>
      <c r="AT514" s="226" t="s">
        <v>227</v>
      </c>
      <c r="AU514" s="226" t="s">
        <v>86</v>
      </c>
      <c r="AY514" s="16" t="s">
        <v>136</v>
      </c>
      <c r="BE514" s="227">
        <f>IF(N514="základní",J514,0)</f>
        <v>0</v>
      </c>
      <c r="BF514" s="227">
        <f>IF(N514="snížená",J514,0)</f>
        <v>0</v>
      </c>
      <c r="BG514" s="227">
        <f>IF(N514="zákl. přenesená",J514,0)</f>
        <v>0</v>
      </c>
      <c r="BH514" s="227">
        <f>IF(N514="sníž. přenesená",J514,0)</f>
        <v>0</v>
      </c>
      <c r="BI514" s="227">
        <f>IF(N514="nulová",J514,0)</f>
        <v>0</v>
      </c>
      <c r="BJ514" s="16" t="s">
        <v>8</v>
      </c>
      <c r="BK514" s="227">
        <f>ROUND(I514*H514,0)</f>
        <v>0</v>
      </c>
      <c r="BL514" s="16" t="s">
        <v>232</v>
      </c>
      <c r="BM514" s="226" t="s">
        <v>934</v>
      </c>
    </row>
    <row r="515" spans="1:65" s="2" customFormat="1" ht="24.15" customHeight="1">
      <c r="A515" s="37"/>
      <c r="B515" s="38"/>
      <c r="C515" s="214" t="s">
        <v>935</v>
      </c>
      <c r="D515" s="214" t="s">
        <v>138</v>
      </c>
      <c r="E515" s="215" t="s">
        <v>936</v>
      </c>
      <c r="F515" s="216" t="s">
        <v>937</v>
      </c>
      <c r="G515" s="217" t="s">
        <v>141</v>
      </c>
      <c r="H515" s="218">
        <v>501.325</v>
      </c>
      <c r="I515" s="219"/>
      <c r="J515" s="220">
        <f>ROUND(I515*H515,0)</f>
        <v>0</v>
      </c>
      <c r="K515" s="221"/>
      <c r="L515" s="43"/>
      <c r="M515" s="222" t="s">
        <v>1</v>
      </c>
      <c r="N515" s="223" t="s">
        <v>42</v>
      </c>
      <c r="O515" s="90"/>
      <c r="P515" s="224">
        <f>O515*H515</f>
        <v>0</v>
      </c>
      <c r="Q515" s="224">
        <v>0</v>
      </c>
      <c r="R515" s="224">
        <f>Q515*H515</f>
        <v>0</v>
      </c>
      <c r="S515" s="224">
        <v>0</v>
      </c>
      <c r="T515" s="225">
        <f>S515*H515</f>
        <v>0</v>
      </c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R515" s="226" t="s">
        <v>232</v>
      </c>
      <c r="AT515" s="226" t="s">
        <v>138</v>
      </c>
      <c r="AU515" s="226" t="s">
        <v>86</v>
      </c>
      <c r="AY515" s="16" t="s">
        <v>136</v>
      </c>
      <c r="BE515" s="227">
        <f>IF(N515="základní",J515,0)</f>
        <v>0</v>
      </c>
      <c r="BF515" s="227">
        <f>IF(N515="snížená",J515,0)</f>
        <v>0</v>
      </c>
      <c r="BG515" s="227">
        <f>IF(N515="zákl. přenesená",J515,0)</f>
        <v>0</v>
      </c>
      <c r="BH515" s="227">
        <f>IF(N515="sníž. přenesená",J515,0)</f>
        <v>0</v>
      </c>
      <c r="BI515" s="227">
        <f>IF(N515="nulová",J515,0)</f>
        <v>0</v>
      </c>
      <c r="BJ515" s="16" t="s">
        <v>8</v>
      </c>
      <c r="BK515" s="227">
        <f>ROUND(I515*H515,0)</f>
        <v>0</v>
      </c>
      <c r="BL515" s="16" t="s">
        <v>232</v>
      </c>
      <c r="BM515" s="226" t="s">
        <v>938</v>
      </c>
    </row>
    <row r="516" spans="1:65" s="2" customFormat="1" ht="24.15" customHeight="1">
      <c r="A516" s="37"/>
      <c r="B516" s="38"/>
      <c r="C516" s="240" t="s">
        <v>939</v>
      </c>
      <c r="D516" s="240" t="s">
        <v>227</v>
      </c>
      <c r="E516" s="241" t="s">
        <v>940</v>
      </c>
      <c r="F516" s="242" t="s">
        <v>941</v>
      </c>
      <c r="G516" s="243" t="s">
        <v>141</v>
      </c>
      <c r="H516" s="244">
        <v>526.391</v>
      </c>
      <c r="I516" s="245"/>
      <c r="J516" s="246">
        <f>ROUND(I516*H516,0)</f>
        <v>0</v>
      </c>
      <c r="K516" s="247"/>
      <c r="L516" s="248"/>
      <c r="M516" s="249" t="s">
        <v>1</v>
      </c>
      <c r="N516" s="250" t="s">
        <v>42</v>
      </c>
      <c r="O516" s="90"/>
      <c r="P516" s="224">
        <f>O516*H516</f>
        <v>0</v>
      </c>
      <c r="Q516" s="224">
        <v>0.0003</v>
      </c>
      <c r="R516" s="224">
        <f>Q516*H516</f>
        <v>0.15791729999999998</v>
      </c>
      <c r="S516" s="224">
        <v>0</v>
      </c>
      <c r="T516" s="225">
        <f>S516*H516</f>
        <v>0</v>
      </c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R516" s="226" t="s">
        <v>336</v>
      </c>
      <c r="AT516" s="226" t="s">
        <v>227</v>
      </c>
      <c r="AU516" s="226" t="s">
        <v>86</v>
      </c>
      <c r="AY516" s="16" t="s">
        <v>136</v>
      </c>
      <c r="BE516" s="227">
        <f>IF(N516="základní",J516,0)</f>
        <v>0</v>
      </c>
      <c r="BF516" s="227">
        <f>IF(N516="snížená",J516,0)</f>
        <v>0</v>
      </c>
      <c r="BG516" s="227">
        <f>IF(N516="zákl. přenesená",J516,0)</f>
        <v>0</v>
      </c>
      <c r="BH516" s="227">
        <f>IF(N516="sníž. přenesená",J516,0)</f>
        <v>0</v>
      </c>
      <c r="BI516" s="227">
        <f>IF(N516="nulová",J516,0)</f>
        <v>0</v>
      </c>
      <c r="BJ516" s="16" t="s">
        <v>8</v>
      </c>
      <c r="BK516" s="227">
        <f>ROUND(I516*H516,0)</f>
        <v>0</v>
      </c>
      <c r="BL516" s="16" t="s">
        <v>232</v>
      </c>
      <c r="BM516" s="226" t="s">
        <v>942</v>
      </c>
    </row>
    <row r="517" spans="1:65" s="2" customFormat="1" ht="24.15" customHeight="1">
      <c r="A517" s="37"/>
      <c r="B517" s="38"/>
      <c r="C517" s="214" t="s">
        <v>943</v>
      </c>
      <c r="D517" s="214" t="s">
        <v>138</v>
      </c>
      <c r="E517" s="215" t="s">
        <v>944</v>
      </c>
      <c r="F517" s="216" t="s">
        <v>945</v>
      </c>
      <c r="G517" s="217" t="s">
        <v>210</v>
      </c>
      <c r="H517" s="218">
        <v>1.105</v>
      </c>
      <c r="I517" s="219"/>
      <c r="J517" s="220">
        <f>ROUND(I517*H517,0)</f>
        <v>0</v>
      </c>
      <c r="K517" s="221"/>
      <c r="L517" s="43"/>
      <c r="M517" s="222" t="s">
        <v>1</v>
      </c>
      <c r="N517" s="223" t="s">
        <v>42</v>
      </c>
      <c r="O517" s="90"/>
      <c r="P517" s="224">
        <f>O517*H517</f>
        <v>0</v>
      </c>
      <c r="Q517" s="224">
        <v>0</v>
      </c>
      <c r="R517" s="224">
        <f>Q517*H517</f>
        <v>0</v>
      </c>
      <c r="S517" s="224">
        <v>0</v>
      </c>
      <c r="T517" s="225">
        <f>S517*H517</f>
        <v>0</v>
      </c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R517" s="226" t="s">
        <v>232</v>
      </c>
      <c r="AT517" s="226" t="s">
        <v>138</v>
      </c>
      <c r="AU517" s="226" t="s">
        <v>86</v>
      </c>
      <c r="AY517" s="16" t="s">
        <v>136</v>
      </c>
      <c r="BE517" s="227">
        <f>IF(N517="základní",J517,0)</f>
        <v>0</v>
      </c>
      <c r="BF517" s="227">
        <f>IF(N517="snížená",J517,0)</f>
        <v>0</v>
      </c>
      <c r="BG517" s="227">
        <f>IF(N517="zákl. přenesená",J517,0)</f>
        <v>0</v>
      </c>
      <c r="BH517" s="227">
        <f>IF(N517="sníž. přenesená",J517,0)</f>
        <v>0</v>
      </c>
      <c r="BI517" s="227">
        <f>IF(N517="nulová",J517,0)</f>
        <v>0</v>
      </c>
      <c r="BJ517" s="16" t="s">
        <v>8</v>
      </c>
      <c r="BK517" s="227">
        <f>ROUND(I517*H517,0)</f>
        <v>0</v>
      </c>
      <c r="BL517" s="16" t="s">
        <v>232</v>
      </c>
      <c r="BM517" s="226" t="s">
        <v>946</v>
      </c>
    </row>
    <row r="518" spans="1:63" s="12" customFormat="1" ht="22.8" customHeight="1">
      <c r="A518" s="12"/>
      <c r="B518" s="198"/>
      <c r="C518" s="199"/>
      <c r="D518" s="200" t="s">
        <v>76</v>
      </c>
      <c r="E518" s="212" t="s">
        <v>947</v>
      </c>
      <c r="F518" s="212" t="s">
        <v>948</v>
      </c>
      <c r="G518" s="199"/>
      <c r="H518" s="199"/>
      <c r="I518" s="202"/>
      <c r="J518" s="213">
        <f>BK518</f>
        <v>0</v>
      </c>
      <c r="K518" s="199"/>
      <c r="L518" s="204"/>
      <c r="M518" s="205"/>
      <c r="N518" s="206"/>
      <c r="O518" s="206"/>
      <c r="P518" s="207">
        <f>P519</f>
        <v>0</v>
      </c>
      <c r="Q518" s="206"/>
      <c r="R518" s="207">
        <f>R519</f>
        <v>0</v>
      </c>
      <c r="S518" s="206"/>
      <c r="T518" s="208">
        <f>T519</f>
        <v>0</v>
      </c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R518" s="209" t="s">
        <v>86</v>
      </c>
      <c r="AT518" s="210" t="s">
        <v>76</v>
      </c>
      <c r="AU518" s="210" t="s">
        <v>8</v>
      </c>
      <c r="AY518" s="209" t="s">
        <v>136</v>
      </c>
      <c r="BK518" s="211">
        <f>BK519</f>
        <v>0</v>
      </c>
    </row>
    <row r="519" spans="1:65" s="2" customFormat="1" ht="16.5" customHeight="1">
      <c r="A519" s="37"/>
      <c r="B519" s="38"/>
      <c r="C519" s="214" t="s">
        <v>949</v>
      </c>
      <c r="D519" s="214" t="s">
        <v>138</v>
      </c>
      <c r="E519" s="215" t="s">
        <v>950</v>
      </c>
      <c r="F519" s="216" t="s">
        <v>951</v>
      </c>
      <c r="G519" s="217" t="s">
        <v>952</v>
      </c>
      <c r="H519" s="218">
        <v>1</v>
      </c>
      <c r="I519" s="219"/>
      <c r="J519" s="220">
        <f>ROUND(I519*H519,0)</f>
        <v>0</v>
      </c>
      <c r="K519" s="221"/>
      <c r="L519" s="43"/>
      <c r="M519" s="222" t="s">
        <v>1</v>
      </c>
      <c r="N519" s="223" t="s">
        <v>42</v>
      </c>
      <c r="O519" s="90"/>
      <c r="P519" s="224">
        <f>O519*H519</f>
        <v>0</v>
      </c>
      <c r="Q519" s="224">
        <v>0</v>
      </c>
      <c r="R519" s="224">
        <f>Q519*H519</f>
        <v>0</v>
      </c>
      <c r="S519" s="224">
        <v>0</v>
      </c>
      <c r="T519" s="225">
        <f>S519*H519</f>
        <v>0</v>
      </c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R519" s="226" t="s">
        <v>232</v>
      </c>
      <c r="AT519" s="226" t="s">
        <v>138</v>
      </c>
      <c r="AU519" s="226" t="s">
        <v>86</v>
      </c>
      <c r="AY519" s="16" t="s">
        <v>136</v>
      </c>
      <c r="BE519" s="227">
        <f>IF(N519="základní",J519,0)</f>
        <v>0</v>
      </c>
      <c r="BF519" s="227">
        <f>IF(N519="snížená",J519,0)</f>
        <v>0</v>
      </c>
      <c r="BG519" s="227">
        <f>IF(N519="zákl. přenesená",J519,0)</f>
        <v>0</v>
      </c>
      <c r="BH519" s="227">
        <f>IF(N519="sníž. přenesená",J519,0)</f>
        <v>0</v>
      </c>
      <c r="BI519" s="227">
        <f>IF(N519="nulová",J519,0)</f>
        <v>0</v>
      </c>
      <c r="BJ519" s="16" t="s">
        <v>8</v>
      </c>
      <c r="BK519" s="227">
        <f>ROUND(I519*H519,0)</f>
        <v>0</v>
      </c>
      <c r="BL519" s="16" t="s">
        <v>232</v>
      </c>
      <c r="BM519" s="226" t="s">
        <v>953</v>
      </c>
    </row>
    <row r="520" spans="1:63" s="12" customFormat="1" ht="22.8" customHeight="1">
      <c r="A520" s="12"/>
      <c r="B520" s="198"/>
      <c r="C520" s="199"/>
      <c r="D520" s="200" t="s">
        <v>76</v>
      </c>
      <c r="E520" s="212" t="s">
        <v>954</v>
      </c>
      <c r="F520" s="212" t="s">
        <v>955</v>
      </c>
      <c r="G520" s="199"/>
      <c r="H520" s="199"/>
      <c r="I520" s="202"/>
      <c r="J520" s="213">
        <f>BK520</f>
        <v>0</v>
      </c>
      <c r="K520" s="199"/>
      <c r="L520" s="204"/>
      <c r="M520" s="205"/>
      <c r="N520" s="206"/>
      <c r="O520" s="206"/>
      <c r="P520" s="207">
        <f>SUM(P521:P529)</f>
        <v>0</v>
      </c>
      <c r="Q520" s="206"/>
      <c r="R520" s="207">
        <f>SUM(R521:R529)</f>
        <v>0</v>
      </c>
      <c r="S520" s="206"/>
      <c r="T520" s="208">
        <f>SUM(T521:T529)</f>
        <v>13.99552</v>
      </c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R520" s="209" t="s">
        <v>86</v>
      </c>
      <c r="AT520" s="210" t="s">
        <v>76</v>
      </c>
      <c r="AU520" s="210" t="s">
        <v>8</v>
      </c>
      <c r="AY520" s="209" t="s">
        <v>136</v>
      </c>
      <c r="BK520" s="211">
        <f>SUM(BK521:BK529)</f>
        <v>0</v>
      </c>
    </row>
    <row r="521" spans="1:65" s="2" customFormat="1" ht="24.15" customHeight="1">
      <c r="A521" s="37"/>
      <c r="B521" s="38"/>
      <c r="C521" s="214" t="s">
        <v>956</v>
      </c>
      <c r="D521" s="214" t="s">
        <v>138</v>
      </c>
      <c r="E521" s="215" t="s">
        <v>957</v>
      </c>
      <c r="F521" s="216" t="s">
        <v>958</v>
      </c>
      <c r="G521" s="217" t="s">
        <v>588</v>
      </c>
      <c r="H521" s="218">
        <v>982.94</v>
      </c>
      <c r="I521" s="219"/>
      <c r="J521" s="220">
        <f>ROUND(I521*H521,0)</f>
        <v>0</v>
      </c>
      <c r="K521" s="221"/>
      <c r="L521" s="43"/>
      <c r="M521" s="222" t="s">
        <v>1</v>
      </c>
      <c r="N521" s="223" t="s">
        <v>42</v>
      </c>
      <c r="O521" s="90"/>
      <c r="P521" s="224">
        <f>O521*H521</f>
        <v>0</v>
      </c>
      <c r="Q521" s="224">
        <v>0</v>
      </c>
      <c r="R521" s="224">
        <f>Q521*H521</f>
        <v>0</v>
      </c>
      <c r="S521" s="224">
        <v>0.008</v>
      </c>
      <c r="T521" s="225">
        <f>S521*H521</f>
        <v>7.86352</v>
      </c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R521" s="226" t="s">
        <v>232</v>
      </c>
      <c r="AT521" s="226" t="s">
        <v>138</v>
      </c>
      <c r="AU521" s="226" t="s">
        <v>86</v>
      </c>
      <c r="AY521" s="16" t="s">
        <v>136</v>
      </c>
      <c r="BE521" s="227">
        <f>IF(N521="základní",J521,0)</f>
        <v>0</v>
      </c>
      <c r="BF521" s="227">
        <f>IF(N521="snížená",J521,0)</f>
        <v>0</v>
      </c>
      <c r="BG521" s="227">
        <f>IF(N521="zákl. přenesená",J521,0)</f>
        <v>0</v>
      </c>
      <c r="BH521" s="227">
        <f>IF(N521="sníž. přenesená",J521,0)</f>
        <v>0</v>
      </c>
      <c r="BI521" s="227">
        <f>IF(N521="nulová",J521,0)</f>
        <v>0</v>
      </c>
      <c r="BJ521" s="16" t="s">
        <v>8</v>
      </c>
      <c r="BK521" s="227">
        <f>ROUND(I521*H521,0)</f>
        <v>0</v>
      </c>
      <c r="BL521" s="16" t="s">
        <v>232</v>
      </c>
      <c r="BM521" s="226" t="s">
        <v>959</v>
      </c>
    </row>
    <row r="522" spans="1:51" s="13" customFormat="1" ht="12">
      <c r="A522" s="13"/>
      <c r="B522" s="228"/>
      <c r="C522" s="229"/>
      <c r="D522" s="230" t="s">
        <v>144</v>
      </c>
      <c r="E522" s="231" t="s">
        <v>1</v>
      </c>
      <c r="F522" s="232" t="s">
        <v>960</v>
      </c>
      <c r="G522" s="229"/>
      <c r="H522" s="233">
        <v>344.96</v>
      </c>
      <c r="I522" s="234"/>
      <c r="J522" s="229"/>
      <c r="K522" s="229"/>
      <c r="L522" s="235"/>
      <c r="M522" s="236"/>
      <c r="N522" s="237"/>
      <c r="O522" s="237"/>
      <c r="P522" s="237"/>
      <c r="Q522" s="237"/>
      <c r="R522" s="237"/>
      <c r="S522" s="237"/>
      <c r="T522" s="238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39" t="s">
        <v>144</v>
      </c>
      <c r="AU522" s="239" t="s">
        <v>86</v>
      </c>
      <c r="AV522" s="13" t="s">
        <v>86</v>
      </c>
      <c r="AW522" s="13" t="s">
        <v>33</v>
      </c>
      <c r="AX522" s="13" t="s">
        <v>77</v>
      </c>
      <c r="AY522" s="239" t="s">
        <v>136</v>
      </c>
    </row>
    <row r="523" spans="1:51" s="13" customFormat="1" ht="12">
      <c r="A523" s="13"/>
      <c r="B523" s="228"/>
      <c r="C523" s="229"/>
      <c r="D523" s="230" t="s">
        <v>144</v>
      </c>
      <c r="E523" s="231" t="s">
        <v>1</v>
      </c>
      <c r="F523" s="232" t="s">
        <v>961</v>
      </c>
      <c r="G523" s="229"/>
      <c r="H523" s="233">
        <v>637.98</v>
      </c>
      <c r="I523" s="234"/>
      <c r="J523" s="229"/>
      <c r="K523" s="229"/>
      <c r="L523" s="235"/>
      <c r="M523" s="236"/>
      <c r="N523" s="237"/>
      <c r="O523" s="237"/>
      <c r="P523" s="237"/>
      <c r="Q523" s="237"/>
      <c r="R523" s="237"/>
      <c r="S523" s="237"/>
      <c r="T523" s="238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39" t="s">
        <v>144</v>
      </c>
      <c r="AU523" s="239" t="s">
        <v>86</v>
      </c>
      <c r="AV523" s="13" t="s">
        <v>86</v>
      </c>
      <c r="AW523" s="13" t="s">
        <v>33</v>
      </c>
      <c r="AX523" s="13" t="s">
        <v>77</v>
      </c>
      <c r="AY523" s="239" t="s">
        <v>136</v>
      </c>
    </row>
    <row r="524" spans="1:65" s="2" customFormat="1" ht="24.15" customHeight="1">
      <c r="A524" s="37"/>
      <c r="B524" s="38"/>
      <c r="C524" s="214" t="s">
        <v>962</v>
      </c>
      <c r="D524" s="214" t="s">
        <v>138</v>
      </c>
      <c r="E524" s="215" t="s">
        <v>963</v>
      </c>
      <c r="F524" s="216" t="s">
        <v>964</v>
      </c>
      <c r="G524" s="217" t="s">
        <v>141</v>
      </c>
      <c r="H524" s="218">
        <v>219</v>
      </c>
      <c r="I524" s="219"/>
      <c r="J524" s="220">
        <f>ROUND(I524*H524,0)</f>
        <v>0</v>
      </c>
      <c r="K524" s="221"/>
      <c r="L524" s="43"/>
      <c r="M524" s="222" t="s">
        <v>1</v>
      </c>
      <c r="N524" s="223" t="s">
        <v>42</v>
      </c>
      <c r="O524" s="90"/>
      <c r="P524" s="224">
        <f>O524*H524</f>
        <v>0</v>
      </c>
      <c r="Q524" s="224">
        <v>0</v>
      </c>
      <c r="R524" s="224">
        <f>Q524*H524</f>
        <v>0</v>
      </c>
      <c r="S524" s="224">
        <v>0.014</v>
      </c>
      <c r="T524" s="225">
        <f>S524*H524</f>
        <v>3.0660000000000003</v>
      </c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R524" s="226" t="s">
        <v>232</v>
      </c>
      <c r="AT524" s="226" t="s">
        <v>138</v>
      </c>
      <c r="AU524" s="226" t="s">
        <v>86</v>
      </c>
      <c r="AY524" s="16" t="s">
        <v>136</v>
      </c>
      <c r="BE524" s="227">
        <f>IF(N524="základní",J524,0)</f>
        <v>0</v>
      </c>
      <c r="BF524" s="227">
        <f>IF(N524="snížená",J524,0)</f>
        <v>0</v>
      </c>
      <c r="BG524" s="227">
        <f>IF(N524="zákl. přenesená",J524,0)</f>
        <v>0</v>
      </c>
      <c r="BH524" s="227">
        <f>IF(N524="sníž. přenesená",J524,0)</f>
        <v>0</v>
      </c>
      <c r="BI524" s="227">
        <f>IF(N524="nulová",J524,0)</f>
        <v>0</v>
      </c>
      <c r="BJ524" s="16" t="s">
        <v>8</v>
      </c>
      <c r="BK524" s="227">
        <f>ROUND(I524*H524,0)</f>
        <v>0</v>
      </c>
      <c r="BL524" s="16" t="s">
        <v>232</v>
      </c>
      <c r="BM524" s="226" t="s">
        <v>965</v>
      </c>
    </row>
    <row r="525" spans="1:51" s="13" customFormat="1" ht="12">
      <c r="A525" s="13"/>
      <c r="B525" s="228"/>
      <c r="C525" s="229"/>
      <c r="D525" s="230" t="s">
        <v>144</v>
      </c>
      <c r="E525" s="231" t="s">
        <v>1</v>
      </c>
      <c r="F525" s="232" t="s">
        <v>966</v>
      </c>
      <c r="G525" s="229"/>
      <c r="H525" s="233">
        <v>83.5</v>
      </c>
      <c r="I525" s="234"/>
      <c r="J525" s="229"/>
      <c r="K525" s="229"/>
      <c r="L525" s="235"/>
      <c r="M525" s="236"/>
      <c r="N525" s="237"/>
      <c r="O525" s="237"/>
      <c r="P525" s="237"/>
      <c r="Q525" s="237"/>
      <c r="R525" s="237"/>
      <c r="S525" s="237"/>
      <c r="T525" s="238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39" t="s">
        <v>144</v>
      </c>
      <c r="AU525" s="239" t="s">
        <v>86</v>
      </c>
      <c r="AV525" s="13" t="s">
        <v>86</v>
      </c>
      <c r="AW525" s="13" t="s">
        <v>33</v>
      </c>
      <c r="AX525" s="13" t="s">
        <v>77</v>
      </c>
      <c r="AY525" s="239" t="s">
        <v>136</v>
      </c>
    </row>
    <row r="526" spans="1:51" s="13" customFormat="1" ht="12">
      <c r="A526" s="13"/>
      <c r="B526" s="228"/>
      <c r="C526" s="229"/>
      <c r="D526" s="230" t="s">
        <v>144</v>
      </c>
      <c r="E526" s="231" t="s">
        <v>1</v>
      </c>
      <c r="F526" s="232" t="s">
        <v>824</v>
      </c>
      <c r="G526" s="229"/>
      <c r="H526" s="233">
        <v>135.5</v>
      </c>
      <c r="I526" s="234"/>
      <c r="J526" s="229"/>
      <c r="K526" s="229"/>
      <c r="L526" s="235"/>
      <c r="M526" s="236"/>
      <c r="N526" s="237"/>
      <c r="O526" s="237"/>
      <c r="P526" s="237"/>
      <c r="Q526" s="237"/>
      <c r="R526" s="237"/>
      <c r="S526" s="237"/>
      <c r="T526" s="238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39" t="s">
        <v>144</v>
      </c>
      <c r="AU526" s="239" t="s">
        <v>86</v>
      </c>
      <c r="AV526" s="13" t="s">
        <v>86</v>
      </c>
      <c r="AW526" s="13" t="s">
        <v>33</v>
      </c>
      <c r="AX526" s="13" t="s">
        <v>77</v>
      </c>
      <c r="AY526" s="239" t="s">
        <v>136</v>
      </c>
    </row>
    <row r="527" spans="1:65" s="2" customFormat="1" ht="24.15" customHeight="1">
      <c r="A527" s="37"/>
      <c r="B527" s="38"/>
      <c r="C527" s="214" t="s">
        <v>967</v>
      </c>
      <c r="D527" s="214" t="s">
        <v>138</v>
      </c>
      <c r="E527" s="215" t="s">
        <v>968</v>
      </c>
      <c r="F527" s="216" t="s">
        <v>969</v>
      </c>
      <c r="G527" s="217" t="s">
        <v>141</v>
      </c>
      <c r="H527" s="218">
        <v>219</v>
      </c>
      <c r="I527" s="219"/>
      <c r="J527" s="220">
        <f>ROUND(I527*H527,0)</f>
        <v>0</v>
      </c>
      <c r="K527" s="221"/>
      <c r="L527" s="43"/>
      <c r="M527" s="222" t="s">
        <v>1</v>
      </c>
      <c r="N527" s="223" t="s">
        <v>42</v>
      </c>
      <c r="O527" s="90"/>
      <c r="P527" s="224">
        <f>O527*H527</f>
        <v>0</v>
      </c>
      <c r="Q527" s="224">
        <v>0</v>
      </c>
      <c r="R527" s="224">
        <f>Q527*H527</f>
        <v>0</v>
      </c>
      <c r="S527" s="224">
        <v>0.014</v>
      </c>
      <c r="T527" s="225">
        <f>S527*H527</f>
        <v>3.0660000000000003</v>
      </c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R527" s="226" t="s">
        <v>232</v>
      </c>
      <c r="AT527" s="226" t="s">
        <v>138</v>
      </c>
      <c r="AU527" s="226" t="s">
        <v>86</v>
      </c>
      <c r="AY527" s="16" t="s">
        <v>136</v>
      </c>
      <c r="BE527" s="227">
        <f>IF(N527="základní",J527,0)</f>
        <v>0</v>
      </c>
      <c r="BF527" s="227">
        <f>IF(N527="snížená",J527,0)</f>
        <v>0</v>
      </c>
      <c r="BG527" s="227">
        <f>IF(N527="zákl. přenesená",J527,0)</f>
        <v>0</v>
      </c>
      <c r="BH527" s="227">
        <f>IF(N527="sníž. přenesená",J527,0)</f>
        <v>0</v>
      </c>
      <c r="BI527" s="227">
        <f>IF(N527="nulová",J527,0)</f>
        <v>0</v>
      </c>
      <c r="BJ527" s="16" t="s">
        <v>8</v>
      </c>
      <c r="BK527" s="227">
        <f>ROUND(I527*H527,0)</f>
        <v>0</v>
      </c>
      <c r="BL527" s="16" t="s">
        <v>232</v>
      </c>
      <c r="BM527" s="226" t="s">
        <v>970</v>
      </c>
    </row>
    <row r="528" spans="1:51" s="13" customFormat="1" ht="12">
      <c r="A528" s="13"/>
      <c r="B528" s="228"/>
      <c r="C528" s="229"/>
      <c r="D528" s="230" t="s">
        <v>144</v>
      </c>
      <c r="E528" s="231" t="s">
        <v>1</v>
      </c>
      <c r="F528" s="232" t="s">
        <v>966</v>
      </c>
      <c r="G528" s="229"/>
      <c r="H528" s="233">
        <v>83.5</v>
      </c>
      <c r="I528" s="234"/>
      <c r="J528" s="229"/>
      <c r="K528" s="229"/>
      <c r="L528" s="235"/>
      <c r="M528" s="236"/>
      <c r="N528" s="237"/>
      <c r="O528" s="237"/>
      <c r="P528" s="237"/>
      <c r="Q528" s="237"/>
      <c r="R528" s="237"/>
      <c r="S528" s="237"/>
      <c r="T528" s="238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39" t="s">
        <v>144</v>
      </c>
      <c r="AU528" s="239" t="s">
        <v>86</v>
      </c>
      <c r="AV528" s="13" t="s">
        <v>86</v>
      </c>
      <c r="AW528" s="13" t="s">
        <v>33</v>
      </c>
      <c r="AX528" s="13" t="s">
        <v>77</v>
      </c>
      <c r="AY528" s="239" t="s">
        <v>136</v>
      </c>
    </row>
    <row r="529" spans="1:51" s="13" customFormat="1" ht="12">
      <c r="A529" s="13"/>
      <c r="B529" s="228"/>
      <c r="C529" s="229"/>
      <c r="D529" s="230" t="s">
        <v>144</v>
      </c>
      <c r="E529" s="231" t="s">
        <v>1</v>
      </c>
      <c r="F529" s="232" t="s">
        <v>824</v>
      </c>
      <c r="G529" s="229"/>
      <c r="H529" s="233">
        <v>135.5</v>
      </c>
      <c r="I529" s="234"/>
      <c r="J529" s="229"/>
      <c r="K529" s="229"/>
      <c r="L529" s="235"/>
      <c r="M529" s="236"/>
      <c r="N529" s="237"/>
      <c r="O529" s="237"/>
      <c r="P529" s="237"/>
      <c r="Q529" s="237"/>
      <c r="R529" s="237"/>
      <c r="S529" s="237"/>
      <c r="T529" s="238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39" t="s">
        <v>144</v>
      </c>
      <c r="AU529" s="239" t="s">
        <v>86</v>
      </c>
      <c r="AV529" s="13" t="s">
        <v>86</v>
      </c>
      <c r="AW529" s="13" t="s">
        <v>33</v>
      </c>
      <c r="AX529" s="13" t="s">
        <v>77</v>
      </c>
      <c r="AY529" s="239" t="s">
        <v>136</v>
      </c>
    </row>
    <row r="530" spans="1:63" s="12" customFormat="1" ht="22.8" customHeight="1">
      <c r="A530" s="12"/>
      <c r="B530" s="198"/>
      <c r="C530" s="199"/>
      <c r="D530" s="200" t="s">
        <v>76</v>
      </c>
      <c r="E530" s="212" t="s">
        <v>971</v>
      </c>
      <c r="F530" s="212" t="s">
        <v>972</v>
      </c>
      <c r="G530" s="199"/>
      <c r="H530" s="199"/>
      <c r="I530" s="202"/>
      <c r="J530" s="213">
        <f>BK530</f>
        <v>0</v>
      </c>
      <c r="K530" s="199"/>
      <c r="L530" s="204"/>
      <c r="M530" s="205"/>
      <c r="N530" s="206"/>
      <c r="O530" s="206"/>
      <c r="P530" s="207">
        <f>SUM(P531:P537)</f>
        <v>0</v>
      </c>
      <c r="Q530" s="206"/>
      <c r="R530" s="207">
        <f>SUM(R531:R537)</f>
        <v>21.0751403</v>
      </c>
      <c r="S530" s="206"/>
      <c r="T530" s="208">
        <f>SUM(T531:T537)</f>
        <v>0</v>
      </c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R530" s="209" t="s">
        <v>86</v>
      </c>
      <c r="AT530" s="210" t="s">
        <v>76</v>
      </c>
      <c r="AU530" s="210" t="s">
        <v>8</v>
      </c>
      <c r="AY530" s="209" t="s">
        <v>136</v>
      </c>
      <c r="BK530" s="211">
        <f>SUM(BK531:BK537)</f>
        <v>0</v>
      </c>
    </row>
    <row r="531" spans="1:65" s="2" customFormat="1" ht="33" customHeight="1">
      <c r="A531" s="37"/>
      <c r="B531" s="38"/>
      <c r="C531" s="214" t="s">
        <v>973</v>
      </c>
      <c r="D531" s="214" t="s">
        <v>138</v>
      </c>
      <c r="E531" s="215" t="s">
        <v>974</v>
      </c>
      <c r="F531" s="216" t="s">
        <v>975</v>
      </c>
      <c r="G531" s="217" t="s">
        <v>141</v>
      </c>
      <c r="H531" s="218">
        <v>177.38</v>
      </c>
      <c r="I531" s="219"/>
      <c r="J531" s="220">
        <f>ROUND(I531*H531,0)</f>
        <v>0</v>
      </c>
      <c r="K531" s="221"/>
      <c r="L531" s="43"/>
      <c r="M531" s="222" t="s">
        <v>1</v>
      </c>
      <c r="N531" s="223" t="s">
        <v>42</v>
      </c>
      <c r="O531" s="90"/>
      <c r="P531" s="224">
        <f>O531*H531</f>
        <v>0</v>
      </c>
      <c r="Q531" s="224">
        <v>0.06875</v>
      </c>
      <c r="R531" s="224">
        <f>Q531*H531</f>
        <v>12.194875000000001</v>
      </c>
      <c r="S531" s="224">
        <v>0</v>
      </c>
      <c r="T531" s="225">
        <f>S531*H531</f>
        <v>0</v>
      </c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R531" s="226" t="s">
        <v>232</v>
      </c>
      <c r="AT531" s="226" t="s">
        <v>138</v>
      </c>
      <c r="AU531" s="226" t="s">
        <v>86</v>
      </c>
      <c r="AY531" s="16" t="s">
        <v>136</v>
      </c>
      <c r="BE531" s="227">
        <f>IF(N531="základní",J531,0)</f>
        <v>0</v>
      </c>
      <c r="BF531" s="227">
        <f>IF(N531="snížená",J531,0)</f>
        <v>0</v>
      </c>
      <c r="BG531" s="227">
        <f>IF(N531="zákl. přenesená",J531,0)</f>
        <v>0</v>
      </c>
      <c r="BH531" s="227">
        <f>IF(N531="sníž. přenesená",J531,0)</f>
        <v>0</v>
      </c>
      <c r="BI531" s="227">
        <f>IF(N531="nulová",J531,0)</f>
        <v>0</v>
      </c>
      <c r="BJ531" s="16" t="s">
        <v>8</v>
      </c>
      <c r="BK531" s="227">
        <f>ROUND(I531*H531,0)</f>
        <v>0</v>
      </c>
      <c r="BL531" s="16" t="s">
        <v>232</v>
      </c>
      <c r="BM531" s="226" t="s">
        <v>976</v>
      </c>
    </row>
    <row r="532" spans="1:51" s="13" customFormat="1" ht="12">
      <c r="A532" s="13"/>
      <c r="B532" s="228"/>
      <c r="C532" s="229"/>
      <c r="D532" s="230" t="s">
        <v>144</v>
      </c>
      <c r="E532" s="231" t="s">
        <v>1</v>
      </c>
      <c r="F532" s="232" t="s">
        <v>977</v>
      </c>
      <c r="G532" s="229"/>
      <c r="H532" s="233">
        <v>177.38</v>
      </c>
      <c r="I532" s="234"/>
      <c r="J532" s="229"/>
      <c r="K532" s="229"/>
      <c r="L532" s="235"/>
      <c r="M532" s="236"/>
      <c r="N532" s="237"/>
      <c r="O532" s="237"/>
      <c r="P532" s="237"/>
      <c r="Q532" s="237"/>
      <c r="R532" s="237"/>
      <c r="S532" s="237"/>
      <c r="T532" s="238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39" t="s">
        <v>144</v>
      </c>
      <c r="AU532" s="239" t="s">
        <v>86</v>
      </c>
      <c r="AV532" s="13" t="s">
        <v>86</v>
      </c>
      <c r="AW532" s="13" t="s">
        <v>33</v>
      </c>
      <c r="AX532" s="13" t="s">
        <v>77</v>
      </c>
      <c r="AY532" s="239" t="s">
        <v>136</v>
      </c>
    </row>
    <row r="533" spans="1:65" s="2" customFormat="1" ht="33" customHeight="1">
      <c r="A533" s="37"/>
      <c r="B533" s="38"/>
      <c r="C533" s="214" t="s">
        <v>978</v>
      </c>
      <c r="D533" s="214" t="s">
        <v>138</v>
      </c>
      <c r="E533" s="215" t="s">
        <v>979</v>
      </c>
      <c r="F533" s="216" t="s">
        <v>980</v>
      </c>
      <c r="G533" s="217" t="s">
        <v>141</v>
      </c>
      <c r="H533" s="218">
        <v>134.829</v>
      </c>
      <c r="I533" s="219"/>
      <c r="J533" s="220">
        <f>ROUND(I533*H533,0)</f>
        <v>0</v>
      </c>
      <c r="K533" s="221"/>
      <c r="L533" s="43"/>
      <c r="M533" s="222" t="s">
        <v>1</v>
      </c>
      <c r="N533" s="223" t="s">
        <v>42</v>
      </c>
      <c r="O533" s="90"/>
      <c r="P533" s="224">
        <f>O533*H533</f>
        <v>0</v>
      </c>
      <c r="Q533" s="224">
        <v>0.0657</v>
      </c>
      <c r="R533" s="224">
        <f>Q533*H533</f>
        <v>8.8582653</v>
      </c>
      <c r="S533" s="224">
        <v>0</v>
      </c>
      <c r="T533" s="225">
        <f>S533*H533</f>
        <v>0</v>
      </c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R533" s="226" t="s">
        <v>232</v>
      </c>
      <c r="AT533" s="226" t="s">
        <v>138</v>
      </c>
      <c r="AU533" s="226" t="s">
        <v>86</v>
      </c>
      <c r="AY533" s="16" t="s">
        <v>136</v>
      </c>
      <c r="BE533" s="227">
        <f>IF(N533="základní",J533,0)</f>
        <v>0</v>
      </c>
      <c r="BF533" s="227">
        <f>IF(N533="snížená",J533,0)</f>
        <v>0</v>
      </c>
      <c r="BG533" s="227">
        <f>IF(N533="zákl. přenesená",J533,0)</f>
        <v>0</v>
      </c>
      <c r="BH533" s="227">
        <f>IF(N533="sníž. přenesená",J533,0)</f>
        <v>0</v>
      </c>
      <c r="BI533" s="227">
        <f>IF(N533="nulová",J533,0)</f>
        <v>0</v>
      </c>
      <c r="BJ533" s="16" t="s">
        <v>8</v>
      </c>
      <c r="BK533" s="227">
        <f>ROUND(I533*H533,0)</f>
        <v>0</v>
      </c>
      <c r="BL533" s="16" t="s">
        <v>232</v>
      </c>
      <c r="BM533" s="226" t="s">
        <v>981</v>
      </c>
    </row>
    <row r="534" spans="1:51" s="13" customFormat="1" ht="12">
      <c r="A534" s="13"/>
      <c r="B534" s="228"/>
      <c r="C534" s="229"/>
      <c r="D534" s="230" t="s">
        <v>144</v>
      </c>
      <c r="E534" s="231" t="s">
        <v>1</v>
      </c>
      <c r="F534" s="232" t="s">
        <v>982</v>
      </c>
      <c r="G534" s="229"/>
      <c r="H534" s="233">
        <v>134.829</v>
      </c>
      <c r="I534" s="234"/>
      <c r="J534" s="229"/>
      <c r="K534" s="229"/>
      <c r="L534" s="235"/>
      <c r="M534" s="236"/>
      <c r="N534" s="237"/>
      <c r="O534" s="237"/>
      <c r="P534" s="237"/>
      <c r="Q534" s="237"/>
      <c r="R534" s="237"/>
      <c r="S534" s="237"/>
      <c r="T534" s="238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39" t="s">
        <v>144</v>
      </c>
      <c r="AU534" s="239" t="s">
        <v>86</v>
      </c>
      <c r="AV534" s="13" t="s">
        <v>86</v>
      </c>
      <c r="AW534" s="13" t="s">
        <v>33</v>
      </c>
      <c r="AX534" s="13" t="s">
        <v>77</v>
      </c>
      <c r="AY534" s="239" t="s">
        <v>136</v>
      </c>
    </row>
    <row r="535" spans="1:65" s="2" customFormat="1" ht="16.5" customHeight="1">
      <c r="A535" s="37"/>
      <c r="B535" s="38"/>
      <c r="C535" s="214" t="s">
        <v>983</v>
      </c>
      <c r="D535" s="214" t="s">
        <v>138</v>
      </c>
      <c r="E535" s="215" t="s">
        <v>984</v>
      </c>
      <c r="F535" s="216" t="s">
        <v>985</v>
      </c>
      <c r="G535" s="217" t="s">
        <v>521</v>
      </c>
      <c r="H535" s="218">
        <v>4</v>
      </c>
      <c r="I535" s="219"/>
      <c r="J535" s="220">
        <f>ROUND(I535*H535,0)</f>
        <v>0</v>
      </c>
      <c r="K535" s="221"/>
      <c r="L535" s="43"/>
      <c r="M535" s="222" t="s">
        <v>1</v>
      </c>
      <c r="N535" s="223" t="s">
        <v>42</v>
      </c>
      <c r="O535" s="90"/>
      <c r="P535" s="224">
        <f>O535*H535</f>
        <v>0</v>
      </c>
      <c r="Q535" s="224">
        <v>0.00022</v>
      </c>
      <c r="R535" s="224">
        <f>Q535*H535</f>
        <v>0.00088</v>
      </c>
      <c r="S535" s="224">
        <v>0</v>
      </c>
      <c r="T535" s="225">
        <f>S535*H535</f>
        <v>0</v>
      </c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R535" s="226" t="s">
        <v>232</v>
      </c>
      <c r="AT535" s="226" t="s">
        <v>138</v>
      </c>
      <c r="AU535" s="226" t="s">
        <v>86</v>
      </c>
      <c r="AY535" s="16" t="s">
        <v>136</v>
      </c>
      <c r="BE535" s="227">
        <f>IF(N535="základní",J535,0)</f>
        <v>0</v>
      </c>
      <c r="BF535" s="227">
        <f>IF(N535="snížená",J535,0)</f>
        <v>0</v>
      </c>
      <c r="BG535" s="227">
        <f>IF(N535="zákl. přenesená",J535,0)</f>
        <v>0</v>
      </c>
      <c r="BH535" s="227">
        <f>IF(N535="sníž. přenesená",J535,0)</f>
        <v>0</v>
      </c>
      <c r="BI535" s="227">
        <f>IF(N535="nulová",J535,0)</f>
        <v>0</v>
      </c>
      <c r="BJ535" s="16" t="s">
        <v>8</v>
      </c>
      <c r="BK535" s="227">
        <f>ROUND(I535*H535,0)</f>
        <v>0</v>
      </c>
      <c r="BL535" s="16" t="s">
        <v>232</v>
      </c>
      <c r="BM535" s="226" t="s">
        <v>986</v>
      </c>
    </row>
    <row r="536" spans="1:65" s="2" customFormat="1" ht="21.75" customHeight="1">
      <c r="A536" s="37"/>
      <c r="B536" s="38"/>
      <c r="C536" s="214" t="s">
        <v>987</v>
      </c>
      <c r="D536" s="214" t="s">
        <v>138</v>
      </c>
      <c r="E536" s="215" t="s">
        <v>988</v>
      </c>
      <c r="F536" s="216" t="s">
        <v>989</v>
      </c>
      <c r="G536" s="217" t="s">
        <v>521</v>
      </c>
      <c r="H536" s="218">
        <v>4</v>
      </c>
      <c r="I536" s="219"/>
      <c r="J536" s="220">
        <f>ROUND(I536*H536,0)</f>
        <v>0</v>
      </c>
      <c r="K536" s="221"/>
      <c r="L536" s="43"/>
      <c r="M536" s="222" t="s">
        <v>1</v>
      </c>
      <c r="N536" s="223" t="s">
        <v>42</v>
      </c>
      <c r="O536" s="90"/>
      <c r="P536" s="224">
        <f>O536*H536</f>
        <v>0</v>
      </c>
      <c r="Q536" s="224">
        <v>0.00528</v>
      </c>
      <c r="R536" s="224">
        <f>Q536*H536</f>
        <v>0.02112</v>
      </c>
      <c r="S536" s="224">
        <v>0</v>
      </c>
      <c r="T536" s="225">
        <f>S536*H536</f>
        <v>0</v>
      </c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R536" s="226" t="s">
        <v>232</v>
      </c>
      <c r="AT536" s="226" t="s">
        <v>138</v>
      </c>
      <c r="AU536" s="226" t="s">
        <v>86</v>
      </c>
      <c r="AY536" s="16" t="s">
        <v>136</v>
      </c>
      <c r="BE536" s="227">
        <f>IF(N536="základní",J536,0)</f>
        <v>0</v>
      </c>
      <c r="BF536" s="227">
        <f>IF(N536="snížená",J536,0)</f>
        <v>0</v>
      </c>
      <c r="BG536" s="227">
        <f>IF(N536="zákl. přenesená",J536,0)</f>
        <v>0</v>
      </c>
      <c r="BH536" s="227">
        <f>IF(N536="sníž. přenesená",J536,0)</f>
        <v>0</v>
      </c>
      <c r="BI536" s="227">
        <f>IF(N536="nulová",J536,0)</f>
        <v>0</v>
      </c>
      <c r="BJ536" s="16" t="s">
        <v>8</v>
      </c>
      <c r="BK536" s="227">
        <f>ROUND(I536*H536,0)</f>
        <v>0</v>
      </c>
      <c r="BL536" s="16" t="s">
        <v>232</v>
      </c>
      <c r="BM536" s="226" t="s">
        <v>990</v>
      </c>
    </row>
    <row r="537" spans="1:65" s="2" customFormat="1" ht="24.15" customHeight="1">
      <c r="A537" s="37"/>
      <c r="B537" s="38"/>
      <c r="C537" s="214" t="s">
        <v>991</v>
      </c>
      <c r="D537" s="214" t="s">
        <v>138</v>
      </c>
      <c r="E537" s="215" t="s">
        <v>992</v>
      </c>
      <c r="F537" s="216" t="s">
        <v>993</v>
      </c>
      <c r="G537" s="217" t="s">
        <v>210</v>
      </c>
      <c r="H537" s="218">
        <v>21.075</v>
      </c>
      <c r="I537" s="219"/>
      <c r="J537" s="220">
        <f>ROUND(I537*H537,0)</f>
        <v>0</v>
      </c>
      <c r="K537" s="221"/>
      <c r="L537" s="43"/>
      <c r="M537" s="222" t="s">
        <v>1</v>
      </c>
      <c r="N537" s="223" t="s">
        <v>42</v>
      </c>
      <c r="O537" s="90"/>
      <c r="P537" s="224">
        <f>O537*H537</f>
        <v>0</v>
      </c>
      <c r="Q537" s="224">
        <v>0</v>
      </c>
      <c r="R537" s="224">
        <f>Q537*H537</f>
        <v>0</v>
      </c>
      <c r="S537" s="224">
        <v>0</v>
      </c>
      <c r="T537" s="225">
        <f>S537*H537</f>
        <v>0</v>
      </c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R537" s="226" t="s">
        <v>232</v>
      </c>
      <c r="AT537" s="226" t="s">
        <v>138</v>
      </c>
      <c r="AU537" s="226" t="s">
        <v>86</v>
      </c>
      <c r="AY537" s="16" t="s">
        <v>136</v>
      </c>
      <c r="BE537" s="227">
        <f>IF(N537="základní",J537,0)</f>
        <v>0</v>
      </c>
      <c r="BF537" s="227">
        <f>IF(N537="snížená",J537,0)</f>
        <v>0</v>
      </c>
      <c r="BG537" s="227">
        <f>IF(N537="zákl. přenesená",J537,0)</f>
        <v>0</v>
      </c>
      <c r="BH537" s="227">
        <f>IF(N537="sníž. přenesená",J537,0)</f>
        <v>0</v>
      </c>
      <c r="BI537" s="227">
        <f>IF(N537="nulová",J537,0)</f>
        <v>0</v>
      </c>
      <c r="BJ537" s="16" t="s">
        <v>8</v>
      </c>
      <c r="BK537" s="227">
        <f>ROUND(I537*H537,0)</f>
        <v>0</v>
      </c>
      <c r="BL537" s="16" t="s">
        <v>232</v>
      </c>
      <c r="BM537" s="226" t="s">
        <v>994</v>
      </c>
    </row>
    <row r="538" spans="1:63" s="12" customFormat="1" ht="22.8" customHeight="1">
      <c r="A538" s="12"/>
      <c r="B538" s="198"/>
      <c r="C538" s="199"/>
      <c r="D538" s="200" t="s">
        <v>76</v>
      </c>
      <c r="E538" s="212" t="s">
        <v>995</v>
      </c>
      <c r="F538" s="212" t="s">
        <v>996</v>
      </c>
      <c r="G538" s="199"/>
      <c r="H538" s="199"/>
      <c r="I538" s="202"/>
      <c r="J538" s="213">
        <f>BK538</f>
        <v>0</v>
      </c>
      <c r="K538" s="199"/>
      <c r="L538" s="204"/>
      <c r="M538" s="205"/>
      <c r="N538" s="206"/>
      <c r="O538" s="206"/>
      <c r="P538" s="207">
        <f>SUM(P539:P581)</f>
        <v>0</v>
      </c>
      <c r="Q538" s="206"/>
      <c r="R538" s="207">
        <f>SUM(R539:R581)</f>
        <v>1.65588295</v>
      </c>
      <c r="S538" s="206"/>
      <c r="T538" s="208">
        <f>SUM(T539:T581)</f>
        <v>0.5032741</v>
      </c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R538" s="209" t="s">
        <v>86</v>
      </c>
      <c r="AT538" s="210" t="s">
        <v>76</v>
      </c>
      <c r="AU538" s="210" t="s">
        <v>8</v>
      </c>
      <c r="AY538" s="209" t="s">
        <v>136</v>
      </c>
      <c r="BK538" s="211">
        <f>SUM(BK539:BK581)</f>
        <v>0</v>
      </c>
    </row>
    <row r="539" spans="1:65" s="2" customFormat="1" ht="21.75" customHeight="1">
      <c r="A539" s="37"/>
      <c r="B539" s="38"/>
      <c r="C539" s="214" t="s">
        <v>997</v>
      </c>
      <c r="D539" s="214" t="s">
        <v>138</v>
      </c>
      <c r="E539" s="215" t="s">
        <v>998</v>
      </c>
      <c r="F539" s="216" t="s">
        <v>999</v>
      </c>
      <c r="G539" s="217" t="s">
        <v>588</v>
      </c>
      <c r="H539" s="218">
        <v>91.54</v>
      </c>
      <c r="I539" s="219"/>
      <c r="J539" s="220">
        <f>ROUND(I539*H539,0)</f>
        <v>0</v>
      </c>
      <c r="K539" s="221"/>
      <c r="L539" s="43"/>
      <c r="M539" s="222" t="s">
        <v>1</v>
      </c>
      <c r="N539" s="223" t="s">
        <v>42</v>
      </c>
      <c r="O539" s="90"/>
      <c r="P539" s="224">
        <f>O539*H539</f>
        <v>0</v>
      </c>
      <c r="Q539" s="224">
        <v>0</v>
      </c>
      <c r="R539" s="224">
        <f>Q539*H539</f>
        <v>0</v>
      </c>
      <c r="S539" s="224">
        <v>0.00177</v>
      </c>
      <c r="T539" s="225">
        <f>S539*H539</f>
        <v>0.16202580000000003</v>
      </c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R539" s="226" t="s">
        <v>232</v>
      </c>
      <c r="AT539" s="226" t="s">
        <v>138</v>
      </c>
      <c r="AU539" s="226" t="s">
        <v>86</v>
      </c>
      <c r="AY539" s="16" t="s">
        <v>136</v>
      </c>
      <c r="BE539" s="227">
        <f>IF(N539="základní",J539,0)</f>
        <v>0</v>
      </c>
      <c r="BF539" s="227">
        <f>IF(N539="snížená",J539,0)</f>
        <v>0</v>
      </c>
      <c r="BG539" s="227">
        <f>IF(N539="zákl. přenesená",J539,0)</f>
        <v>0</v>
      </c>
      <c r="BH539" s="227">
        <f>IF(N539="sníž. přenesená",J539,0)</f>
        <v>0</v>
      </c>
      <c r="BI539" s="227">
        <f>IF(N539="nulová",J539,0)</f>
        <v>0</v>
      </c>
      <c r="BJ539" s="16" t="s">
        <v>8</v>
      </c>
      <c r="BK539" s="227">
        <f>ROUND(I539*H539,0)</f>
        <v>0</v>
      </c>
      <c r="BL539" s="16" t="s">
        <v>232</v>
      </c>
      <c r="BM539" s="226" t="s">
        <v>1000</v>
      </c>
    </row>
    <row r="540" spans="1:51" s="13" customFormat="1" ht="12">
      <c r="A540" s="13"/>
      <c r="B540" s="228"/>
      <c r="C540" s="229"/>
      <c r="D540" s="230" t="s">
        <v>144</v>
      </c>
      <c r="E540" s="231" t="s">
        <v>1</v>
      </c>
      <c r="F540" s="232" t="s">
        <v>1001</v>
      </c>
      <c r="G540" s="229"/>
      <c r="H540" s="233">
        <v>91.54</v>
      </c>
      <c r="I540" s="234"/>
      <c r="J540" s="229"/>
      <c r="K540" s="229"/>
      <c r="L540" s="235"/>
      <c r="M540" s="236"/>
      <c r="N540" s="237"/>
      <c r="O540" s="237"/>
      <c r="P540" s="237"/>
      <c r="Q540" s="237"/>
      <c r="R540" s="237"/>
      <c r="S540" s="237"/>
      <c r="T540" s="238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39" t="s">
        <v>144</v>
      </c>
      <c r="AU540" s="239" t="s">
        <v>86</v>
      </c>
      <c r="AV540" s="13" t="s">
        <v>86</v>
      </c>
      <c r="AW540" s="13" t="s">
        <v>33</v>
      </c>
      <c r="AX540" s="13" t="s">
        <v>77</v>
      </c>
      <c r="AY540" s="239" t="s">
        <v>136</v>
      </c>
    </row>
    <row r="541" spans="1:65" s="2" customFormat="1" ht="16.5" customHeight="1">
      <c r="A541" s="37"/>
      <c r="B541" s="38"/>
      <c r="C541" s="214" t="s">
        <v>1002</v>
      </c>
      <c r="D541" s="214" t="s">
        <v>138</v>
      </c>
      <c r="E541" s="215" t="s">
        <v>1003</v>
      </c>
      <c r="F541" s="216" t="s">
        <v>1004</v>
      </c>
      <c r="G541" s="217" t="s">
        <v>588</v>
      </c>
      <c r="H541" s="218">
        <v>25.49</v>
      </c>
      <c r="I541" s="219"/>
      <c r="J541" s="220">
        <f>ROUND(I541*H541,0)</f>
        <v>0</v>
      </c>
      <c r="K541" s="221"/>
      <c r="L541" s="43"/>
      <c r="M541" s="222" t="s">
        <v>1</v>
      </c>
      <c r="N541" s="223" t="s">
        <v>42</v>
      </c>
      <c r="O541" s="90"/>
      <c r="P541" s="224">
        <f>O541*H541</f>
        <v>0</v>
      </c>
      <c r="Q541" s="224">
        <v>0</v>
      </c>
      <c r="R541" s="224">
        <f>Q541*H541</f>
        <v>0</v>
      </c>
      <c r="S541" s="224">
        <v>0.00167</v>
      </c>
      <c r="T541" s="225">
        <f>S541*H541</f>
        <v>0.042568299999999996</v>
      </c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R541" s="226" t="s">
        <v>232</v>
      </c>
      <c r="AT541" s="226" t="s">
        <v>138</v>
      </c>
      <c r="AU541" s="226" t="s">
        <v>86</v>
      </c>
      <c r="AY541" s="16" t="s">
        <v>136</v>
      </c>
      <c r="BE541" s="227">
        <f>IF(N541="základní",J541,0)</f>
        <v>0</v>
      </c>
      <c r="BF541" s="227">
        <f>IF(N541="snížená",J541,0)</f>
        <v>0</v>
      </c>
      <c r="BG541" s="227">
        <f>IF(N541="zákl. přenesená",J541,0)</f>
        <v>0</v>
      </c>
      <c r="BH541" s="227">
        <f>IF(N541="sníž. přenesená",J541,0)</f>
        <v>0</v>
      </c>
      <c r="BI541" s="227">
        <f>IF(N541="nulová",J541,0)</f>
        <v>0</v>
      </c>
      <c r="BJ541" s="16" t="s">
        <v>8</v>
      </c>
      <c r="BK541" s="227">
        <f>ROUND(I541*H541,0)</f>
        <v>0</v>
      </c>
      <c r="BL541" s="16" t="s">
        <v>232</v>
      </c>
      <c r="BM541" s="226" t="s">
        <v>1005</v>
      </c>
    </row>
    <row r="542" spans="1:51" s="13" customFormat="1" ht="12">
      <c r="A542" s="13"/>
      <c r="B542" s="228"/>
      <c r="C542" s="229"/>
      <c r="D542" s="230" t="s">
        <v>144</v>
      </c>
      <c r="E542" s="231" t="s">
        <v>1</v>
      </c>
      <c r="F542" s="232" t="s">
        <v>1006</v>
      </c>
      <c r="G542" s="229"/>
      <c r="H542" s="233">
        <v>25.49</v>
      </c>
      <c r="I542" s="234"/>
      <c r="J542" s="229"/>
      <c r="K542" s="229"/>
      <c r="L542" s="235"/>
      <c r="M542" s="236"/>
      <c r="N542" s="237"/>
      <c r="O542" s="237"/>
      <c r="P542" s="237"/>
      <c r="Q542" s="237"/>
      <c r="R542" s="237"/>
      <c r="S542" s="237"/>
      <c r="T542" s="238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39" t="s">
        <v>144</v>
      </c>
      <c r="AU542" s="239" t="s">
        <v>86</v>
      </c>
      <c r="AV542" s="13" t="s">
        <v>86</v>
      </c>
      <c r="AW542" s="13" t="s">
        <v>33</v>
      </c>
      <c r="AX542" s="13" t="s">
        <v>77</v>
      </c>
      <c r="AY542" s="239" t="s">
        <v>136</v>
      </c>
    </row>
    <row r="543" spans="1:65" s="2" customFormat="1" ht="16.5" customHeight="1">
      <c r="A543" s="37"/>
      <c r="B543" s="38"/>
      <c r="C543" s="214" t="s">
        <v>1007</v>
      </c>
      <c r="D543" s="214" t="s">
        <v>138</v>
      </c>
      <c r="E543" s="215" t="s">
        <v>1008</v>
      </c>
      <c r="F543" s="216" t="s">
        <v>1009</v>
      </c>
      <c r="G543" s="217" t="s">
        <v>588</v>
      </c>
      <c r="H543" s="218">
        <v>91.54</v>
      </c>
      <c r="I543" s="219"/>
      <c r="J543" s="220">
        <f>ROUND(I543*H543,0)</f>
        <v>0</v>
      </c>
      <c r="K543" s="221"/>
      <c r="L543" s="43"/>
      <c r="M543" s="222" t="s">
        <v>1</v>
      </c>
      <c r="N543" s="223" t="s">
        <v>42</v>
      </c>
      <c r="O543" s="90"/>
      <c r="P543" s="224">
        <f>O543*H543</f>
        <v>0</v>
      </c>
      <c r="Q543" s="224">
        <v>0</v>
      </c>
      <c r="R543" s="224">
        <f>Q543*H543</f>
        <v>0</v>
      </c>
      <c r="S543" s="224">
        <v>0.0026</v>
      </c>
      <c r="T543" s="225">
        <f>S543*H543</f>
        <v>0.238004</v>
      </c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R543" s="226" t="s">
        <v>232</v>
      </c>
      <c r="AT543" s="226" t="s">
        <v>138</v>
      </c>
      <c r="AU543" s="226" t="s">
        <v>86</v>
      </c>
      <c r="AY543" s="16" t="s">
        <v>136</v>
      </c>
      <c r="BE543" s="227">
        <f>IF(N543="základní",J543,0)</f>
        <v>0</v>
      </c>
      <c r="BF543" s="227">
        <f>IF(N543="snížená",J543,0)</f>
        <v>0</v>
      </c>
      <c r="BG543" s="227">
        <f>IF(N543="zákl. přenesená",J543,0)</f>
        <v>0</v>
      </c>
      <c r="BH543" s="227">
        <f>IF(N543="sníž. přenesená",J543,0)</f>
        <v>0</v>
      </c>
      <c r="BI543" s="227">
        <f>IF(N543="nulová",J543,0)</f>
        <v>0</v>
      </c>
      <c r="BJ543" s="16" t="s">
        <v>8</v>
      </c>
      <c r="BK543" s="227">
        <f>ROUND(I543*H543,0)</f>
        <v>0</v>
      </c>
      <c r="BL543" s="16" t="s">
        <v>232</v>
      </c>
      <c r="BM543" s="226" t="s">
        <v>1010</v>
      </c>
    </row>
    <row r="544" spans="1:65" s="2" customFormat="1" ht="16.5" customHeight="1">
      <c r="A544" s="37"/>
      <c r="B544" s="38"/>
      <c r="C544" s="214" t="s">
        <v>1011</v>
      </c>
      <c r="D544" s="214" t="s">
        <v>138</v>
      </c>
      <c r="E544" s="215" t="s">
        <v>1012</v>
      </c>
      <c r="F544" s="216" t="s">
        <v>1013</v>
      </c>
      <c r="G544" s="217" t="s">
        <v>588</v>
      </c>
      <c r="H544" s="218">
        <v>15.4</v>
      </c>
      <c r="I544" s="219"/>
      <c r="J544" s="220">
        <f>ROUND(I544*H544,0)</f>
        <v>0</v>
      </c>
      <c r="K544" s="221"/>
      <c r="L544" s="43"/>
      <c r="M544" s="222" t="s">
        <v>1</v>
      </c>
      <c r="N544" s="223" t="s">
        <v>42</v>
      </c>
      <c r="O544" s="90"/>
      <c r="P544" s="224">
        <f>O544*H544</f>
        <v>0</v>
      </c>
      <c r="Q544" s="224">
        <v>0</v>
      </c>
      <c r="R544" s="224">
        <f>Q544*H544</f>
        <v>0</v>
      </c>
      <c r="S544" s="224">
        <v>0.00394</v>
      </c>
      <c r="T544" s="225">
        <f>S544*H544</f>
        <v>0.060676</v>
      </c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R544" s="226" t="s">
        <v>232</v>
      </c>
      <c r="AT544" s="226" t="s">
        <v>138</v>
      </c>
      <c r="AU544" s="226" t="s">
        <v>86</v>
      </c>
      <c r="AY544" s="16" t="s">
        <v>136</v>
      </c>
      <c r="BE544" s="227">
        <f>IF(N544="základní",J544,0)</f>
        <v>0</v>
      </c>
      <c r="BF544" s="227">
        <f>IF(N544="snížená",J544,0)</f>
        <v>0</v>
      </c>
      <c r="BG544" s="227">
        <f>IF(N544="zákl. přenesená",J544,0)</f>
        <v>0</v>
      </c>
      <c r="BH544" s="227">
        <f>IF(N544="sníž. přenesená",J544,0)</f>
        <v>0</v>
      </c>
      <c r="BI544" s="227">
        <f>IF(N544="nulová",J544,0)</f>
        <v>0</v>
      </c>
      <c r="BJ544" s="16" t="s">
        <v>8</v>
      </c>
      <c r="BK544" s="227">
        <f>ROUND(I544*H544,0)</f>
        <v>0</v>
      </c>
      <c r="BL544" s="16" t="s">
        <v>232</v>
      </c>
      <c r="BM544" s="226" t="s">
        <v>1014</v>
      </c>
    </row>
    <row r="545" spans="1:51" s="13" customFormat="1" ht="12">
      <c r="A545" s="13"/>
      <c r="B545" s="228"/>
      <c r="C545" s="229"/>
      <c r="D545" s="230" t="s">
        <v>144</v>
      </c>
      <c r="E545" s="231" t="s">
        <v>1</v>
      </c>
      <c r="F545" s="232" t="s">
        <v>1015</v>
      </c>
      <c r="G545" s="229"/>
      <c r="H545" s="233">
        <v>15.4</v>
      </c>
      <c r="I545" s="234"/>
      <c r="J545" s="229"/>
      <c r="K545" s="229"/>
      <c r="L545" s="235"/>
      <c r="M545" s="236"/>
      <c r="N545" s="237"/>
      <c r="O545" s="237"/>
      <c r="P545" s="237"/>
      <c r="Q545" s="237"/>
      <c r="R545" s="237"/>
      <c r="S545" s="237"/>
      <c r="T545" s="238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39" t="s">
        <v>144</v>
      </c>
      <c r="AU545" s="239" t="s">
        <v>86</v>
      </c>
      <c r="AV545" s="13" t="s">
        <v>86</v>
      </c>
      <c r="AW545" s="13" t="s">
        <v>33</v>
      </c>
      <c r="AX545" s="13" t="s">
        <v>77</v>
      </c>
      <c r="AY545" s="239" t="s">
        <v>136</v>
      </c>
    </row>
    <row r="546" spans="1:65" s="2" customFormat="1" ht="24.15" customHeight="1">
      <c r="A546" s="37"/>
      <c r="B546" s="38"/>
      <c r="C546" s="214" t="s">
        <v>1016</v>
      </c>
      <c r="D546" s="214" t="s">
        <v>138</v>
      </c>
      <c r="E546" s="215" t="s">
        <v>1017</v>
      </c>
      <c r="F546" s="216" t="s">
        <v>1018</v>
      </c>
      <c r="G546" s="217" t="s">
        <v>588</v>
      </c>
      <c r="H546" s="218">
        <v>81.04</v>
      </c>
      <c r="I546" s="219"/>
      <c r="J546" s="220">
        <f>ROUND(I546*H546,0)</f>
        <v>0</v>
      </c>
      <c r="K546" s="221"/>
      <c r="L546" s="43"/>
      <c r="M546" s="222" t="s">
        <v>1</v>
      </c>
      <c r="N546" s="223" t="s">
        <v>42</v>
      </c>
      <c r="O546" s="90"/>
      <c r="P546" s="224">
        <f>O546*H546</f>
        <v>0</v>
      </c>
      <c r="Q546" s="224">
        <v>0.00131</v>
      </c>
      <c r="R546" s="224">
        <f>Q546*H546</f>
        <v>0.1061624</v>
      </c>
      <c r="S546" s="224">
        <v>0</v>
      </c>
      <c r="T546" s="225">
        <f>S546*H546</f>
        <v>0</v>
      </c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R546" s="226" t="s">
        <v>232</v>
      </c>
      <c r="AT546" s="226" t="s">
        <v>138</v>
      </c>
      <c r="AU546" s="226" t="s">
        <v>86</v>
      </c>
      <c r="AY546" s="16" t="s">
        <v>136</v>
      </c>
      <c r="BE546" s="227">
        <f>IF(N546="základní",J546,0)</f>
        <v>0</v>
      </c>
      <c r="BF546" s="227">
        <f>IF(N546="snížená",J546,0)</f>
        <v>0</v>
      </c>
      <c r="BG546" s="227">
        <f>IF(N546="zákl. přenesená",J546,0)</f>
        <v>0</v>
      </c>
      <c r="BH546" s="227">
        <f>IF(N546="sníž. přenesená",J546,0)</f>
        <v>0</v>
      </c>
      <c r="BI546" s="227">
        <f>IF(N546="nulová",J546,0)</f>
        <v>0</v>
      </c>
      <c r="BJ546" s="16" t="s">
        <v>8</v>
      </c>
      <c r="BK546" s="227">
        <f>ROUND(I546*H546,0)</f>
        <v>0</v>
      </c>
      <c r="BL546" s="16" t="s">
        <v>232</v>
      </c>
      <c r="BM546" s="226" t="s">
        <v>1019</v>
      </c>
    </row>
    <row r="547" spans="1:51" s="13" customFormat="1" ht="12">
      <c r="A547" s="13"/>
      <c r="B547" s="228"/>
      <c r="C547" s="229"/>
      <c r="D547" s="230" t="s">
        <v>144</v>
      </c>
      <c r="E547" s="231" t="s">
        <v>1</v>
      </c>
      <c r="F547" s="232" t="s">
        <v>1020</v>
      </c>
      <c r="G547" s="229"/>
      <c r="H547" s="233">
        <v>11.04</v>
      </c>
      <c r="I547" s="234"/>
      <c r="J547" s="229"/>
      <c r="K547" s="229"/>
      <c r="L547" s="235"/>
      <c r="M547" s="236"/>
      <c r="N547" s="237"/>
      <c r="O547" s="237"/>
      <c r="P547" s="237"/>
      <c r="Q547" s="237"/>
      <c r="R547" s="237"/>
      <c r="S547" s="237"/>
      <c r="T547" s="238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39" t="s">
        <v>144</v>
      </c>
      <c r="AU547" s="239" t="s">
        <v>86</v>
      </c>
      <c r="AV547" s="13" t="s">
        <v>86</v>
      </c>
      <c r="AW547" s="13" t="s">
        <v>33</v>
      </c>
      <c r="AX547" s="13" t="s">
        <v>77</v>
      </c>
      <c r="AY547" s="239" t="s">
        <v>136</v>
      </c>
    </row>
    <row r="548" spans="1:51" s="13" customFormat="1" ht="12">
      <c r="A548" s="13"/>
      <c r="B548" s="228"/>
      <c r="C548" s="229"/>
      <c r="D548" s="230" t="s">
        <v>144</v>
      </c>
      <c r="E548" s="231" t="s">
        <v>1</v>
      </c>
      <c r="F548" s="232" t="s">
        <v>1021</v>
      </c>
      <c r="G548" s="229"/>
      <c r="H548" s="233">
        <v>70</v>
      </c>
      <c r="I548" s="234"/>
      <c r="J548" s="229"/>
      <c r="K548" s="229"/>
      <c r="L548" s="235"/>
      <c r="M548" s="236"/>
      <c r="N548" s="237"/>
      <c r="O548" s="237"/>
      <c r="P548" s="237"/>
      <c r="Q548" s="237"/>
      <c r="R548" s="237"/>
      <c r="S548" s="237"/>
      <c r="T548" s="238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39" t="s">
        <v>144</v>
      </c>
      <c r="AU548" s="239" t="s">
        <v>86</v>
      </c>
      <c r="AV548" s="13" t="s">
        <v>86</v>
      </c>
      <c r="AW548" s="13" t="s">
        <v>33</v>
      </c>
      <c r="AX548" s="13" t="s">
        <v>77</v>
      </c>
      <c r="AY548" s="239" t="s">
        <v>136</v>
      </c>
    </row>
    <row r="549" spans="1:65" s="2" customFormat="1" ht="33" customHeight="1">
      <c r="A549" s="37"/>
      <c r="B549" s="38"/>
      <c r="C549" s="214" t="s">
        <v>1022</v>
      </c>
      <c r="D549" s="214" t="s">
        <v>138</v>
      </c>
      <c r="E549" s="215" t="s">
        <v>1023</v>
      </c>
      <c r="F549" s="216" t="s">
        <v>1024</v>
      </c>
      <c r="G549" s="217" t="s">
        <v>588</v>
      </c>
      <c r="H549" s="218">
        <v>45.575</v>
      </c>
      <c r="I549" s="219"/>
      <c r="J549" s="220">
        <f>ROUND(I549*H549,0)</f>
        <v>0</v>
      </c>
      <c r="K549" s="221"/>
      <c r="L549" s="43"/>
      <c r="M549" s="222" t="s">
        <v>1</v>
      </c>
      <c r="N549" s="223" t="s">
        <v>42</v>
      </c>
      <c r="O549" s="90"/>
      <c r="P549" s="224">
        <f>O549*H549</f>
        <v>0</v>
      </c>
      <c r="Q549" s="224">
        <v>0.00437</v>
      </c>
      <c r="R549" s="224">
        <f>Q549*H549</f>
        <v>0.19916275</v>
      </c>
      <c r="S549" s="224">
        <v>0</v>
      </c>
      <c r="T549" s="225">
        <f>S549*H549</f>
        <v>0</v>
      </c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R549" s="226" t="s">
        <v>232</v>
      </c>
      <c r="AT549" s="226" t="s">
        <v>138</v>
      </c>
      <c r="AU549" s="226" t="s">
        <v>86</v>
      </c>
      <c r="AY549" s="16" t="s">
        <v>136</v>
      </c>
      <c r="BE549" s="227">
        <f>IF(N549="základní",J549,0)</f>
        <v>0</v>
      </c>
      <c r="BF549" s="227">
        <f>IF(N549="snížená",J549,0)</f>
        <v>0</v>
      </c>
      <c r="BG549" s="227">
        <f>IF(N549="zákl. přenesená",J549,0)</f>
        <v>0</v>
      </c>
      <c r="BH549" s="227">
        <f>IF(N549="sníž. přenesená",J549,0)</f>
        <v>0</v>
      </c>
      <c r="BI549" s="227">
        <f>IF(N549="nulová",J549,0)</f>
        <v>0</v>
      </c>
      <c r="BJ549" s="16" t="s">
        <v>8</v>
      </c>
      <c r="BK549" s="227">
        <f>ROUND(I549*H549,0)</f>
        <v>0</v>
      </c>
      <c r="BL549" s="16" t="s">
        <v>232</v>
      </c>
      <c r="BM549" s="226" t="s">
        <v>1025</v>
      </c>
    </row>
    <row r="550" spans="1:51" s="13" customFormat="1" ht="12">
      <c r="A550" s="13"/>
      <c r="B550" s="228"/>
      <c r="C550" s="229"/>
      <c r="D550" s="230" t="s">
        <v>144</v>
      </c>
      <c r="E550" s="231" t="s">
        <v>1</v>
      </c>
      <c r="F550" s="232" t="s">
        <v>1026</v>
      </c>
      <c r="G550" s="229"/>
      <c r="H550" s="233">
        <v>45.575</v>
      </c>
      <c r="I550" s="234"/>
      <c r="J550" s="229"/>
      <c r="K550" s="229"/>
      <c r="L550" s="235"/>
      <c r="M550" s="236"/>
      <c r="N550" s="237"/>
      <c r="O550" s="237"/>
      <c r="P550" s="237"/>
      <c r="Q550" s="237"/>
      <c r="R550" s="237"/>
      <c r="S550" s="237"/>
      <c r="T550" s="238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39" t="s">
        <v>144</v>
      </c>
      <c r="AU550" s="239" t="s">
        <v>86</v>
      </c>
      <c r="AV550" s="13" t="s">
        <v>86</v>
      </c>
      <c r="AW550" s="13" t="s">
        <v>33</v>
      </c>
      <c r="AX550" s="13" t="s">
        <v>77</v>
      </c>
      <c r="AY550" s="239" t="s">
        <v>136</v>
      </c>
    </row>
    <row r="551" spans="1:65" s="2" customFormat="1" ht="24.15" customHeight="1">
      <c r="A551" s="37"/>
      <c r="B551" s="38"/>
      <c r="C551" s="214" t="s">
        <v>1027</v>
      </c>
      <c r="D551" s="214" t="s">
        <v>138</v>
      </c>
      <c r="E551" s="215" t="s">
        <v>1028</v>
      </c>
      <c r="F551" s="216" t="s">
        <v>1029</v>
      </c>
      <c r="G551" s="217" t="s">
        <v>588</v>
      </c>
      <c r="H551" s="218">
        <v>100</v>
      </c>
      <c r="I551" s="219"/>
      <c r="J551" s="220">
        <f>ROUND(I551*H551,0)</f>
        <v>0</v>
      </c>
      <c r="K551" s="221"/>
      <c r="L551" s="43"/>
      <c r="M551" s="222" t="s">
        <v>1</v>
      </c>
      <c r="N551" s="223" t="s">
        <v>42</v>
      </c>
      <c r="O551" s="90"/>
      <c r="P551" s="224">
        <f>O551*H551</f>
        <v>0</v>
      </c>
      <c r="Q551" s="224">
        <v>0.00297</v>
      </c>
      <c r="R551" s="224">
        <f>Q551*H551</f>
        <v>0.297</v>
      </c>
      <c r="S551" s="224">
        <v>0</v>
      </c>
      <c r="T551" s="225">
        <f>S551*H551</f>
        <v>0</v>
      </c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R551" s="226" t="s">
        <v>232</v>
      </c>
      <c r="AT551" s="226" t="s">
        <v>138</v>
      </c>
      <c r="AU551" s="226" t="s">
        <v>86</v>
      </c>
      <c r="AY551" s="16" t="s">
        <v>136</v>
      </c>
      <c r="BE551" s="227">
        <f>IF(N551="základní",J551,0)</f>
        <v>0</v>
      </c>
      <c r="BF551" s="227">
        <f>IF(N551="snížená",J551,0)</f>
        <v>0</v>
      </c>
      <c r="BG551" s="227">
        <f>IF(N551="zákl. přenesená",J551,0)</f>
        <v>0</v>
      </c>
      <c r="BH551" s="227">
        <f>IF(N551="sníž. přenesená",J551,0)</f>
        <v>0</v>
      </c>
      <c r="BI551" s="227">
        <f>IF(N551="nulová",J551,0)</f>
        <v>0</v>
      </c>
      <c r="BJ551" s="16" t="s">
        <v>8</v>
      </c>
      <c r="BK551" s="227">
        <f>ROUND(I551*H551,0)</f>
        <v>0</v>
      </c>
      <c r="BL551" s="16" t="s">
        <v>232</v>
      </c>
      <c r="BM551" s="226" t="s">
        <v>1030</v>
      </c>
    </row>
    <row r="552" spans="1:51" s="13" customFormat="1" ht="12">
      <c r="A552" s="13"/>
      <c r="B552" s="228"/>
      <c r="C552" s="229"/>
      <c r="D552" s="230" t="s">
        <v>144</v>
      </c>
      <c r="E552" s="231" t="s">
        <v>1</v>
      </c>
      <c r="F552" s="232" t="s">
        <v>1031</v>
      </c>
      <c r="G552" s="229"/>
      <c r="H552" s="233">
        <v>100</v>
      </c>
      <c r="I552" s="234"/>
      <c r="J552" s="229"/>
      <c r="K552" s="229"/>
      <c r="L552" s="235"/>
      <c r="M552" s="236"/>
      <c r="N552" s="237"/>
      <c r="O552" s="237"/>
      <c r="P552" s="237"/>
      <c r="Q552" s="237"/>
      <c r="R552" s="237"/>
      <c r="S552" s="237"/>
      <c r="T552" s="238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39" t="s">
        <v>144</v>
      </c>
      <c r="AU552" s="239" t="s">
        <v>86</v>
      </c>
      <c r="AV552" s="13" t="s">
        <v>86</v>
      </c>
      <c r="AW552" s="13" t="s">
        <v>33</v>
      </c>
      <c r="AX552" s="13" t="s">
        <v>77</v>
      </c>
      <c r="AY552" s="239" t="s">
        <v>136</v>
      </c>
    </row>
    <row r="553" spans="1:65" s="2" customFormat="1" ht="24.15" customHeight="1">
      <c r="A553" s="37"/>
      <c r="B553" s="38"/>
      <c r="C553" s="214" t="s">
        <v>1032</v>
      </c>
      <c r="D553" s="214" t="s">
        <v>138</v>
      </c>
      <c r="E553" s="215" t="s">
        <v>1033</v>
      </c>
      <c r="F553" s="216" t="s">
        <v>1034</v>
      </c>
      <c r="G553" s="217" t="s">
        <v>588</v>
      </c>
      <c r="H553" s="218">
        <v>17</v>
      </c>
      <c r="I553" s="219"/>
      <c r="J553" s="220">
        <f>ROUND(I553*H553,0)</f>
        <v>0</v>
      </c>
      <c r="K553" s="221"/>
      <c r="L553" s="43"/>
      <c r="M553" s="222" t="s">
        <v>1</v>
      </c>
      <c r="N553" s="223" t="s">
        <v>42</v>
      </c>
      <c r="O553" s="90"/>
      <c r="P553" s="224">
        <f>O553*H553</f>
        <v>0</v>
      </c>
      <c r="Q553" s="224">
        <v>0.00781</v>
      </c>
      <c r="R553" s="224">
        <f>Q553*H553</f>
        <v>0.13277</v>
      </c>
      <c r="S553" s="224">
        <v>0</v>
      </c>
      <c r="T553" s="225">
        <f>S553*H553</f>
        <v>0</v>
      </c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R553" s="226" t="s">
        <v>232</v>
      </c>
      <c r="AT553" s="226" t="s">
        <v>138</v>
      </c>
      <c r="AU553" s="226" t="s">
        <v>86</v>
      </c>
      <c r="AY553" s="16" t="s">
        <v>136</v>
      </c>
      <c r="BE553" s="227">
        <f>IF(N553="základní",J553,0)</f>
        <v>0</v>
      </c>
      <c r="BF553" s="227">
        <f>IF(N553="snížená",J553,0)</f>
        <v>0</v>
      </c>
      <c r="BG553" s="227">
        <f>IF(N553="zákl. přenesená",J553,0)</f>
        <v>0</v>
      </c>
      <c r="BH553" s="227">
        <f>IF(N553="sníž. přenesená",J553,0)</f>
        <v>0</v>
      </c>
      <c r="BI553" s="227">
        <f>IF(N553="nulová",J553,0)</f>
        <v>0</v>
      </c>
      <c r="BJ553" s="16" t="s">
        <v>8</v>
      </c>
      <c r="BK553" s="227">
        <f>ROUND(I553*H553,0)</f>
        <v>0</v>
      </c>
      <c r="BL553" s="16" t="s">
        <v>232</v>
      </c>
      <c r="BM553" s="226" t="s">
        <v>1035</v>
      </c>
    </row>
    <row r="554" spans="1:51" s="13" customFormat="1" ht="12">
      <c r="A554" s="13"/>
      <c r="B554" s="228"/>
      <c r="C554" s="229"/>
      <c r="D554" s="230" t="s">
        <v>144</v>
      </c>
      <c r="E554" s="231" t="s">
        <v>1</v>
      </c>
      <c r="F554" s="232" t="s">
        <v>1036</v>
      </c>
      <c r="G554" s="229"/>
      <c r="H554" s="233">
        <v>17</v>
      </c>
      <c r="I554" s="234"/>
      <c r="J554" s="229"/>
      <c r="K554" s="229"/>
      <c r="L554" s="235"/>
      <c r="M554" s="236"/>
      <c r="N554" s="237"/>
      <c r="O554" s="237"/>
      <c r="P554" s="237"/>
      <c r="Q554" s="237"/>
      <c r="R554" s="237"/>
      <c r="S554" s="237"/>
      <c r="T554" s="238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39" t="s">
        <v>144</v>
      </c>
      <c r="AU554" s="239" t="s">
        <v>86</v>
      </c>
      <c r="AV554" s="13" t="s">
        <v>86</v>
      </c>
      <c r="AW554" s="13" t="s">
        <v>33</v>
      </c>
      <c r="AX554" s="13" t="s">
        <v>77</v>
      </c>
      <c r="AY554" s="239" t="s">
        <v>136</v>
      </c>
    </row>
    <row r="555" spans="1:65" s="2" customFormat="1" ht="33" customHeight="1">
      <c r="A555" s="37"/>
      <c r="B555" s="38"/>
      <c r="C555" s="214" t="s">
        <v>1037</v>
      </c>
      <c r="D555" s="214" t="s">
        <v>138</v>
      </c>
      <c r="E555" s="215" t="s">
        <v>1038</v>
      </c>
      <c r="F555" s="216" t="s">
        <v>1039</v>
      </c>
      <c r="G555" s="217" t="s">
        <v>588</v>
      </c>
      <c r="H555" s="218">
        <v>11.04</v>
      </c>
      <c r="I555" s="219"/>
      <c r="J555" s="220">
        <f>ROUND(I555*H555,0)</f>
        <v>0</v>
      </c>
      <c r="K555" s="221"/>
      <c r="L555" s="43"/>
      <c r="M555" s="222" t="s">
        <v>1</v>
      </c>
      <c r="N555" s="223" t="s">
        <v>42</v>
      </c>
      <c r="O555" s="90"/>
      <c r="P555" s="224">
        <f>O555*H555</f>
        <v>0</v>
      </c>
      <c r="Q555" s="224">
        <v>0.00438</v>
      </c>
      <c r="R555" s="224">
        <f>Q555*H555</f>
        <v>0.0483552</v>
      </c>
      <c r="S555" s="224">
        <v>0</v>
      </c>
      <c r="T555" s="225">
        <f>S555*H555</f>
        <v>0</v>
      </c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R555" s="226" t="s">
        <v>232</v>
      </c>
      <c r="AT555" s="226" t="s">
        <v>138</v>
      </c>
      <c r="AU555" s="226" t="s">
        <v>86</v>
      </c>
      <c r="AY555" s="16" t="s">
        <v>136</v>
      </c>
      <c r="BE555" s="227">
        <f>IF(N555="základní",J555,0)</f>
        <v>0</v>
      </c>
      <c r="BF555" s="227">
        <f>IF(N555="snížená",J555,0)</f>
        <v>0</v>
      </c>
      <c r="BG555" s="227">
        <f>IF(N555="zákl. přenesená",J555,0)</f>
        <v>0</v>
      </c>
      <c r="BH555" s="227">
        <f>IF(N555="sníž. přenesená",J555,0)</f>
        <v>0</v>
      </c>
      <c r="BI555" s="227">
        <f>IF(N555="nulová",J555,0)</f>
        <v>0</v>
      </c>
      <c r="BJ555" s="16" t="s">
        <v>8</v>
      </c>
      <c r="BK555" s="227">
        <f>ROUND(I555*H555,0)</f>
        <v>0</v>
      </c>
      <c r="BL555" s="16" t="s">
        <v>232</v>
      </c>
      <c r="BM555" s="226" t="s">
        <v>1040</v>
      </c>
    </row>
    <row r="556" spans="1:51" s="13" customFormat="1" ht="12">
      <c r="A556" s="13"/>
      <c r="B556" s="228"/>
      <c r="C556" s="229"/>
      <c r="D556" s="230" t="s">
        <v>144</v>
      </c>
      <c r="E556" s="231" t="s">
        <v>1</v>
      </c>
      <c r="F556" s="232" t="s">
        <v>1041</v>
      </c>
      <c r="G556" s="229"/>
      <c r="H556" s="233">
        <v>11.04</v>
      </c>
      <c r="I556" s="234"/>
      <c r="J556" s="229"/>
      <c r="K556" s="229"/>
      <c r="L556" s="235"/>
      <c r="M556" s="236"/>
      <c r="N556" s="237"/>
      <c r="O556" s="237"/>
      <c r="P556" s="237"/>
      <c r="Q556" s="237"/>
      <c r="R556" s="237"/>
      <c r="S556" s="237"/>
      <c r="T556" s="238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39" t="s">
        <v>144</v>
      </c>
      <c r="AU556" s="239" t="s">
        <v>86</v>
      </c>
      <c r="AV556" s="13" t="s">
        <v>86</v>
      </c>
      <c r="AW556" s="13" t="s">
        <v>33</v>
      </c>
      <c r="AX556" s="13" t="s">
        <v>77</v>
      </c>
      <c r="AY556" s="239" t="s">
        <v>136</v>
      </c>
    </row>
    <row r="557" spans="1:65" s="2" customFormat="1" ht="24.15" customHeight="1">
      <c r="A557" s="37"/>
      <c r="B557" s="38"/>
      <c r="C557" s="214" t="s">
        <v>1042</v>
      </c>
      <c r="D557" s="214" t="s">
        <v>138</v>
      </c>
      <c r="E557" s="215" t="s">
        <v>1043</v>
      </c>
      <c r="F557" s="216" t="s">
        <v>1044</v>
      </c>
      <c r="G557" s="217" t="s">
        <v>588</v>
      </c>
      <c r="H557" s="218">
        <v>45.575</v>
      </c>
      <c r="I557" s="219"/>
      <c r="J557" s="220">
        <f>ROUND(I557*H557,0)</f>
        <v>0</v>
      </c>
      <c r="K557" s="221"/>
      <c r="L557" s="43"/>
      <c r="M557" s="222" t="s">
        <v>1</v>
      </c>
      <c r="N557" s="223" t="s">
        <v>42</v>
      </c>
      <c r="O557" s="90"/>
      <c r="P557" s="224">
        <f>O557*H557</f>
        <v>0</v>
      </c>
      <c r="Q557" s="224">
        <v>0.00352</v>
      </c>
      <c r="R557" s="224">
        <f>Q557*H557</f>
        <v>0.160424</v>
      </c>
      <c r="S557" s="224">
        <v>0</v>
      </c>
      <c r="T557" s="225">
        <f>S557*H557</f>
        <v>0</v>
      </c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R557" s="226" t="s">
        <v>232</v>
      </c>
      <c r="AT557" s="226" t="s">
        <v>138</v>
      </c>
      <c r="AU557" s="226" t="s">
        <v>86</v>
      </c>
      <c r="AY557" s="16" t="s">
        <v>136</v>
      </c>
      <c r="BE557" s="227">
        <f>IF(N557="základní",J557,0)</f>
        <v>0</v>
      </c>
      <c r="BF557" s="227">
        <f>IF(N557="snížená",J557,0)</f>
        <v>0</v>
      </c>
      <c r="BG557" s="227">
        <f>IF(N557="zákl. přenesená",J557,0)</f>
        <v>0</v>
      </c>
      <c r="BH557" s="227">
        <f>IF(N557="sníž. přenesená",J557,0)</f>
        <v>0</v>
      </c>
      <c r="BI557" s="227">
        <f>IF(N557="nulová",J557,0)</f>
        <v>0</v>
      </c>
      <c r="BJ557" s="16" t="s">
        <v>8</v>
      </c>
      <c r="BK557" s="227">
        <f>ROUND(I557*H557,0)</f>
        <v>0</v>
      </c>
      <c r="BL557" s="16" t="s">
        <v>232</v>
      </c>
      <c r="BM557" s="226" t="s">
        <v>1045</v>
      </c>
    </row>
    <row r="558" spans="1:51" s="13" customFormat="1" ht="12">
      <c r="A558" s="13"/>
      <c r="B558" s="228"/>
      <c r="C558" s="229"/>
      <c r="D558" s="230" t="s">
        <v>144</v>
      </c>
      <c r="E558" s="231" t="s">
        <v>1</v>
      </c>
      <c r="F558" s="232" t="s">
        <v>1046</v>
      </c>
      <c r="G558" s="229"/>
      <c r="H558" s="233">
        <v>45.575</v>
      </c>
      <c r="I558" s="234"/>
      <c r="J558" s="229"/>
      <c r="K558" s="229"/>
      <c r="L558" s="235"/>
      <c r="M558" s="236"/>
      <c r="N558" s="237"/>
      <c r="O558" s="237"/>
      <c r="P558" s="237"/>
      <c r="Q558" s="237"/>
      <c r="R558" s="237"/>
      <c r="S558" s="237"/>
      <c r="T558" s="238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39" t="s">
        <v>144</v>
      </c>
      <c r="AU558" s="239" t="s">
        <v>86</v>
      </c>
      <c r="AV558" s="13" t="s">
        <v>86</v>
      </c>
      <c r="AW558" s="13" t="s">
        <v>33</v>
      </c>
      <c r="AX558" s="13" t="s">
        <v>77</v>
      </c>
      <c r="AY558" s="239" t="s">
        <v>136</v>
      </c>
    </row>
    <row r="559" spans="1:65" s="2" customFormat="1" ht="24.15" customHeight="1">
      <c r="A559" s="37"/>
      <c r="B559" s="38"/>
      <c r="C559" s="214" t="s">
        <v>1047</v>
      </c>
      <c r="D559" s="214" t="s">
        <v>138</v>
      </c>
      <c r="E559" s="215" t="s">
        <v>1048</v>
      </c>
      <c r="F559" s="216" t="s">
        <v>1049</v>
      </c>
      <c r="G559" s="217" t="s">
        <v>588</v>
      </c>
      <c r="H559" s="218">
        <v>70</v>
      </c>
      <c r="I559" s="219"/>
      <c r="J559" s="220">
        <f>ROUND(I559*H559,0)</f>
        <v>0</v>
      </c>
      <c r="K559" s="221"/>
      <c r="L559" s="43"/>
      <c r="M559" s="222" t="s">
        <v>1</v>
      </c>
      <c r="N559" s="223" t="s">
        <v>42</v>
      </c>
      <c r="O559" s="90"/>
      <c r="P559" s="224">
        <f>O559*H559</f>
        <v>0</v>
      </c>
      <c r="Q559" s="224">
        <v>0.00291</v>
      </c>
      <c r="R559" s="224">
        <f>Q559*H559</f>
        <v>0.2037</v>
      </c>
      <c r="S559" s="224">
        <v>0</v>
      </c>
      <c r="T559" s="225">
        <f>S559*H559</f>
        <v>0</v>
      </c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R559" s="226" t="s">
        <v>232</v>
      </c>
      <c r="AT559" s="226" t="s">
        <v>138</v>
      </c>
      <c r="AU559" s="226" t="s">
        <v>86</v>
      </c>
      <c r="AY559" s="16" t="s">
        <v>136</v>
      </c>
      <c r="BE559" s="227">
        <f>IF(N559="základní",J559,0)</f>
        <v>0</v>
      </c>
      <c r="BF559" s="227">
        <f>IF(N559="snížená",J559,0)</f>
        <v>0</v>
      </c>
      <c r="BG559" s="227">
        <f>IF(N559="zákl. přenesená",J559,0)</f>
        <v>0</v>
      </c>
      <c r="BH559" s="227">
        <f>IF(N559="sníž. přenesená",J559,0)</f>
        <v>0</v>
      </c>
      <c r="BI559" s="227">
        <f>IF(N559="nulová",J559,0)</f>
        <v>0</v>
      </c>
      <c r="BJ559" s="16" t="s">
        <v>8</v>
      </c>
      <c r="BK559" s="227">
        <f>ROUND(I559*H559,0)</f>
        <v>0</v>
      </c>
      <c r="BL559" s="16" t="s">
        <v>232</v>
      </c>
      <c r="BM559" s="226" t="s">
        <v>1050</v>
      </c>
    </row>
    <row r="560" spans="1:51" s="13" customFormat="1" ht="12">
      <c r="A560" s="13"/>
      <c r="B560" s="228"/>
      <c r="C560" s="229"/>
      <c r="D560" s="230" t="s">
        <v>144</v>
      </c>
      <c r="E560" s="231" t="s">
        <v>1</v>
      </c>
      <c r="F560" s="232" t="s">
        <v>1021</v>
      </c>
      <c r="G560" s="229"/>
      <c r="H560" s="233">
        <v>70</v>
      </c>
      <c r="I560" s="234"/>
      <c r="J560" s="229"/>
      <c r="K560" s="229"/>
      <c r="L560" s="235"/>
      <c r="M560" s="236"/>
      <c r="N560" s="237"/>
      <c r="O560" s="237"/>
      <c r="P560" s="237"/>
      <c r="Q560" s="237"/>
      <c r="R560" s="237"/>
      <c r="S560" s="237"/>
      <c r="T560" s="238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39" t="s">
        <v>144</v>
      </c>
      <c r="AU560" s="239" t="s">
        <v>86</v>
      </c>
      <c r="AV560" s="13" t="s">
        <v>86</v>
      </c>
      <c r="AW560" s="13" t="s">
        <v>33</v>
      </c>
      <c r="AX560" s="13" t="s">
        <v>77</v>
      </c>
      <c r="AY560" s="239" t="s">
        <v>136</v>
      </c>
    </row>
    <row r="561" spans="1:65" s="2" customFormat="1" ht="33" customHeight="1">
      <c r="A561" s="37"/>
      <c r="B561" s="38"/>
      <c r="C561" s="214" t="s">
        <v>1051</v>
      </c>
      <c r="D561" s="214" t="s">
        <v>138</v>
      </c>
      <c r="E561" s="215" t="s">
        <v>1052</v>
      </c>
      <c r="F561" s="216" t="s">
        <v>1053</v>
      </c>
      <c r="G561" s="217" t="s">
        <v>588</v>
      </c>
      <c r="H561" s="218">
        <v>11.04</v>
      </c>
      <c r="I561" s="219"/>
      <c r="J561" s="220">
        <f>ROUND(I561*H561,0)</f>
        <v>0</v>
      </c>
      <c r="K561" s="221"/>
      <c r="L561" s="43"/>
      <c r="M561" s="222" t="s">
        <v>1</v>
      </c>
      <c r="N561" s="223" t="s">
        <v>42</v>
      </c>
      <c r="O561" s="90"/>
      <c r="P561" s="224">
        <f>O561*H561</f>
        <v>0</v>
      </c>
      <c r="Q561" s="224">
        <v>0.00289</v>
      </c>
      <c r="R561" s="224">
        <f>Q561*H561</f>
        <v>0.0319056</v>
      </c>
      <c r="S561" s="224">
        <v>0</v>
      </c>
      <c r="T561" s="225">
        <f>S561*H561</f>
        <v>0</v>
      </c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R561" s="226" t="s">
        <v>232</v>
      </c>
      <c r="AT561" s="226" t="s">
        <v>138</v>
      </c>
      <c r="AU561" s="226" t="s">
        <v>86</v>
      </c>
      <c r="AY561" s="16" t="s">
        <v>136</v>
      </c>
      <c r="BE561" s="227">
        <f>IF(N561="základní",J561,0)</f>
        <v>0</v>
      </c>
      <c r="BF561" s="227">
        <f>IF(N561="snížená",J561,0)</f>
        <v>0</v>
      </c>
      <c r="BG561" s="227">
        <f>IF(N561="zákl. přenesená",J561,0)</f>
        <v>0</v>
      </c>
      <c r="BH561" s="227">
        <f>IF(N561="sníž. přenesená",J561,0)</f>
        <v>0</v>
      </c>
      <c r="BI561" s="227">
        <f>IF(N561="nulová",J561,0)</f>
        <v>0</v>
      </c>
      <c r="BJ561" s="16" t="s">
        <v>8</v>
      </c>
      <c r="BK561" s="227">
        <f>ROUND(I561*H561,0)</f>
        <v>0</v>
      </c>
      <c r="BL561" s="16" t="s">
        <v>232</v>
      </c>
      <c r="BM561" s="226" t="s">
        <v>1054</v>
      </c>
    </row>
    <row r="562" spans="1:51" s="13" customFormat="1" ht="12">
      <c r="A562" s="13"/>
      <c r="B562" s="228"/>
      <c r="C562" s="229"/>
      <c r="D562" s="230" t="s">
        <v>144</v>
      </c>
      <c r="E562" s="231" t="s">
        <v>1</v>
      </c>
      <c r="F562" s="232" t="s">
        <v>1055</v>
      </c>
      <c r="G562" s="229"/>
      <c r="H562" s="233">
        <v>11.04</v>
      </c>
      <c r="I562" s="234"/>
      <c r="J562" s="229"/>
      <c r="K562" s="229"/>
      <c r="L562" s="235"/>
      <c r="M562" s="236"/>
      <c r="N562" s="237"/>
      <c r="O562" s="237"/>
      <c r="P562" s="237"/>
      <c r="Q562" s="237"/>
      <c r="R562" s="237"/>
      <c r="S562" s="237"/>
      <c r="T562" s="238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39" t="s">
        <v>144</v>
      </c>
      <c r="AU562" s="239" t="s">
        <v>86</v>
      </c>
      <c r="AV562" s="13" t="s">
        <v>86</v>
      </c>
      <c r="AW562" s="13" t="s">
        <v>33</v>
      </c>
      <c r="AX562" s="13" t="s">
        <v>77</v>
      </c>
      <c r="AY562" s="239" t="s">
        <v>136</v>
      </c>
    </row>
    <row r="563" spans="1:65" s="2" customFormat="1" ht="33" customHeight="1">
      <c r="A563" s="37"/>
      <c r="B563" s="38"/>
      <c r="C563" s="214" t="s">
        <v>1056</v>
      </c>
      <c r="D563" s="214" t="s">
        <v>138</v>
      </c>
      <c r="E563" s="215" t="s">
        <v>1057</v>
      </c>
      <c r="F563" s="216" t="s">
        <v>1058</v>
      </c>
      <c r="G563" s="217" t="s">
        <v>588</v>
      </c>
      <c r="H563" s="218">
        <v>21</v>
      </c>
      <c r="I563" s="219"/>
      <c r="J563" s="220">
        <f>ROUND(I563*H563,0)</f>
        <v>0</v>
      </c>
      <c r="K563" s="221"/>
      <c r="L563" s="43"/>
      <c r="M563" s="222" t="s">
        <v>1</v>
      </c>
      <c r="N563" s="223" t="s">
        <v>42</v>
      </c>
      <c r="O563" s="90"/>
      <c r="P563" s="224">
        <f>O563*H563</f>
        <v>0</v>
      </c>
      <c r="Q563" s="224">
        <v>0.00436</v>
      </c>
      <c r="R563" s="224">
        <f>Q563*H563</f>
        <v>0.09156</v>
      </c>
      <c r="S563" s="224">
        <v>0</v>
      </c>
      <c r="T563" s="225">
        <f>S563*H563</f>
        <v>0</v>
      </c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R563" s="226" t="s">
        <v>232</v>
      </c>
      <c r="AT563" s="226" t="s">
        <v>138</v>
      </c>
      <c r="AU563" s="226" t="s">
        <v>86</v>
      </c>
      <c r="AY563" s="16" t="s">
        <v>136</v>
      </c>
      <c r="BE563" s="227">
        <f>IF(N563="základní",J563,0)</f>
        <v>0</v>
      </c>
      <c r="BF563" s="227">
        <f>IF(N563="snížená",J563,0)</f>
        <v>0</v>
      </c>
      <c r="BG563" s="227">
        <f>IF(N563="zákl. přenesená",J563,0)</f>
        <v>0</v>
      </c>
      <c r="BH563" s="227">
        <f>IF(N563="sníž. přenesená",J563,0)</f>
        <v>0</v>
      </c>
      <c r="BI563" s="227">
        <f>IF(N563="nulová",J563,0)</f>
        <v>0</v>
      </c>
      <c r="BJ563" s="16" t="s">
        <v>8</v>
      </c>
      <c r="BK563" s="227">
        <f>ROUND(I563*H563,0)</f>
        <v>0</v>
      </c>
      <c r="BL563" s="16" t="s">
        <v>232</v>
      </c>
      <c r="BM563" s="226" t="s">
        <v>1059</v>
      </c>
    </row>
    <row r="564" spans="1:51" s="13" customFormat="1" ht="12">
      <c r="A564" s="13"/>
      <c r="B564" s="228"/>
      <c r="C564" s="229"/>
      <c r="D564" s="230" t="s">
        <v>144</v>
      </c>
      <c r="E564" s="231" t="s">
        <v>1</v>
      </c>
      <c r="F564" s="232" t="s">
        <v>1060</v>
      </c>
      <c r="G564" s="229"/>
      <c r="H564" s="233">
        <v>21</v>
      </c>
      <c r="I564" s="234"/>
      <c r="J564" s="229"/>
      <c r="K564" s="229"/>
      <c r="L564" s="235"/>
      <c r="M564" s="236"/>
      <c r="N564" s="237"/>
      <c r="O564" s="237"/>
      <c r="P564" s="237"/>
      <c r="Q564" s="237"/>
      <c r="R564" s="237"/>
      <c r="S564" s="237"/>
      <c r="T564" s="238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39" t="s">
        <v>144</v>
      </c>
      <c r="AU564" s="239" t="s">
        <v>86</v>
      </c>
      <c r="AV564" s="13" t="s">
        <v>86</v>
      </c>
      <c r="AW564" s="13" t="s">
        <v>33</v>
      </c>
      <c r="AX564" s="13" t="s">
        <v>77</v>
      </c>
      <c r="AY564" s="239" t="s">
        <v>136</v>
      </c>
    </row>
    <row r="565" spans="1:65" s="2" customFormat="1" ht="33" customHeight="1">
      <c r="A565" s="37"/>
      <c r="B565" s="38"/>
      <c r="C565" s="214" t="s">
        <v>1061</v>
      </c>
      <c r="D565" s="214" t="s">
        <v>138</v>
      </c>
      <c r="E565" s="215" t="s">
        <v>1062</v>
      </c>
      <c r="F565" s="216" t="s">
        <v>1063</v>
      </c>
      <c r="G565" s="217" t="s">
        <v>521</v>
      </c>
      <c r="H565" s="218">
        <v>12</v>
      </c>
      <c r="I565" s="219"/>
      <c r="J565" s="220">
        <f>ROUND(I565*H565,0)</f>
        <v>0</v>
      </c>
      <c r="K565" s="221"/>
      <c r="L565" s="43"/>
      <c r="M565" s="222" t="s">
        <v>1</v>
      </c>
      <c r="N565" s="223" t="s">
        <v>42</v>
      </c>
      <c r="O565" s="90"/>
      <c r="P565" s="224">
        <f>O565*H565</f>
        <v>0</v>
      </c>
      <c r="Q565" s="224">
        <v>0.0075</v>
      </c>
      <c r="R565" s="224">
        <f>Q565*H565</f>
        <v>0.09</v>
      </c>
      <c r="S565" s="224">
        <v>0</v>
      </c>
      <c r="T565" s="225">
        <f>S565*H565</f>
        <v>0</v>
      </c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R565" s="226" t="s">
        <v>232</v>
      </c>
      <c r="AT565" s="226" t="s">
        <v>138</v>
      </c>
      <c r="AU565" s="226" t="s">
        <v>86</v>
      </c>
      <c r="AY565" s="16" t="s">
        <v>136</v>
      </c>
      <c r="BE565" s="227">
        <f>IF(N565="základní",J565,0)</f>
        <v>0</v>
      </c>
      <c r="BF565" s="227">
        <f>IF(N565="snížená",J565,0)</f>
        <v>0</v>
      </c>
      <c r="BG565" s="227">
        <f>IF(N565="zákl. přenesená",J565,0)</f>
        <v>0</v>
      </c>
      <c r="BH565" s="227">
        <f>IF(N565="sníž. přenesená",J565,0)</f>
        <v>0</v>
      </c>
      <c r="BI565" s="227">
        <f>IF(N565="nulová",J565,0)</f>
        <v>0</v>
      </c>
      <c r="BJ565" s="16" t="s">
        <v>8</v>
      </c>
      <c r="BK565" s="227">
        <f>ROUND(I565*H565,0)</f>
        <v>0</v>
      </c>
      <c r="BL565" s="16" t="s">
        <v>232</v>
      </c>
      <c r="BM565" s="226" t="s">
        <v>1064</v>
      </c>
    </row>
    <row r="566" spans="1:51" s="13" customFormat="1" ht="12">
      <c r="A566" s="13"/>
      <c r="B566" s="228"/>
      <c r="C566" s="229"/>
      <c r="D566" s="230" t="s">
        <v>144</v>
      </c>
      <c r="E566" s="231" t="s">
        <v>1</v>
      </c>
      <c r="F566" s="232" t="s">
        <v>1065</v>
      </c>
      <c r="G566" s="229"/>
      <c r="H566" s="233">
        <v>12</v>
      </c>
      <c r="I566" s="234"/>
      <c r="J566" s="229"/>
      <c r="K566" s="229"/>
      <c r="L566" s="235"/>
      <c r="M566" s="236"/>
      <c r="N566" s="237"/>
      <c r="O566" s="237"/>
      <c r="P566" s="237"/>
      <c r="Q566" s="237"/>
      <c r="R566" s="237"/>
      <c r="S566" s="237"/>
      <c r="T566" s="238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39" t="s">
        <v>144</v>
      </c>
      <c r="AU566" s="239" t="s">
        <v>86</v>
      </c>
      <c r="AV566" s="13" t="s">
        <v>86</v>
      </c>
      <c r="AW566" s="13" t="s">
        <v>33</v>
      </c>
      <c r="AX566" s="13" t="s">
        <v>77</v>
      </c>
      <c r="AY566" s="239" t="s">
        <v>136</v>
      </c>
    </row>
    <row r="567" spans="1:65" s="2" customFormat="1" ht="24.15" customHeight="1">
      <c r="A567" s="37"/>
      <c r="B567" s="38"/>
      <c r="C567" s="214" t="s">
        <v>1066</v>
      </c>
      <c r="D567" s="214" t="s">
        <v>138</v>
      </c>
      <c r="E567" s="215" t="s">
        <v>1067</v>
      </c>
      <c r="F567" s="216" t="s">
        <v>1068</v>
      </c>
      <c r="G567" s="217" t="s">
        <v>521</v>
      </c>
      <c r="H567" s="218">
        <v>12</v>
      </c>
      <c r="I567" s="219"/>
      <c r="J567" s="220">
        <f>ROUND(I567*H567,0)</f>
        <v>0</v>
      </c>
      <c r="K567" s="221"/>
      <c r="L567" s="43"/>
      <c r="M567" s="222" t="s">
        <v>1</v>
      </c>
      <c r="N567" s="223" t="s">
        <v>42</v>
      </c>
      <c r="O567" s="90"/>
      <c r="P567" s="224">
        <f>O567*H567</f>
        <v>0</v>
      </c>
      <c r="Q567" s="224">
        <v>0.00689</v>
      </c>
      <c r="R567" s="224">
        <f>Q567*H567</f>
        <v>0.08268</v>
      </c>
      <c r="S567" s="224">
        <v>0</v>
      </c>
      <c r="T567" s="225">
        <f>S567*H567</f>
        <v>0</v>
      </c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R567" s="226" t="s">
        <v>232</v>
      </c>
      <c r="AT567" s="226" t="s">
        <v>138</v>
      </c>
      <c r="AU567" s="226" t="s">
        <v>86</v>
      </c>
      <c r="AY567" s="16" t="s">
        <v>136</v>
      </c>
      <c r="BE567" s="227">
        <f>IF(N567="základní",J567,0)</f>
        <v>0</v>
      </c>
      <c r="BF567" s="227">
        <f>IF(N567="snížená",J567,0)</f>
        <v>0</v>
      </c>
      <c r="BG567" s="227">
        <f>IF(N567="zákl. přenesená",J567,0)</f>
        <v>0</v>
      </c>
      <c r="BH567" s="227">
        <f>IF(N567="sníž. přenesená",J567,0)</f>
        <v>0</v>
      </c>
      <c r="BI567" s="227">
        <f>IF(N567="nulová",J567,0)</f>
        <v>0</v>
      </c>
      <c r="BJ567" s="16" t="s">
        <v>8</v>
      </c>
      <c r="BK567" s="227">
        <f>ROUND(I567*H567,0)</f>
        <v>0</v>
      </c>
      <c r="BL567" s="16" t="s">
        <v>232</v>
      </c>
      <c r="BM567" s="226" t="s">
        <v>1069</v>
      </c>
    </row>
    <row r="568" spans="1:51" s="13" customFormat="1" ht="12">
      <c r="A568" s="13"/>
      <c r="B568" s="228"/>
      <c r="C568" s="229"/>
      <c r="D568" s="230" t="s">
        <v>144</v>
      </c>
      <c r="E568" s="231" t="s">
        <v>1</v>
      </c>
      <c r="F568" s="232" t="s">
        <v>1065</v>
      </c>
      <c r="G568" s="229"/>
      <c r="H568" s="233">
        <v>12</v>
      </c>
      <c r="I568" s="234"/>
      <c r="J568" s="229"/>
      <c r="K568" s="229"/>
      <c r="L568" s="235"/>
      <c r="M568" s="236"/>
      <c r="N568" s="237"/>
      <c r="O568" s="237"/>
      <c r="P568" s="237"/>
      <c r="Q568" s="237"/>
      <c r="R568" s="237"/>
      <c r="S568" s="237"/>
      <c r="T568" s="238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39" t="s">
        <v>144</v>
      </c>
      <c r="AU568" s="239" t="s">
        <v>86</v>
      </c>
      <c r="AV568" s="13" t="s">
        <v>86</v>
      </c>
      <c r="AW568" s="13" t="s">
        <v>33</v>
      </c>
      <c r="AX568" s="13" t="s">
        <v>77</v>
      </c>
      <c r="AY568" s="239" t="s">
        <v>136</v>
      </c>
    </row>
    <row r="569" spans="1:65" s="2" customFormat="1" ht="24.15" customHeight="1">
      <c r="A569" s="37"/>
      <c r="B569" s="38"/>
      <c r="C569" s="214" t="s">
        <v>1070</v>
      </c>
      <c r="D569" s="214" t="s">
        <v>138</v>
      </c>
      <c r="E569" s="215" t="s">
        <v>1071</v>
      </c>
      <c r="F569" s="216" t="s">
        <v>1072</v>
      </c>
      <c r="G569" s="217" t="s">
        <v>588</v>
      </c>
      <c r="H569" s="218">
        <v>91.15</v>
      </c>
      <c r="I569" s="219"/>
      <c r="J569" s="220">
        <f>ROUND(I569*H569,0)</f>
        <v>0</v>
      </c>
      <c r="K569" s="221"/>
      <c r="L569" s="43"/>
      <c r="M569" s="222" t="s">
        <v>1</v>
      </c>
      <c r="N569" s="223" t="s">
        <v>42</v>
      </c>
      <c r="O569" s="90"/>
      <c r="P569" s="224">
        <f>O569*H569</f>
        <v>0</v>
      </c>
      <c r="Q569" s="224">
        <v>0.00162</v>
      </c>
      <c r="R569" s="224">
        <f>Q569*H569</f>
        <v>0.147663</v>
      </c>
      <c r="S569" s="224">
        <v>0</v>
      </c>
      <c r="T569" s="225">
        <f>S569*H569</f>
        <v>0</v>
      </c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  <c r="AR569" s="226" t="s">
        <v>232</v>
      </c>
      <c r="AT569" s="226" t="s">
        <v>138</v>
      </c>
      <c r="AU569" s="226" t="s">
        <v>86</v>
      </c>
      <c r="AY569" s="16" t="s">
        <v>136</v>
      </c>
      <c r="BE569" s="227">
        <f>IF(N569="základní",J569,0)</f>
        <v>0</v>
      </c>
      <c r="BF569" s="227">
        <f>IF(N569="snížená",J569,0)</f>
        <v>0</v>
      </c>
      <c r="BG569" s="227">
        <f>IF(N569="zákl. přenesená",J569,0)</f>
        <v>0</v>
      </c>
      <c r="BH569" s="227">
        <f>IF(N569="sníž. přenesená",J569,0)</f>
        <v>0</v>
      </c>
      <c r="BI569" s="227">
        <f>IF(N569="nulová",J569,0)</f>
        <v>0</v>
      </c>
      <c r="BJ569" s="16" t="s">
        <v>8</v>
      </c>
      <c r="BK569" s="227">
        <f>ROUND(I569*H569,0)</f>
        <v>0</v>
      </c>
      <c r="BL569" s="16" t="s">
        <v>232</v>
      </c>
      <c r="BM569" s="226" t="s">
        <v>1073</v>
      </c>
    </row>
    <row r="570" spans="1:51" s="13" customFormat="1" ht="12">
      <c r="A570" s="13"/>
      <c r="B570" s="228"/>
      <c r="C570" s="229"/>
      <c r="D570" s="230" t="s">
        <v>144</v>
      </c>
      <c r="E570" s="231" t="s">
        <v>1</v>
      </c>
      <c r="F570" s="232" t="s">
        <v>1074</v>
      </c>
      <c r="G570" s="229"/>
      <c r="H570" s="233">
        <v>91.15</v>
      </c>
      <c r="I570" s="234"/>
      <c r="J570" s="229"/>
      <c r="K570" s="229"/>
      <c r="L570" s="235"/>
      <c r="M570" s="236"/>
      <c r="N570" s="237"/>
      <c r="O570" s="237"/>
      <c r="P570" s="237"/>
      <c r="Q570" s="237"/>
      <c r="R570" s="237"/>
      <c r="S570" s="237"/>
      <c r="T570" s="238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39" t="s">
        <v>144</v>
      </c>
      <c r="AU570" s="239" t="s">
        <v>86</v>
      </c>
      <c r="AV570" s="13" t="s">
        <v>86</v>
      </c>
      <c r="AW570" s="13" t="s">
        <v>33</v>
      </c>
      <c r="AX570" s="13" t="s">
        <v>77</v>
      </c>
      <c r="AY570" s="239" t="s">
        <v>136</v>
      </c>
    </row>
    <row r="571" spans="1:65" s="2" customFormat="1" ht="24.15" customHeight="1">
      <c r="A571" s="37"/>
      <c r="B571" s="38"/>
      <c r="C571" s="214" t="s">
        <v>1075</v>
      </c>
      <c r="D571" s="214" t="s">
        <v>138</v>
      </c>
      <c r="E571" s="215" t="s">
        <v>1076</v>
      </c>
      <c r="F571" s="216" t="s">
        <v>1077</v>
      </c>
      <c r="G571" s="217" t="s">
        <v>521</v>
      </c>
      <c r="H571" s="218">
        <v>6</v>
      </c>
      <c r="I571" s="219"/>
      <c r="J571" s="220">
        <f>ROUND(I571*H571,0)</f>
        <v>0</v>
      </c>
      <c r="K571" s="221"/>
      <c r="L571" s="43"/>
      <c r="M571" s="222" t="s">
        <v>1</v>
      </c>
      <c r="N571" s="223" t="s">
        <v>42</v>
      </c>
      <c r="O571" s="90"/>
      <c r="P571" s="224">
        <f>O571*H571</f>
        <v>0</v>
      </c>
      <c r="Q571" s="224">
        <v>0.00025</v>
      </c>
      <c r="R571" s="224">
        <f>Q571*H571</f>
        <v>0.0015</v>
      </c>
      <c r="S571" s="224">
        <v>0</v>
      </c>
      <c r="T571" s="225">
        <f>S571*H571</f>
        <v>0</v>
      </c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R571" s="226" t="s">
        <v>232</v>
      </c>
      <c r="AT571" s="226" t="s">
        <v>138</v>
      </c>
      <c r="AU571" s="226" t="s">
        <v>86</v>
      </c>
      <c r="AY571" s="16" t="s">
        <v>136</v>
      </c>
      <c r="BE571" s="227">
        <f>IF(N571="základní",J571,0)</f>
        <v>0</v>
      </c>
      <c r="BF571" s="227">
        <f>IF(N571="snížená",J571,0)</f>
        <v>0</v>
      </c>
      <c r="BG571" s="227">
        <f>IF(N571="zákl. přenesená",J571,0)</f>
        <v>0</v>
      </c>
      <c r="BH571" s="227">
        <f>IF(N571="sníž. přenesená",J571,0)</f>
        <v>0</v>
      </c>
      <c r="BI571" s="227">
        <f>IF(N571="nulová",J571,0)</f>
        <v>0</v>
      </c>
      <c r="BJ571" s="16" t="s">
        <v>8</v>
      </c>
      <c r="BK571" s="227">
        <f>ROUND(I571*H571,0)</f>
        <v>0</v>
      </c>
      <c r="BL571" s="16" t="s">
        <v>232</v>
      </c>
      <c r="BM571" s="226" t="s">
        <v>1078</v>
      </c>
    </row>
    <row r="572" spans="1:51" s="13" customFormat="1" ht="12">
      <c r="A572" s="13"/>
      <c r="B572" s="228"/>
      <c r="C572" s="229"/>
      <c r="D572" s="230" t="s">
        <v>144</v>
      </c>
      <c r="E572" s="231" t="s">
        <v>1</v>
      </c>
      <c r="F572" s="232" t="s">
        <v>1079</v>
      </c>
      <c r="G572" s="229"/>
      <c r="H572" s="233">
        <v>6</v>
      </c>
      <c r="I572" s="234"/>
      <c r="J572" s="229"/>
      <c r="K572" s="229"/>
      <c r="L572" s="235"/>
      <c r="M572" s="236"/>
      <c r="N572" s="237"/>
      <c r="O572" s="237"/>
      <c r="P572" s="237"/>
      <c r="Q572" s="237"/>
      <c r="R572" s="237"/>
      <c r="S572" s="237"/>
      <c r="T572" s="238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39" t="s">
        <v>144</v>
      </c>
      <c r="AU572" s="239" t="s">
        <v>86</v>
      </c>
      <c r="AV572" s="13" t="s">
        <v>86</v>
      </c>
      <c r="AW572" s="13" t="s">
        <v>33</v>
      </c>
      <c r="AX572" s="13" t="s">
        <v>77</v>
      </c>
      <c r="AY572" s="239" t="s">
        <v>136</v>
      </c>
    </row>
    <row r="573" spans="1:65" s="2" customFormat="1" ht="24.15" customHeight="1">
      <c r="A573" s="37"/>
      <c r="B573" s="38"/>
      <c r="C573" s="214" t="s">
        <v>1080</v>
      </c>
      <c r="D573" s="214" t="s">
        <v>138</v>
      </c>
      <c r="E573" s="215" t="s">
        <v>1081</v>
      </c>
      <c r="F573" s="216" t="s">
        <v>1082</v>
      </c>
      <c r="G573" s="217" t="s">
        <v>588</v>
      </c>
      <c r="H573" s="218">
        <v>30</v>
      </c>
      <c r="I573" s="219"/>
      <c r="J573" s="220">
        <f>ROUND(I573*H573,0)</f>
        <v>0</v>
      </c>
      <c r="K573" s="221"/>
      <c r="L573" s="43"/>
      <c r="M573" s="222" t="s">
        <v>1</v>
      </c>
      <c r="N573" s="223" t="s">
        <v>42</v>
      </c>
      <c r="O573" s="90"/>
      <c r="P573" s="224">
        <f>O573*H573</f>
        <v>0</v>
      </c>
      <c r="Q573" s="224">
        <v>0.0021</v>
      </c>
      <c r="R573" s="224">
        <f>Q573*H573</f>
        <v>0.063</v>
      </c>
      <c r="S573" s="224">
        <v>0</v>
      </c>
      <c r="T573" s="225">
        <f>S573*H573</f>
        <v>0</v>
      </c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R573" s="226" t="s">
        <v>232</v>
      </c>
      <c r="AT573" s="226" t="s">
        <v>138</v>
      </c>
      <c r="AU573" s="226" t="s">
        <v>86</v>
      </c>
      <c r="AY573" s="16" t="s">
        <v>136</v>
      </c>
      <c r="BE573" s="227">
        <f>IF(N573="základní",J573,0)</f>
        <v>0</v>
      </c>
      <c r="BF573" s="227">
        <f>IF(N573="snížená",J573,0)</f>
        <v>0</v>
      </c>
      <c r="BG573" s="227">
        <f>IF(N573="zákl. přenesená",J573,0)</f>
        <v>0</v>
      </c>
      <c r="BH573" s="227">
        <f>IF(N573="sníž. přenesená",J573,0)</f>
        <v>0</v>
      </c>
      <c r="BI573" s="227">
        <f>IF(N573="nulová",J573,0)</f>
        <v>0</v>
      </c>
      <c r="BJ573" s="16" t="s">
        <v>8</v>
      </c>
      <c r="BK573" s="227">
        <f>ROUND(I573*H573,0)</f>
        <v>0</v>
      </c>
      <c r="BL573" s="16" t="s">
        <v>232</v>
      </c>
      <c r="BM573" s="226" t="s">
        <v>1083</v>
      </c>
    </row>
    <row r="574" spans="1:51" s="13" customFormat="1" ht="12">
      <c r="A574" s="13"/>
      <c r="B574" s="228"/>
      <c r="C574" s="229"/>
      <c r="D574" s="230" t="s">
        <v>144</v>
      </c>
      <c r="E574" s="231" t="s">
        <v>1</v>
      </c>
      <c r="F574" s="232" t="s">
        <v>1084</v>
      </c>
      <c r="G574" s="229"/>
      <c r="H574" s="233">
        <v>30</v>
      </c>
      <c r="I574" s="234"/>
      <c r="J574" s="229"/>
      <c r="K574" s="229"/>
      <c r="L574" s="235"/>
      <c r="M574" s="236"/>
      <c r="N574" s="237"/>
      <c r="O574" s="237"/>
      <c r="P574" s="237"/>
      <c r="Q574" s="237"/>
      <c r="R574" s="237"/>
      <c r="S574" s="237"/>
      <c r="T574" s="238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39" t="s">
        <v>144</v>
      </c>
      <c r="AU574" s="239" t="s">
        <v>86</v>
      </c>
      <c r="AV574" s="13" t="s">
        <v>86</v>
      </c>
      <c r="AW574" s="13" t="s">
        <v>33</v>
      </c>
      <c r="AX574" s="13" t="s">
        <v>77</v>
      </c>
      <c r="AY574" s="239" t="s">
        <v>136</v>
      </c>
    </row>
    <row r="575" spans="1:65" s="2" customFormat="1" ht="24.15" customHeight="1">
      <c r="A575" s="37"/>
      <c r="B575" s="38"/>
      <c r="C575" s="214" t="s">
        <v>1085</v>
      </c>
      <c r="D575" s="214" t="s">
        <v>138</v>
      </c>
      <c r="E575" s="215" t="s">
        <v>1086</v>
      </c>
      <c r="F575" s="216" t="s">
        <v>1087</v>
      </c>
      <c r="G575" s="217" t="s">
        <v>588</v>
      </c>
      <c r="H575" s="218">
        <v>6</v>
      </c>
      <c r="I575" s="219"/>
      <c r="J575" s="220">
        <f>ROUND(I575*H575,0)</f>
        <v>0</v>
      </c>
      <c r="K575" s="221"/>
      <c r="L575" s="43"/>
      <c r="M575" s="222" t="s">
        <v>1</v>
      </c>
      <c r="N575" s="223" t="s">
        <v>42</v>
      </c>
      <c r="O575" s="90"/>
      <c r="P575" s="224">
        <f>O575*H575</f>
        <v>0</v>
      </c>
      <c r="Q575" s="224">
        <v>0</v>
      </c>
      <c r="R575" s="224">
        <f>Q575*H575</f>
        <v>0</v>
      </c>
      <c r="S575" s="224">
        <v>0</v>
      </c>
      <c r="T575" s="225">
        <f>S575*H575</f>
        <v>0</v>
      </c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R575" s="226" t="s">
        <v>232</v>
      </c>
      <c r="AT575" s="226" t="s">
        <v>138</v>
      </c>
      <c r="AU575" s="226" t="s">
        <v>86</v>
      </c>
      <c r="AY575" s="16" t="s">
        <v>136</v>
      </c>
      <c r="BE575" s="227">
        <f>IF(N575="základní",J575,0)</f>
        <v>0</v>
      </c>
      <c r="BF575" s="227">
        <f>IF(N575="snížená",J575,0)</f>
        <v>0</v>
      </c>
      <c r="BG575" s="227">
        <f>IF(N575="zákl. přenesená",J575,0)</f>
        <v>0</v>
      </c>
      <c r="BH575" s="227">
        <f>IF(N575="sníž. přenesená",J575,0)</f>
        <v>0</v>
      </c>
      <c r="BI575" s="227">
        <f>IF(N575="nulová",J575,0)</f>
        <v>0</v>
      </c>
      <c r="BJ575" s="16" t="s">
        <v>8</v>
      </c>
      <c r="BK575" s="227">
        <f>ROUND(I575*H575,0)</f>
        <v>0</v>
      </c>
      <c r="BL575" s="16" t="s">
        <v>232</v>
      </c>
      <c r="BM575" s="226" t="s">
        <v>1088</v>
      </c>
    </row>
    <row r="576" spans="1:51" s="13" customFormat="1" ht="12">
      <c r="A576" s="13"/>
      <c r="B576" s="228"/>
      <c r="C576" s="229"/>
      <c r="D576" s="230" t="s">
        <v>144</v>
      </c>
      <c r="E576" s="231" t="s">
        <v>1</v>
      </c>
      <c r="F576" s="232" t="s">
        <v>1089</v>
      </c>
      <c r="G576" s="229"/>
      <c r="H576" s="233">
        <v>6</v>
      </c>
      <c r="I576" s="234"/>
      <c r="J576" s="229"/>
      <c r="K576" s="229"/>
      <c r="L576" s="235"/>
      <c r="M576" s="236"/>
      <c r="N576" s="237"/>
      <c r="O576" s="237"/>
      <c r="P576" s="237"/>
      <c r="Q576" s="237"/>
      <c r="R576" s="237"/>
      <c r="S576" s="237"/>
      <c r="T576" s="238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39" t="s">
        <v>144</v>
      </c>
      <c r="AU576" s="239" t="s">
        <v>86</v>
      </c>
      <c r="AV576" s="13" t="s">
        <v>86</v>
      </c>
      <c r="AW576" s="13" t="s">
        <v>33</v>
      </c>
      <c r="AX576" s="13" t="s">
        <v>77</v>
      </c>
      <c r="AY576" s="239" t="s">
        <v>136</v>
      </c>
    </row>
    <row r="577" spans="1:65" s="2" customFormat="1" ht="24.15" customHeight="1">
      <c r="A577" s="37"/>
      <c r="B577" s="38"/>
      <c r="C577" s="214" t="s">
        <v>1090</v>
      </c>
      <c r="D577" s="214" t="s">
        <v>138</v>
      </c>
      <c r="E577" s="215" t="s">
        <v>1091</v>
      </c>
      <c r="F577" s="216" t="s">
        <v>1092</v>
      </c>
      <c r="G577" s="217" t="s">
        <v>588</v>
      </c>
      <c r="H577" s="218">
        <v>25</v>
      </c>
      <c r="I577" s="219"/>
      <c r="J577" s="220">
        <f>ROUND(I577*H577,0)</f>
        <v>0</v>
      </c>
      <c r="K577" s="221"/>
      <c r="L577" s="43"/>
      <c r="M577" s="222" t="s">
        <v>1</v>
      </c>
      <c r="N577" s="223" t="s">
        <v>42</v>
      </c>
      <c r="O577" s="90"/>
      <c r="P577" s="224">
        <f>O577*H577</f>
        <v>0</v>
      </c>
      <c r="Q577" s="224">
        <v>0</v>
      </c>
      <c r="R577" s="224">
        <f>Q577*H577</f>
        <v>0</v>
      </c>
      <c r="S577" s="224">
        <v>0</v>
      </c>
      <c r="T577" s="225">
        <f>S577*H577</f>
        <v>0</v>
      </c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R577" s="226" t="s">
        <v>232</v>
      </c>
      <c r="AT577" s="226" t="s">
        <v>138</v>
      </c>
      <c r="AU577" s="226" t="s">
        <v>86</v>
      </c>
      <c r="AY577" s="16" t="s">
        <v>136</v>
      </c>
      <c r="BE577" s="227">
        <f>IF(N577="základní",J577,0)</f>
        <v>0</v>
      </c>
      <c r="BF577" s="227">
        <f>IF(N577="snížená",J577,0)</f>
        <v>0</v>
      </c>
      <c r="BG577" s="227">
        <f>IF(N577="zákl. přenesená",J577,0)</f>
        <v>0</v>
      </c>
      <c r="BH577" s="227">
        <f>IF(N577="sníž. přenesená",J577,0)</f>
        <v>0</v>
      </c>
      <c r="BI577" s="227">
        <f>IF(N577="nulová",J577,0)</f>
        <v>0</v>
      </c>
      <c r="BJ577" s="16" t="s">
        <v>8</v>
      </c>
      <c r="BK577" s="227">
        <f>ROUND(I577*H577,0)</f>
        <v>0</v>
      </c>
      <c r="BL577" s="16" t="s">
        <v>232</v>
      </c>
      <c r="BM577" s="226" t="s">
        <v>1093</v>
      </c>
    </row>
    <row r="578" spans="1:51" s="13" customFormat="1" ht="12">
      <c r="A578" s="13"/>
      <c r="B578" s="228"/>
      <c r="C578" s="229"/>
      <c r="D578" s="230" t="s">
        <v>144</v>
      </c>
      <c r="E578" s="231" t="s">
        <v>1</v>
      </c>
      <c r="F578" s="232" t="s">
        <v>1094</v>
      </c>
      <c r="G578" s="229"/>
      <c r="H578" s="233">
        <v>25</v>
      </c>
      <c r="I578" s="234"/>
      <c r="J578" s="229"/>
      <c r="K578" s="229"/>
      <c r="L578" s="235"/>
      <c r="M578" s="236"/>
      <c r="N578" s="237"/>
      <c r="O578" s="237"/>
      <c r="P578" s="237"/>
      <c r="Q578" s="237"/>
      <c r="R578" s="237"/>
      <c r="S578" s="237"/>
      <c r="T578" s="238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39" t="s">
        <v>144</v>
      </c>
      <c r="AU578" s="239" t="s">
        <v>86</v>
      </c>
      <c r="AV578" s="13" t="s">
        <v>86</v>
      </c>
      <c r="AW578" s="13" t="s">
        <v>33</v>
      </c>
      <c r="AX578" s="13" t="s">
        <v>77</v>
      </c>
      <c r="AY578" s="239" t="s">
        <v>136</v>
      </c>
    </row>
    <row r="579" spans="1:65" s="2" customFormat="1" ht="24.15" customHeight="1">
      <c r="A579" s="37"/>
      <c r="B579" s="38"/>
      <c r="C579" s="214" t="s">
        <v>1095</v>
      </c>
      <c r="D579" s="214" t="s">
        <v>138</v>
      </c>
      <c r="E579" s="215" t="s">
        <v>1096</v>
      </c>
      <c r="F579" s="216" t="s">
        <v>1097</v>
      </c>
      <c r="G579" s="217" t="s">
        <v>588</v>
      </c>
      <c r="H579" s="218">
        <v>55.55</v>
      </c>
      <c r="I579" s="219"/>
      <c r="J579" s="220">
        <f>ROUND(I579*H579,0)</f>
        <v>0</v>
      </c>
      <c r="K579" s="221"/>
      <c r="L579" s="43"/>
      <c r="M579" s="222" t="s">
        <v>1</v>
      </c>
      <c r="N579" s="223" t="s">
        <v>42</v>
      </c>
      <c r="O579" s="90"/>
      <c r="P579" s="224">
        <f>O579*H579</f>
        <v>0</v>
      </c>
      <c r="Q579" s="224">
        <v>0</v>
      </c>
      <c r="R579" s="224">
        <f>Q579*H579</f>
        <v>0</v>
      </c>
      <c r="S579" s="224">
        <v>0</v>
      </c>
      <c r="T579" s="225">
        <f>S579*H579</f>
        <v>0</v>
      </c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R579" s="226" t="s">
        <v>232</v>
      </c>
      <c r="AT579" s="226" t="s">
        <v>138</v>
      </c>
      <c r="AU579" s="226" t="s">
        <v>86</v>
      </c>
      <c r="AY579" s="16" t="s">
        <v>136</v>
      </c>
      <c r="BE579" s="227">
        <f>IF(N579="základní",J579,0)</f>
        <v>0</v>
      </c>
      <c r="BF579" s="227">
        <f>IF(N579="snížená",J579,0)</f>
        <v>0</v>
      </c>
      <c r="BG579" s="227">
        <f>IF(N579="zákl. přenesená",J579,0)</f>
        <v>0</v>
      </c>
      <c r="BH579" s="227">
        <f>IF(N579="sníž. přenesená",J579,0)</f>
        <v>0</v>
      </c>
      <c r="BI579" s="227">
        <f>IF(N579="nulová",J579,0)</f>
        <v>0</v>
      </c>
      <c r="BJ579" s="16" t="s">
        <v>8</v>
      </c>
      <c r="BK579" s="227">
        <f>ROUND(I579*H579,0)</f>
        <v>0</v>
      </c>
      <c r="BL579" s="16" t="s">
        <v>232</v>
      </c>
      <c r="BM579" s="226" t="s">
        <v>1098</v>
      </c>
    </row>
    <row r="580" spans="1:51" s="13" customFormat="1" ht="12">
      <c r="A580" s="13"/>
      <c r="B580" s="228"/>
      <c r="C580" s="229"/>
      <c r="D580" s="230" t="s">
        <v>144</v>
      </c>
      <c r="E580" s="231" t="s">
        <v>1</v>
      </c>
      <c r="F580" s="232" t="s">
        <v>1099</v>
      </c>
      <c r="G580" s="229"/>
      <c r="H580" s="233">
        <v>55.55</v>
      </c>
      <c r="I580" s="234"/>
      <c r="J580" s="229"/>
      <c r="K580" s="229"/>
      <c r="L580" s="235"/>
      <c r="M580" s="236"/>
      <c r="N580" s="237"/>
      <c r="O580" s="237"/>
      <c r="P580" s="237"/>
      <c r="Q580" s="237"/>
      <c r="R580" s="237"/>
      <c r="S580" s="237"/>
      <c r="T580" s="238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39" t="s">
        <v>144</v>
      </c>
      <c r="AU580" s="239" t="s">
        <v>86</v>
      </c>
      <c r="AV580" s="13" t="s">
        <v>86</v>
      </c>
      <c r="AW580" s="13" t="s">
        <v>33</v>
      </c>
      <c r="AX580" s="13" t="s">
        <v>77</v>
      </c>
      <c r="AY580" s="239" t="s">
        <v>136</v>
      </c>
    </row>
    <row r="581" spans="1:65" s="2" customFormat="1" ht="24.15" customHeight="1">
      <c r="A581" s="37"/>
      <c r="B581" s="38"/>
      <c r="C581" s="214" t="s">
        <v>1100</v>
      </c>
      <c r="D581" s="214" t="s">
        <v>138</v>
      </c>
      <c r="E581" s="215" t="s">
        <v>1101</v>
      </c>
      <c r="F581" s="216" t="s">
        <v>1102</v>
      </c>
      <c r="G581" s="217" t="s">
        <v>210</v>
      </c>
      <c r="H581" s="218">
        <v>1.656</v>
      </c>
      <c r="I581" s="219"/>
      <c r="J581" s="220">
        <f>ROUND(I581*H581,0)</f>
        <v>0</v>
      </c>
      <c r="K581" s="221"/>
      <c r="L581" s="43"/>
      <c r="M581" s="222" t="s">
        <v>1</v>
      </c>
      <c r="N581" s="223" t="s">
        <v>42</v>
      </c>
      <c r="O581" s="90"/>
      <c r="P581" s="224">
        <f>O581*H581</f>
        <v>0</v>
      </c>
      <c r="Q581" s="224">
        <v>0</v>
      </c>
      <c r="R581" s="224">
        <f>Q581*H581</f>
        <v>0</v>
      </c>
      <c r="S581" s="224">
        <v>0</v>
      </c>
      <c r="T581" s="225">
        <f>S581*H581</f>
        <v>0</v>
      </c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R581" s="226" t="s">
        <v>232</v>
      </c>
      <c r="AT581" s="226" t="s">
        <v>138</v>
      </c>
      <c r="AU581" s="226" t="s">
        <v>86</v>
      </c>
      <c r="AY581" s="16" t="s">
        <v>136</v>
      </c>
      <c r="BE581" s="227">
        <f>IF(N581="základní",J581,0)</f>
        <v>0</v>
      </c>
      <c r="BF581" s="227">
        <f>IF(N581="snížená",J581,0)</f>
        <v>0</v>
      </c>
      <c r="BG581" s="227">
        <f>IF(N581="zákl. přenesená",J581,0)</f>
        <v>0</v>
      </c>
      <c r="BH581" s="227">
        <f>IF(N581="sníž. přenesená",J581,0)</f>
        <v>0</v>
      </c>
      <c r="BI581" s="227">
        <f>IF(N581="nulová",J581,0)</f>
        <v>0</v>
      </c>
      <c r="BJ581" s="16" t="s">
        <v>8</v>
      </c>
      <c r="BK581" s="227">
        <f>ROUND(I581*H581,0)</f>
        <v>0</v>
      </c>
      <c r="BL581" s="16" t="s">
        <v>232</v>
      </c>
      <c r="BM581" s="226" t="s">
        <v>1103</v>
      </c>
    </row>
    <row r="582" spans="1:63" s="12" customFormat="1" ht="22.8" customHeight="1">
      <c r="A582" s="12"/>
      <c r="B582" s="198"/>
      <c r="C582" s="199"/>
      <c r="D582" s="200" t="s">
        <v>76</v>
      </c>
      <c r="E582" s="212" t="s">
        <v>1104</v>
      </c>
      <c r="F582" s="212" t="s">
        <v>1105</v>
      </c>
      <c r="G582" s="199"/>
      <c r="H582" s="199"/>
      <c r="I582" s="202"/>
      <c r="J582" s="213">
        <f>BK582</f>
        <v>0</v>
      </c>
      <c r="K582" s="199"/>
      <c r="L582" s="204"/>
      <c r="M582" s="205"/>
      <c r="N582" s="206"/>
      <c r="O582" s="206"/>
      <c r="P582" s="207">
        <f>SUM(P583:P586)</f>
        <v>0</v>
      </c>
      <c r="Q582" s="206"/>
      <c r="R582" s="207">
        <f>SUM(R583:R586)</f>
        <v>0</v>
      </c>
      <c r="S582" s="206"/>
      <c r="T582" s="208">
        <f>SUM(T583:T586)</f>
        <v>8.6429869</v>
      </c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R582" s="209" t="s">
        <v>86</v>
      </c>
      <c r="AT582" s="210" t="s">
        <v>76</v>
      </c>
      <c r="AU582" s="210" t="s">
        <v>8</v>
      </c>
      <c r="AY582" s="209" t="s">
        <v>136</v>
      </c>
      <c r="BK582" s="211">
        <f>SUM(BK583:BK586)</f>
        <v>0</v>
      </c>
    </row>
    <row r="583" spans="1:65" s="2" customFormat="1" ht="24.15" customHeight="1">
      <c r="A583" s="37"/>
      <c r="B583" s="38"/>
      <c r="C583" s="214" t="s">
        <v>1106</v>
      </c>
      <c r="D583" s="214" t="s">
        <v>138</v>
      </c>
      <c r="E583" s="215" t="s">
        <v>1107</v>
      </c>
      <c r="F583" s="216" t="s">
        <v>1108</v>
      </c>
      <c r="G583" s="217" t="s">
        <v>141</v>
      </c>
      <c r="H583" s="218">
        <v>540</v>
      </c>
      <c r="I583" s="219"/>
      <c r="J583" s="220">
        <f>ROUND(I583*H583,0)</f>
        <v>0</v>
      </c>
      <c r="K583" s="221"/>
      <c r="L583" s="43"/>
      <c r="M583" s="222" t="s">
        <v>1</v>
      </c>
      <c r="N583" s="223" t="s">
        <v>42</v>
      </c>
      <c r="O583" s="90"/>
      <c r="P583" s="224">
        <f>O583*H583</f>
        <v>0</v>
      </c>
      <c r="Q583" s="224">
        <v>0</v>
      </c>
      <c r="R583" s="224">
        <f>Q583*H583</f>
        <v>0</v>
      </c>
      <c r="S583" s="224">
        <v>0.01533</v>
      </c>
      <c r="T583" s="225">
        <f>S583*H583</f>
        <v>8.2782</v>
      </c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R583" s="226" t="s">
        <v>232</v>
      </c>
      <c r="AT583" s="226" t="s">
        <v>138</v>
      </c>
      <c r="AU583" s="226" t="s">
        <v>86</v>
      </c>
      <c r="AY583" s="16" t="s">
        <v>136</v>
      </c>
      <c r="BE583" s="227">
        <f>IF(N583="základní",J583,0)</f>
        <v>0</v>
      </c>
      <c r="BF583" s="227">
        <f>IF(N583="snížená",J583,0)</f>
        <v>0</v>
      </c>
      <c r="BG583" s="227">
        <f>IF(N583="zákl. přenesená",J583,0)</f>
        <v>0</v>
      </c>
      <c r="BH583" s="227">
        <f>IF(N583="sníž. přenesená",J583,0)</f>
        <v>0</v>
      </c>
      <c r="BI583" s="227">
        <f>IF(N583="nulová",J583,0)</f>
        <v>0</v>
      </c>
      <c r="BJ583" s="16" t="s">
        <v>8</v>
      </c>
      <c r="BK583" s="227">
        <f>ROUND(I583*H583,0)</f>
        <v>0</v>
      </c>
      <c r="BL583" s="16" t="s">
        <v>232</v>
      </c>
      <c r="BM583" s="226" t="s">
        <v>1109</v>
      </c>
    </row>
    <row r="584" spans="1:51" s="13" customFormat="1" ht="12">
      <c r="A584" s="13"/>
      <c r="B584" s="228"/>
      <c r="C584" s="229"/>
      <c r="D584" s="230" t="s">
        <v>144</v>
      </c>
      <c r="E584" s="231" t="s">
        <v>1</v>
      </c>
      <c r="F584" s="232" t="s">
        <v>1110</v>
      </c>
      <c r="G584" s="229"/>
      <c r="H584" s="233">
        <v>540</v>
      </c>
      <c r="I584" s="234"/>
      <c r="J584" s="229"/>
      <c r="K584" s="229"/>
      <c r="L584" s="235"/>
      <c r="M584" s="236"/>
      <c r="N584" s="237"/>
      <c r="O584" s="237"/>
      <c r="P584" s="237"/>
      <c r="Q584" s="237"/>
      <c r="R584" s="237"/>
      <c r="S584" s="237"/>
      <c r="T584" s="238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39" t="s">
        <v>144</v>
      </c>
      <c r="AU584" s="239" t="s">
        <v>86</v>
      </c>
      <c r="AV584" s="13" t="s">
        <v>86</v>
      </c>
      <c r="AW584" s="13" t="s">
        <v>33</v>
      </c>
      <c r="AX584" s="13" t="s">
        <v>77</v>
      </c>
      <c r="AY584" s="239" t="s">
        <v>136</v>
      </c>
    </row>
    <row r="585" spans="1:65" s="2" customFormat="1" ht="24.15" customHeight="1">
      <c r="A585" s="37"/>
      <c r="B585" s="38"/>
      <c r="C585" s="214" t="s">
        <v>1111</v>
      </c>
      <c r="D585" s="214" t="s">
        <v>138</v>
      </c>
      <c r="E585" s="215" t="s">
        <v>1112</v>
      </c>
      <c r="F585" s="216" t="s">
        <v>1113</v>
      </c>
      <c r="G585" s="217" t="s">
        <v>588</v>
      </c>
      <c r="H585" s="218">
        <v>45.77</v>
      </c>
      <c r="I585" s="219"/>
      <c r="J585" s="220">
        <f>ROUND(I585*H585,0)</f>
        <v>0</v>
      </c>
      <c r="K585" s="221"/>
      <c r="L585" s="43"/>
      <c r="M585" s="222" t="s">
        <v>1</v>
      </c>
      <c r="N585" s="223" t="s">
        <v>42</v>
      </c>
      <c r="O585" s="90"/>
      <c r="P585" s="224">
        <f>O585*H585</f>
        <v>0</v>
      </c>
      <c r="Q585" s="224">
        <v>0</v>
      </c>
      <c r="R585" s="224">
        <f>Q585*H585</f>
        <v>0</v>
      </c>
      <c r="S585" s="224">
        <v>0.00797</v>
      </c>
      <c r="T585" s="225">
        <f>S585*H585</f>
        <v>0.3647869</v>
      </c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R585" s="226" t="s">
        <v>232</v>
      </c>
      <c r="AT585" s="226" t="s">
        <v>138</v>
      </c>
      <c r="AU585" s="226" t="s">
        <v>86</v>
      </c>
      <c r="AY585" s="16" t="s">
        <v>136</v>
      </c>
      <c r="BE585" s="227">
        <f>IF(N585="základní",J585,0)</f>
        <v>0</v>
      </c>
      <c r="BF585" s="227">
        <f>IF(N585="snížená",J585,0)</f>
        <v>0</v>
      </c>
      <c r="BG585" s="227">
        <f>IF(N585="zákl. přenesená",J585,0)</f>
        <v>0</v>
      </c>
      <c r="BH585" s="227">
        <f>IF(N585="sníž. přenesená",J585,0)</f>
        <v>0</v>
      </c>
      <c r="BI585" s="227">
        <f>IF(N585="nulová",J585,0)</f>
        <v>0</v>
      </c>
      <c r="BJ585" s="16" t="s">
        <v>8</v>
      </c>
      <c r="BK585" s="227">
        <f>ROUND(I585*H585,0)</f>
        <v>0</v>
      </c>
      <c r="BL585" s="16" t="s">
        <v>232</v>
      </c>
      <c r="BM585" s="226" t="s">
        <v>1114</v>
      </c>
    </row>
    <row r="586" spans="1:51" s="13" customFormat="1" ht="12">
      <c r="A586" s="13"/>
      <c r="B586" s="228"/>
      <c r="C586" s="229"/>
      <c r="D586" s="230" t="s">
        <v>144</v>
      </c>
      <c r="E586" s="231" t="s">
        <v>1</v>
      </c>
      <c r="F586" s="232" t="s">
        <v>1115</v>
      </c>
      <c r="G586" s="229"/>
      <c r="H586" s="233">
        <v>45.77</v>
      </c>
      <c r="I586" s="234"/>
      <c r="J586" s="229"/>
      <c r="K586" s="229"/>
      <c r="L586" s="235"/>
      <c r="M586" s="236"/>
      <c r="N586" s="237"/>
      <c r="O586" s="237"/>
      <c r="P586" s="237"/>
      <c r="Q586" s="237"/>
      <c r="R586" s="237"/>
      <c r="S586" s="237"/>
      <c r="T586" s="238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39" t="s">
        <v>144</v>
      </c>
      <c r="AU586" s="239" t="s">
        <v>86</v>
      </c>
      <c r="AV586" s="13" t="s">
        <v>86</v>
      </c>
      <c r="AW586" s="13" t="s">
        <v>33</v>
      </c>
      <c r="AX586" s="13" t="s">
        <v>77</v>
      </c>
      <c r="AY586" s="239" t="s">
        <v>136</v>
      </c>
    </row>
    <row r="587" spans="1:63" s="12" customFormat="1" ht="22.8" customHeight="1">
      <c r="A587" s="12"/>
      <c r="B587" s="198"/>
      <c r="C587" s="199"/>
      <c r="D587" s="200" t="s">
        <v>76</v>
      </c>
      <c r="E587" s="212" t="s">
        <v>1116</v>
      </c>
      <c r="F587" s="212" t="s">
        <v>1117</v>
      </c>
      <c r="G587" s="199"/>
      <c r="H587" s="199"/>
      <c r="I587" s="202"/>
      <c r="J587" s="213">
        <f>BK587</f>
        <v>0</v>
      </c>
      <c r="K587" s="199"/>
      <c r="L587" s="204"/>
      <c r="M587" s="205"/>
      <c r="N587" s="206"/>
      <c r="O587" s="206"/>
      <c r="P587" s="207">
        <f>SUM(P588:P600)</f>
        <v>0</v>
      </c>
      <c r="Q587" s="206"/>
      <c r="R587" s="207">
        <f>SUM(R588:R600)</f>
        <v>4.2876</v>
      </c>
      <c r="S587" s="206"/>
      <c r="T587" s="208">
        <f>SUM(T588:T600)</f>
        <v>11.533999999999999</v>
      </c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R587" s="209" t="s">
        <v>86</v>
      </c>
      <c r="AT587" s="210" t="s">
        <v>76</v>
      </c>
      <c r="AU587" s="210" t="s">
        <v>8</v>
      </c>
      <c r="AY587" s="209" t="s">
        <v>136</v>
      </c>
      <c r="BK587" s="211">
        <f>SUM(BK588:BK600)</f>
        <v>0</v>
      </c>
    </row>
    <row r="588" spans="1:65" s="2" customFormat="1" ht="24.15" customHeight="1">
      <c r="A588" s="37"/>
      <c r="B588" s="38"/>
      <c r="C588" s="214" t="s">
        <v>1118</v>
      </c>
      <c r="D588" s="214" t="s">
        <v>138</v>
      </c>
      <c r="E588" s="215" t="s">
        <v>1119</v>
      </c>
      <c r="F588" s="216" t="s">
        <v>1120</v>
      </c>
      <c r="G588" s="217" t="s">
        <v>141</v>
      </c>
      <c r="H588" s="218">
        <v>540</v>
      </c>
      <c r="I588" s="219"/>
      <c r="J588" s="220">
        <f>ROUND(I588*H588,0)</f>
        <v>0</v>
      </c>
      <c r="K588" s="221"/>
      <c r="L588" s="43"/>
      <c r="M588" s="222" t="s">
        <v>1</v>
      </c>
      <c r="N588" s="223" t="s">
        <v>42</v>
      </c>
      <c r="O588" s="90"/>
      <c r="P588" s="224">
        <f>O588*H588</f>
        <v>0</v>
      </c>
      <c r="Q588" s="224">
        <v>0.00036</v>
      </c>
      <c r="R588" s="224">
        <f>Q588*H588</f>
        <v>0.19440000000000002</v>
      </c>
      <c r="S588" s="224">
        <v>0</v>
      </c>
      <c r="T588" s="225">
        <f>S588*H588</f>
        <v>0</v>
      </c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R588" s="226" t="s">
        <v>232</v>
      </c>
      <c r="AT588" s="226" t="s">
        <v>138</v>
      </c>
      <c r="AU588" s="226" t="s">
        <v>86</v>
      </c>
      <c r="AY588" s="16" t="s">
        <v>136</v>
      </c>
      <c r="BE588" s="227">
        <f>IF(N588="základní",J588,0)</f>
        <v>0</v>
      </c>
      <c r="BF588" s="227">
        <f>IF(N588="snížená",J588,0)</f>
        <v>0</v>
      </c>
      <c r="BG588" s="227">
        <f>IF(N588="zákl. přenesená",J588,0)</f>
        <v>0</v>
      </c>
      <c r="BH588" s="227">
        <f>IF(N588="sníž. přenesená",J588,0)</f>
        <v>0</v>
      </c>
      <c r="BI588" s="227">
        <f>IF(N588="nulová",J588,0)</f>
        <v>0</v>
      </c>
      <c r="BJ588" s="16" t="s">
        <v>8</v>
      </c>
      <c r="BK588" s="227">
        <f>ROUND(I588*H588,0)</f>
        <v>0</v>
      </c>
      <c r="BL588" s="16" t="s">
        <v>232</v>
      </c>
      <c r="BM588" s="226" t="s">
        <v>1121</v>
      </c>
    </row>
    <row r="589" spans="1:51" s="13" customFormat="1" ht="12">
      <c r="A589" s="13"/>
      <c r="B589" s="228"/>
      <c r="C589" s="229"/>
      <c r="D589" s="230" t="s">
        <v>144</v>
      </c>
      <c r="E589" s="231" t="s">
        <v>1</v>
      </c>
      <c r="F589" s="232" t="s">
        <v>1122</v>
      </c>
      <c r="G589" s="229"/>
      <c r="H589" s="233">
        <v>540</v>
      </c>
      <c r="I589" s="234"/>
      <c r="J589" s="229"/>
      <c r="K589" s="229"/>
      <c r="L589" s="235"/>
      <c r="M589" s="236"/>
      <c r="N589" s="237"/>
      <c r="O589" s="237"/>
      <c r="P589" s="237"/>
      <c r="Q589" s="237"/>
      <c r="R589" s="237"/>
      <c r="S589" s="237"/>
      <c r="T589" s="238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39" t="s">
        <v>144</v>
      </c>
      <c r="AU589" s="239" t="s">
        <v>86</v>
      </c>
      <c r="AV589" s="13" t="s">
        <v>86</v>
      </c>
      <c r="AW589" s="13" t="s">
        <v>33</v>
      </c>
      <c r="AX589" s="13" t="s">
        <v>77</v>
      </c>
      <c r="AY589" s="239" t="s">
        <v>136</v>
      </c>
    </row>
    <row r="590" spans="1:65" s="2" customFormat="1" ht="16.5" customHeight="1">
      <c r="A590" s="37"/>
      <c r="B590" s="38"/>
      <c r="C590" s="240" t="s">
        <v>1123</v>
      </c>
      <c r="D590" s="240" t="s">
        <v>227</v>
      </c>
      <c r="E590" s="241" t="s">
        <v>1124</v>
      </c>
      <c r="F590" s="242" t="s">
        <v>1125</v>
      </c>
      <c r="G590" s="243" t="s">
        <v>141</v>
      </c>
      <c r="H590" s="244">
        <v>594</v>
      </c>
      <c r="I590" s="245"/>
      <c r="J590" s="246">
        <f>ROUND(I590*H590,0)</f>
        <v>0</v>
      </c>
      <c r="K590" s="247"/>
      <c r="L590" s="248"/>
      <c r="M590" s="249" t="s">
        <v>1</v>
      </c>
      <c r="N590" s="250" t="s">
        <v>42</v>
      </c>
      <c r="O590" s="90"/>
      <c r="P590" s="224">
        <f>O590*H590</f>
        <v>0</v>
      </c>
      <c r="Q590" s="224">
        <v>0.0068</v>
      </c>
      <c r="R590" s="224">
        <f>Q590*H590</f>
        <v>4.0392</v>
      </c>
      <c r="S590" s="224">
        <v>0</v>
      </c>
      <c r="T590" s="225">
        <f>S590*H590</f>
        <v>0</v>
      </c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R590" s="226" t="s">
        <v>336</v>
      </c>
      <c r="AT590" s="226" t="s">
        <v>227</v>
      </c>
      <c r="AU590" s="226" t="s">
        <v>86</v>
      </c>
      <c r="AY590" s="16" t="s">
        <v>136</v>
      </c>
      <c r="BE590" s="227">
        <f>IF(N590="základní",J590,0)</f>
        <v>0</v>
      </c>
      <c r="BF590" s="227">
        <f>IF(N590="snížená",J590,0)</f>
        <v>0</v>
      </c>
      <c r="BG590" s="227">
        <f>IF(N590="zákl. přenesená",J590,0)</f>
        <v>0</v>
      </c>
      <c r="BH590" s="227">
        <f>IF(N590="sníž. přenesená",J590,0)</f>
        <v>0</v>
      </c>
      <c r="BI590" s="227">
        <f>IF(N590="nulová",J590,0)</f>
        <v>0</v>
      </c>
      <c r="BJ590" s="16" t="s">
        <v>8</v>
      </c>
      <c r="BK590" s="227">
        <f>ROUND(I590*H590,0)</f>
        <v>0</v>
      </c>
      <c r="BL590" s="16" t="s">
        <v>232</v>
      </c>
      <c r="BM590" s="226" t="s">
        <v>1126</v>
      </c>
    </row>
    <row r="591" spans="1:51" s="13" customFormat="1" ht="12">
      <c r="A591" s="13"/>
      <c r="B591" s="228"/>
      <c r="C591" s="229"/>
      <c r="D591" s="230" t="s">
        <v>144</v>
      </c>
      <c r="E591" s="231" t="s">
        <v>1</v>
      </c>
      <c r="F591" s="232" t="s">
        <v>1127</v>
      </c>
      <c r="G591" s="229"/>
      <c r="H591" s="233">
        <v>594</v>
      </c>
      <c r="I591" s="234"/>
      <c r="J591" s="229"/>
      <c r="K591" s="229"/>
      <c r="L591" s="235"/>
      <c r="M591" s="236"/>
      <c r="N591" s="237"/>
      <c r="O591" s="237"/>
      <c r="P591" s="237"/>
      <c r="Q591" s="237"/>
      <c r="R591" s="237"/>
      <c r="S591" s="237"/>
      <c r="T591" s="238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39" t="s">
        <v>144</v>
      </c>
      <c r="AU591" s="239" t="s">
        <v>86</v>
      </c>
      <c r="AV591" s="13" t="s">
        <v>86</v>
      </c>
      <c r="AW591" s="13" t="s">
        <v>33</v>
      </c>
      <c r="AX591" s="13" t="s">
        <v>77</v>
      </c>
      <c r="AY591" s="239" t="s">
        <v>136</v>
      </c>
    </row>
    <row r="592" spans="1:65" s="2" customFormat="1" ht="24.15" customHeight="1">
      <c r="A592" s="37"/>
      <c r="B592" s="38"/>
      <c r="C592" s="214" t="s">
        <v>1128</v>
      </c>
      <c r="D592" s="214" t="s">
        <v>138</v>
      </c>
      <c r="E592" s="215" t="s">
        <v>1129</v>
      </c>
      <c r="F592" s="216" t="s">
        <v>1130</v>
      </c>
      <c r="G592" s="217" t="s">
        <v>141</v>
      </c>
      <c r="H592" s="218">
        <v>540</v>
      </c>
      <c r="I592" s="219"/>
      <c r="J592" s="220">
        <f>ROUND(I592*H592,0)</f>
        <v>0</v>
      </c>
      <c r="K592" s="221"/>
      <c r="L592" s="43"/>
      <c r="M592" s="222" t="s">
        <v>1</v>
      </c>
      <c r="N592" s="223" t="s">
        <v>42</v>
      </c>
      <c r="O592" s="90"/>
      <c r="P592" s="224">
        <f>O592*H592</f>
        <v>0</v>
      </c>
      <c r="Q592" s="224">
        <v>0.0001</v>
      </c>
      <c r="R592" s="224">
        <f>Q592*H592</f>
        <v>0.054</v>
      </c>
      <c r="S592" s="224">
        <v>0</v>
      </c>
      <c r="T592" s="225">
        <f>S592*H592</f>
        <v>0</v>
      </c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R592" s="226" t="s">
        <v>232</v>
      </c>
      <c r="AT592" s="226" t="s">
        <v>138</v>
      </c>
      <c r="AU592" s="226" t="s">
        <v>86</v>
      </c>
      <c r="AY592" s="16" t="s">
        <v>136</v>
      </c>
      <c r="BE592" s="227">
        <f>IF(N592="základní",J592,0)</f>
        <v>0</v>
      </c>
      <c r="BF592" s="227">
        <f>IF(N592="snížená",J592,0)</f>
        <v>0</v>
      </c>
      <c r="BG592" s="227">
        <f>IF(N592="zákl. přenesená",J592,0)</f>
        <v>0</v>
      </c>
      <c r="BH592" s="227">
        <f>IF(N592="sníž. přenesená",J592,0)</f>
        <v>0</v>
      </c>
      <c r="BI592" s="227">
        <f>IF(N592="nulová",J592,0)</f>
        <v>0</v>
      </c>
      <c r="BJ592" s="16" t="s">
        <v>8</v>
      </c>
      <c r="BK592" s="227">
        <f>ROUND(I592*H592,0)</f>
        <v>0</v>
      </c>
      <c r="BL592" s="16" t="s">
        <v>232</v>
      </c>
      <c r="BM592" s="226" t="s">
        <v>1131</v>
      </c>
    </row>
    <row r="593" spans="1:65" s="2" customFormat="1" ht="16.5" customHeight="1">
      <c r="A593" s="37"/>
      <c r="B593" s="38"/>
      <c r="C593" s="214" t="s">
        <v>1132</v>
      </c>
      <c r="D593" s="214" t="s">
        <v>138</v>
      </c>
      <c r="E593" s="215" t="s">
        <v>1133</v>
      </c>
      <c r="F593" s="216" t="s">
        <v>1134</v>
      </c>
      <c r="G593" s="217" t="s">
        <v>141</v>
      </c>
      <c r="H593" s="218">
        <v>66</v>
      </c>
      <c r="I593" s="219"/>
      <c r="J593" s="220">
        <f>ROUND(I593*H593,0)</f>
        <v>0</v>
      </c>
      <c r="K593" s="221"/>
      <c r="L593" s="43"/>
      <c r="M593" s="222" t="s">
        <v>1</v>
      </c>
      <c r="N593" s="223" t="s">
        <v>42</v>
      </c>
      <c r="O593" s="90"/>
      <c r="P593" s="224">
        <f>O593*H593</f>
        <v>0</v>
      </c>
      <c r="Q593" s="224">
        <v>0</v>
      </c>
      <c r="R593" s="224">
        <f>Q593*H593</f>
        <v>0</v>
      </c>
      <c r="S593" s="224">
        <v>0.055</v>
      </c>
      <c r="T593" s="225">
        <f>S593*H593</f>
        <v>3.63</v>
      </c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R593" s="226" t="s">
        <v>232</v>
      </c>
      <c r="AT593" s="226" t="s">
        <v>138</v>
      </c>
      <c r="AU593" s="226" t="s">
        <v>86</v>
      </c>
      <c r="AY593" s="16" t="s">
        <v>136</v>
      </c>
      <c r="BE593" s="227">
        <f>IF(N593="základní",J593,0)</f>
        <v>0</v>
      </c>
      <c r="BF593" s="227">
        <f>IF(N593="snížená",J593,0)</f>
        <v>0</v>
      </c>
      <c r="BG593" s="227">
        <f>IF(N593="zákl. přenesená",J593,0)</f>
        <v>0</v>
      </c>
      <c r="BH593" s="227">
        <f>IF(N593="sníž. přenesená",J593,0)</f>
        <v>0</v>
      </c>
      <c r="BI593" s="227">
        <f>IF(N593="nulová",J593,0)</f>
        <v>0</v>
      </c>
      <c r="BJ593" s="16" t="s">
        <v>8</v>
      </c>
      <c r="BK593" s="227">
        <f>ROUND(I593*H593,0)</f>
        <v>0</v>
      </c>
      <c r="BL593" s="16" t="s">
        <v>232</v>
      </c>
      <c r="BM593" s="226" t="s">
        <v>1135</v>
      </c>
    </row>
    <row r="594" spans="1:51" s="13" customFormat="1" ht="12">
      <c r="A594" s="13"/>
      <c r="B594" s="228"/>
      <c r="C594" s="229"/>
      <c r="D594" s="230" t="s">
        <v>144</v>
      </c>
      <c r="E594" s="231" t="s">
        <v>1</v>
      </c>
      <c r="F594" s="232" t="s">
        <v>1136</v>
      </c>
      <c r="G594" s="229"/>
      <c r="H594" s="233">
        <v>66</v>
      </c>
      <c r="I594" s="234"/>
      <c r="J594" s="229"/>
      <c r="K594" s="229"/>
      <c r="L594" s="235"/>
      <c r="M594" s="236"/>
      <c r="N594" s="237"/>
      <c r="O594" s="237"/>
      <c r="P594" s="237"/>
      <c r="Q594" s="237"/>
      <c r="R594" s="237"/>
      <c r="S594" s="237"/>
      <c r="T594" s="238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39" t="s">
        <v>144</v>
      </c>
      <c r="AU594" s="239" t="s">
        <v>86</v>
      </c>
      <c r="AV594" s="13" t="s">
        <v>86</v>
      </c>
      <c r="AW594" s="13" t="s">
        <v>33</v>
      </c>
      <c r="AX594" s="13" t="s">
        <v>77</v>
      </c>
      <c r="AY594" s="239" t="s">
        <v>136</v>
      </c>
    </row>
    <row r="595" spans="1:65" s="2" customFormat="1" ht="21.75" customHeight="1">
      <c r="A595" s="37"/>
      <c r="B595" s="38"/>
      <c r="C595" s="214" t="s">
        <v>1137</v>
      </c>
      <c r="D595" s="214" t="s">
        <v>138</v>
      </c>
      <c r="E595" s="215" t="s">
        <v>1138</v>
      </c>
      <c r="F595" s="216" t="s">
        <v>1139</v>
      </c>
      <c r="G595" s="217" t="s">
        <v>521</v>
      </c>
      <c r="H595" s="218">
        <v>8</v>
      </c>
      <c r="I595" s="219"/>
      <c r="J595" s="220">
        <f>ROUND(I595*H595,0)</f>
        <v>0</v>
      </c>
      <c r="K595" s="221"/>
      <c r="L595" s="43"/>
      <c r="M595" s="222" t="s">
        <v>1</v>
      </c>
      <c r="N595" s="223" t="s">
        <v>42</v>
      </c>
      <c r="O595" s="90"/>
      <c r="P595" s="224">
        <f>O595*H595</f>
        <v>0</v>
      </c>
      <c r="Q595" s="224">
        <v>0</v>
      </c>
      <c r="R595" s="224">
        <f>Q595*H595</f>
        <v>0</v>
      </c>
      <c r="S595" s="224">
        <v>0.1755</v>
      </c>
      <c r="T595" s="225">
        <f>S595*H595</f>
        <v>1.404</v>
      </c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R595" s="226" t="s">
        <v>232</v>
      </c>
      <c r="AT595" s="226" t="s">
        <v>138</v>
      </c>
      <c r="AU595" s="226" t="s">
        <v>86</v>
      </c>
      <c r="AY595" s="16" t="s">
        <v>136</v>
      </c>
      <c r="BE595" s="227">
        <f>IF(N595="základní",J595,0)</f>
        <v>0</v>
      </c>
      <c r="BF595" s="227">
        <f>IF(N595="snížená",J595,0)</f>
        <v>0</v>
      </c>
      <c r="BG595" s="227">
        <f>IF(N595="zákl. přenesená",J595,0)</f>
        <v>0</v>
      </c>
      <c r="BH595" s="227">
        <f>IF(N595="sníž. přenesená",J595,0)</f>
        <v>0</v>
      </c>
      <c r="BI595" s="227">
        <f>IF(N595="nulová",J595,0)</f>
        <v>0</v>
      </c>
      <c r="BJ595" s="16" t="s">
        <v>8</v>
      </c>
      <c r="BK595" s="227">
        <f>ROUND(I595*H595,0)</f>
        <v>0</v>
      </c>
      <c r="BL595" s="16" t="s">
        <v>232</v>
      </c>
      <c r="BM595" s="226" t="s">
        <v>1140</v>
      </c>
    </row>
    <row r="596" spans="1:65" s="2" customFormat="1" ht="37.8" customHeight="1">
      <c r="A596" s="37"/>
      <c r="B596" s="38"/>
      <c r="C596" s="214" t="s">
        <v>1141</v>
      </c>
      <c r="D596" s="214" t="s">
        <v>138</v>
      </c>
      <c r="E596" s="215" t="s">
        <v>1142</v>
      </c>
      <c r="F596" s="216" t="s">
        <v>1143</v>
      </c>
      <c r="G596" s="217" t="s">
        <v>1144</v>
      </c>
      <c r="H596" s="218">
        <v>4</v>
      </c>
      <c r="I596" s="219"/>
      <c r="J596" s="220">
        <f>ROUND(I596*H596,0)</f>
        <v>0</v>
      </c>
      <c r="K596" s="221"/>
      <c r="L596" s="43"/>
      <c r="M596" s="222" t="s">
        <v>1</v>
      </c>
      <c r="N596" s="223" t="s">
        <v>42</v>
      </c>
      <c r="O596" s="90"/>
      <c r="P596" s="224">
        <f>O596*H596</f>
        <v>0</v>
      </c>
      <c r="Q596" s="224">
        <v>0</v>
      </c>
      <c r="R596" s="224">
        <f>Q596*H596</f>
        <v>0</v>
      </c>
      <c r="S596" s="224">
        <v>0.5</v>
      </c>
      <c r="T596" s="225">
        <f>S596*H596</f>
        <v>2</v>
      </c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R596" s="226" t="s">
        <v>232</v>
      </c>
      <c r="AT596" s="226" t="s">
        <v>138</v>
      </c>
      <c r="AU596" s="226" t="s">
        <v>86</v>
      </c>
      <c r="AY596" s="16" t="s">
        <v>136</v>
      </c>
      <c r="BE596" s="227">
        <f>IF(N596="základní",J596,0)</f>
        <v>0</v>
      </c>
      <c r="BF596" s="227">
        <f>IF(N596="snížená",J596,0)</f>
        <v>0</v>
      </c>
      <c r="BG596" s="227">
        <f>IF(N596="zákl. přenesená",J596,0)</f>
        <v>0</v>
      </c>
      <c r="BH596" s="227">
        <f>IF(N596="sníž. přenesená",J596,0)</f>
        <v>0</v>
      </c>
      <c r="BI596" s="227">
        <f>IF(N596="nulová",J596,0)</f>
        <v>0</v>
      </c>
      <c r="BJ596" s="16" t="s">
        <v>8</v>
      </c>
      <c r="BK596" s="227">
        <f>ROUND(I596*H596,0)</f>
        <v>0</v>
      </c>
      <c r="BL596" s="16" t="s">
        <v>232</v>
      </c>
      <c r="BM596" s="226" t="s">
        <v>1145</v>
      </c>
    </row>
    <row r="597" spans="1:65" s="2" customFormat="1" ht="37.8" customHeight="1">
      <c r="A597" s="37"/>
      <c r="B597" s="38"/>
      <c r="C597" s="214" t="s">
        <v>1146</v>
      </c>
      <c r="D597" s="214" t="s">
        <v>138</v>
      </c>
      <c r="E597" s="215" t="s">
        <v>1147</v>
      </c>
      <c r="F597" s="216" t="s">
        <v>1148</v>
      </c>
      <c r="G597" s="217" t="s">
        <v>1144</v>
      </c>
      <c r="H597" s="218">
        <v>1</v>
      </c>
      <c r="I597" s="219"/>
      <c r="J597" s="220">
        <f>ROUND(I597*H597,0)</f>
        <v>0</v>
      </c>
      <c r="K597" s="221"/>
      <c r="L597" s="43"/>
      <c r="M597" s="222" t="s">
        <v>1</v>
      </c>
      <c r="N597" s="223" t="s">
        <v>42</v>
      </c>
      <c r="O597" s="90"/>
      <c r="P597" s="224">
        <f>O597*H597</f>
        <v>0</v>
      </c>
      <c r="Q597" s="224">
        <v>0</v>
      </c>
      <c r="R597" s="224">
        <f>Q597*H597</f>
        <v>0</v>
      </c>
      <c r="S597" s="224">
        <v>0.5</v>
      </c>
      <c r="T597" s="225">
        <f>S597*H597</f>
        <v>0.5</v>
      </c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  <c r="AR597" s="226" t="s">
        <v>232</v>
      </c>
      <c r="AT597" s="226" t="s">
        <v>138</v>
      </c>
      <c r="AU597" s="226" t="s">
        <v>86</v>
      </c>
      <c r="AY597" s="16" t="s">
        <v>136</v>
      </c>
      <c r="BE597" s="227">
        <f>IF(N597="základní",J597,0)</f>
        <v>0</v>
      </c>
      <c r="BF597" s="227">
        <f>IF(N597="snížená",J597,0)</f>
        <v>0</v>
      </c>
      <c r="BG597" s="227">
        <f>IF(N597="zákl. přenesená",J597,0)</f>
        <v>0</v>
      </c>
      <c r="BH597" s="227">
        <f>IF(N597="sníž. přenesená",J597,0)</f>
        <v>0</v>
      </c>
      <c r="BI597" s="227">
        <f>IF(N597="nulová",J597,0)</f>
        <v>0</v>
      </c>
      <c r="BJ597" s="16" t="s">
        <v>8</v>
      </c>
      <c r="BK597" s="227">
        <f>ROUND(I597*H597,0)</f>
        <v>0</v>
      </c>
      <c r="BL597" s="16" t="s">
        <v>232</v>
      </c>
      <c r="BM597" s="226" t="s">
        <v>1149</v>
      </c>
    </row>
    <row r="598" spans="1:65" s="2" customFormat="1" ht="49.05" customHeight="1">
      <c r="A598" s="37"/>
      <c r="B598" s="38"/>
      <c r="C598" s="214" t="s">
        <v>1150</v>
      </c>
      <c r="D598" s="214" t="s">
        <v>138</v>
      </c>
      <c r="E598" s="215" t="s">
        <v>1151</v>
      </c>
      <c r="F598" s="216" t="s">
        <v>1152</v>
      </c>
      <c r="G598" s="217" t="s">
        <v>1144</v>
      </c>
      <c r="H598" s="218">
        <v>7</v>
      </c>
      <c r="I598" s="219"/>
      <c r="J598" s="220">
        <f>ROUND(I598*H598,0)</f>
        <v>0</v>
      </c>
      <c r="K598" s="221"/>
      <c r="L598" s="43"/>
      <c r="M598" s="222" t="s">
        <v>1</v>
      </c>
      <c r="N598" s="223" t="s">
        <v>42</v>
      </c>
      <c r="O598" s="90"/>
      <c r="P598" s="224">
        <f>O598*H598</f>
        <v>0</v>
      </c>
      <c r="Q598" s="224">
        <v>0</v>
      </c>
      <c r="R598" s="224">
        <f>Q598*H598</f>
        <v>0</v>
      </c>
      <c r="S598" s="224">
        <v>0.5</v>
      </c>
      <c r="T598" s="225">
        <f>S598*H598</f>
        <v>3.5</v>
      </c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R598" s="226" t="s">
        <v>232</v>
      </c>
      <c r="AT598" s="226" t="s">
        <v>138</v>
      </c>
      <c r="AU598" s="226" t="s">
        <v>86</v>
      </c>
      <c r="AY598" s="16" t="s">
        <v>136</v>
      </c>
      <c r="BE598" s="227">
        <f>IF(N598="základní",J598,0)</f>
        <v>0</v>
      </c>
      <c r="BF598" s="227">
        <f>IF(N598="snížená",J598,0)</f>
        <v>0</v>
      </c>
      <c r="BG598" s="227">
        <f>IF(N598="zákl. přenesená",J598,0)</f>
        <v>0</v>
      </c>
      <c r="BH598" s="227">
        <f>IF(N598="sníž. přenesená",J598,0)</f>
        <v>0</v>
      </c>
      <c r="BI598" s="227">
        <f>IF(N598="nulová",J598,0)</f>
        <v>0</v>
      </c>
      <c r="BJ598" s="16" t="s">
        <v>8</v>
      </c>
      <c r="BK598" s="227">
        <f>ROUND(I598*H598,0)</f>
        <v>0</v>
      </c>
      <c r="BL598" s="16" t="s">
        <v>232</v>
      </c>
      <c r="BM598" s="226" t="s">
        <v>1153</v>
      </c>
    </row>
    <row r="599" spans="1:65" s="2" customFormat="1" ht="24.15" customHeight="1">
      <c r="A599" s="37"/>
      <c r="B599" s="38"/>
      <c r="C599" s="214" t="s">
        <v>1154</v>
      </c>
      <c r="D599" s="214" t="s">
        <v>138</v>
      </c>
      <c r="E599" s="215" t="s">
        <v>1155</v>
      </c>
      <c r="F599" s="216" t="s">
        <v>1156</v>
      </c>
      <c r="G599" s="217" t="s">
        <v>1144</v>
      </c>
      <c r="H599" s="218">
        <v>1</v>
      </c>
      <c r="I599" s="219"/>
      <c r="J599" s="220">
        <f>ROUND(I599*H599,0)</f>
        <v>0</v>
      </c>
      <c r="K599" s="221"/>
      <c r="L599" s="43"/>
      <c r="M599" s="222" t="s">
        <v>1</v>
      </c>
      <c r="N599" s="223" t="s">
        <v>42</v>
      </c>
      <c r="O599" s="90"/>
      <c r="P599" s="224">
        <f>O599*H599</f>
        <v>0</v>
      </c>
      <c r="Q599" s="224">
        <v>0</v>
      </c>
      <c r="R599" s="224">
        <f>Q599*H599</f>
        <v>0</v>
      </c>
      <c r="S599" s="224">
        <v>0.5</v>
      </c>
      <c r="T599" s="225">
        <f>S599*H599</f>
        <v>0.5</v>
      </c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R599" s="226" t="s">
        <v>232</v>
      </c>
      <c r="AT599" s="226" t="s">
        <v>138</v>
      </c>
      <c r="AU599" s="226" t="s">
        <v>86</v>
      </c>
      <c r="AY599" s="16" t="s">
        <v>136</v>
      </c>
      <c r="BE599" s="227">
        <f>IF(N599="základní",J599,0)</f>
        <v>0</v>
      </c>
      <c r="BF599" s="227">
        <f>IF(N599="snížená",J599,0)</f>
        <v>0</v>
      </c>
      <c r="BG599" s="227">
        <f>IF(N599="zákl. přenesená",J599,0)</f>
        <v>0</v>
      </c>
      <c r="BH599" s="227">
        <f>IF(N599="sníž. přenesená",J599,0)</f>
        <v>0</v>
      </c>
      <c r="BI599" s="227">
        <f>IF(N599="nulová",J599,0)</f>
        <v>0</v>
      </c>
      <c r="BJ599" s="16" t="s">
        <v>8</v>
      </c>
      <c r="BK599" s="227">
        <f>ROUND(I599*H599,0)</f>
        <v>0</v>
      </c>
      <c r="BL599" s="16" t="s">
        <v>232</v>
      </c>
      <c r="BM599" s="226" t="s">
        <v>1157</v>
      </c>
    </row>
    <row r="600" spans="1:65" s="2" customFormat="1" ht="24.15" customHeight="1">
      <c r="A600" s="37"/>
      <c r="B600" s="38"/>
      <c r="C600" s="214" t="s">
        <v>1158</v>
      </c>
      <c r="D600" s="214" t="s">
        <v>138</v>
      </c>
      <c r="E600" s="215" t="s">
        <v>1159</v>
      </c>
      <c r="F600" s="216" t="s">
        <v>1160</v>
      </c>
      <c r="G600" s="217" t="s">
        <v>210</v>
      </c>
      <c r="H600" s="218">
        <v>4.288</v>
      </c>
      <c r="I600" s="219"/>
      <c r="J600" s="220">
        <f>ROUND(I600*H600,0)</f>
        <v>0</v>
      </c>
      <c r="K600" s="221"/>
      <c r="L600" s="43"/>
      <c r="M600" s="222" t="s">
        <v>1</v>
      </c>
      <c r="N600" s="223" t="s">
        <v>42</v>
      </c>
      <c r="O600" s="90"/>
      <c r="P600" s="224">
        <f>O600*H600</f>
        <v>0</v>
      </c>
      <c r="Q600" s="224">
        <v>0</v>
      </c>
      <c r="R600" s="224">
        <f>Q600*H600</f>
        <v>0</v>
      </c>
      <c r="S600" s="224">
        <v>0</v>
      </c>
      <c r="T600" s="225">
        <f>S600*H600</f>
        <v>0</v>
      </c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R600" s="226" t="s">
        <v>232</v>
      </c>
      <c r="AT600" s="226" t="s">
        <v>138</v>
      </c>
      <c r="AU600" s="226" t="s">
        <v>86</v>
      </c>
      <c r="AY600" s="16" t="s">
        <v>136</v>
      </c>
      <c r="BE600" s="227">
        <f>IF(N600="základní",J600,0)</f>
        <v>0</v>
      </c>
      <c r="BF600" s="227">
        <f>IF(N600="snížená",J600,0)</f>
        <v>0</v>
      </c>
      <c r="BG600" s="227">
        <f>IF(N600="zákl. přenesená",J600,0)</f>
        <v>0</v>
      </c>
      <c r="BH600" s="227">
        <f>IF(N600="sníž. přenesená",J600,0)</f>
        <v>0</v>
      </c>
      <c r="BI600" s="227">
        <f>IF(N600="nulová",J600,0)</f>
        <v>0</v>
      </c>
      <c r="BJ600" s="16" t="s">
        <v>8</v>
      </c>
      <c r="BK600" s="227">
        <f>ROUND(I600*H600,0)</f>
        <v>0</v>
      </c>
      <c r="BL600" s="16" t="s">
        <v>232</v>
      </c>
      <c r="BM600" s="226" t="s">
        <v>1161</v>
      </c>
    </row>
    <row r="601" spans="1:63" s="12" customFormat="1" ht="22.8" customHeight="1">
      <c r="A601" s="12"/>
      <c r="B601" s="198"/>
      <c r="C601" s="199"/>
      <c r="D601" s="200" t="s">
        <v>76</v>
      </c>
      <c r="E601" s="212" t="s">
        <v>1162</v>
      </c>
      <c r="F601" s="212" t="s">
        <v>1163</v>
      </c>
      <c r="G601" s="199"/>
      <c r="H601" s="199"/>
      <c r="I601" s="202"/>
      <c r="J601" s="213">
        <f>BK601</f>
        <v>0</v>
      </c>
      <c r="K601" s="199"/>
      <c r="L601" s="204"/>
      <c r="M601" s="205"/>
      <c r="N601" s="206"/>
      <c r="O601" s="206"/>
      <c r="P601" s="207">
        <f>SUM(P602:P605)</f>
        <v>0</v>
      </c>
      <c r="Q601" s="206"/>
      <c r="R601" s="207">
        <f>SUM(R602:R605)</f>
        <v>0</v>
      </c>
      <c r="S601" s="206"/>
      <c r="T601" s="208">
        <f>SUM(T602:T605)</f>
        <v>0.055473999999999996</v>
      </c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R601" s="209" t="s">
        <v>86</v>
      </c>
      <c r="AT601" s="210" t="s">
        <v>76</v>
      </c>
      <c r="AU601" s="210" t="s">
        <v>8</v>
      </c>
      <c r="AY601" s="209" t="s">
        <v>136</v>
      </c>
      <c r="BK601" s="211">
        <f>SUM(BK602:BK605)</f>
        <v>0</v>
      </c>
    </row>
    <row r="602" spans="1:65" s="2" customFormat="1" ht="24.15" customHeight="1">
      <c r="A602" s="37"/>
      <c r="B602" s="38"/>
      <c r="C602" s="214" t="s">
        <v>1164</v>
      </c>
      <c r="D602" s="214" t="s">
        <v>138</v>
      </c>
      <c r="E602" s="215" t="s">
        <v>1165</v>
      </c>
      <c r="F602" s="216" t="s">
        <v>1166</v>
      </c>
      <c r="G602" s="217" t="s">
        <v>141</v>
      </c>
      <c r="H602" s="218">
        <v>20.2</v>
      </c>
      <c r="I602" s="219"/>
      <c r="J602" s="220">
        <f>ROUND(I602*H602,0)</f>
        <v>0</v>
      </c>
      <c r="K602" s="221"/>
      <c r="L602" s="43"/>
      <c r="M602" s="222" t="s">
        <v>1</v>
      </c>
      <c r="N602" s="223" t="s">
        <v>42</v>
      </c>
      <c r="O602" s="90"/>
      <c r="P602" s="224">
        <f>O602*H602</f>
        <v>0</v>
      </c>
      <c r="Q602" s="224">
        <v>0</v>
      </c>
      <c r="R602" s="224">
        <f>Q602*H602</f>
        <v>0</v>
      </c>
      <c r="S602" s="224">
        <v>0.0025</v>
      </c>
      <c r="T602" s="225">
        <f>S602*H602</f>
        <v>0.050499999999999996</v>
      </c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R602" s="226" t="s">
        <v>232</v>
      </c>
      <c r="AT602" s="226" t="s">
        <v>138</v>
      </c>
      <c r="AU602" s="226" t="s">
        <v>86</v>
      </c>
      <c r="AY602" s="16" t="s">
        <v>136</v>
      </c>
      <c r="BE602" s="227">
        <f>IF(N602="základní",J602,0)</f>
        <v>0</v>
      </c>
      <c r="BF602" s="227">
        <f>IF(N602="snížená",J602,0)</f>
        <v>0</v>
      </c>
      <c r="BG602" s="227">
        <f>IF(N602="zákl. přenesená",J602,0)</f>
        <v>0</v>
      </c>
      <c r="BH602" s="227">
        <f>IF(N602="sníž. přenesená",J602,0)</f>
        <v>0</v>
      </c>
      <c r="BI602" s="227">
        <f>IF(N602="nulová",J602,0)</f>
        <v>0</v>
      </c>
      <c r="BJ602" s="16" t="s">
        <v>8</v>
      </c>
      <c r="BK602" s="227">
        <f>ROUND(I602*H602,0)</f>
        <v>0</v>
      </c>
      <c r="BL602" s="16" t="s">
        <v>232</v>
      </c>
      <c r="BM602" s="226" t="s">
        <v>1167</v>
      </c>
    </row>
    <row r="603" spans="1:51" s="13" customFormat="1" ht="12">
      <c r="A603" s="13"/>
      <c r="B603" s="228"/>
      <c r="C603" s="229"/>
      <c r="D603" s="230" t="s">
        <v>144</v>
      </c>
      <c r="E603" s="231" t="s">
        <v>1</v>
      </c>
      <c r="F603" s="232" t="s">
        <v>1168</v>
      </c>
      <c r="G603" s="229"/>
      <c r="H603" s="233">
        <v>20.2</v>
      </c>
      <c r="I603" s="234"/>
      <c r="J603" s="229"/>
      <c r="K603" s="229"/>
      <c r="L603" s="235"/>
      <c r="M603" s="236"/>
      <c r="N603" s="237"/>
      <c r="O603" s="237"/>
      <c r="P603" s="237"/>
      <c r="Q603" s="237"/>
      <c r="R603" s="237"/>
      <c r="S603" s="237"/>
      <c r="T603" s="238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39" t="s">
        <v>144</v>
      </c>
      <c r="AU603" s="239" t="s">
        <v>86</v>
      </c>
      <c r="AV603" s="13" t="s">
        <v>86</v>
      </c>
      <c r="AW603" s="13" t="s">
        <v>33</v>
      </c>
      <c r="AX603" s="13" t="s">
        <v>77</v>
      </c>
      <c r="AY603" s="239" t="s">
        <v>136</v>
      </c>
    </row>
    <row r="604" spans="1:65" s="2" customFormat="1" ht="21.75" customHeight="1">
      <c r="A604" s="37"/>
      <c r="B604" s="38"/>
      <c r="C604" s="214" t="s">
        <v>1169</v>
      </c>
      <c r="D604" s="214" t="s">
        <v>138</v>
      </c>
      <c r="E604" s="215" t="s">
        <v>1170</v>
      </c>
      <c r="F604" s="216" t="s">
        <v>1171</v>
      </c>
      <c r="G604" s="217" t="s">
        <v>588</v>
      </c>
      <c r="H604" s="218">
        <v>16.58</v>
      </c>
      <c r="I604" s="219"/>
      <c r="J604" s="220">
        <f>ROUND(I604*H604,0)</f>
        <v>0</v>
      </c>
      <c r="K604" s="221"/>
      <c r="L604" s="43"/>
      <c r="M604" s="222" t="s">
        <v>1</v>
      </c>
      <c r="N604" s="223" t="s">
        <v>42</v>
      </c>
      <c r="O604" s="90"/>
      <c r="P604" s="224">
        <f>O604*H604</f>
        <v>0</v>
      </c>
      <c r="Q604" s="224">
        <v>0</v>
      </c>
      <c r="R604" s="224">
        <f>Q604*H604</f>
        <v>0</v>
      </c>
      <c r="S604" s="224">
        <v>0.0003</v>
      </c>
      <c r="T604" s="225">
        <f>S604*H604</f>
        <v>0.004973999999999999</v>
      </c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R604" s="226" t="s">
        <v>232</v>
      </c>
      <c r="AT604" s="226" t="s">
        <v>138</v>
      </c>
      <c r="AU604" s="226" t="s">
        <v>86</v>
      </c>
      <c r="AY604" s="16" t="s">
        <v>136</v>
      </c>
      <c r="BE604" s="227">
        <f>IF(N604="základní",J604,0)</f>
        <v>0</v>
      </c>
      <c r="BF604" s="227">
        <f>IF(N604="snížená",J604,0)</f>
        <v>0</v>
      </c>
      <c r="BG604" s="227">
        <f>IF(N604="zákl. přenesená",J604,0)</f>
        <v>0</v>
      </c>
      <c r="BH604" s="227">
        <f>IF(N604="sníž. přenesená",J604,0)</f>
        <v>0</v>
      </c>
      <c r="BI604" s="227">
        <f>IF(N604="nulová",J604,0)</f>
        <v>0</v>
      </c>
      <c r="BJ604" s="16" t="s">
        <v>8</v>
      </c>
      <c r="BK604" s="227">
        <f>ROUND(I604*H604,0)</f>
        <v>0</v>
      </c>
      <c r="BL604" s="16" t="s">
        <v>232</v>
      </c>
      <c r="BM604" s="226" t="s">
        <v>1172</v>
      </c>
    </row>
    <row r="605" spans="1:51" s="13" customFormat="1" ht="12">
      <c r="A605" s="13"/>
      <c r="B605" s="228"/>
      <c r="C605" s="229"/>
      <c r="D605" s="230" t="s">
        <v>144</v>
      </c>
      <c r="E605" s="231" t="s">
        <v>1</v>
      </c>
      <c r="F605" s="232" t="s">
        <v>1173</v>
      </c>
      <c r="G605" s="229"/>
      <c r="H605" s="233">
        <v>16.58</v>
      </c>
      <c r="I605" s="234"/>
      <c r="J605" s="229"/>
      <c r="K605" s="229"/>
      <c r="L605" s="235"/>
      <c r="M605" s="236"/>
      <c r="N605" s="237"/>
      <c r="O605" s="237"/>
      <c r="P605" s="237"/>
      <c r="Q605" s="237"/>
      <c r="R605" s="237"/>
      <c r="S605" s="237"/>
      <c r="T605" s="238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39" t="s">
        <v>144</v>
      </c>
      <c r="AU605" s="239" t="s">
        <v>86</v>
      </c>
      <c r="AV605" s="13" t="s">
        <v>86</v>
      </c>
      <c r="AW605" s="13" t="s">
        <v>33</v>
      </c>
      <c r="AX605" s="13" t="s">
        <v>77</v>
      </c>
      <c r="AY605" s="239" t="s">
        <v>136</v>
      </c>
    </row>
    <row r="606" spans="1:63" s="12" customFormat="1" ht="22.8" customHeight="1">
      <c r="A606" s="12"/>
      <c r="B606" s="198"/>
      <c r="C606" s="199"/>
      <c r="D606" s="200" t="s">
        <v>76</v>
      </c>
      <c r="E606" s="212" t="s">
        <v>1174</v>
      </c>
      <c r="F606" s="212" t="s">
        <v>1175</v>
      </c>
      <c r="G606" s="199"/>
      <c r="H606" s="199"/>
      <c r="I606" s="202"/>
      <c r="J606" s="213">
        <f>BK606</f>
        <v>0</v>
      </c>
      <c r="K606" s="199"/>
      <c r="L606" s="204"/>
      <c r="M606" s="205"/>
      <c r="N606" s="206"/>
      <c r="O606" s="206"/>
      <c r="P606" s="207">
        <f>SUM(P607:P609)</f>
        <v>0</v>
      </c>
      <c r="Q606" s="206"/>
      <c r="R606" s="207">
        <f>SUM(R607:R609)</f>
        <v>0</v>
      </c>
      <c r="S606" s="206"/>
      <c r="T606" s="208">
        <f>SUM(T607:T609)</f>
        <v>0</v>
      </c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R606" s="209" t="s">
        <v>86</v>
      </c>
      <c r="AT606" s="210" t="s">
        <v>76</v>
      </c>
      <c r="AU606" s="210" t="s">
        <v>8</v>
      </c>
      <c r="AY606" s="209" t="s">
        <v>136</v>
      </c>
      <c r="BK606" s="211">
        <f>SUM(BK607:BK609)</f>
        <v>0</v>
      </c>
    </row>
    <row r="607" spans="1:65" s="2" customFormat="1" ht="24.15" customHeight="1">
      <c r="A607" s="37"/>
      <c r="B607" s="38"/>
      <c r="C607" s="214" t="s">
        <v>1176</v>
      </c>
      <c r="D607" s="214" t="s">
        <v>138</v>
      </c>
      <c r="E607" s="215" t="s">
        <v>1177</v>
      </c>
      <c r="F607" s="216" t="s">
        <v>1178</v>
      </c>
      <c r="G607" s="217" t="s">
        <v>141</v>
      </c>
      <c r="H607" s="218">
        <v>472.605</v>
      </c>
      <c r="I607" s="219"/>
      <c r="J607" s="220">
        <f>ROUND(I607*H607,0)</f>
        <v>0</v>
      </c>
      <c r="K607" s="221"/>
      <c r="L607" s="43"/>
      <c r="M607" s="222" t="s">
        <v>1</v>
      </c>
      <c r="N607" s="223" t="s">
        <v>42</v>
      </c>
      <c r="O607" s="90"/>
      <c r="P607" s="224">
        <f>O607*H607</f>
        <v>0</v>
      </c>
      <c r="Q607" s="224">
        <v>0</v>
      </c>
      <c r="R607" s="224">
        <f>Q607*H607</f>
        <v>0</v>
      </c>
      <c r="S607" s="224">
        <v>0</v>
      </c>
      <c r="T607" s="225">
        <f>S607*H607</f>
        <v>0</v>
      </c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R607" s="226" t="s">
        <v>232</v>
      </c>
      <c r="AT607" s="226" t="s">
        <v>138</v>
      </c>
      <c r="AU607" s="226" t="s">
        <v>86</v>
      </c>
      <c r="AY607" s="16" t="s">
        <v>136</v>
      </c>
      <c r="BE607" s="227">
        <f>IF(N607="základní",J607,0)</f>
        <v>0</v>
      </c>
      <c r="BF607" s="227">
        <f>IF(N607="snížená",J607,0)</f>
        <v>0</v>
      </c>
      <c r="BG607" s="227">
        <f>IF(N607="zákl. přenesená",J607,0)</f>
        <v>0</v>
      </c>
      <c r="BH607" s="227">
        <f>IF(N607="sníž. přenesená",J607,0)</f>
        <v>0</v>
      </c>
      <c r="BI607" s="227">
        <f>IF(N607="nulová",J607,0)</f>
        <v>0</v>
      </c>
      <c r="BJ607" s="16" t="s">
        <v>8</v>
      </c>
      <c r="BK607" s="227">
        <f>ROUND(I607*H607,0)</f>
        <v>0</v>
      </c>
      <c r="BL607" s="16" t="s">
        <v>232</v>
      </c>
      <c r="BM607" s="226" t="s">
        <v>1179</v>
      </c>
    </row>
    <row r="608" spans="1:51" s="13" customFormat="1" ht="12">
      <c r="A608" s="13"/>
      <c r="B608" s="228"/>
      <c r="C608" s="229"/>
      <c r="D608" s="230" t="s">
        <v>144</v>
      </c>
      <c r="E608" s="231" t="s">
        <v>1</v>
      </c>
      <c r="F608" s="232" t="s">
        <v>579</v>
      </c>
      <c r="G608" s="229"/>
      <c r="H608" s="233">
        <v>472.605</v>
      </c>
      <c r="I608" s="234"/>
      <c r="J608" s="229"/>
      <c r="K608" s="229"/>
      <c r="L608" s="235"/>
      <c r="M608" s="236"/>
      <c r="N608" s="237"/>
      <c r="O608" s="237"/>
      <c r="P608" s="237"/>
      <c r="Q608" s="237"/>
      <c r="R608" s="237"/>
      <c r="S608" s="237"/>
      <c r="T608" s="238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39" t="s">
        <v>144</v>
      </c>
      <c r="AU608" s="239" t="s">
        <v>86</v>
      </c>
      <c r="AV608" s="13" t="s">
        <v>86</v>
      </c>
      <c r="AW608" s="13" t="s">
        <v>33</v>
      </c>
      <c r="AX608" s="13" t="s">
        <v>77</v>
      </c>
      <c r="AY608" s="239" t="s">
        <v>136</v>
      </c>
    </row>
    <row r="609" spans="1:65" s="2" customFormat="1" ht="24.15" customHeight="1">
      <c r="A609" s="37"/>
      <c r="B609" s="38"/>
      <c r="C609" s="214" t="s">
        <v>1180</v>
      </c>
      <c r="D609" s="214" t="s">
        <v>138</v>
      </c>
      <c r="E609" s="215" t="s">
        <v>1181</v>
      </c>
      <c r="F609" s="216" t="s">
        <v>1182</v>
      </c>
      <c r="G609" s="217" t="s">
        <v>1183</v>
      </c>
      <c r="H609" s="261"/>
      <c r="I609" s="219"/>
      <c r="J609" s="220">
        <f>ROUND(I609*H609,0)</f>
        <v>0</v>
      </c>
      <c r="K609" s="221"/>
      <c r="L609" s="43"/>
      <c r="M609" s="222" t="s">
        <v>1</v>
      </c>
      <c r="N609" s="223" t="s">
        <v>42</v>
      </c>
      <c r="O609" s="90"/>
      <c r="P609" s="224">
        <f>O609*H609</f>
        <v>0</v>
      </c>
      <c r="Q609" s="224">
        <v>0</v>
      </c>
      <c r="R609" s="224">
        <f>Q609*H609</f>
        <v>0</v>
      </c>
      <c r="S609" s="224">
        <v>0</v>
      </c>
      <c r="T609" s="225">
        <f>S609*H609</f>
        <v>0</v>
      </c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R609" s="226" t="s">
        <v>232</v>
      </c>
      <c r="AT609" s="226" t="s">
        <v>138</v>
      </c>
      <c r="AU609" s="226" t="s">
        <v>86</v>
      </c>
      <c r="AY609" s="16" t="s">
        <v>136</v>
      </c>
      <c r="BE609" s="227">
        <f>IF(N609="základní",J609,0)</f>
        <v>0</v>
      </c>
      <c r="BF609" s="227">
        <f>IF(N609="snížená",J609,0)</f>
        <v>0</v>
      </c>
      <c r="BG609" s="227">
        <f>IF(N609="zákl. přenesená",J609,0)</f>
        <v>0</v>
      </c>
      <c r="BH609" s="227">
        <f>IF(N609="sníž. přenesená",J609,0)</f>
        <v>0</v>
      </c>
      <c r="BI609" s="227">
        <f>IF(N609="nulová",J609,0)</f>
        <v>0</v>
      </c>
      <c r="BJ609" s="16" t="s">
        <v>8</v>
      </c>
      <c r="BK609" s="227">
        <f>ROUND(I609*H609,0)</f>
        <v>0</v>
      </c>
      <c r="BL609" s="16" t="s">
        <v>232</v>
      </c>
      <c r="BM609" s="226" t="s">
        <v>1184</v>
      </c>
    </row>
    <row r="610" spans="1:63" s="12" customFormat="1" ht="22.8" customHeight="1">
      <c r="A610" s="12"/>
      <c r="B610" s="198"/>
      <c r="C610" s="199"/>
      <c r="D610" s="200" t="s">
        <v>76</v>
      </c>
      <c r="E610" s="212" t="s">
        <v>1185</v>
      </c>
      <c r="F610" s="212" t="s">
        <v>1186</v>
      </c>
      <c r="G610" s="199"/>
      <c r="H610" s="199"/>
      <c r="I610" s="202"/>
      <c r="J610" s="213">
        <f>BK610</f>
        <v>0</v>
      </c>
      <c r="K610" s="199"/>
      <c r="L610" s="204"/>
      <c r="M610" s="205"/>
      <c r="N610" s="206"/>
      <c r="O610" s="206"/>
      <c r="P610" s="207">
        <f>SUM(P611:P612)</f>
        <v>0</v>
      </c>
      <c r="Q610" s="206"/>
      <c r="R610" s="207">
        <f>SUM(R611:R612)</f>
        <v>0.1597743</v>
      </c>
      <c r="S610" s="206"/>
      <c r="T610" s="208">
        <f>SUM(T611:T612)</f>
        <v>0</v>
      </c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R610" s="209" t="s">
        <v>86</v>
      </c>
      <c r="AT610" s="210" t="s">
        <v>76</v>
      </c>
      <c r="AU610" s="210" t="s">
        <v>8</v>
      </c>
      <c r="AY610" s="209" t="s">
        <v>136</v>
      </c>
      <c r="BK610" s="211">
        <f>SUM(BK611:BK612)</f>
        <v>0</v>
      </c>
    </row>
    <row r="611" spans="1:65" s="2" customFormat="1" ht="33" customHeight="1">
      <c r="A611" s="37"/>
      <c r="B611" s="38"/>
      <c r="C611" s="214" t="s">
        <v>1187</v>
      </c>
      <c r="D611" s="214" t="s">
        <v>138</v>
      </c>
      <c r="E611" s="215" t="s">
        <v>1188</v>
      </c>
      <c r="F611" s="216" t="s">
        <v>1189</v>
      </c>
      <c r="G611" s="217" t="s">
        <v>141</v>
      </c>
      <c r="H611" s="218">
        <v>456.498</v>
      </c>
      <c r="I611" s="219"/>
      <c r="J611" s="220">
        <f>ROUND(I611*H611,0)</f>
        <v>0</v>
      </c>
      <c r="K611" s="221"/>
      <c r="L611" s="43"/>
      <c r="M611" s="222" t="s">
        <v>1</v>
      </c>
      <c r="N611" s="223" t="s">
        <v>42</v>
      </c>
      <c r="O611" s="90"/>
      <c r="P611" s="224">
        <f>O611*H611</f>
        <v>0</v>
      </c>
      <c r="Q611" s="224">
        <v>0.00035</v>
      </c>
      <c r="R611" s="224">
        <f>Q611*H611</f>
        <v>0.1597743</v>
      </c>
      <c r="S611" s="224">
        <v>0</v>
      </c>
      <c r="T611" s="225">
        <f>S611*H611</f>
        <v>0</v>
      </c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R611" s="226" t="s">
        <v>232</v>
      </c>
      <c r="AT611" s="226" t="s">
        <v>138</v>
      </c>
      <c r="AU611" s="226" t="s">
        <v>86</v>
      </c>
      <c r="AY611" s="16" t="s">
        <v>136</v>
      </c>
      <c r="BE611" s="227">
        <f>IF(N611="základní",J611,0)</f>
        <v>0</v>
      </c>
      <c r="BF611" s="227">
        <f>IF(N611="snížená",J611,0)</f>
        <v>0</v>
      </c>
      <c r="BG611" s="227">
        <f>IF(N611="zákl. přenesená",J611,0)</f>
        <v>0</v>
      </c>
      <c r="BH611" s="227">
        <f>IF(N611="sníž. přenesená",J611,0)</f>
        <v>0</v>
      </c>
      <c r="BI611" s="227">
        <f>IF(N611="nulová",J611,0)</f>
        <v>0</v>
      </c>
      <c r="BJ611" s="16" t="s">
        <v>8</v>
      </c>
      <c r="BK611" s="227">
        <f>ROUND(I611*H611,0)</f>
        <v>0</v>
      </c>
      <c r="BL611" s="16" t="s">
        <v>232</v>
      </c>
      <c r="BM611" s="226" t="s">
        <v>1190</v>
      </c>
    </row>
    <row r="612" spans="1:51" s="13" customFormat="1" ht="12">
      <c r="A612" s="13"/>
      <c r="B612" s="228"/>
      <c r="C612" s="229"/>
      <c r="D612" s="230" t="s">
        <v>144</v>
      </c>
      <c r="E612" s="231" t="s">
        <v>1</v>
      </c>
      <c r="F612" s="232" t="s">
        <v>1191</v>
      </c>
      <c r="G612" s="229"/>
      <c r="H612" s="233">
        <v>456.498</v>
      </c>
      <c r="I612" s="234"/>
      <c r="J612" s="229"/>
      <c r="K612" s="229"/>
      <c r="L612" s="235"/>
      <c r="M612" s="236"/>
      <c r="N612" s="237"/>
      <c r="O612" s="237"/>
      <c r="P612" s="237"/>
      <c r="Q612" s="237"/>
      <c r="R612" s="237"/>
      <c r="S612" s="237"/>
      <c r="T612" s="238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39" t="s">
        <v>144</v>
      </c>
      <c r="AU612" s="239" t="s">
        <v>86</v>
      </c>
      <c r="AV612" s="13" t="s">
        <v>86</v>
      </c>
      <c r="AW612" s="13" t="s">
        <v>33</v>
      </c>
      <c r="AX612" s="13" t="s">
        <v>77</v>
      </c>
      <c r="AY612" s="239" t="s">
        <v>136</v>
      </c>
    </row>
    <row r="613" spans="1:63" s="12" customFormat="1" ht="22.8" customHeight="1">
      <c r="A613" s="12"/>
      <c r="B613" s="198"/>
      <c r="C613" s="199"/>
      <c r="D613" s="200" t="s">
        <v>76</v>
      </c>
      <c r="E613" s="212" t="s">
        <v>1192</v>
      </c>
      <c r="F613" s="212" t="s">
        <v>1193</v>
      </c>
      <c r="G613" s="199"/>
      <c r="H613" s="199"/>
      <c r="I613" s="202"/>
      <c r="J613" s="213">
        <f>BK613</f>
        <v>0</v>
      </c>
      <c r="K613" s="199"/>
      <c r="L613" s="204"/>
      <c r="M613" s="205"/>
      <c r="N613" s="206"/>
      <c r="O613" s="206"/>
      <c r="P613" s="207">
        <f>SUM(P614:P617)</f>
        <v>0</v>
      </c>
      <c r="Q613" s="206"/>
      <c r="R613" s="207">
        <f>SUM(R614:R617)</f>
        <v>0.2863385</v>
      </c>
      <c r="S613" s="206"/>
      <c r="T613" s="208">
        <f>SUM(T614:T617)</f>
        <v>0</v>
      </c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R613" s="209" t="s">
        <v>86</v>
      </c>
      <c r="AT613" s="210" t="s">
        <v>76</v>
      </c>
      <c r="AU613" s="210" t="s">
        <v>8</v>
      </c>
      <c r="AY613" s="209" t="s">
        <v>136</v>
      </c>
      <c r="BK613" s="211">
        <f>SUM(BK614:BK617)</f>
        <v>0</v>
      </c>
    </row>
    <row r="614" spans="1:65" s="2" customFormat="1" ht="24.15" customHeight="1">
      <c r="A614" s="37"/>
      <c r="B614" s="38"/>
      <c r="C614" s="214" t="s">
        <v>1194</v>
      </c>
      <c r="D614" s="214" t="s">
        <v>138</v>
      </c>
      <c r="E614" s="215" t="s">
        <v>1195</v>
      </c>
      <c r="F614" s="216" t="s">
        <v>1196</v>
      </c>
      <c r="G614" s="217" t="s">
        <v>141</v>
      </c>
      <c r="H614" s="218">
        <v>622.475</v>
      </c>
      <c r="I614" s="219"/>
      <c r="J614" s="220">
        <f>ROUND(I614*H614,0)</f>
        <v>0</v>
      </c>
      <c r="K614" s="221"/>
      <c r="L614" s="43"/>
      <c r="M614" s="222" t="s">
        <v>1</v>
      </c>
      <c r="N614" s="223" t="s">
        <v>42</v>
      </c>
      <c r="O614" s="90"/>
      <c r="P614" s="224">
        <f>O614*H614</f>
        <v>0</v>
      </c>
      <c r="Q614" s="224">
        <v>0.0002</v>
      </c>
      <c r="R614" s="224">
        <f>Q614*H614</f>
        <v>0.12449500000000001</v>
      </c>
      <c r="S614" s="224">
        <v>0</v>
      </c>
      <c r="T614" s="225">
        <f>S614*H614</f>
        <v>0</v>
      </c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R614" s="226" t="s">
        <v>232</v>
      </c>
      <c r="AT614" s="226" t="s">
        <v>138</v>
      </c>
      <c r="AU614" s="226" t="s">
        <v>86</v>
      </c>
      <c r="AY614" s="16" t="s">
        <v>136</v>
      </c>
      <c r="BE614" s="227">
        <f>IF(N614="základní",J614,0)</f>
        <v>0</v>
      </c>
      <c r="BF614" s="227">
        <f>IF(N614="snížená",J614,0)</f>
        <v>0</v>
      </c>
      <c r="BG614" s="227">
        <f>IF(N614="zákl. přenesená",J614,0)</f>
        <v>0</v>
      </c>
      <c r="BH614" s="227">
        <f>IF(N614="sníž. přenesená",J614,0)</f>
        <v>0</v>
      </c>
      <c r="BI614" s="227">
        <f>IF(N614="nulová",J614,0)</f>
        <v>0</v>
      </c>
      <c r="BJ614" s="16" t="s">
        <v>8</v>
      </c>
      <c r="BK614" s="227">
        <f>ROUND(I614*H614,0)</f>
        <v>0</v>
      </c>
      <c r="BL614" s="16" t="s">
        <v>232</v>
      </c>
      <c r="BM614" s="226" t="s">
        <v>1197</v>
      </c>
    </row>
    <row r="615" spans="1:51" s="13" customFormat="1" ht="12">
      <c r="A615" s="13"/>
      <c r="B615" s="228"/>
      <c r="C615" s="229"/>
      <c r="D615" s="230" t="s">
        <v>144</v>
      </c>
      <c r="E615" s="231" t="s">
        <v>1</v>
      </c>
      <c r="F615" s="232" t="s">
        <v>1198</v>
      </c>
      <c r="G615" s="229"/>
      <c r="H615" s="233">
        <v>352.817</v>
      </c>
      <c r="I615" s="234"/>
      <c r="J615" s="229"/>
      <c r="K615" s="229"/>
      <c r="L615" s="235"/>
      <c r="M615" s="236"/>
      <c r="N615" s="237"/>
      <c r="O615" s="237"/>
      <c r="P615" s="237"/>
      <c r="Q615" s="237"/>
      <c r="R615" s="237"/>
      <c r="S615" s="237"/>
      <c r="T615" s="238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39" t="s">
        <v>144</v>
      </c>
      <c r="AU615" s="239" t="s">
        <v>86</v>
      </c>
      <c r="AV615" s="13" t="s">
        <v>86</v>
      </c>
      <c r="AW615" s="13" t="s">
        <v>33</v>
      </c>
      <c r="AX615" s="13" t="s">
        <v>77</v>
      </c>
      <c r="AY615" s="239" t="s">
        <v>136</v>
      </c>
    </row>
    <row r="616" spans="1:51" s="13" customFormat="1" ht="12">
      <c r="A616" s="13"/>
      <c r="B616" s="228"/>
      <c r="C616" s="229"/>
      <c r="D616" s="230" t="s">
        <v>144</v>
      </c>
      <c r="E616" s="231" t="s">
        <v>1</v>
      </c>
      <c r="F616" s="232" t="s">
        <v>1199</v>
      </c>
      <c r="G616" s="229"/>
      <c r="H616" s="233">
        <v>269.658</v>
      </c>
      <c r="I616" s="234"/>
      <c r="J616" s="229"/>
      <c r="K616" s="229"/>
      <c r="L616" s="235"/>
      <c r="M616" s="236"/>
      <c r="N616" s="237"/>
      <c r="O616" s="237"/>
      <c r="P616" s="237"/>
      <c r="Q616" s="237"/>
      <c r="R616" s="237"/>
      <c r="S616" s="237"/>
      <c r="T616" s="238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39" t="s">
        <v>144</v>
      </c>
      <c r="AU616" s="239" t="s">
        <v>86</v>
      </c>
      <c r="AV616" s="13" t="s">
        <v>86</v>
      </c>
      <c r="AW616" s="13" t="s">
        <v>33</v>
      </c>
      <c r="AX616" s="13" t="s">
        <v>77</v>
      </c>
      <c r="AY616" s="239" t="s">
        <v>136</v>
      </c>
    </row>
    <row r="617" spans="1:65" s="2" customFormat="1" ht="33" customHeight="1">
      <c r="A617" s="37"/>
      <c r="B617" s="38"/>
      <c r="C617" s="214" t="s">
        <v>1200</v>
      </c>
      <c r="D617" s="214" t="s">
        <v>138</v>
      </c>
      <c r="E617" s="215" t="s">
        <v>1201</v>
      </c>
      <c r="F617" s="216" t="s">
        <v>1202</v>
      </c>
      <c r="G617" s="217" t="s">
        <v>141</v>
      </c>
      <c r="H617" s="218">
        <v>622.475</v>
      </c>
      <c r="I617" s="219"/>
      <c r="J617" s="220">
        <f>ROUND(I617*H617,0)</f>
        <v>0</v>
      </c>
      <c r="K617" s="221"/>
      <c r="L617" s="43"/>
      <c r="M617" s="222" t="s">
        <v>1</v>
      </c>
      <c r="N617" s="223" t="s">
        <v>42</v>
      </c>
      <c r="O617" s="90"/>
      <c r="P617" s="224">
        <f>O617*H617</f>
        <v>0</v>
      </c>
      <c r="Q617" s="224">
        <v>0.00026</v>
      </c>
      <c r="R617" s="224">
        <f>Q617*H617</f>
        <v>0.1618435</v>
      </c>
      <c r="S617" s="224">
        <v>0</v>
      </c>
      <c r="T617" s="225">
        <f>S617*H617</f>
        <v>0</v>
      </c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R617" s="226" t="s">
        <v>232</v>
      </c>
      <c r="AT617" s="226" t="s">
        <v>138</v>
      </c>
      <c r="AU617" s="226" t="s">
        <v>86</v>
      </c>
      <c r="AY617" s="16" t="s">
        <v>136</v>
      </c>
      <c r="BE617" s="227">
        <f>IF(N617="základní",J617,0)</f>
        <v>0</v>
      </c>
      <c r="BF617" s="227">
        <f>IF(N617="snížená",J617,0)</f>
        <v>0</v>
      </c>
      <c r="BG617" s="227">
        <f>IF(N617="zákl. přenesená",J617,0)</f>
        <v>0</v>
      </c>
      <c r="BH617" s="227">
        <f>IF(N617="sníž. přenesená",J617,0)</f>
        <v>0</v>
      </c>
      <c r="BI617" s="227">
        <f>IF(N617="nulová",J617,0)</f>
        <v>0</v>
      </c>
      <c r="BJ617" s="16" t="s">
        <v>8</v>
      </c>
      <c r="BK617" s="227">
        <f>ROUND(I617*H617,0)</f>
        <v>0</v>
      </c>
      <c r="BL617" s="16" t="s">
        <v>232</v>
      </c>
      <c r="BM617" s="226" t="s">
        <v>1203</v>
      </c>
    </row>
    <row r="618" spans="1:63" s="12" customFormat="1" ht="25.9" customHeight="1">
      <c r="A618" s="12"/>
      <c r="B618" s="198"/>
      <c r="C618" s="199"/>
      <c r="D618" s="200" t="s">
        <v>76</v>
      </c>
      <c r="E618" s="201" t="s">
        <v>1204</v>
      </c>
      <c r="F618" s="201" t="s">
        <v>1205</v>
      </c>
      <c r="G618" s="199"/>
      <c r="H618" s="199"/>
      <c r="I618" s="202"/>
      <c r="J618" s="203">
        <f>BK618</f>
        <v>0</v>
      </c>
      <c r="K618" s="199"/>
      <c r="L618" s="204"/>
      <c r="M618" s="205"/>
      <c r="N618" s="206"/>
      <c r="O618" s="206"/>
      <c r="P618" s="207">
        <f>P619+P622</f>
        <v>0</v>
      </c>
      <c r="Q618" s="206"/>
      <c r="R618" s="207">
        <f>R619+R622</f>
        <v>0</v>
      </c>
      <c r="S618" s="206"/>
      <c r="T618" s="208">
        <f>T619+T622</f>
        <v>0</v>
      </c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R618" s="209" t="s">
        <v>171</v>
      </c>
      <c r="AT618" s="210" t="s">
        <v>76</v>
      </c>
      <c r="AU618" s="210" t="s">
        <v>77</v>
      </c>
      <c r="AY618" s="209" t="s">
        <v>136</v>
      </c>
      <c r="BK618" s="211">
        <f>BK619+BK622</f>
        <v>0</v>
      </c>
    </row>
    <row r="619" spans="1:63" s="12" customFormat="1" ht="22.8" customHeight="1">
      <c r="A619" s="12"/>
      <c r="B619" s="198"/>
      <c r="C619" s="199"/>
      <c r="D619" s="200" t="s">
        <v>76</v>
      </c>
      <c r="E619" s="212" t="s">
        <v>1206</v>
      </c>
      <c r="F619" s="212" t="s">
        <v>1207</v>
      </c>
      <c r="G619" s="199"/>
      <c r="H619" s="199"/>
      <c r="I619" s="202"/>
      <c r="J619" s="213">
        <f>BK619</f>
        <v>0</v>
      </c>
      <c r="K619" s="199"/>
      <c r="L619" s="204"/>
      <c r="M619" s="205"/>
      <c r="N619" s="206"/>
      <c r="O619" s="206"/>
      <c r="P619" s="207">
        <f>SUM(P620:P621)</f>
        <v>0</v>
      </c>
      <c r="Q619" s="206"/>
      <c r="R619" s="207">
        <f>SUM(R620:R621)</f>
        <v>0</v>
      </c>
      <c r="S619" s="206"/>
      <c r="T619" s="208">
        <f>SUM(T620:T621)</f>
        <v>0</v>
      </c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R619" s="209" t="s">
        <v>171</v>
      </c>
      <c r="AT619" s="210" t="s">
        <v>76</v>
      </c>
      <c r="AU619" s="210" t="s">
        <v>8</v>
      </c>
      <c r="AY619" s="209" t="s">
        <v>136</v>
      </c>
      <c r="BK619" s="211">
        <f>SUM(BK620:BK621)</f>
        <v>0</v>
      </c>
    </row>
    <row r="620" spans="1:65" s="2" customFormat="1" ht="24.15" customHeight="1">
      <c r="A620" s="37"/>
      <c r="B620" s="38"/>
      <c r="C620" s="214" t="s">
        <v>1208</v>
      </c>
      <c r="D620" s="214" t="s">
        <v>138</v>
      </c>
      <c r="E620" s="215" t="s">
        <v>1209</v>
      </c>
      <c r="F620" s="216" t="s">
        <v>1210</v>
      </c>
      <c r="G620" s="217" t="s">
        <v>1211</v>
      </c>
      <c r="H620" s="218">
        <v>1</v>
      </c>
      <c r="I620" s="219"/>
      <c r="J620" s="220">
        <f>ROUND(I620*H620,0)</f>
        <v>0</v>
      </c>
      <c r="K620" s="221"/>
      <c r="L620" s="43"/>
      <c r="M620" s="222" t="s">
        <v>1</v>
      </c>
      <c r="N620" s="223" t="s">
        <v>42</v>
      </c>
      <c r="O620" s="90"/>
      <c r="P620" s="224">
        <f>O620*H620</f>
        <v>0</v>
      </c>
      <c r="Q620" s="224">
        <v>0</v>
      </c>
      <c r="R620" s="224">
        <f>Q620*H620</f>
        <v>0</v>
      </c>
      <c r="S620" s="224">
        <v>0</v>
      </c>
      <c r="T620" s="225">
        <f>S620*H620</f>
        <v>0</v>
      </c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R620" s="226" t="s">
        <v>1212</v>
      </c>
      <c r="AT620" s="226" t="s">
        <v>138</v>
      </c>
      <c r="AU620" s="226" t="s">
        <v>86</v>
      </c>
      <c r="AY620" s="16" t="s">
        <v>136</v>
      </c>
      <c r="BE620" s="227">
        <f>IF(N620="základní",J620,0)</f>
        <v>0</v>
      </c>
      <c r="BF620" s="227">
        <f>IF(N620="snížená",J620,0)</f>
        <v>0</v>
      </c>
      <c r="BG620" s="227">
        <f>IF(N620="zákl. přenesená",J620,0)</f>
        <v>0</v>
      </c>
      <c r="BH620" s="227">
        <f>IF(N620="sníž. přenesená",J620,0)</f>
        <v>0</v>
      </c>
      <c r="BI620" s="227">
        <f>IF(N620="nulová",J620,0)</f>
        <v>0</v>
      </c>
      <c r="BJ620" s="16" t="s">
        <v>8</v>
      </c>
      <c r="BK620" s="227">
        <f>ROUND(I620*H620,0)</f>
        <v>0</v>
      </c>
      <c r="BL620" s="16" t="s">
        <v>1212</v>
      </c>
      <c r="BM620" s="226" t="s">
        <v>1213</v>
      </c>
    </row>
    <row r="621" spans="1:65" s="2" customFormat="1" ht="16.5" customHeight="1">
      <c r="A621" s="37"/>
      <c r="B621" s="38"/>
      <c r="C621" s="214" t="s">
        <v>1214</v>
      </c>
      <c r="D621" s="214" t="s">
        <v>138</v>
      </c>
      <c r="E621" s="215" t="s">
        <v>1215</v>
      </c>
      <c r="F621" s="216" t="s">
        <v>1216</v>
      </c>
      <c r="G621" s="217" t="s">
        <v>1211</v>
      </c>
      <c r="H621" s="218">
        <v>1</v>
      </c>
      <c r="I621" s="219"/>
      <c r="J621" s="220">
        <f>ROUND(I621*H621,0)</f>
        <v>0</v>
      </c>
      <c r="K621" s="221"/>
      <c r="L621" s="43"/>
      <c r="M621" s="222" t="s">
        <v>1</v>
      </c>
      <c r="N621" s="223" t="s">
        <v>42</v>
      </c>
      <c r="O621" s="90"/>
      <c r="P621" s="224">
        <f>O621*H621</f>
        <v>0</v>
      </c>
      <c r="Q621" s="224">
        <v>0</v>
      </c>
      <c r="R621" s="224">
        <f>Q621*H621</f>
        <v>0</v>
      </c>
      <c r="S621" s="224">
        <v>0</v>
      </c>
      <c r="T621" s="225">
        <f>S621*H621</f>
        <v>0</v>
      </c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R621" s="226" t="s">
        <v>1212</v>
      </c>
      <c r="AT621" s="226" t="s">
        <v>138</v>
      </c>
      <c r="AU621" s="226" t="s">
        <v>86</v>
      </c>
      <c r="AY621" s="16" t="s">
        <v>136</v>
      </c>
      <c r="BE621" s="227">
        <f>IF(N621="základní",J621,0)</f>
        <v>0</v>
      </c>
      <c r="BF621" s="227">
        <f>IF(N621="snížená",J621,0)</f>
        <v>0</v>
      </c>
      <c r="BG621" s="227">
        <f>IF(N621="zákl. přenesená",J621,0)</f>
        <v>0</v>
      </c>
      <c r="BH621" s="227">
        <f>IF(N621="sníž. přenesená",J621,0)</f>
        <v>0</v>
      </c>
      <c r="BI621" s="227">
        <f>IF(N621="nulová",J621,0)</f>
        <v>0</v>
      </c>
      <c r="BJ621" s="16" t="s">
        <v>8</v>
      </c>
      <c r="BK621" s="227">
        <f>ROUND(I621*H621,0)</f>
        <v>0</v>
      </c>
      <c r="BL621" s="16" t="s">
        <v>1212</v>
      </c>
      <c r="BM621" s="226" t="s">
        <v>1217</v>
      </c>
    </row>
    <row r="622" spans="1:63" s="12" customFormat="1" ht="22.8" customHeight="1">
      <c r="A622" s="12"/>
      <c r="B622" s="198"/>
      <c r="C622" s="199"/>
      <c r="D622" s="200" t="s">
        <v>76</v>
      </c>
      <c r="E622" s="212" t="s">
        <v>1218</v>
      </c>
      <c r="F622" s="212" t="s">
        <v>1219</v>
      </c>
      <c r="G622" s="199"/>
      <c r="H622" s="199"/>
      <c r="I622" s="202"/>
      <c r="J622" s="213">
        <f>BK622</f>
        <v>0</v>
      </c>
      <c r="K622" s="199"/>
      <c r="L622" s="204"/>
      <c r="M622" s="205"/>
      <c r="N622" s="206"/>
      <c r="O622" s="206"/>
      <c r="P622" s="207">
        <f>P623</f>
        <v>0</v>
      </c>
      <c r="Q622" s="206"/>
      <c r="R622" s="207">
        <f>R623</f>
        <v>0</v>
      </c>
      <c r="S622" s="206"/>
      <c r="T622" s="208">
        <f>T623</f>
        <v>0</v>
      </c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R622" s="209" t="s">
        <v>171</v>
      </c>
      <c r="AT622" s="210" t="s">
        <v>76</v>
      </c>
      <c r="AU622" s="210" t="s">
        <v>8</v>
      </c>
      <c r="AY622" s="209" t="s">
        <v>136</v>
      </c>
      <c r="BK622" s="211">
        <f>BK623</f>
        <v>0</v>
      </c>
    </row>
    <row r="623" spans="1:65" s="2" customFormat="1" ht="16.5" customHeight="1">
      <c r="A623" s="37"/>
      <c r="B623" s="38"/>
      <c r="C623" s="214" t="s">
        <v>1220</v>
      </c>
      <c r="D623" s="214" t="s">
        <v>138</v>
      </c>
      <c r="E623" s="215" t="s">
        <v>1221</v>
      </c>
      <c r="F623" s="216" t="s">
        <v>1219</v>
      </c>
      <c r="G623" s="217" t="s">
        <v>1183</v>
      </c>
      <c r="H623" s="261"/>
      <c r="I623" s="219"/>
      <c r="J623" s="220">
        <f>ROUND(I623*H623,0)</f>
        <v>0</v>
      </c>
      <c r="K623" s="221"/>
      <c r="L623" s="43"/>
      <c r="M623" s="262" t="s">
        <v>1</v>
      </c>
      <c r="N623" s="263" t="s">
        <v>42</v>
      </c>
      <c r="O623" s="264"/>
      <c r="P623" s="265">
        <f>O623*H623</f>
        <v>0</v>
      </c>
      <c r="Q623" s="265">
        <v>0</v>
      </c>
      <c r="R623" s="265">
        <f>Q623*H623</f>
        <v>0</v>
      </c>
      <c r="S623" s="265">
        <v>0</v>
      </c>
      <c r="T623" s="266">
        <f>S623*H623</f>
        <v>0</v>
      </c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R623" s="226" t="s">
        <v>1212</v>
      </c>
      <c r="AT623" s="226" t="s">
        <v>138</v>
      </c>
      <c r="AU623" s="226" t="s">
        <v>86</v>
      </c>
      <c r="AY623" s="16" t="s">
        <v>136</v>
      </c>
      <c r="BE623" s="227">
        <f>IF(N623="základní",J623,0)</f>
        <v>0</v>
      </c>
      <c r="BF623" s="227">
        <f>IF(N623="snížená",J623,0)</f>
        <v>0</v>
      </c>
      <c r="BG623" s="227">
        <f>IF(N623="zákl. přenesená",J623,0)</f>
        <v>0</v>
      </c>
      <c r="BH623" s="227">
        <f>IF(N623="sníž. přenesená",J623,0)</f>
        <v>0</v>
      </c>
      <c r="BI623" s="227">
        <f>IF(N623="nulová",J623,0)</f>
        <v>0</v>
      </c>
      <c r="BJ623" s="16" t="s">
        <v>8</v>
      </c>
      <c r="BK623" s="227">
        <f>ROUND(I623*H623,0)</f>
        <v>0</v>
      </c>
      <c r="BL623" s="16" t="s">
        <v>1212</v>
      </c>
      <c r="BM623" s="226" t="s">
        <v>1222</v>
      </c>
    </row>
    <row r="624" spans="1:31" s="2" customFormat="1" ht="6.95" customHeight="1">
      <c r="A624" s="37"/>
      <c r="B624" s="65"/>
      <c r="C624" s="66"/>
      <c r="D624" s="66"/>
      <c r="E624" s="66"/>
      <c r="F624" s="66"/>
      <c r="G624" s="66"/>
      <c r="H624" s="66"/>
      <c r="I624" s="66"/>
      <c r="J624" s="66"/>
      <c r="K624" s="66"/>
      <c r="L624" s="43"/>
      <c r="M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</row>
  </sheetData>
  <sheetProtection password="F695" sheet="1" objects="1" scenarios="1" formatColumns="0" formatRows="0" autoFilter="0"/>
  <autoFilter ref="C141:K623"/>
  <mergeCells count="9">
    <mergeCell ref="E7:H7"/>
    <mergeCell ref="E9:H9"/>
    <mergeCell ref="E18:H18"/>
    <mergeCell ref="E27:H27"/>
    <mergeCell ref="E85:H85"/>
    <mergeCell ref="E87:H87"/>
    <mergeCell ref="E132:H132"/>
    <mergeCell ref="E134:H13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Hrba-PC\Hrba</dc:creator>
  <cp:keywords/>
  <dc:description/>
  <cp:lastModifiedBy>Hrba-PC\Hrba</cp:lastModifiedBy>
  <dcterms:created xsi:type="dcterms:W3CDTF">2021-10-13T04:20:02Z</dcterms:created>
  <dcterms:modified xsi:type="dcterms:W3CDTF">2021-10-13T04:20:08Z</dcterms:modified>
  <cp:category/>
  <cp:version/>
  <cp:contentType/>
  <cp:contentStatus/>
</cp:coreProperties>
</file>