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2"/>
  <workbookPr/>
  <mc:AlternateContent xmlns:mc="http://schemas.openxmlformats.org/markup-compatibility/2006">
    <mc:Choice Requires="x15">
      <x15ac:absPath xmlns:x15ac="http://schemas.microsoft.com/office/spreadsheetml/2010/11/ac" url="/Users/ivansillar/Desktop/"/>
    </mc:Choice>
  </mc:AlternateContent>
  <xr:revisionPtr revIDLastSave="0" documentId="13_ncr:1_{B8244D47-61A2-1943-8F43-58AA3CC4D5CA}" xr6:coauthVersionLast="47" xr6:coauthVersionMax="47" xr10:uidLastSave="{00000000-0000-0000-0000-000000000000}"/>
  <bookViews>
    <workbookView xWindow="0" yWindow="500" windowWidth="28800" windowHeight="13720" activeTab="1" xr2:uid="{00000000-000D-0000-FFFF-FFFF00000000}"/>
  </bookViews>
  <sheets>
    <sheet name="Rekapitulace stavby" sheetId="1" r:id="rId1"/>
    <sheet name="01 - SO 01 Nástavba nad 1..." sheetId="2" r:id="rId2"/>
    <sheet name="Pokyny pro vyplnění" sheetId="3" r:id="rId3"/>
  </sheets>
  <definedNames>
    <definedName name="_xlnm._FilterDatabase" localSheetId="1" hidden="1">'01 - SO 01 Nástavba nad 1...'!$C$122:$K$1835</definedName>
    <definedName name="_xlnm.Print_Titles" localSheetId="1">'01 - SO 01 Nástavba nad 1...'!$122:$122</definedName>
    <definedName name="_xlnm.Print_Titles" localSheetId="0">'Rekapitulace stavby'!$52:$52</definedName>
    <definedName name="_xlnm.Print_Area" localSheetId="1">'01 - SO 01 Nástavba nad 1...'!$C$4:$J$39,'01 - SO 01 Nástavba nad 1...'!$C$45:$J$104,'01 - SO 01 Nástavba nad 1...'!$C$110:$K$1835</definedName>
    <definedName name="_xlnm.Print_Area" localSheetId="2">'Pokyny pro vyplnění'!$B$2:$K$71,'Pokyny pro vyplnění'!$B$74:$K$118,'Pokyny pro vyplnění'!$B$121:$K$161,'Pokyny pro vyplnění'!$B$164:$K$218</definedName>
    <definedName name="_xlnm.Print_Area" localSheetId="0">'Rekapitulace stavby'!$D$4:$AO$36,'Rekapitulace stavby'!$C$42:$AQ$56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41" i="2" l="1"/>
  <c r="J442" i="2"/>
  <c r="J443" i="2"/>
  <c r="J37" i="2"/>
  <c r="J36" i="2"/>
  <c r="AY55" i="1"/>
  <c r="J35" i="2"/>
  <c r="AX55" i="1" s="1"/>
  <c r="BI1834" i="2"/>
  <c r="BH1834" i="2"/>
  <c r="BG1834" i="2"/>
  <c r="BE1834" i="2"/>
  <c r="T1834" i="2"/>
  <c r="T1833" i="2" s="1"/>
  <c r="T1820" i="2" s="1"/>
  <c r="R1834" i="2"/>
  <c r="R1833" i="2"/>
  <c r="P1834" i="2"/>
  <c r="P1833" i="2"/>
  <c r="BI1830" i="2"/>
  <c r="BH1830" i="2"/>
  <c r="BG1830" i="2"/>
  <c r="BE1830" i="2"/>
  <c r="T1830" i="2"/>
  <c r="T1829" i="2"/>
  <c r="R1830" i="2"/>
  <c r="R1829" i="2" s="1"/>
  <c r="P1830" i="2"/>
  <c r="P1829" i="2"/>
  <c r="BI1826" i="2"/>
  <c r="BH1826" i="2"/>
  <c r="BG1826" i="2"/>
  <c r="BE1826" i="2"/>
  <c r="T1826" i="2"/>
  <c r="T1825" i="2"/>
  <c r="R1826" i="2"/>
  <c r="R1825" i="2"/>
  <c r="P1826" i="2"/>
  <c r="P1825" i="2"/>
  <c r="BI1822" i="2"/>
  <c r="BH1822" i="2"/>
  <c r="BG1822" i="2"/>
  <c r="BE1822" i="2"/>
  <c r="T1822" i="2"/>
  <c r="T1821" i="2"/>
  <c r="R1822" i="2"/>
  <c r="R1821" i="2" s="1"/>
  <c r="R1820" i="2" s="1"/>
  <c r="P1822" i="2"/>
  <c r="P1821" i="2" s="1"/>
  <c r="P1820" i="2" s="1"/>
  <c r="BI1816" i="2"/>
  <c r="BH1816" i="2"/>
  <c r="BG1816" i="2"/>
  <c r="BE1816" i="2"/>
  <c r="T1816" i="2"/>
  <c r="T1815" i="2"/>
  <c r="R1816" i="2"/>
  <c r="R1815" i="2"/>
  <c r="P1816" i="2"/>
  <c r="P1815" i="2" s="1"/>
  <c r="BI1811" i="2"/>
  <c r="BH1811" i="2"/>
  <c r="BG1811" i="2"/>
  <c r="BE1811" i="2"/>
  <c r="T1811" i="2"/>
  <c r="R1811" i="2"/>
  <c r="P1811" i="2"/>
  <c r="BI1805" i="2"/>
  <c r="BH1805" i="2"/>
  <c r="BG1805" i="2"/>
  <c r="BE1805" i="2"/>
  <c r="T1805" i="2"/>
  <c r="R1805" i="2"/>
  <c r="P1805" i="2"/>
  <c r="BI1802" i="2"/>
  <c r="BH1802" i="2"/>
  <c r="BG1802" i="2"/>
  <c r="BE1802" i="2"/>
  <c r="T1802" i="2"/>
  <c r="R1802" i="2"/>
  <c r="P1802" i="2"/>
  <c r="BI1797" i="2"/>
  <c r="BH1797" i="2"/>
  <c r="BG1797" i="2"/>
  <c r="BE1797" i="2"/>
  <c r="T1797" i="2"/>
  <c r="R1797" i="2"/>
  <c r="P1797" i="2"/>
  <c r="BI1793" i="2"/>
  <c r="BH1793" i="2"/>
  <c r="BG1793" i="2"/>
  <c r="BE1793" i="2"/>
  <c r="T1793" i="2"/>
  <c r="R1793" i="2"/>
  <c r="P1793" i="2"/>
  <c r="P1792" i="2" s="1"/>
  <c r="BI1788" i="2"/>
  <c r="BH1788" i="2"/>
  <c r="BG1788" i="2"/>
  <c r="BE1788" i="2"/>
  <c r="T1788" i="2"/>
  <c r="R1788" i="2"/>
  <c r="P1788" i="2"/>
  <c r="BI1784" i="2"/>
  <c r="BH1784" i="2"/>
  <c r="BG1784" i="2"/>
  <c r="BE1784" i="2"/>
  <c r="T1784" i="2"/>
  <c r="R1784" i="2"/>
  <c r="P1784" i="2"/>
  <c r="BI1774" i="2"/>
  <c r="BH1774" i="2"/>
  <c r="BG1774" i="2"/>
  <c r="BE1774" i="2"/>
  <c r="T1774" i="2"/>
  <c r="R1774" i="2"/>
  <c r="P1774" i="2"/>
  <c r="BI1761" i="2"/>
  <c r="BH1761" i="2"/>
  <c r="BG1761" i="2"/>
  <c r="BE1761" i="2"/>
  <c r="T1761" i="2"/>
  <c r="R1761" i="2"/>
  <c r="P1761" i="2"/>
  <c r="BI1757" i="2"/>
  <c r="BH1757" i="2"/>
  <c r="BG1757" i="2"/>
  <c r="BE1757" i="2"/>
  <c r="T1757" i="2"/>
  <c r="R1757" i="2"/>
  <c r="P1757" i="2"/>
  <c r="BI1747" i="2"/>
  <c r="BH1747" i="2"/>
  <c r="BG1747" i="2"/>
  <c r="BE1747" i="2"/>
  <c r="T1747" i="2"/>
  <c r="R1747" i="2"/>
  <c r="P1747" i="2"/>
  <c r="BI1737" i="2"/>
  <c r="BH1737" i="2"/>
  <c r="BG1737" i="2"/>
  <c r="BE1737" i="2"/>
  <c r="T1737" i="2"/>
  <c r="R1737" i="2"/>
  <c r="P1737" i="2"/>
  <c r="BI1727" i="2"/>
  <c r="BH1727" i="2"/>
  <c r="BG1727" i="2"/>
  <c r="BE1727" i="2"/>
  <c r="T1727" i="2"/>
  <c r="R1727" i="2"/>
  <c r="P1727" i="2"/>
  <c r="BI1722" i="2"/>
  <c r="BH1722" i="2"/>
  <c r="BG1722" i="2"/>
  <c r="BE1722" i="2"/>
  <c r="T1722" i="2"/>
  <c r="R1722" i="2"/>
  <c r="P1722" i="2"/>
  <c r="BI1718" i="2"/>
  <c r="BH1718" i="2"/>
  <c r="BG1718" i="2"/>
  <c r="BE1718" i="2"/>
  <c r="T1718" i="2"/>
  <c r="R1718" i="2"/>
  <c r="P1718" i="2"/>
  <c r="BI1713" i="2"/>
  <c r="BH1713" i="2"/>
  <c r="BG1713" i="2"/>
  <c r="BE1713" i="2"/>
  <c r="T1713" i="2"/>
  <c r="R1713" i="2"/>
  <c r="P1713" i="2"/>
  <c r="BI1709" i="2"/>
  <c r="BH1709" i="2"/>
  <c r="BG1709" i="2"/>
  <c r="BE1709" i="2"/>
  <c r="T1709" i="2"/>
  <c r="R1709" i="2"/>
  <c r="P1709" i="2"/>
  <c r="BI1705" i="2"/>
  <c r="BH1705" i="2"/>
  <c r="BG1705" i="2"/>
  <c r="BE1705" i="2"/>
  <c r="T1705" i="2"/>
  <c r="R1705" i="2"/>
  <c r="P1705" i="2"/>
  <c r="BI1699" i="2"/>
  <c r="BH1699" i="2"/>
  <c r="BG1699" i="2"/>
  <c r="BE1699" i="2"/>
  <c r="T1699" i="2"/>
  <c r="R1699" i="2"/>
  <c r="P1699" i="2"/>
  <c r="BI1694" i="2"/>
  <c r="BH1694" i="2"/>
  <c r="BG1694" i="2"/>
  <c r="BE1694" i="2"/>
  <c r="T1694" i="2"/>
  <c r="R1694" i="2"/>
  <c r="P1694" i="2"/>
  <c r="BI1682" i="2"/>
  <c r="BH1682" i="2"/>
  <c r="BG1682" i="2"/>
  <c r="BE1682" i="2"/>
  <c r="T1682" i="2"/>
  <c r="R1682" i="2"/>
  <c r="P1682" i="2"/>
  <c r="BI1677" i="2"/>
  <c r="BH1677" i="2"/>
  <c r="BG1677" i="2"/>
  <c r="BE1677" i="2"/>
  <c r="T1677" i="2"/>
  <c r="R1677" i="2"/>
  <c r="P1677" i="2"/>
  <c r="BI1672" i="2"/>
  <c r="BH1672" i="2"/>
  <c r="BG1672" i="2"/>
  <c r="BE1672" i="2"/>
  <c r="T1672" i="2"/>
  <c r="R1672" i="2"/>
  <c r="P1672" i="2"/>
  <c r="BI1667" i="2"/>
  <c r="BH1667" i="2"/>
  <c r="BG1667" i="2"/>
  <c r="BE1667" i="2"/>
  <c r="T1667" i="2"/>
  <c r="R1667" i="2"/>
  <c r="P1667" i="2"/>
  <c r="BI1662" i="2"/>
  <c r="BH1662" i="2"/>
  <c r="BG1662" i="2"/>
  <c r="BE1662" i="2"/>
  <c r="T1662" i="2"/>
  <c r="R1662" i="2"/>
  <c r="P1662" i="2"/>
  <c r="BI1659" i="2"/>
  <c r="BH1659" i="2"/>
  <c r="BG1659" i="2"/>
  <c r="BE1659" i="2"/>
  <c r="T1659" i="2"/>
  <c r="T1658" i="2" s="1"/>
  <c r="R1659" i="2"/>
  <c r="R1658" i="2" s="1"/>
  <c r="P1659" i="2"/>
  <c r="P1658" i="2"/>
  <c r="BI1654" i="2"/>
  <c r="BH1654" i="2"/>
  <c r="BG1654" i="2"/>
  <c r="BE1654" i="2"/>
  <c r="T1654" i="2"/>
  <c r="R1654" i="2"/>
  <c r="P1654" i="2"/>
  <c r="BI1651" i="2"/>
  <c r="BH1651" i="2"/>
  <c r="BG1651" i="2"/>
  <c r="BE1651" i="2"/>
  <c r="T1651" i="2"/>
  <c r="R1651" i="2"/>
  <c r="P1651" i="2"/>
  <c r="BI1647" i="2"/>
  <c r="BH1647" i="2"/>
  <c r="BG1647" i="2"/>
  <c r="BE1647" i="2"/>
  <c r="T1647" i="2"/>
  <c r="R1647" i="2"/>
  <c r="P1647" i="2"/>
  <c r="BI1644" i="2"/>
  <c r="BH1644" i="2"/>
  <c r="BG1644" i="2"/>
  <c r="BE1644" i="2"/>
  <c r="T1644" i="2"/>
  <c r="R1644" i="2"/>
  <c r="P1644" i="2"/>
  <c r="BI1640" i="2"/>
  <c r="BH1640" i="2"/>
  <c r="BG1640" i="2"/>
  <c r="BE1640" i="2"/>
  <c r="T1640" i="2"/>
  <c r="R1640" i="2"/>
  <c r="P1640" i="2"/>
  <c r="BI1635" i="2"/>
  <c r="BH1635" i="2"/>
  <c r="BG1635" i="2"/>
  <c r="BE1635" i="2"/>
  <c r="T1635" i="2"/>
  <c r="R1635" i="2"/>
  <c r="P1635" i="2"/>
  <c r="BI1630" i="2"/>
  <c r="BH1630" i="2"/>
  <c r="BG1630" i="2"/>
  <c r="BE1630" i="2"/>
  <c r="T1630" i="2"/>
  <c r="R1630" i="2"/>
  <c r="P1630" i="2"/>
  <c r="BI1624" i="2"/>
  <c r="BH1624" i="2"/>
  <c r="BG1624" i="2"/>
  <c r="BE1624" i="2"/>
  <c r="T1624" i="2"/>
  <c r="R1624" i="2"/>
  <c r="P1624" i="2"/>
  <c r="BI1619" i="2"/>
  <c r="BH1619" i="2"/>
  <c r="BG1619" i="2"/>
  <c r="BE1619" i="2"/>
  <c r="T1619" i="2"/>
  <c r="R1619" i="2"/>
  <c r="P1619" i="2"/>
  <c r="BI1615" i="2"/>
  <c r="BH1615" i="2"/>
  <c r="BG1615" i="2"/>
  <c r="BE1615" i="2"/>
  <c r="T1615" i="2"/>
  <c r="R1615" i="2"/>
  <c r="P1615" i="2"/>
  <c r="BI1610" i="2"/>
  <c r="BH1610" i="2"/>
  <c r="BG1610" i="2"/>
  <c r="BE1610" i="2"/>
  <c r="T1610" i="2"/>
  <c r="R1610" i="2"/>
  <c r="P1610" i="2"/>
  <c r="BI1605" i="2"/>
  <c r="BH1605" i="2"/>
  <c r="BG1605" i="2"/>
  <c r="BE1605" i="2"/>
  <c r="T1605" i="2"/>
  <c r="R1605" i="2"/>
  <c r="P1605" i="2"/>
  <c r="BI1600" i="2"/>
  <c r="BH1600" i="2"/>
  <c r="BG1600" i="2"/>
  <c r="BE1600" i="2"/>
  <c r="T1600" i="2"/>
  <c r="R1600" i="2"/>
  <c r="P1600" i="2"/>
  <c r="BI1595" i="2"/>
  <c r="BH1595" i="2"/>
  <c r="BG1595" i="2"/>
  <c r="BE1595" i="2"/>
  <c r="T1595" i="2"/>
  <c r="R1595" i="2"/>
  <c r="P1595" i="2"/>
  <c r="BI1590" i="2"/>
  <c r="BH1590" i="2"/>
  <c r="BG1590" i="2"/>
  <c r="BE1590" i="2"/>
  <c r="T1590" i="2"/>
  <c r="R1590" i="2"/>
  <c r="P1590" i="2"/>
  <c r="BI1585" i="2"/>
  <c r="BH1585" i="2"/>
  <c r="BG1585" i="2"/>
  <c r="BE1585" i="2"/>
  <c r="T1585" i="2"/>
  <c r="R1585" i="2"/>
  <c r="P1585" i="2"/>
  <c r="BI1578" i="2"/>
  <c r="BH1578" i="2"/>
  <c r="BG1578" i="2"/>
  <c r="BE1578" i="2"/>
  <c r="T1578" i="2"/>
  <c r="R1578" i="2"/>
  <c r="P1578" i="2"/>
  <c r="BI1571" i="2"/>
  <c r="BH1571" i="2"/>
  <c r="BG1571" i="2"/>
  <c r="BE1571" i="2"/>
  <c r="T1571" i="2"/>
  <c r="R1571" i="2"/>
  <c r="P1571" i="2"/>
  <c r="BI1566" i="2"/>
  <c r="BH1566" i="2"/>
  <c r="BG1566" i="2"/>
  <c r="BE1566" i="2"/>
  <c r="T1566" i="2"/>
  <c r="R1566" i="2"/>
  <c r="P1566" i="2"/>
  <c r="BI1562" i="2"/>
  <c r="BH1562" i="2"/>
  <c r="BG1562" i="2"/>
  <c r="BE1562" i="2"/>
  <c r="T1562" i="2"/>
  <c r="R1562" i="2"/>
  <c r="P1562" i="2"/>
  <c r="BI1557" i="2"/>
  <c r="BH1557" i="2"/>
  <c r="BG1557" i="2"/>
  <c r="BE1557" i="2"/>
  <c r="T1557" i="2"/>
  <c r="R1557" i="2"/>
  <c r="P1557" i="2"/>
  <c r="BI1553" i="2"/>
  <c r="BH1553" i="2"/>
  <c r="BG1553" i="2"/>
  <c r="BE1553" i="2"/>
  <c r="T1553" i="2"/>
  <c r="R1553" i="2"/>
  <c r="P1553" i="2"/>
  <c r="BI1548" i="2"/>
  <c r="BH1548" i="2"/>
  <c r="BG1548" i="2"/>
  <c r="BE1548" i="2"/>
  <c r="T1548" i="2"/>
  <c r="R1548" i="2"/>
  <c r="P1548" i="2"/>
  <c r="BI1546" i="2"/>
  <c r="BH1546" i="2"/>
  <c r="BG1546" i="2"/>
  <c r="BE1546" i="2"/>
  <c r="T1546" i="2"/>
  <c r="R1546" i="2"/>
  <c r="P1546" i="2"/>
  <c r="BI1543" i="2"/>
  <c r="BH1543" i="2"/>
  <c r="BG1543" i="2"/>
  <c r="BE1543" i="2"/>
  <c r="T1543" i="2"/>
  <c r="R1543" i="2"/>
  <c r="P1543" i="2"/>
  <c r="BI1541" i="2"/>
  <c r="BH1541" i="2"/>
  <c r="BG1541" i="2"/>
  <c r="BE1541" i="2"/>
  <c r="T1541" i="2"/>
  <c r="R1541" i="2"/>
  <c r="P1541" i="2"/>
  <c r="BI1536" i="2"/>
  <c r="BH1536" i="2"/>
  <c r="BG1536" i="2"/>
  <c r="BE1536" i="2"/>
  <c r="T1536" i="2"/>
  <c r="R1536" i="2"/>
  <c r="P1536" i="2"/>
  <c r="BI1531" i="2"/>
  <c r="BH1531" i="2"/>
  <c r="BG1531" i="2"/>
  <c r="BE1531" i="2"/>
  <c r="T1531" i="2"/>
  <c r="R1531" i="2"/>
  <c r="P1531" i="2"/>
  <c r="BI1526" i="2"/>
  <c r="BH1526" i="2"/>
  <c r="BG1526" i="2"/>
  <c r="BE1526" i="2"/>
  <c r="T1526" i="2"/>
  <c r="R1526" i="2"/>
  <c r="P1526" i="2"/>
  <c r="BI1522" i="2"/>
  <c r="BH1522" i="2"/>
  <c r="BG1522" i="2"/>
  <c r="BE1522" i="2"/>
  <c r="T1522" i="2"/>
  <c r="R1522" i="2"/>
  <c r="P1522" i="2"/>
  <c r="BI1518" i="2"/>
  <c r="BH1518" i="2"/>
  <c r="BG1518" i="2"/>
  <c r="BE1518" i="2"/>
  <c r="T1518" i="2"/>
  <c r="R1518" i="2"/>
  <c r="P1518" i="2"/>
  <c r="BI1513" i="2"/>
  <c r="BH1513" i="2"/>
  <c r="BG1513" i="2"/>
  <c r="BE1513" i="2"/>
  <c r="T1513" i="2"/>
  <c r="R1513" i="2"/>
  <c r="P1513" i="2"/>
  <c r="BI1508" i="2"/>
  <c r="BH1508" i="2"/>
  <c r="BG1508" i="2"/>
  <c r="BE1508" i="2"/>
  <c r="T1508" i="2"/>
  <c r="R1508" i="2"/>
  <c r="P1508" i="2"/>
  <c r="BI1506" i="2"/>
  <c r="BH1506" i="2"/>
  <c r="BG1506" i="2"/>
  <c r="BE1506" i="2"/>
  <c r="T1506" i="2"/>
  <c r="R1506" i="2"/>
  <c r="P1506" i="2"/>
  <c r="BI1504" i="2"/>
  <c r="BH1504" i="2"/>
  <c r="BG1504" i="2"/>
  <c r="BE1504" i="2"/>
  <c r="T1504" i="2"/>
  <c r="R1504" i="2"/>
  <c r="P1504" i="2"/>
  <c r="BI1502" i="2"/>
  <c r="BH1502" i="2"/>
  <c r="BG1502" i="2"/>
  <c r="BE1502" i="2"/>
  <c r="T1502" i="2"/>
  <c r="R1502" i="2"/>
  <c r="P1502" i="2"/>
  <c r="BI1500" i="2"/>
  <c r="BH1500" i="2"/>
  <c r="BG1500" i="2"/>
  <c r="BE1500" i="2"/>
  <c r="T1500" i="2"/>
  <c r="R1500" i="2"/>
  <c r="P1500" i="2"/>
  <c r="BI1498" i="2"/>
  <c r="BH1498" i="2"/>
  <c r="BG1498" i="2"/>
  <c r="BE1498" i="2"/>
  <c r="T1498" i="2"/>
  <c r="R1498" i="2"/>
  <c r="P1498" i="2"/>
  <c r="BI1496" i="2"/>
  <c r="BH1496" i="2"/>
  <c r="BG1496" i="2"/>
  <c r="BE1496" i="2"/>
  <c r="T1496" i="2"/>
  <c r="R1496" i="2"/>
  <c r="P1496" i="2"/>
  <c r="BI1494" i="2"/>
  <c r="BH1494" i="2"/>
  <c r="BG1494" i="2"/>
  <c r="BE1494" i="2"/>
  <c r="T1494" i="2"/>
  <c r="R1494" i="2"/>
  <c r="P1494" i="2"/>
  <c r="BI1489" i="2"/>
  <c r="BH1489" i="2"/>
  <c r="BG1489" i="2"/>
  <c r="BE1489" i="2"/>
  <c r="T1489" i="2"/>
  <c r="R1489" i="2"/>
  <c r="P1489" i="2"/>
  <c r="BI1487" i="2"/>
  <c r="BH1487" i="2"/>
  <c r="BG1487" i="2"/>
  <c r="BE1487" i="2"/>
  <c r="T1487" i="2"/>
  <c r="R1487" i="2"/>
  <c r="P1487" i="2"/>
  <c r="BI1482" i="2"/>
  <c r="BH1482" i="2"/>
  <c r="BG1482" i="2"/>
  <c r="BE1482" i="2"/>
  <c r="T1482" i="2"/>
  <c r="R1482" i="2"/>
  <c r="P1482" i="2"/>
  <c r="BI1478" i="2"/>
  <c r="BH1478" i="2"/>
  <c r="BG1478" i="2"/>
  <c r="BE1478" i="2"/>
  <c r="T1478" i="2"/>
  <c r="R1478" i="2"/>
  <c r="P1478" i="2"/>
  <c r="BI1473" i="2"/>
  <c r="BH1473" i="2"/>
  <c r="BG1473" i="2"/>
  <c r="BE1473" i="2"/>
  <c r="T1473" i="2"/>
  <c r="R1473" i="2"/>
  <c r="P1473" i="2"/>
  <c r="BI1471" i="2"/>
  <c r="BH1471" i="2"/>
  <c r="BG1471" i="2"/>
  <c r="BE1471" i="2"/>
  <c r="T1471" i="2"/>
  <c r="R1471" i="2"/>
  <c r="P1471" i="2"/>
  <c r="BI1469" i="2"/>
  <c r="BH1469" i="2"/>
  <c r="BG1469" i="2"/>
  <c r="BE1469" i="2"/>
  <c r="T1469" i="2"/>
  <c r="R1469" i="2"/>
  <c r="P1469" i="2"/>
  <c r="BI1467" i="2"/>
  <c r="BH1467" i="2"/>
  <c r="BG1467" i="2"/>
  <c r="BE1467" i="2"/>
  <c r="T1467" i="2"/>
  <c r="R1467" i="2"/>
  <c r="P1467" i="2"/>
  <c r="BI1465" i="2"/>
  <c r="BH1465" i="2"/>
  <c r="BG1465" i="2"/>
  <c r="BE1465" i="2"/>
  <c r="T1465" i="2"/>
  <c r="R1465" i="2"/>
  <c r="P1465" i="2"/>
  <c r="BI1460" i="2"/>
  <c r="BH1460" i="2"/>
  <c r="BG1460" i="2"/>
  <c r="BE1460" i="2"/>
  <c r="T1460" i="2"/>
  <c r="R1460" i="2"/>
  <c r="P1460" i="2"/>
  <c r="BI1456" i="2"/>
  <c r="BH1456" i="2"/>
  <c r="BG1456" i="2"/>
  <c r="BE1456" i="2"/>
  <c r="T1456" i="2"/>
  <c r="R1456" i="2"/>
  <c r="P1456" i="2"/>
  <c r="BI1452" i="2"/>
  <c r="BH1452" i="2"/>
  <c r="BG1452" i="2"/>
  <c r="BE1452" i="2"/>
  <c r="T1452" i="2"/>
  <c r="R1452" i="2"/>
  <c r="P1452" i="2"/>
  <c r="BI1448" i="2"/>
  <c r="BH1448" i="2"/>
  <c r="BG1448" i="2"/>
  <c r="BE1448" i="2"/>
  <c r="T1448" i="2"/>
  <c r="R1448" i="2"/>
  <c r="P1448" i="2"/>
  <c r="BI1444" i="2"/>
  <c r="BH1444" i="2"/>
  <c r="BG1444" i="2"/>
  <c r="BE1444" i="2"/>
  <c r="T1444" i="2"/>
  <c r="R1444" i="2"/>
  <c r="P1444" i="2"/>
  <c r="BI1440" i="2"/>
  <c r="BH1440" i="2"/>
  <c r="BG1440" i="2"/>
  <c r="BE1440" i="2"/>
  <c r="T1440" i="2"/>
  <c r="R1440" i="2"/>
  <c r="P1440" i="2"/>
  <c r="BI1436" i="2"/>
  <c r="BH1436" i="2"/>
  <c r="BG1436" i="2"/>
  <c r="BE1436" i="2"/>
  <c r="T1436" i="2"/>
  <c r="R1436" i="2"/>
  <c r="P1436" i="2"/>
  <c r="BI1432" i="2"/>
  <c r="BH1432" i="2"/>
  <c r="BG1432" i="2"/>
  <c r="BE1432" i="2"/>
  <c r="T1432" i="2"/>
  <c r="R1432" i="2"/>
  <c r="P1432" i="2"/>
  <c r="BI1426" i="2"/>
  <c r="BH1426" i="2"/>
  <c r="BG1426" i="2"/>
  <c r="BE1426" i="2"/>
  <c r="T1426" i="2"/>
  <c r="R1426" i="2"/>
  <c r="P1426" i="2"/>
  <c r="BI1421" i="2"/>
  <c r="BH1421" i="2"/>
  <c r="BG1421" i="2"/>
  <c r="BE1421" i="2"/>
  <c r="T1421" i="2"/>
  <c r="R1421" i="2"/>
  <c r="P1421" i="2"/>
  <c r="BI1417" i="2"/>
  <c r="BH1417" i="2"/>
  <c r="BG1417" i="2"/>
  <c r="BE1417" i="2"/>
  <c r="T1417" i="2"/>
  <c r="R1417" i="2"/>
  <c r="P1417" i="2"/>
  <c r="BI1412" i="2"/>
  <c r="BH1412" i="2"/>
  <c r="BG1412" i="2"/>
  <c r="BE1412" i="2"/>
  <c r="T1412" i="2"/>
  <c r="R1412" i="2"/>
  <c r="P1412" i="2"/>
  <c r="BI1407" i="2"/>
  <c r="BH1407" i="2"/>
  <c r="BG1407" i="2"/>
  <c r="BE1407" i="2"/>
  <c r="T1407" i="2"/>
  <c r="R1407" i="2"/>
  <c r="P1407" i="2"/>
  <c r="BI1403" i="2"/>
  <c r="BH1403" i="2"/>
  <c r="BG1403" i="2"/>
  <c r="BE1403" i="2"/>
  <c r="T1403" i="2"/>
  <c r="R1403" i="2"/>
  <c r="P1403" i="2"/>
  <c r="BI1399" i="2"/>
  <c r="BH1399" i="2"/>
  <c r="BG1399" i="2"/>
  <c r="BE1399" i="2"/>
  <c r="T1399" i="2"/>
  <c r="R1399" i="2"/>
  <c r="P1399" i="2"/>
  <c r="BI1395" i="2"/>
  <c r="BH1395" i="2"/>
  <c r="BG1395" i="2"/>
  <c r="BE1395" i="2"/>
  <c r="T1395" i="2"/>
  <c r="R1395" i="2"/>
  <c r="P1395" i="2"/>
  <c r="BI1390" i="2"/>
  <c r="BH1390" i="2"/>
  <c r="BG1390" i="2"/>
  <c r="BE1390" i="2"/>
  <c r="T1390" i="2"/>
  <c r="R1390" i="2"/>
  <c r="P1390" i="2"/>
  <c r="BI1385" i="2"/>
  <c r="BH1385" i="2"/>
  <c r="BG1385" i="2"/>
  <c r="BE1385" i="2"/>
  <c r="T1385" i="2"/>
  <c r="R1385" i="2"/>
  <c r="P1385" i="2"/>
  <c r="BI1380" i="2"/>
  <c r="BH1380" i="2"/>
  <c r="BG1380" i="2"/>
  <c r="BE1380" i="2"/>
  <c r="T1380" i="2"/>
  <c r="R1380" i="2"/>
  <c r="P1380" i="2"/>
  <c r="BI1375" i="2"/>
  <c r="BH1375" i="2"/>
  <c r="BG1375" i="2"/>
  <c r="BE1375" i="2"/>
  <c r="T1375" i="2"/>
  <c r="R1375" i="2"/>
  <c r="P1375" i="2"/>
  <c r="BI1371" i="2"/>
  <c r="BH1371" i="2"/>
  <c r="BG1371" i="2"/>
  <c r="BE1371" i="2"/>
  <c r="T1371" i="2"/>
  <c r="R1371" i="2"/>
  <c r="P1371" i="2"/>
  <c r="BI1366" i="2"/>
  <c r="BH1366" i="2"/>
  <c r="BG1366" i="2"/>
  <c r="BE1366" i="2"/>
  <c r="T1366" i="2"/>
  <c r="R1366" i="2"/>
  <c r="P1366" i="2"/>
  <c r="BI1361" i="2"/>
  <c r="BH1361" i="2"/>
  <c r="BG1361" i="2"/>
  <c r="BE1361" i="2"/>
  <c r="T1361" i="2"/>
  <c r="R1361" i="2"/>
  <c r="P1361" i="2"/>
  <c r="BI1356" i="2"/>
  <c r="BH1356" i="2"/>
  <c r="BG1356" i="2"/>
  <c r="BE1356" i="2"/>
  <c r="T1356" i="2"/>
  <c r="R1356" i="2"/>
  <c r="P1356" i="2"/>
  <c r="BI1348" i="2"/>
  <c r="BH1348" i="2"/>
  <c r="BG1348" i="2"/>
  <c r="BE1348" i="2"/>
  <c r="T1348" i="2"/>
  <c r="R1348" i="2"/>
  <c r="P1348" i="2"/>
  <c r="BI1343" i="2"/>
  <c r="BH1343" i="2"/>
  <c r="BG1343" i="2"/>
  <c r="BE1343" i="2"/>
  <c r="T1343" i="2"/>
  <c r="R1343" i="2"/>
  <c r="P1343" i="2"/>
  <c r="BI1338" i="2"/>
  <c r="BH1338" i="2"/>
  <c r="BG1338" i="2"/>
  <c r="BE1338" i="2"/>
  <c r="T1338" i="2"/>
  <c r="R1338" i="2"/>
  <c r="P1338" i="2"/>
  <c r="BI1334" i="2"/>
  <c r="BH1334" i="2"/>
  <c r="BG1334" i="2"/>
  <c r="BE1334" i="2"/>
  <c r="T1334" i="2"/>
  <c r="R1334" i="2"/>
  <c r="P1334" i="2"/>
  <c r="BI1331" i="2"/>
  <c r="BH1331" i="2"/>
  <c r="BG1331" i="2"/>
  <c r="BE1331" i="2"/>
  <c r="T1331" i="2"/>
  <c r="R1331" i="2"/>
  <c r="P1331" i="2"/>
  <c r="BI1329" i="2"/>
  <c r="BH1329" i="2"/>
  <c r="BG1329" i="2"/>
  <c r="BE1329" i="2"/>
  <c r="T1329" i="2"/>
  <c r="R1329" i="2"/>
  <c r="P1329" i="2"/>
  <c r="BI1327" i="2"/>
  <c r="BH1327" i="2"/>
  <c r="BG1327" i="2"/>
  <c r="BE1327" i="2"/>
  <c r="T1327" i="2"/>
  <c r="R1327" i="2"/>
  <c r="P1327" i="2"/>
  <c r="BI1325" i="2"/>
  <c r="BH1325" i="2"/>
  <c r="BG1325" i="2"/>
  <c r="BE1325" i="2"/>
  <c r="T1325" i="2"/>
  <c r="R1325" i="2"/>
  <c r="P1325" i="2"/>
  <c r="BI1323" i="2"/>
  <c r="BH1323" i="2"/>
  <c r="BG1323" i="2"/>
  <c r="BE1323" i="2"/>
  <c r="T1323" i="2"/>
  <c r="R1323" i="2"/>
  <c r="P1323" i="2"/>
  <c r="BI1321" i="2"/>
  <c r="BH1321" i="2"/>
  <c r="BG1321" i="2"/>
  <c r="BE1321" i="2"/>
  <c r="T1321" i="2"/>
  <c r="R1321" i="2"/>
  <c r="P1321" i="2"/>
  <c r="BI1319" i="2"/>
  <c r="BH1319" i="2"/>
  <c r="BG1319" i="2"/>
  <c r="BE1319" i="2"/>
  <c r="T1319" i="2"/>
  <c r="R1319" i="2"/>
  <c r="P1319" i="2"/>
  <c r="BI1317" i="2"/>
  <c r="BH1317" i="2"/>
  <c r="BG1317" i="2"/>
  <c r="BE1317" i="2"/>
  <c r="T1317" i="2"/>
  <c r="R1317" i="2"/>
  <c r="P1317" i="2"/>
  <c r="BI1315" i="2"/>
  <c r="BH1315" i="2"/>
  <c r="BG1315" i="2"/>
  <c r="BE1315" i="2"/>
  <c r="T1315" i="2"/>
  <c r="R1315" i="2"/>
  <c r="P1315" i="2"/>
  <c r="BI1313" i="2"/>
  <c r="BH1313" i="2"/>
  <c r="BG1313" i="2"/>
  <c r="BE1313" i="2"/>
  <c r="T1313" i="2"/>
  <c r="R1313" i="2"/>
  <c r="P1313" i="2"/>
  <c r="BI1311" i="2"/>
  <c r="BH1311" i="2"/>
  <c r="BG1311" i="2"/>
  <c r="BE1311" i="2"/>
  <c r="T1311" i="2"/>
  <c r="R1311" i="2"/>
  <c r="P1311" i="2"/>
  <c r="BI1309" i="2"/>
  <c r="BH1309" i="2"/>
  <c r="BG1309" i="2"/>
  <c r="BE1309" i="2"/>
  <c r="T1309" i="2"/>
  <c r="R1309" i="2"/>
  <c r="P1309" i="2"/>
  <c r="BI1307" i="2"/>
  <c r="BH1307" i="2"/>
  <c r="BG1307" i="2"/>
  <c r="BE1307" i="2"/>
  <c r="T1307" i="2"/>
  <c r="R1307" i="2"/>
  <c r="P1307" i="2"/>
  <c r="BI1305" i="2"/>
  <c r="BH1305" i="2"/>
  <c r="BG1305" i="2"/>
  <c r="BE1305" i="2"/>
  <c r="T1305" i="2"/>
  <c r="R1305" i="2"/>
  <c r="P1305" i="2"/>
  <c r="BI1303" i="2"/>
  <c r="BH1303" i="2"/>
  <c r="BG1303" i="2"/>
  <c r="BE1303" i="2"/>
  <c r="T1303" i="2"/>
  <c r="R1303" i="2"/>
  <c r="P1303" i="2"/>
  <c r="BI1300" i="2"/>
  <c r="BH1300" i="2"/>
  <c r="BG1300" i="2"/>
  <c r="BE1300" i="2"/>
  <c r="T1300" i="2"/>
  <c r="R1300" i="2"/>
  <c r="P1300" i="2"/>
  <c r="BI1298" i="2"/>
  <c r="BH1298" i="2"/>
  <c r="BG1298" i="2"/>
  <c r="BE1298" i="2"/>
  <c r="T1298" i="2"/>
  <c r="R1298" i="2"/>
  <c r="P1298" i="2"/>
  <c r="BI1296" i="2"/>
  <c r="BH1296" i="2"/>
  <c r="BG1296" i="2"/>
  <c r="BE1296" i="2"/>
  <c r="T1296" i="2"/>
  <c r="R1296" i="2"/>
  <c r="P1296" i="2"/>
  <c r="BI1294" i="2"/>
  <c r="BH1294" i="2"/>
  <c r="BG1294" i="2"/>
  <c r="BE1294" i="2"/>
  <c r="T1294" i="2"/>
  <c r="R1294" i="2"/>
  <c r="P1294" i="2"/>
  <c r="BI1292" i="2"/>
  <c r="BH1292" i="2"/>
  <c r="BG1292" i="2"/>
  <c r="BE1292" i="2"/>
  <c r="T1292" i="2"/>
  <c r="R1292" i="2"/>
  <c r="P1292" i="2"/>
  <c r="BI1290" i="2"/>
  <c r="BH1290" i="2"/>
  <c r="BG1290" i="2"/>
  <c r="BE1290" i="2"/>
  <c r="T1290" i="2"/>
  <c r="R1290" i="2"/>
  <c r="P1290" i="2"/>
  <c r="BI1288" i="2"/>
  <c r="BH1288" i="2"/>
  <c r="BG1288" i="2"/>
  <c r="BE1288" i="2"/>
  <c r="T1288" i="2"/>
  <c r="R1288" i="2"/>
  <c r="P1288" i="2"/>
  <c r="BI1286" i="2"/>
  <c r="BH1286" i="2"/>
  <c r="BG1286" i="2"/>
  <c r="BE1286" i="2"/>
  <c r="T1286" i="2"/>
  <c r="R1286" i="2"/>
  <c r="P1286" i="2"/>
  <c r="BI1284" i="2"/>
  <c r="BH1284" i="2"/>
  <c r="BG1284" i="2"/>
  <c r="BE1284" i="2"/>
  <c r="T1284" i="2"/>
  <c r="R1284" i="2"/>
  <c r="P1284" i="2"/>
  <c r="BI1282" i="2"/>
  <c r="BH1282" i="2"/>
  <c r="BG1282" i="2"/>
  <c r="BE1282" i="2"/>
  <c r="T1282" i="2"/>
  <c r="R1282" i="2"/>
  <c r="P1282" i="2"/>
  <c r="BI1280" i="2"/>
  <c r="BH1280" i="2"/>
  <c r="BG1280" i="2"/>
  <c r="BE1280" i="2"/>
  <c r="T1280" i="2"/>
  <c r="R1280" i="2"/>
  <c r="P1280" i="2"/>
  <c r="BI1278" i="2"/>
  <c r="BH1278" i="2"/>
  <c r="BG1278" i="2"/>
  <c r="BE1278" i="2"/>
  <c r="T1278" i="2"/>
  <c r="R1278" i="2"/>
  <c r="P1278" i="2"/>
  <c r="BI1276" i="2"/>
  <c r="BH1276" i="2"/>
  <c r="BG1276" i="2"/>
  <c r="BE1276" i="2"/>
  <c r="T1276" i="2"/>
  <c r="R1276" i="2"/>
  <c r="P1276" i="2"/>
  <c r="BI1274" i="2"/>
  <c r="BH1274" i="2"/>
  <c r="BG1274" i="2"/>
  <c r="BE1274" i="2"/>
  <c r="T1274" i="2"/>
  <c r="R1274" i="2"/>
  <c r="P1274" i="2"/>
  <c r="BI1272" i="2"/>
  <c r="BH1272" i="2"/>
  <c r="BG1272" i="2"/>
  <c r="BE1272" i="2"/>
  <c r="T1272" i="2"/>
  <c r="R1272" i="2"/>
  <c r="P1272" i="2"/>
  <c r="BI1270" i="2"/>
  <c r="BH1270" i="2"/>
  <c r="BG1270" i="2"/>
  <c r="BE1270" i="2"/>
  <c r="T1270" i="2"/>
  <c r="R1270" i="2"/>
  <c r="P1270" i="2"/>
  <c r="BI1268" i="2"/>
  <c r="BH1268" i="2"/>
  <c r="BG1268" i="2"/>
  <c r="BE1268" i="2"/>
  <c r="T1268" i="2"/>
  <c r="R1268" i="2"/>
  <c r="P1268" i="2"/>
  <c r="BI1266" i="2"/>
  <c r="BH1266" i="2"/>
  <c r="BG1266" i="2"/>
  <c r="BE1266" i="2"/>
  <c r="T1266" i="2"/>
  <c r="R1266" i="2"/>
  <c r="P1266" i="2"/>
  <c r="BI1264" i="2"/>
  <c r="BH1264" i="2"/>
  <c r="BG1264" i="2"/>
  <c r="BE1264" i="2"/>
  <c r="T1264" i="2"/>
  <c r="R1264" i="2"/>
  <c r="P1264" i="2"/>
  <c r="BI1262" i="2"/>
  <c r="BH1262" i="2"/>
  <c r="BG1262" i="2"/>
  <c r="BE1262" i="2"/>
  <c r="T1262" i="2"/>
  <c r="R1262" i="2"/>
  <c r="P1262" i="2"/>
  <c r="BI1259" i="2"/>
  <c r="BH1259" i="2"/>
  <c r="BG1259" i="2"/>
  <c r="BE1259" i="2"/>
  <c r="T1259" i="2"/>
  <c r="R1259" i="2"/>
  <c r="P1259" i="2"/>
  <c r="BI1257" i="2"/>
  <c r="BH1257" i="2"/>
  <c r="BG1257" i="2"/>
  <c r="BE1257" i="2"/>
  <c r="T1257" i="2"/>
  <c r="R1257" i="2"/>
  <c r="P1257" i="2"/>
  <c r="BI1255" i="2"/>
  <c r="BH1255" i="2"/>
  <c r="BG1255" i="2"/>
  <c r="BE1255" i="2"/>
  <c r="T1255" i="2"/>
  <c r="R1255" i="2"/>
  <c r="P1255" i="2"/>
  <c r="BI1253" i="2"/>
  <c r="BH1253" i="2"/>
  <c r="BG1253" i="2"/>
  <c r="BE1253" i="2"/>
  <c r="T1253" i="2"/>
  <c r="R1253" i="2"/>
  <c r="P1253" i="2"/>
  <c r="BI1251" i="2"/>
  <c r="BH1251" i="2"/>
  <c r="BG1251" i="2"/>
  <c r="BE1251" i="2"/>
  <c r="T1251" i="2"/>
  <c r="R1251" i="2"/>
  <c r="P1251" i="2"/>
  <c r="BI1249" i="2"/>
  <c r="BH1249" i="2"/>
  <c r="BG1249" i="2"/>
  <c r="BE1249" i="2"/>
  <c r="T1249" i="2"/>
  <c r="R1249" i="2"/>
  <c r="P1249" i="2"/>
  <c r="BI1247" i="2"/>
  <c r="BH1247" i="2"/>
  <c r="BG1247" i="2"/>
  <c r="BE1247" i="2"/>
  <c r="T1247" i="2"/>
  <c r="R1247" i="2"/>
  <c r="P1247" i="2"/>
  <c r="BI1245" i="2"/>
  <c r="BH1245" i="2"/>
  <c r="BG1245" i="2"/>
  <c r="BE1245" i="2"/>
  <c r="T1245" i="2"/>
  <c r="R1245" i="2"/>
  <c r="P1245" i="2"/>
  <c r="BI1243" i="2"/>
  <c r="BH1243" i="2"/>
  <c r="BG1243" i="2"/>
  <c r="BE1243" i="2"/>
  <c r="T1243" i="2"/>
  <c r="R1243" i="2"/>
  <c r="P1243" i="2"/>
  <c r="BI1241" i="2"/>
  <c r="BH1241" i="2"/>
  <c r="BG1241" i="2"/>
  <c r="BE1241" i="2"/>
  <c r="T1241" i="2"/>
  <c r="R1241" i="2"/>
  <c r="P1241" i="2"/>
  <c r="BI1239" i="2"/>
  <c r="BH1239" i="2"/>
  <c r="BG1239" i="2"/>
  <c r="BE1239" i="2"/>
  <c r="T1239" i="2"/>
  <c r="R1239" i="2"/>
  <c r="P1239" i="2"/>
  <c r="BI1237" i="2"/>
  <c r="BH1237" i="2"/>
  <c r="BG1237" i="2"/>
  <c r="BE1237" i="2"/>
  <c r="T1237" i="2"/>
  <c r="R1237" i="2"/>
  <c r="P1237" i="2"/>
  <c r="BI1235" i="2"/>
  <c r="BH1235" i="2"/>
  <c r="BG1235" i="2"/>
  <c r="BE1235" i="2"/>
  <c r="T1235" i="2"/>
  <c r="R1235" i="2"/>
  <c r="P1235" i="2"/>
  <c r="BI1233" i="2"/>
  <c r="BH1233" i="2"/>
  <c r="BG1233" i="2"/>
  <c r="BE1233" i="2"/>
  <c r="T1233" i="2"/>
  <c r="R1233" i="2"/>
  <c r="P1233" i="2"/>
  <c r="BI1231" i="2"/>
  <c r="BH1231" i="2"/>
  <c r="BG1231" i="2"/>
  <c r="BE1231" i="2"/>
  <c r="T1231" i="2"/>
  <c r="R1231" i="2"/>
  <c r="P1231" i="2"/>
  <c r="BI1229" i="2"/>
  <c r="BH1229" i="2"/>
  <c r="BG1229" i="2"/>
  <c r="BE1229" i="2"/>
  <c r="T1229" i="2"/>
  <c r="R1229" i="2"/>
  <c r="P1229" i="2"/>
  <c r="BI1226" i="2"/>
  <c r="BH1226" i="2"/>
  <c r="BG1226" i="2"/>
  <c r="BE1226" i="2"/>
  <c r="T1226" i="2"/>
  <c r="R1226" i="2"/>
  <c r="P1226" i="2"/>
  <c r="BI1224" i="2"/>
  <c r="BH1224" i="2"/>
  <c r="BG1224" i="2"/>
  <c r="BE1224" i="2"/>
  <c r="T1224" i="2"/>
  <c r="R1224" i="2"/>
  <c r="P1224" i="2"/>
  <c r="BI1222" i="2"/>
  <c r="BH1222" i="2"/>
  <c r="BG1222" i="2"/>
  <c r="BE1222" i="2"/>
  <c r="T1222" i="2"/>
  <c r="R1222" i="2"/>
  <c r="P1222" i="2"/>
  <c r="BI1220" i="2"/>
  <c r="BH1220" i="2"/>
  <c r="BG1220" i="2"/>
  <c r="BE1220" i="2"/>
  <c r="T1220" i="2"/>
  <c r="R1220" i="2"/>
  <c r="P1220" i="2"/>
  <c r="BI1218" i="2"/>
  <c r="BH1218" i="2"/>
  <c r="BG1218" i="2"/>
  <c r="BE1218" i="2"/>
  <c r="T1218" i="2"/>
  <c r="R1218" i="2"/>
  <c r="P1218" i="2"/>
  <c r="BI1216" i="2"/>
  <c r="BH1216" i="2"/>
  <c r="BG1216" i="2"/>
  <c r="BE1216" i="2"/>
  <c r="T1216" i="2"/>
  <c r="R1216" i="2"/>
  <c r="P1216" i="2"/>
  <c r="BI1214" i="2"/>
  <c r="BH1214" i="2"/>
  <c r="BG1214" i="2"/>
  <c r="BE1214" i="2"/>
  <c r="T1214" i="2"/>
  <c r="R1214" i="2"/>
  <c r="P1214" i="2"/>
  <c r="BI1212" i="2"/>
  <c r="BH1212" i="2"/>
  <c r="BG1212" i="2"/>
  <c r="BE1212" i="2"/>
  <c r="T1212" i="2"/>
  <c r="R1212" i="2"/>
  <c r="P1212" i="2"/>
  <c r="BI1210" i="2"/>
  <c r="BH1210" i="2"/>
  <c r="BG1210" i="2"/>
  <c r="BE1210" i="2"/>
  <c r="T1210" i="2"/>
  <c r="R1210" i="2"/>
  <c r="P1210" i="2"/>
  <c r="BI1208" i="2"/>
  <c r="BH1208" i="2"/>
  <c r="BG1208" i="2"/>
  <c r="BE1208" i="2"/>
  <c r="T1208" i="2"/>
  <c r="R1208" i="2"/>
  <c r="P1208" i="2"/>
  <c r="BI1206" i="2"/>
  <c r="BH1206" i="2"/>
  <c r="BG1206" i="2"/>
  <c r="BE1206" i="2"/>
  <c r="T1206" i="2"/>
  <c r="R1206" i="2"/>
  <c r="P1206" i="2"/>
  <c r="BI1204" i="2"/>
  <c r="BH1204" i="2"/>
  <c r="BG1204" i="2"/>
  <c r="BE1204" i="2"/>
  <c r="T1204" i="2"/>
  <c r="R1204" i="2"/>
  <c r="P1204" i="2"/>
  <c r="BI1202" i="2"/>
  <c r="BH1202" i="2"/>
  <c r="BG1202" i="2"/>
  <c r="BE1202" i="2"/>
  <c r="T1202" i="2"/>
  <c r="R1202" i="2"/>
  <c r="P1202" i="2"/>
  <c r="BI1200" i="2"/>
  <c r="BH1200" i="2"/>
  <c r="BG1200" i="2"/>
  <c r="BE1200" i="2"/>
  <c r="T1200" i="2"/>
  <c r="R1200" i="2"/>
  <c r="P1200" i="2"/>
  <c r="BI1198" i="2"/>
  <c r="BH1198" i="2"/>
  <c r="BG1198" i="2"/>
  <c r="BE1198" i="2"/>
  <c r="T1198" i="2"/>
  <c r="R1198" i="2"/>
  <c r="P1198" i="2"/>
  <c r="BI1196" i="2"/>
  <c r="BH1196" i="2"/>
  <c r="BG1196" i="2"/>
  <c r="BE1196" i="2"/>
  <c r="T1196" i="2"/>
  <c r="R1196" i="2"/>
  <c r="P1196" i="2"/>
  <c r="BI1194" i="2"/>
  <c r="BH1194" i="2"/>
  <c r="BG1194" i="2"/>
  <c r="BE1194" i="2"/>
  <c r="T1194" i="2"/>
  <c r="R1194" i="2"/>
  <c r="P1194" i="2"/>
  <c r="BI1192" i="2"/>
  <c r="BH1192" i="2"/>
  <c r="BG1192" i="2"/>
  <c r="BE1192" i="2"/>
  <c r="T1192" i="2"/>
  <c r="R1192" i="2"/>
  <c r="P1192" i="2"/>
  <c r="BI1190" i="2"/>
  <c r="BH1190" i="2"/>
  <c r="BG1190" i="2"/>
  <c r="BE1190" i="2"/>
  <c r="T1190" i="2"/>
  <c r="R1190" i="2"/>
  <c r="P1190" i="2"/>
  <c r="BI1188" i="2"/>
  <c r="BH1188" i="2"/>
  <c r="BG1188" i="2"/>
  <c r="BE1188" i="2"/>
  <c r="T1188" i="2"/>
  <c r="R1188" i="2"/>
  <c r="P1188" i="2"/>
  <c r="BI1186" i="2"/>
  <c r="BH1186" i="2"/>
  <c r="BG1186" i="2"/>
  <c r="BE1186" i="2"/>
  <c r="T1186" i="2"/>
  <c r="R1186" i="2"/>
  <c r="P1186" i="2"/>
  <c r="BI1184" i="2"/>
  <c r="BH1184" i="2"/>
  <c r="BG1184" i="2"/>
  <c r="BE1184" i="2"/>
  <c r="T1184" i="2"/>
  <c r="R1184" i="2"/>
  <c r="P1184" i="2"/>
  <c r="BI1182" i="2"/>
  <c r="BH1182" i="2"/>
  <c r="BG1182" i="2"/>
  <c r="BE1182" i="2"/>
  <c r="T1182" i="2"/>
  <c r="R1182" i="2"/>
  <c r="P1182" i="2"/>
  <c r="BI1180" i="2"/>
  <c r="BH1180" i="2"/>
  <c r="BG1180" i="2"/>
  <c r="BE1180" i="2"/>
  <c r="T1180" i="2"/>
  <c r="R1180" i="2"/>
  <c r="P1180" i="2"/>
  <c r="BI1178" i="2"/>
  <c r="BH1178" i="2"/>
  <c r="BG1178" i="2"/>
  <c r="BE1178" i="2"/>
  <c r="T1178" i="2"/>
  <c r="R1178" i="2"/>
  <c r="P1178" i="2"/>
  <c r="BI1176" i="2"/>
  <c r="BH1176" i="2"/>
  <c r="BG1176" i="2"/>
  <c r="BE1176" i="2"/>
  <c r="T1176" i="2"/>
  <c r="R1176" i="2"/>
  <c r="P1176" i="2"/>
  <c r="BI1174" i="2"/>
  <c r="BH1174" i="2"/>
  <c r="BG1174" i="2"/>
  <c r="BE1174" i="2"/>
  <c r="T1174" i="2"/>
  <c r="R1174" i="2"/>
  <c r="P1174" i="2"/>
  <c r="BI1172" i="2"/>
  <c r="BH1172" i="2"/>
  <c r="BG1172" i="2"/>
  <c r="BE1172" i="2"/>
  <c r="T1172" i="2"/>
  <c r="R1172" i="2"/>
  <c r="P1172" i="2"/>
  <c r="BI1170" i="2"/>
  <c r="BH1170" i="2"/>
  <c r="BG1170" i="2"/>
  <c r="BE1170" i="2"/>
  <c r="T1170" i="2"/>
  <c r="R1170" i="2"/>
  <c r="P1170" i="2"/>
  <c r="BI1168" i="2"/>
  <c r="BH1168" i="2"/>
  <c r="BG1168" i="2"/>
  <c r="BE1168" i="2"/>
  <c r="T1168" i="2"/>
  <c r="R1168" i="2"/>
  <c r="P1168" i="2"/>
  <c r="BI1166" i="2"/>
  <c r="BH1166" i="2"/>
  <c r="BG1166" i="2"/>
  <c r="BE1166" i="2"/>
  <c r="T1166" i="2"/>
  <c r="R1166" i="2"/>
  <c r="P1166" i="2"/>
  <c r="BI1163" i="2"/>
  <c r="BH1163" i="2"/>
  <c r="BG1163" i="2"/>
  <c r="BE1163" i="2"/>
  <c r="T1163" i="2"/>
  <c r="R1163" i="2"/>
  <c r="P1163" i="2"/>
  <c r="BI1161" i="2"/>
  <c r="BH1161" i="2"/>
  <c r="BG1161" i="2"/>
  <c r="BE1161" i="2"/>
  <c r="T1161" i="2"/>
  <c r="R1161" i="2"/>
  <c r="P1161" i="2"/>
  <c r="BI1159" i="2"/>
  <c r="BH1159" i="2"/>
  <c r="BG1159" i="2"/>
  <c r="BE1159" i="2"/>
  <c r="T1159" i="2"/>
  <c r="R1159" i="2"/>
  <c r="P1159" i="2"/>
  <c r="BI1157" i="2"/>
  <c r="BH1157" i="2"/>
  <c r="BG1157" i="2"/>
  <c r="BE1157" i="2"/>
  <c r="T1157" i="2"/>
  <c r="R1157" i="2"/>
  <c r="P1157" i="2"/>
  <c r="BI1155" i="2"/>
  <c r="BH1155" i="2"/>
  <c r="BG1155" i="2"/>
  <c r="BE1155" i="2"/>
  <c r="T1155" i="2"/>
  <c r="R1155" i="2"/>
  <c r="P1155" i="2"/>
  <c r="BI1153" i="2"/>
  <c r="BH1153" i="2"/>
  <c r="BG1153" i="2"/>
  <c r="BE1153" i="2"/>
  <c r="T1153" i="2"/>
  <c r="R1153" i="2"/>
  <c r="P1153" i="2"/>
  <c r="BI1151" i="2"/>
  <c r="BH1151" i="2"/>
  <c r="BG1151" i="2"/>
  <c r="BE1151" i="2"/>
  <c r="T1151" i="2"/>
  <c r="R1151" i="2"/>
  <c r="P1151" i="2"/>
  <c r="BI1149" i="2"/>
  <c r="BH1149" i="2"/>
  <c r="BG1149" i="2"/>
  <c r="BE1149" i="2"/>
  <c r="T1149" i="2"/>
  <c r="R1149" i="2"/>
  <c r="P1149" i="2"/>
  <c r="BI1147" i="2"/>
  <c r="BH1147" i="2"/>
  <c r="BG1147" i="2"/>
  <c r="BE1147" i="2"/>
  <c r="T1147" i="2"/>
  <c r="R1147" i="2"/>
  <c r="P1147" i="2"/>
  <c r="BI1145" i="2"/>
  <c r="BH1145" i="2"/>
  <c r="BG1145" i="2"/>
  <c r="BE1145" i="2"/>
  <c r="T1145" i="2"/>
  <c r="R1145" i="2"/>
  <c r="P1145" i="2"/>
  <c r="BI1143" i="2"/>
  <c r="BH1143" i="2"/>
  <c r="BG1143" i="2"/>
  <c r="BE1143" i="2"/>
  <c r="T1143" i="2"/>
  <c r="R1143" i="2"/>
  <c r="P1143" i="2"/>
  <c r="BI1141" i="2"/>
  <c r="BH1141" i="2"/>
  <c r="BG1141" i="2"/>
  <c r="BE1141" i="2"/>
  <c r="T1141" i="2"/>
  <c r="R1141" i="2"/>
  <c r="P1141" i="2"/>
  <c r="BI1139" i="2"/>
  <c r="BH1139" i="2"/>
  <c r="BG1139" i="2"/>
  <c r="BE1139" i="2"/>
  <c r="T1139" i="2"/>
  <c r="R1139" i="2"/>
  <c r="P1139" i="2"/>
  <c r="BI1137" i="2"/>
  <c r="BH1137" i="2"/>
  <c r="BG1137" i="2"/>
  <c r="BE1137" i="2"/>
  <c r="T1137" i="2"/>
  <c r="R1137" i="2"/>
  <c r="P1137" i="2"/>
  <c r="BI1135" i="2"/>
  <c r="BH1135" i="2"/>
  <c r="BG1135" i="2"/>
  <c r="BE1135" i="2"/>
  <c r="T1135" i="2"/>
  <c r="R1135" i="2"/>
  <c r="P1135" i="2"/>
  <c r="BI1133" i="2"/>
  <c r="BH1133" i="2"/>
  <c r="BG1133" i="2"/>
  <c r="BE1133" i="2"/>
  <c r="T1133" i="2"/>
  <c r="R1133" i="2"/>
  <c r="P1133" i="2"/>
  <c r="BI1131" i="2"/>
  <c r="BH1131" i="2"/>
  <c r="BG1131" i="2"/>
  <c r="BE1131" i="2"/>
  <c r="T1131" i="2"/>
  <c r="R1131" i="2"/>
  <c r="P1131" i="2"/>
  <c r="BI1129" i="2"/>
  <c r="BH1129" i="2"/>
  <c r="BG1129" i="2"/>
  <c r="BE1129" i="2"/>
  <c r="T1129" i="2"/>
  <c r="R1129" i="2"/>
  <c r="P1129" i="2"/>
  <c r="BI1127" i="2"/>
  <c r="BH1127" i="2"/>
  <c r="BG1127" i="2"/>
  <c r="BE1127" i="2"/>
  <c r="T1127" i="2"/>
  <c r="R1127" i="2"/>
  <c r="P1127" i="2"/>
  <c r="BI1125" i="2"/>
  <c r="BH1125" i="2"/>
  <c r="BG1125" i="2"/>
  <c r="BE1125" i="2"/>
  <c r="T1125" i="2"/>
  <c r="R1125" i="2"/>
  <c r="P1125" i="2"/>
  <c r="BI1123" i="2"/>
  <c r="BH1123" i="2"/>
  <c r="BG1123" i="2"/>
  <c r="BE1123" i="2"/>
  <c r="T1123" i="2"/>
  <c r="R1123" i="2"/>
  <c r="P1123" i="2"/>
  <c r="BI1121" i="2"/>
  <c r="BH1121" i="2"/>
  <c r="BG1121" i="2"/>
  <c r="BE1121" i="2"/>
  <c r="T1121" i="2"/>
  <c r="R1121" i="2"/>
  <c r="P1121" i="2"/>
  <c r="BI1119" i="2"/>
  <c r="BH1119" i="2"/>
  <c r="BG1119" i="2"/>
  <c r="BE1119" i="2"/>
  <c r="T1119" i="2"/>
  <c r="R1119" i="2"/>
  <c r="P1119" i="2"/>
  <c r="BI1117" i="2"/>
  <c r="BH1117" i="2"/>
  <c r="BG1117" i="2"/>
  <c r="BE1117" i="2"/>
  <c r="T1117" i="2"/>
  <c r="R1117" i="2"/>
  <c r="P1117" i="2"/>
  <c r="BI1115" i="2"/>
  <c r="BH1115" i="2"/>
  <c r="BG1115" i="2"/>
  <c r="BE1115" i="2"/>
  <c r="T1115" i="2"/>
  <c r="R1115" i="2"/>
  <c r="P1115" i="2"/>
  <c r="BI1113" i="2"/>
  <c r="BH1113" i="2"/>
  <c r="BG1113" i="2"/>
  <c r="BE1113" i="2"/>
  <c r="T1113" i="2"/>
  <c r="R1113" i="2"/>
  <c r="P1113" i="2"/>
  <c r="BI1111" i="2"/>
  <c r="BH1111" i="2"/>
  <c r="BG1111" i="2"/>
  <c r="BE1111" i="2"/>
  <c r="T1111" i="2"/>
  <c r="R1111" i="2"/>
  <c r="P1111" i="2"/>
  <c r="BI1109" i="2"/>
  <c r="BH1109" i="2"/>
  <c r="BG1109" i="2"/>
  <c r="BE1109" i="2"/>
  <c r="T1109" i="2"/>
  <c r="R1109" i="2"/>
  <c r="P1109" i="2"/>
  <c r="BI1107" i="2"/>
  <c r="BH1107" i="2"/>
  <c r="BG1107" i="2"/>
  <c r="BE1107" i="2"/>
  <c r="T1107" i="2"/>
  <c r="R1107" i="2"/>
  <c r="P1107" i="2"/>
  <c r="BI1105" i="2"/>
  <c r="BH1105" i="2"/>
  <c r="BG1105" i="2"/>
  <c r="BE1105" i="2"/>
  <c r="T1105" i="2"/>
  <c r="R1105" i="2"/>
  <c r="P1105" i="2"/>
  <c r="BI1103" i="2"/>
  <c r="BH1103" i="2"/>
  <c r="BG1103" i="2"/>
  <c r="BE1103" i="2"/>
  <c r="T1103" i="2"/>
  <c r="R1103" i="2"/>
  <c r="P1103" i="2"/>
  <c r="BI1101" i="2"/>
  <c r="BH1101" i="2"/>
  <c r="BG1101" i="2"/>
  <c r="BE1101" i="2"/>
  <c r="T1101" i="2"/>
  <c r="R1101" i="2"/>
  <c r="P1101" i="2"/>
  <c r="BI1099" i="2"/>
  <c r="BH1099" i="2"/>
  <c r="BG1099" i="2"/>
  <c r="BE1099" i="2"/>
  <c r="T1099" i="2"/>
  <c r="R1099" i="2"/>
  <c r="P1099" i="2"/>
  <c r="BI1097" i="2"/>
  <c r="BH1097" i="2"/>
  <c r="BG1097" i="2"/>
  <c r="BE1097" i="2"/>
  <c r="T1097" i="2"/>
  <c r="R1097" i="2"/>
  <c r="P1097" i="2"/>
  <c r="BI1095" i="2"/>
  <c r="BH1095" i="2"/>
  <c r="BG1095" i="2"/>
  <c r="BE1095" i="2"/>
  <c r="T1095" i="2"/>
  <c r="R1095" i="2"/>
  <c r="P1095" i="2"/>
  <c r="BI1093" i="2"/>
  <c r="BH1093" i="2"/>
  <c r="BG1093" i="2"/>
  <c r="BE1093" i="2"/>
  <c r="T1093" i="2"/>
  <c r="R1093" i="2"/>
  <c r="P1093" i="2"/>
  <c r="BI1091" i="2"/>
  <c r="BH1091" i="2"/>
  <c r="BG1091" i="2"/>
  <c r="BE1091" i="2"/>
  <c r="T1091" i="2"/>
  <c r="R1091" i="2"/>
  <c r="P1091" i="2"/>
  <c r="BI1089" i="2"/>
  <c r="BH1089" i="2"/>
  <c r="BG1089" i="2"/>
  <c r="BE1089" i="2"/>
  <c r="T1089" i="2"/>
  <c r="R1089" i="2"/>
  <c r="P1089" i="2"/>
  <c r="BI1087" i="2"/>
  <c r="BH1087" i="2"/>
  <c r="BG1087" i="2"/>
  <c r="BE1087" i="2"/>
  <c r="T1087" i="2"/>
  <c r="R1087" i="2"/>
  <c r="P1087" i="2"/>
  <c r="BI1085" i="2"/>
  <c r="BH1085" i="2"/>
  <c r="BG1085" i="2"/>
  <c r="BE1085" i="2"/>
  <c r="T1085" i="2"/>
  <c r="R1085" i="2"/>
  <c r="P1085" i="2"/>
  <c r="BI1083" i="2"/>
  <c r="BH1083" i="2"/>
  <c r="BG1083" i="2"/>
  <c r="BE1083" i="2"/>
  <c r="T1083" i="2"/>
  <c r="R1083" i="2"/>
  <c r="P1083" i="2"/>
  <c r="BI1081" i="2"/>
  <c r="BH1081" i="2"/>
  <c r="BG1081" i="2"/>
  <c r="BE1081" i="2"/>
  <c r="T1081" i="2"/>
  <c r="R1081" i="2"/>
  <c r="P1081" i="2"/>
  <c r="BI1079" i="2"/>
  <c r="BH1079" i="2"/>
  <c r="BG1079" i="2"/>
  <c r="BE1079" i="2"/>
  <c r="T1079" i="2"/>
  <c r="R1079" i="2"/>
  <c r="P1079" i="2"/>
  <c r="BI1077" i="2"/>
  <c r="BH1077" i="2"/>
  <c r="BG1077" i="2"/>
  <c r="BE1077" i="2"/>
  <c r="T1077" i="2"/>
  <c r="R1077" i="2"/>
  <c r="P1077" i="2"/>
  <c r="BI1075" i="2"/>
  <c r="BH1075" i="2"/>
  <c r="BG1075" i="2"/>
  <c r="BE1075" i="2"/>
  <c r="T1075" i="2"/>
  <c r="R1075" i="2"/>
  <c r="P1075" i="2"/>
  <c r="BI1073" i="2"/>
  <c r="BH1073" i="2"/>
  <c r="BG1073" i="2"/>
  <c r="BE1073" i="2"/>
  <c r="T1073" i="2"/>
  <c r="R1073" i="2"/>
  <c r="P1073" i="2"/>
  <c r="BI1071" i="2"/>
  <c r="BH1071" i="2"/>
  <c r="BG1071" i="2"/>
  <c r="BE1071" i="2"/>
  <c r="T1071" i="2"/>
  <c r="R1071" i="2"/>
  <c r="P1071" i="2"/>
  <c r="BI1069" i="2"/>
  <c r="BH1069" i="2"/>
  <c r="BG1069" i="2"/>
  <c r="BE1069" i="2"/>
  <c r="T1069" i="2"/>
  <c r="R1069" i="2"/>
  <c r="P1069" i="2"/>
  <c r="BI1066" i="2"/>
  <c r="BH1066" i="2"/>
  <c r="BG1066" i="2"/>
  <c r="BE1066" i="2"/>
  <c r="T1066" i="2"/>
  <c r="R1066" i="2"/>
  <c r="P1066" i="2"/>
  <c r="BI1064" i="2"/>
  <c r="BH1064" i="2"/>
  <c r="BG1064" i="2"/>
  <c r="BE1064" i="2"/>
  <c r="T1064" i="2"/>
  <c r="R1064" i="2"/>
  <c r="P1064" i="2"/>
  <c r="BI1062" i="2"/>
  <c r="BH1062" i="2"/>
  <c r="BG1062" i="2"/>
  <c r="BE1062" i="2"/>
  <c r="T1062" i="2"/>
  <c r="R1062" i="2"/>
  <c r="P1062" i="2"/>
  <c r="BI1060" i="2"/>
  <c r="BH1060" i="2"/>
  <c r="BG1060" i="2"/>
  <c r="BE1060" i="2"/>
  <c r="T1060" i="2"/>
  <c r="R1060" i="2"/>
  <c r="P1060" i="2"/>
  <c r="BI1058" i="2"/>
  <c r="BH1058" i="2"/>
  <c r="BG1058" i="2"/>
  <c r="BE1058" i="2"/>
  <c r="T1058" i="2"/>
  <c r="R1058" i="2"/>
  <c r="P1058" i="2"/>
  <c r="BI1056" i="2"/>
  <c r="BH1056" i="2"/>
  <c r="BG1056" i="2"/>
  <c r="BE1056" i="2"/>
  <c r="T1056" i="2"/>
  <c r="R1056" i="2"/>
  <c r="P1056" i="2"/>
  <c r="BI1054" i="2"/>
  <c r="BH1054" i="2"/>
  <c r="BG1054" i="2"/>
  <c r="BE1054" i="2"/>
  <c r="T1054" i="2"/>
  <c r="R1054" i="2"/>
  <c r="P1054" i="2"/>
  <c r="BI1052" i="2"/>
  <c r="BH1052" i="2"/>
  <c r="BG1052" i="2"/>
  <c r="BE1052" i="2"/>
  <c r="T1052" i="2"/>
  <c r="R1052" i="2"/>
  <c r="P1052" i="2"/>
  <c r="BI1050" i="2"/>
  <c r="BH1050" i="2"/>
  <c r="BG1050" i="2"/>
  <c r="BE1050" i="2"/>
  <c r="T1050" i="2"/>
  <c r="R1050" i="2"/>
  <c r="P1050" i="2"/>
  <c r="BI1048" i="2"/>
  <c r="BH1048" i="2"/>
  <c r="BG1048" i="2"/>
  <c r="BE1048" i="2"/>
  <c r="T1048" i="2"/>
  <c r="R1048" i="2"/>
  <c r="P1048" i="2"/>
  <c r="BI1046" i="2"/>
  <c r="BH1046" i="2"/>
  <c r="BG1046" i="2"/>
  <c r="BE1046" i="2"/>
  <c r="T1046" i="2"/>
  <c r="R1046" i="2"/>
  <c r="P1046" i="2"/>
  <c r="BI1044" i="2"/>
  <c r="BH1044" i="2"/>
  <c r="BG1044" i="2"/>
  <c r="BE1044" i="2"/>
  <c r="T1044" i="2"/>
  <c r="R1044" i="2"/>
  <c r="P1044" i="2"/>
  <c r="BI1042" i="2"/>
  <c r="BH1042" i="2"/>
  <c r="BG1042" i="2"/>
  <c r="BE1042" i="2"/>
  <c r="T1042" i="2"/>
  <c r="R1042" i="2"/>
  <c r="P1042" i="2"/>
  <c r="BI1040" i="2"/>
  <c r="BH1040" i="2"/>
  <c r="BG1040" i="2"/>
  <c r="BE1040" i="2"/>
  <c r="T1040" i="2"/>
  <c r="R1040" i="2"/>
  <c r="P1040" i="2"/>
  <c r="BI1038" i="2"/>
  <c r="BH1038" i="2"/>
  <c r="BG1038" i="2"/>
  <c r="BE1038" i="2"/>
  <c r="T1038" i="2"/>
  <c r="R1038" i="2"/>
  <c r="P1038" i="2"/>
  <c r="BI1036" i="2"/>
  <c r="BH1036" i="2"/>
  <c r="BG1036" i="2"/>
  <c r="BE1036" i="2"/>
  <c r="T1036" i="2"/>
  <c r="R1036" i="2"/>
  <c r="P1036" i="2"/>
  <c r="BI1034" i="2"/>
  <c r="BH1034" i="2"/>
  <c r="BG1034" i="2"/>
  <c r="BE1034" i="2"/>
  <c r="T1034" i="2"/>
  <c r="R1034" i="2"/>
  <c r="P1034" i="2"/>
  <c r="BI1032" i="2"/>
  <c r="BH1032" i="2"/>
  <c r="BG1032" i="2"/>
  <c r="BE1032" i="2"/>
  <c r="T1032" i="2"/>
  <c r="R1032" i="2"/>
  <c r="P1032" i="2"/>
  <c r="BI1030" i="2"/>
  <c r="BH1030" i="2"/>
  <c r="BG1030" i="2"/>
  <c r="BE1030" i="2"/>
  <c r="T1030" i="2"/>
  <c r="R1030" i="2"/>
  <c r="P1030" i="2"/>
  <c r="BI1028" i="2"/>
  <c r="BH1028" i="2"/>
  <c r="BG1028" i="2"/>
  <c r="BE1028" i="2"/>
  <c r="T1028" i="2"/>
  <c r="R1028" i="2"/>
  <c r="P1028" i="2"/>
  <c r="BI1026" i="2"/>
  <c r="BH1026" i="2"/>
  <c r="BG1026" i="2"/>
  <c r="BE1026" i="2"/>
  <c r="T1026" i="2"/>
  <c r="R1026" i="2"/>
  <c r="P1026" i="2"/>
  <c r="BI1024" i="2"/>
  <c r="BH1024" i="2"/>
  <c r="BG1024" i="2"/>
  <c r="BE1024" i="2"/>
  <c r="T1024" i="2"/>
  <c r="R1024" i="2"/>
  <c r="P1024" i="2"/>
  <c r="BI1022" i="2"/>
  <c r="BH1022" i="2"/>
  <c r="BG1022" i="2"/>
  <c r="BE1022" i="2"/>
  <c r="T1022" i="2"/>
  <c r="R1022" i="2"/>
  <c r="P1022" i="2"/>
  <c r="BI1020" i="2"/>
  <c r="BH1020" i="2"/>
  <c r="BG1020" i="2"/>
  <c r="BE1020" i="2"/>
  <c r="T1020" i="2"/>
  <c r="R1020" i="2"/>
  <c r="P1020" i="2"/>
  <c r="BI1018" i="2"/>
  <c r="BH1018" i="2"/>
  <c r="BG1018" i="2"/>
  <c r="BE1018" i="2"/>
  <c r="T1018" i="2"/>
  <c r="R1018" i="2"/>
  <c r="P1018" i="2"/>
  <c r="BI1016" i="2"/>
  <c r="BH1016" i="2"/>
  <c r="BG1016" i="2"/>
  <c r="BE1016" i="2"/>
  <c r="T1016" i="2"/>
  <c r="R1016" i="2"/>
  <c r="P1016" i="2"/>
  <c r="BI1014" i="2"/>
  <c r="BH1014" i="2"/>
  <c r="BG1014" i="2"/>
  <c r="BE1014" i="2"/>
  <c r="T1014" i="2"/>
  <c r="R1014" i="2"/>
  <c r="P1014" i="2"/>
  <c r="BI1012" i="2"/>
  <c r="BH1012" i="2"/>
  <c r="BG1012" i="2"/>
  <c r="BE1012" i="2"/>
  <c r="T1012" i="2"/>
  <c r="R1012" i="2"/>
  <c r="P1012" i="2"/>
  <c r="BI1010" i="2"/>
  <c r="BH1010" i="2"/>
  <c r="BG1010" i="2"/>
  <c r="BE1010" i="2"/>
  <c r="T1010" i="2"/>
  <c r="R1010" i="2"/>
  <c r="P1010" i="2"/>
  <c r="BI1008" i="2"/>
  <c r="BH1008" i="2"/>
  <c r="BG1008" i="2"/>
  <c r="BE1008" i="2"/>
  <c r="T1008" i="2"/>
  <c r="R1008" i="2"/>
  <c r="P1008" i="2"/>
  <c r="BI1006" i="2"/>
  <c r="BH1006" i="2"/>
  <c r="BG1006" i="2"/>
  <c r="BE1006" i="2"/>
  <c r="T1006" i="2"/>
  <c r="R1006" i="2"/>
  <c r="P1006" i="2"/>
  <c r="BI1004" i="2"/>
  <c r="BH1004" i="2"/>
  <c r="BG1004" i="2"/>
  <c r="BE1004" i="2"/>
  <c r="T1004" i="2"/>
  <c r="R1004" i="2"/>
  <c r="P1004" i="2"/>
  <c r="BI1002" i="2"/>
  <c r="BH1002" i="2"/>
  <c r="BG1002" i="2"/>
  <c r="BE1002" i="2"/>
  <c r="T1002" i="2"/>
  <c r="R1002" i="2"/>
  <c r="P1002" i="2"/>
  <c r="BI1000" i="2"/>
  <c r="BH1000" i="2"/>
  <c r="BG1000" i="2"/>
  <c r="BE1000" i="2"/>
  <c r="T1000" i="2"/>
  <c r="R1000" i="2"/>
  <c r="P1000" i="2"/>
  <c r="BI998" i="2"/>
  <c r="BH998" i="2"/>
  <c r="BG998" i="2"/>
  <c r="BE998" i="2"/>
  <c r="T998" i="2"/>
  <c r="R998" i="2"/>
  <c r="P998" i="2"/>
  <c r="BI996" i="2"/>
  <c r="BH996" i="2"/>
  <c r="BG996" i="2"/>
  <c r="BE996" i="2"/>
  <c r="T996" i="2"/>
  <c r="R996" i="2"/>
  <c r="P996" i="2"/>
  <c r="BI994" i="2"/>
  <c r="BH994" i="2"/>
  <c r="BG994" i="2"/>
  <c r="BE994" i="2"/>
  <c r="T994" i="2"/>
  <c r="R994" i="2"/>
  <c r="P994" i="2"/>
  <c r="BI992" i="2"/>
  <c r="BH992" i="2"/>
  <c r="BG992" i="2"/>
  <c r="BE992" i="2"/>
  <c r="T992" i="2"/>
  <c r="R992" i="2"/>
  <c r="P992" i="2"/>
  <c r="BI990" i="2"/>
  <c r="BH990" i="2"/>
  <c r="BG990" i="2"/>
  <c r="BE990" i="2"/>
  <c r="T990" i="2"/>
  <c r="R990" i="2"/>
  <c r="P990" i="2"/>
  <c r="BI988" i="2"/>
  <c r="BH988" i="2"/>
  <c r="BG988" i="2"/>
  <c r="BE988" i="2"/>
  <c r="T988" i="2"/>
  <c r="R988" i="2"/>
  <c r="P988" i="2"/>
  <c r="BI986" i="2"/>
  <c r="BH986" i="2"/>
  <c r="BG986" i="2"/>
  <c r="BE986" i="2"/>
  <c r="T986" i="2"/>
  <c r="R986" i="2"/>
  <c r="P986" i="2"/>
  <c r="BI984" i="2"/>
  <c r="BH984" i="2"/>
  <c r="BG984" i="2"/>
  <c r="BE984" i="2"/>
  <c r="T984" i="2"/>
  <c r="R984" i="2"/>
  <c r="P984" i="2"/>
  <c r="BI982" i="2"/>
  <c r="BH982" i="2"/>
  <c r="BG982" i="2"/>
  <c r="BE982" i="2"/>
  <c r="T982" i="2"/>
  <c r="R982" i="2"/>
  <c r="P982" i="2"/>
  <c r="BI980" i="2"/>
  <c r="BH980" i="2"/>
  <c r="BG980" i="2"/>
  <c r="BE980" i="2"/>
  <c r="T980" i="2"/>
  <c r="R980" i="2"/>
  <c r="P980" i="2"/>
  <c r="BI978" i="2"/>
  <c r="BH978" i="2"/>
  <c r="BG978" i="2"/>
  <c r="BE978" i="2"/>
  <c r="T978" i="2"/>
  <c r="R978" i="2"/>
  <c r="P978" i="2"/>
  <c r="BI976" i="2"/>
  <c r="BH976" i="2"/>
  <c r="BG976" i="2"/>
  <c r="BE976" i="2"/>
  <c r="T976" i="2"/>
  <c r="R976" i="2"/>
  <c r="P976" i="2"/>
  <c r="BI974" i="2"/>
  <c r="BH974" i="2"/>
  <c r="BG974" i="2"/>
  <c r="BE974" i="2"/>
  <c r="T974" i="2"/>
  <c r="R974" i="2"/>
  <c r="P974" i="2"/>
  <c r="BI972" i="2"/>
  <c r="BH972" i="2"/>
  <c r="BG972" i="2"/>
  <c r="BE972" i="2"/>
  <c r="T972" i="2"/>
  <c r="R972" i="2"/>
  <c r="P972" i="2"/>
  <c r="BI970" i="2"/>
  <c r="BH970" i="2"/>
  <c r="BG970" i="2"/>
  <c r="BE970" i="2"/>
  <c r="T970" i="2"/>
  <c r="R970" i="2"/>
  <c r="P970" i="2"/>
  <c r="BI968" i="2"/>
  <c r="BH968" i="2"/>
  <c r="BG968" i="2"/>
  <c r="BE968" i="2"/>
  <c r="T968" i="2"/>
  <c r="R968" i="2"/>
  <c r="P968" i="2"/>
  <c r="BI966" i="2"/>
  <c r="BH966" i="2"/>
  <c r="BG966" i="2"/>
  <c r="BE966" i="2"/>
  <c r="T966" i="2"/>
  <c r="R966" i="2"/>
  <c r="P966" i="2"/>
  <c r="BI964" i="2"/>
  <c r="BH964" i="2"/>
  <c r="BG964" i="2"/>
  <c r="BE964" i="2"/>
  <c r="T964" i="2"/>
  <c r="R964" i="2"/>
  <c r="P964" i="2"/>
  <c r="BI962" i="2"/>
  <c r="BH962" i="2"/>
  <c r="BG962" i="2"/>
  <c r="BE962" i="2"/>
  <c r="T962" i="2"/>
  <c r="R962" i="2"/>
  <c r="P962" i="2"/>
  <c r="BI960" i="2"/>
  <c r="BH960" i="2"/>
  <c r="BG960" i="2"/>
  <c r="BE960" i="2"/>
  <c r="T960" i="2"/>
  <c r="R960" i="2"/>
  <c r="P960" i="2"/>
  <c r="BI957" i="2"/>
  <c r="BH957" i="2"/>
  <c r="BG957" i="2"/>
  <c r="BE957" i="2"/>
  <c r="T957" i="2"/>
  <c r="R957" i="2"/>
  <c r="P957" i="2"/>
  <c r="BI955" i="2"/>
  <c r="BH955" i="2"/>
  <c r="BG955" i="2"/>
  <c r="BE955" i="2"/>
  <c r="T955" i="2"/>
  <c r="R955" i="2"/>
  <c r="P955" i="2"/>
  <c r="BI952" i="2"/>
  <c r="BH952" i="2"/>
  <c r="BG952" i="2"/>
  <c r="BE952" i="2"/>
  <c r="T952" i="2"/>
  <c r="R952" i="2"/>
  <c r="P952" i="2"/>
  <c r="BI949" i="2"/>
  <c r="BH949" i="2"/>
  <c r="BG949" i="2"/>
  <c r="BE949" i="2"/>
  <c r="T949" i="2"/>
  <c r="R949" i="2"/>
  <c r="P949" i="2"/>
  <c r="BI946" i="2"/>
  <c r="BH946" i="2"/>
  <c r="BG946" i="2"/>
  <c r="BE946" i="2"/>
  <c r="T946" i="2"/>
  <c r="R946" i="2"/>
  <c r="P946" i="2"/>
  <c r="BI943" i="2"/>
  <c r="BH943" i="2"/>
  <c r="BG943" i="2"/>
  <c r="BE943" i="2"/>
  <c r="T943" i="2"/>
  <c r="R943" i="2"/>
  <c r="P943" i="2"/>
  <c r="BI941" i="2"/>
  <c r="BH941" i="2"/>
  <c r="BG941" i="2"/>
  <c r="BE941" i="2"/>
  <c r="T941" i="2"/>
  <c r="R941" i="2"/>
  <c r="P941" i="2"/>
  <c r="BI939" i="2"/>
  <c r="BH939" i="2"/>
  <c r="BG939" i="2"/>
  <c r="BE939" i="2"/>
  <c r="T939" i="2"/>
  <c r="R939" i="2"/>
  <c r="P939" i="2"/>
  <c r="BI937" i="2"/>
  <c r="BH937" i="2"/>
  <c r="BG937" i="2"/>
  <c r="BE937" i="2"/>
  <c r="T937" i="2"/>
  <c r="R937" i="2"/>
  <c r="P937" i="2"/>
  <c r="BI935" i="2"/>
  <c r="BH935" i="2"/>
  <c r="BG935" i="2"/>
  <c r="BE935" i="2"/>
  <c r="T935" i="2"/>
  <c r="R935" i="2"/>
  <c r="P935" i="2"/>
  <c r="BI933" i="2"/>
  <c r="BH933" i="2"/>
  <c r="BG933" i="2"/>
  <c r="BE933" i="2"/>
  <c r="T933" i="2"/>
  <c r="R933" i="2"/>
  <c r="P933" i="2"/>
  <c r="BI931" i="2"/>
  <c r="BH931" i="2"/>
  <c r="BG931" i="2"/>
  <c r="BE931" i="2"/>
  <c r="T931" i="2"/>
  <c r="R931" i="2"/>
  <c r="P931" i="2"/>
  <c r="BI928" i="2"/>
  <c r="BH928" i="2"/>
  <c r="BG928" i="2"/>
  <c r="BE928" i="2"/>
  <c r="T928" i="2"/>
  <c r="R928" i="2"/>
  <c r="P928" i="2"/>
  <c r="BI925" i="2"/>
  <c r="BH925" i="2"/>
  <c r="BG925" i="2"/>
  <c r="BE925" i="2"/>
  <c r="T925" i="2"/>
  <c r="R925" i="2"/>
  <c r="P925" i="2"/>
  <c r="BI922" i="2"/>
  <c r="BH922" i="2"/>
  <c r="BG922" i="2"/>
  <c r="BE922" i="2"/>
  <c r="T922" i="2"/>
  <c r="R922" i="2"/>
  <c r="P922" i="2"/>
  <c r="BI918" i="2"/>
  <c r="BH918" i="2"/>
  <c r="BG918" i="2"/>
  <c r="BE918" i="2"/>
  <c r="T918" i="2"/>
  <c r="R918" i="2"/>
  <c r="P918" i="2"/>
  <c r="BI915" i="2"/>
  <c r="BH915" i="2"/>
  <c r="BG915" i="2"/>
  <c r="BE915" i="2"/>
  <c r="T915" i="2"/>
  <c r="R915" i="2"/>
  <c r="P915" i="2"/>
  <c r="BI912" i="2"/>
  <c r="BH912" i="2"/>
  <c r="BG912" i="2"/>
  <c r="BE912" i="2"/>
  <c r="T912" i="2"/>
  <c r="R912" i="2"/>
  <c r="P912" i="2"/>
  <c r="BI908" i="2"/>
  <c r="BH908" i="2"/>
  <c r="BG908" i="2"/>
  <c r="BE908" i="2"/>
  <c r="T908" i="2"/>
  <c r="R908" i="2"/>
  <c r="P908" i="2"/>
  <c r="BI905" i="2"/>
  <c r="BH905" i="2"/>
  <c r="BG905" i="2"/>
  <c r="BE905" i="2"/>
  <c r="T905" i="2"/>
  <c r="R905" i="2"/>
  <c r="P905" i="2"/>
  <c r="BI902" i="2"/>
  <c r="BH902" i="2"/>
  <c r="BG902" i="2"/>
  <c r="BE902" i="2"/>
  <c r="T902" i="2"/>
  <c r="R902" i="2"/>
  <c r="P902" i="2"/>
  <c r="BI899" i="2"/>
  <c r="BH899" i="2"/>
  <c r="BG899" i="2"/>
  <c r="BE899" i="2"/>
  <c r="T899" i="2"/>
  <c r="R899" i="2"/>
  <c r="P899" i="2"/>
  <c r="BI894" i="2"/>
  <c r="BH894" i="2"/>
  <c r="BG894" i="2"/>
  <c r="BE894" i="2"/>
  <c r="T894" i="2"/>
  <c r="R894" i="2"/>
  <c r="P894" i="2"/>
  <c r="BI890" i="2"/>
  <c r="BH890" i="2"/>
  <c r="BG890" i="2"/>
  <c r="BE890" i="2"/>
  <c r="T890" i="2"/>
  <c r="T889" i="2" s="1"/>
  <c r="R890" i="2"/>
  <c r="P890" i="2"/>
  <c r="BI885" i="2"/>
  <c r="BH885" i="2"/>
  <c r="BG885" i="2"/>
  <c r="BE885" i="2"/>
  <c r="T885" i="2"/>
  <c r="R885" i="2"/>
  <c r="P885" i="2"/>
  <c r="BI882" i="2"/>
  <c r="BH882" i="2"/>
  <c r="BG882" i="2"/>
  <c r="BE882" i="2"/>
  <c r="T882" i="2"/>
  <c r="R882" i="2"/>
  <c r="P882" i="2"/>
  <c r="BI878" i="2"/>
  <c r="BH878" i="2"/>
  <c r="BG878" i="2"/>
  <c r="BE878" i="2"/>
  <c r="T878" i="2"/>
  <c r="R878" i="2"/>
  <c r="P878" i="2"/>
  <c r="BI874" i="2"/>
  <c r="BH874" i="2"/>
  <c r="BG874" i="2"/>
  <c r="BE874" i="2"/>
  <c r="T874" i="2"/>
  <c r="R874" i="2"/>
  <c r="P874" i="2"/>
  <c r="BI870" i="2"/>
  <c r="BH870" i="2"/>
  <c r="BG870" i="2"/>
  <c r="BE870" i="2"/>
  <c r="T870" i="2"/>
  <c r="R870" i="2"/>
  <c r="P870" i="2"/>
  <c r="BI867" i="2"/>
  <c r="BH867" i="2"/>
  <c r="BG867" i="2"/>
  <c r="BE867" i="2"/>
  <c r="T867" i="2"/>
  <c r="R867" i="2"/>
  <c r="P867" i="2"/>
  <c r="BI863" i="2"/>
  <c r="BH863" i="2"/>
  <c r="BG863" i="2"/>
  <c r="BE863" i="2"/>
  <c r="T863" i="2"/>
  <c r="R863" i="2"/>
  <c r="P863" i="2"/>
  <c r="BI860" i="2"/>
  <c r="BH860" i="2"/>
  <c r="BG860" i="2"/>
  <c r="BE860" i="2"/>
  <c r="T860" i="2"/>
  <c r="R860" i="2"/>
  <c r="P860" i="2"/>
  <c r="BI856" i="2"/>
  <c r="BH856" i="2"/>
  <c r="BG856" i="2"/>
  <c r="BE856" i="2"/>
  <c r="T856" i="2"/>
  <c r="R856" i="2"/>
  <c r="P856" i="2"/>
  <c r="BI853" i="2"/>
  <c r="BH853" i="2"/>
  <c r="BG853" i="2"/>
  <c r="BE853" i="2"/>
  <c r="T853" i="2"/>
  <c r="R853" i="2"/>
  <c r="P853" i="2"/>
  <c r="BI851" i="2"/>
  <c r="BH851" i="2"/>
  <c r="BG851" i="2"/>
  <c r="BE851" i="2"/>
  <c r="T851" i="2"/>
  <c r="R851" i="2"/>
  <c r="P851" i="2"/>
  <c r="BI849" i="2"/>
  <c r="BH849" i="2"/>
  <c r="BG849" i="2"/>
  <c r="BE849" i="2"/>
  <c r="T849" i="2"/>
  <c r="R849" i="2"/>
  <c r="P849" i="2"/>
  <c r="BI845" i="2"/>
  <c r="BH845" i="2"/>
  <c r="BG845" i="2"/>
  <c r="BE845" i="2"/>
  <c r="T845" i="2"/>
  <c r="R845" i="2"/>
  <c r="P845" i="2"/>
  <c r="BI840" i="2"/>
  <c r="BH840" i="2"/>
  <c r="BG840" i="2"/>
  <c r="BE840" i="2"/>
  <c r="T840" i="2"/>
  <c r="R840" i="2"/>
  <c r="P840" i="2"/>
  <c r="BI836" i="2"/>
  <c r="BH836" i="2"/>
  <c r="BG836" i="2"/>
  <c r="BE836" i="2"/>
  <c r="T836" i="2"/>
  <c r="R836" i="2"/>
  <c r="P836" i="2"/>
  <c r="BI834" i="2"/>
  <c r="BH834" i="2"/>
  <c r="BG834" i="2"/>
  <c r="BE834" i="2"/>
  <c r="T834" i="2"/>
  <c r="R834" i="2"/>
  <c r="P834" i="2"/>
  <c r="BI829" i="2"/>
  <c r="BH829" i="2"/>
  <c r="BG829" i="2"/>
  <c r="BE829" i="2"/>
  <c r="T829" i="2"/>
  <c r="R829" i="2"/>
  <c r="P829" i="2"/>
  <c r="BI824" i="2"/>
  <c r="BH824" i="2"/>
  <c r="BG824" i="2"/>
  <c r="BE824" i="2"/>
  <c r="T824" i="2"/>
  <c r="R824" i="2"/>
  <c r="P824" i="2"/>
  <c r="BI819" i="2"/>
  <c r="BH819" i="2"/>
  <c r="BG819" i="2"/>
  <c r="BE819" i="2"/>
  <c r="T819" i="2"/>
  <c r="R819" i="2"/>
  <c r="P819" i="2"/>
  <c r="BI816" i="2"/>
  <c r="BH816" i="2"/>
  <c r="BG816" i="2"/>
  <c r="BE816" i="2"/>
  <c r="T816" i="2"/>
  <c r="R816" i="2"/>
  <c r="P816" i="2"/>
  <c r="BI813" i="2"/>
  <c r="BH813" i="2"/>
  <c r="BG813" i="2"/>
  <c r="BE813" i="2"/>
  <c r="T813" i="2"/>
  <c r="R813" i="2"/>
  <c r="P813" i="2"/>
  <c r="BI810" i="2"/>
  <c r="BH810" i="2"/>
  <c r="BG810" i="2"/>
  <c r="BE810" i="2"/>
  <c r="T810" i="2"/>
  <c r="R810" i="2"/>
  <c r="P810" i="2"/>
  <c r="BI807" i="2"/>
  <c r="BH807" i="2"/>
  <c r="BG807" i="2"/>
  <c r="BE807" i="2"/>
  <c r="T807" i="2"/>
  <c r="R807" i="2"/>
  <c r="P807" i="2"/>
  <c r="BI804" i="2"/>
  <c r="BH804" i="2"/>
  <c r="BG804" i="2"/>
  <c r="BE804" i="2"/>
  <c r="T804" i="2"/>
  <c r="R804" i="2"/>
  <c r="P804" i="2"/>
  <c r="BI799" i="2"/>
  <c r="BH799" i="2"/>
  <c r="BG799" i="2"/>
  <c r="BE799" i="2"/>
  <c r="T799" i="2"/>
  <c r="R799" i="2"/>
  <c r="P799" i="2"/>
  <c r="BI794" i="2"/>
  <c r="BH794" i="2"/>
  <c r="BG794" i="2"/>
  <c r="BE794" i="2"/>
  <c r="T794" i="2"/>
  <c r="R794" i="2"/>
  <c r="P794" i="2"/>
  <c r="BI790" i="2"/>
  <c r="BH790" i="2"/>
  <c r="BG790" i="2"/>
  <c r="BE790" i="2"/>
  <c r="T790" i="2"/>
  <c r="R790" i="2"/>
  <c r="P790" i="2"/>
  <c r="BI785" i="2"/>
  <c r="BH785" i="2"/>
  <c r="BG785" i="2"/>
  <c r="BE785" i="2"/>
  <c r="T785" i="2"/>
  <c r="R785" i="2"/>
  <c r="P785" i="2"/>
  <c r="BI781" i="2"/>
  <c r="BH781" i="2"/>
  <c r="BG781" i="2"/>
  <c r="BE781" i="2"/>
  <c r="T781" i="2"/>
  <c r="R781" i="2"/>
  <c r="P781" i="2"/>
  <c r="BI777" i="2"/>
  <c r="BH777" i="2"/>
  <c r="BG777" i="2"/>
  <c r="BE777" i="2"/>
  <c r="T777" i="2"/>
  <c r="R777" i="2"/>
  <c r="P777" i="2"/>
  <c r="BI773" i="2"/>
  <c r="BH773" i="2"/>
  <c r="BG773" i="2"/>
  <c r="BE773" i="2"/>
  <c r="T773" i="2"/>
  <c r="R773" i="2"/>
  <c r="P773" i="2"/>
  <c r="BI769" i="2"/>
  <c r="BH769" i="2"/>
  <c r="BG769" i="2"/>
  <c r="BE769" i="2"/>
  <c r="T769" i="2"/>
  <c r="R769" i="2"/>
  <c r="P769" i="2"/>
  <c r="BI765" i="2"/>
  <c r="BH765" i="2"/>
  <c r="BG765" i="2"/>
  <c r="BE765" i="2"/>
  <c r="T765" i="2"/>
  <c r="R765" i="2"/>
  <c r="P765" i="2"/>
  <c r="BI762" i="2"/>
  <c r="BH762" i="2"/>
  <c r="BG762" i="2"/>
  <c r="BE762" i="2"/>
  <c r="T762" i="2"/>
  <c r="R762" i="2"/>
  <c r="P762" i="2"/>
  <c r="BI757" i="2"/>
  <c r="BH757" i="2"/>
  <c r="BG757" i="2"/>
  <c r="BE757" i="2"/>
  <c r="T757" i="2"/>
  <c r="R757" i="2"/>
  <c r="P757" i="2"/>
  <c r="BI752" i="2"/>
  <c r="BH752" i="2"/>
  <c r="BG752" i="2"/>
  <c r="BE752" i="2"/>
  <c r="T752" i="2"/>
  <c r="R752" i="2"/>
  <c r="P752" i="2"/>
  <c r="BI749" i="2"/>
  <c r="BH749" i="2"/>
  <c r="BG749" i="2"/>
  <c r="BE749" i="2"/>
  <c r="T749" i="2"/>
  <c r="R749" i="2"/>
  <c r="P749" i="2"/>
  <c r="BI746" i="2"/>
  <c r="BH746" i="2"/>
  <c r="BG746" i="2"/>
  <c r="BE746" i="2"/>
  <c r="T746" i="2"/>
  <c r="R746" i="2"/>
  <c r="P746" i="2"/>
  <c r="BI743" i="2"/>
  <c r="BH743" i="2"/>
  <c r="BG743" i="2"/>
  <c r="BE743" i="2"/>
  <c r="T743" i="2"/>
  <c r="R743" i="2"/>
  <c r="P743" i="2"/>
  <c r="BI740" i="2"/>
  <c r="BH740" i="2"/>
  <c r="BG740" i="2"/>
  <c r="BE740" i="2"/>
  <c r="T740" i="2"/>
  <c r="R740" i="2"/>
  <c r="P740" i="2"/>
  <c r="BI737" i="2"/>
  <c r="BH737" i="2"/>
  <c r="BG737" i="2"/>
  <c r="BE737" i="2"/>
  <c r="T737" i="2"/>
  <c r="R737" i="2"/>
  <c r="P737" i="2"/>
  <c r="BI733" i="2"/>
  <c r="BH733" i="2"/>
  <c r="BG733" i="2"/>
  <c r="BE733" i="2"/>
  <c r="T733" i="2"/>
  <c r="R733" i="2"/>
  <c r="P733" i="2"/>
  <c r="BI728" i="2"/>
  <c r="BH728" i="2"/>
  <c r="BG728" i="2"/>
  <c r="BE728" i="2"/>
  <c r="T728" i="2"/>
  <c r="R728" i="2"/>
  <c r="P728" i="2"/>
  <c r="BI724" i="2"/>
  <c r="BH724" i="2"/>
  <c r="BG724" i="2"/>
  <c r="BE724" i="2"/>
  <c r="T724" i="2"/>
  <c r="R724" i="2"/>
  <c r="P724" i="2"/>
  <c r="BI721" i="2"/>
  <c r="BH721" i="2"/>
  <c r="BG721" i="2"/>
  <c r="BE721" i="2"/>
  <c r="T721" i="2"/>
  <c r="R721" i="2"/>
  <c r="P721" i="2"/>
  <c r="BI718" i="2"/>
  <c r="BH718" i="2"/>
  <c r="BG718" i="2"/>
  <c r="BE718" i="2"/>
  <c r="T718" i="2"/>
  <c r="R718" i="2"/>
  <c r="P718" i="2"/>
  <c r="BI715" i="2"/>
  <c r="BH715" i="2"/>
  <c r="BG715" i="2"/>
  <c r="BE715" i="2"/>
  <c r="T715" i="2"/>
  <c r="R715" i="2"/>
  <c r="P715" i="2"/>
  <c r="BI712" i="2"/>
  <c r="BH712" i="2"/>
  <c r="BG712" i="2"/>
  <c r="BE712" i="2"/>
  <c r="T712" i="2"/>
  <c r="R712" i="2"/>
  <c r="P712" i="2"/>
  <c r="BI709" i="2"/>
  <c r="BH709" i="2"/>
  <c r="BG709" i="2"/>
  <c r="BE709" i="2"/>
  <c r="T709" i="2"/>
  <c r="R709" i="2"/>
  <c r="P709" i="2"/>
  <c r="BI706" i="2"/>
  <c r="BH706" i="2"/>
  <c r="BG706" i="2"/>
  <c r="BE706" i="2"/>
  <c r="T706" i="2"/>
  <c r="R706" i="2"/>
  <c r="P706" i="2"/>
  <c r="BI703" i="2"/>
  <c r="BH703" i="2"/>
  <c r="BG703" i="2"/>
  <c r="BE703" i="2"/>
  <c r="T703" i="2"/>
  <c r="R703" i="2"/>
  <c r="P703" i="2"/>
  <c r="BI700" i="2"/>
  <c r="BH700" i="2"/>
  <c r="BG700" i="2"/>
  <c r="BE700" i="2"/>
  <c r="T700" i="2"/>
  <c r="R700" i="2"/>
  <c r="P700" i="2"/>
  <c r="BI697" i="2"/>
  <c r="BH697" i="2"/>
  <c r="BG697" i="2"/>
  <c r="BE697" i="2"/>
  <c r="T697" i="2"/>
  <c r="R697" i="2"/>
  <c r="P697" i="2"/>
  <c r="BI694" i="2"/>
  <c r="BH694" i="2"/>
  <c r="BG694" i="2"/>
  <c r="BE694" i="2"/>
  <c r="T694" i="2"/>
  <c r="R694" i="2"/>
  <c r="P694" i="2"/>
  <c r="BI691" i="2"/>
  <c r="BH691" i="2"/>
  <c r="BG691" i="2"/>
  <c r="BE691" i="2"/>
  <c r="T691" i="2"/>
  <c r="R691" i="2"/>
  <c r="P691" i="2"/>
  <c r="BI688" i="2"/>
  <c r="BH688" i="2"/>
  <c r="BG688" i="2"/>
  <c r="BE688" i="2"/>
  <c r="T688" i="2"/>
  <c r="R688" i="2"/>
  <c r="P688" i="2"/>
  <c r="BI685" i="2"/>
  <c r="BH685" i="2"/>
  <c r="BG685" i="2"/>
  <c r="BE685" i="2"/>
  <c r="T685" i="2"/>
  <c r="R685" i="2"/>
  <c r="P685" i="2"/>
  <c r="BI682" i="2"/>
  <c r="BH682" i="2"/>
  <c r="BG682" i="2"/>
  <c r="BE682" i="2"/>
  <c r="T682" i="2"/>
  <c r="R682" i="2"/>
  <c r="P682" i="2"/>
  <c r="BI679" i="2"/>
  <c r="BH679" i="2"/>
  <c r="BG679" i="2"/>
  <c r="BE679" i="2"/>
  <c r="T679" i="2"/>
  <c r="R679" i="2"/>
  <c r="P679" i="2"/>
  <c r="BI675" i="2"/>
  <c r="BH675" i="2"/>
  <c r="BG675" i="2"/>
  <c r="BE675" i="2"/>
  <c r="T675" i="2"/>
  <c r="R675" i="2"/>
  <c r="P675" i="2"/>
  <c r="BI671" i="2"/>
  <c r="BH671" i="2"/>
  <c r="BG671" i="2"/>
  <c r="BE671" i="2"/>
  <c r="T671" i="2"/>
  <c r="R671" i="2"/>
  <c r="P671" i="2"/>
  <c r="BI668" i="2"/>
  <c r="BH668" i="2"/>
  <c r="BG668" i="2"/>
  <c r="BE668" i="2"/>
  <c r="T668" i="2"/>
  <c r="R668" i="2"/>
  <c r="P668" i="2"/>
  <c r="BI665" i="2"/>
  <c r="BH665" i="2"/>
  <c r="BG665" i="2"/>
  <c r="BE665" i="2"/>
  <c r="T665" i="2"/>
  <c r="R665" i="2"/>
  <c r="P665" i="2"/>
  <c r="BI661" i="2"/>
  <c r="BH661" i="2"/>
  <c r="BG661" i="2"/>
  <c r="BE661" i="2"/>
  <c r="T661" i="2"/>
  <c r="R661" i="2"/>
  <c r="P661" i="2"/>
  <c r="BI658" i="2"/>
  <c r="BH658" i="2"/>
  <c r="BG658" i="2"/>
  <c r="BE658" i="2"/>
  <c r="T658" i="2"/>
  <c r="R658" i="2"/>
  <c r="P658" i="2"/>
  <c r="BI655" i="2"/>
  <c r="BH655" i="2"/>
  <c r="BG655" i="2"/>
  <c r="BE655" i="2"/>
  <c r="T655" i="2"/>
  <c r="R655" i="2"/>
  <c r="P655" i="2"/>
  <c r="BI650" i="2"/>
  <c r="BH650" i="2"/>
  <c r="BG650" i="2"/>
  <c r="BE650" i="2"/>
  <c r="T650" i="2"/>
  <c r="R650" i="2"/>
  <c r="P650" i="2"/>
  <c r="BI646" i="2"/>
  <c r="BH646" i="2"/>
  <c r="BG646" i="2"/>
  <c r="BE646" i="2"/>
  <c r="T646" i="2"/>
  <c r="R646" i="2"/>
  <c r="P646" i="2"/>
  <c r="BI641" i="2"/>
  <c r="BH641" i="2"/>
  <c r="BG641" i="2"/>
  <c r="BE641" i="2"/>
  <c r="T641" i="2"/>
  <c r="R641" i="2"/>
  <c r="P641" i="2"/>
  <c r="BI635" i="2"/>
  <c r="BH635" i="2"/>
  <c r="BG635" i="2"/>
  <c r="BE635" i="2"/>
  <c r="T635" i="2"/>
  <c r="R635" i="2"/>
  <c r="P635" i="2"/>
  <c r="BI630" i="2"/>
  <c r="BH630" i="2"/>
  <c r="BG630" i="2"/>
  <c r="BE630" i="2"/>
  <c r="T630" i="2"/>
  <c r="R630" i="2"/>
  <c r="P630" i="2"/>
  <c r="BI625" i="2"/>
  <c r="BH625" i="2"/>
  <c r="BG625" i="2"/>
  <c r="BE625" i="2"/>
  <c r="T625" i="2"/>
  <c r="R625" i="2"/>
  <c r="P625" i="2"/>
  <c r="BI620" i="2"/>
  <c r="BH620" i="2"/>
  <c r="BG620" i="2"/>
  <c r="BE620" i="2"/>
  <c r="T620" i="2"/>
  <c r="R620" i="2"/>
  <c r="P620" i="2"/>
  <c r="BI615" i="2"/>
  <c r="BH615" i="2"/>
  <c r="BG615" i="2"/>
  <c r="BE615" i="2"/>
  <c r="T615" i="2"/>
  <c r="R615" i="2"/>
  <c r="P615" i="2"/>
  <c r="BI610" i="2"/>
  <c r="BH610" i="2"/>
  <c r="BG610" i="2"/>
  <c r="BE610" i="2"/>
  <c r="T610" i="2"/>
  <c r="R610" i="2"/>
  <c r="P610" i="2"/>
  <c r="BI606" i="2"/>
  <c r="BH606" i="2"/>
  <c r="BG606" i="2"/>
  <c r="BE606" i="2"/>
  <c r="T606" i="2"/>
  <c r="R606" i="2"/>
  <c r="P606" i="2"/>
  <c r="BI600" i="2"/>
  <c r="BH600" i="2"/>
  <c r="BG600" i="2"/>
  <c r="BE600" i="2"/>
  <c r="T600" i="2"/>
  <c r="R600" i="2"/>
  <c r="P600" i="2"/>
  <c r="BI595" i="2"/>
  <c r="BH595" i="2"/>
  <c r="BG595" i="2"/>
  <c r="BE595" i="2"/>
  <c r="T595" i="2"/>
  <c r="R595" i="2"/>
  <c r="P595" i="2"/>
  <c r="BI590" i="2"/>
  <c r="BH590" i="2"/>
  <c r="BG590" i="2"/>
  <c r="BE590" i="2"/>
  <c r="T590" i="2"/>
  <c r="R590" i="2"/>
  <c r="P590" i="2"/>
  <c r="BI582" i="2"/>
  <c r="BH582" i="2"/>
  <c r="BG582" i="2"/>
  <c r="BE582" i="2"/>
  <c r="T582" i="2"/>
  <c r="R582" i="2"/>
  <c r="P582" i="2"/>
  <c r="BI577" i="2"/>
  <c r="BH577" i="2"/>
  <c r="BG577" i="2"/>
  <c r="BE577" i="2"/>
  <c r="T577" i="2"/>
  <c r="R577" i="2"/>
  <c r="P577" i="2"/>
  <c r="BI570" i="2"/>
  <c r="BH570" i="2"/>
  <c r="BG570" i="2"/>
  <c r="BE570" i="2"/>
  <c r="T570" i="2"/>
  <c r="R570" i="2"/>
  <c r="P570" i="2"/>
  <c r="BI565" i="2"/>
  <c r="BH565" i="2"/>
  <c r="BG565" i="2"/>
  <c r="BE565" i="2"/>
  <c r="T565" i="2"/>
  <c r="R565" i="2"/>
  <c r="P565" i="2"/>
  <c r="BI557" i="2"/>
  <c r="BH557" i="2"/>
  <c r="BG557" i="2"/>
  <c r="BE557" i="2"/>
  <c r="T557" i="2"/>
  <c r="R557" i="2"/>
  <c r="P557" i="2"/>
  <c r="BI554" i="2"/>
  <c r="BH554" i="2"/>
  <c r="BG554" i="2"/>
  <c r="BE554" i="2"/>
  <c r="T554" i="2"/>
  <c r="R554" i="2"/>
  <c r="P554" i="2"/>
  <c r="BI552" i="2"/>
  <c r="BH552" i="2"/>
  <c r="BG552" i="2"/>
  <c r="BE552" i="2"/>
  <c r="T552" i="2"/>
  <c r="R552" i="2"/>
  <c r="P552" i="2"/>
  <c r="BI546" i="2"/>
  <c r="BH546" i="2"/>
  <c r="BG546" i="2"/>
  <c r="BE546" i="2"/>
  <c r="T546" i="2"/>
  <c r="T545" i="2" s="1"/>
  <c r="R546" i="2"/>
  <c r="R545" i="2"/>
  <c r="P546" i="2"/>
  <c r="P545" i="2" s="1"/>
  <c r="BI541" i="2"/>
  <c r="BH541" i="2"/>
  <c r="BG541" i="2"/>
  <c r="BE541" i="2"/>
  <c r="T541" i="2"/>
  <c r="R541" i="2"/>
  <c r="P541" i="2"/>
  <c r="BI536" i="2"/>
  <c r="BH536" i="2"/>
  <c r="BG536" i="2"/>
  <c r="BE536" i="2"/>
  <c r="T536" i="2"/>
  <c r="R536" i="2"/>
  <c r="P536" i="2"/>
  <c r="BI532" i="2"/>
  <c r="BH532" i="2"/>
  <c r="BG532" i="2"/>
  <c r="BE532" i="2"/>
  <c r="T532" i="2"/>
  <c r="R532" i="2"/>
  <c r="P532" i="2"/>
  <c r="BI528" i="2"/>
  <c r="BH528" i="2"/>
  <c r="BG528" i="2"/>
  <c r="BE528" i="2"/>
  <c r="T528" i="2"/>
  <c r="R528" i="2"/>
  <c r="P528" i="2"/>
  <c r="BI524" i="2"/>
  <c r="BH524" i="2"/>
  <c r="BG524" i="2"/>
  <c r="BE524" i="2"/>
  <c r="T524" i="2"/>
  <c r="R524" i="2"/>
  <c r="P524" i="2"/>
  <c r="BI518" i="2"/>
  <c r="BH518" i="2"/>
  <c r="BG518" i="2"/>
  <c r="BE518" i="2"/>
  <c r="T518" i="2"/>
  <c r="R518" i="2"/>
  <c r="P518" i="2"/>
  <c r="BI514" i="2"/>
  <c r="BH514" i="2"/>
  <c r="BG514" i="2"/>
  <c r="BE514" i="2"/>
  <c r="T514" i="2"/>
  <c r="R514" i="2"/>
  <c r="P514" i="2"/>
  <c r="BI509" i="2"/>
  <c r="BH509" i="2"/>
  <c r="BG509" i="2"/>
  <c r="BE509" i="2"/>
  <c r="T509" i="2"/>
  <c r="R509" i="2"/>
  <c r="P509" i="2"/>
  <c r="BI504" i="2"/>
  <c r="BH504" i="2"/>
  <c r="BG504" i="2"/>
  <c r="BE504" i="2"/>
  <c r="T504" i="2"/>
  <c r="R504" i="2"/>
  <c r="P504" i="2"/>
  <c r="BI496" i="2"/>
  <c r="BH496" i="2"/>
  <c r="BG496" i="2"/>
  <c r="BE496" i="2"/>
  <c r="T496" i="2"/>
  <c r="R496" i="2"/>
  <c r="P496" i="2"/>
  <c r="BI490" i="2"/>
  <c r="BH490" i="2"/>
  <c r="BG490" i="2"/>
  <c r="BE490" i="2"/>
  <c r="T490" i="2"/>
  <c r="R490" i="2"/>
  <c r="P490" i="2"/>
  <c r="BI484" i="2"/>
  <c r="BH484" i="2"/>
  <c r="BG484" i="2"/>
  <c r="BE484" i="2"/>
  <c r="T484" i="2"/>
  <c r="R484" i="2"/>
  <c r="P484" i="2"/>
  <c r="BI476" i="2"/>
  <c r="BH476" i="2"/>
  <c r="BG476" i="2"/>
  <c r="BE476" i="2"/>
  <c r="T476" i="2"/>
  <c r="R476" i="2"/>
  <c r="P476" i="2"/>
  <c r="BI470" i="2"/>
  <c r="BH470" i="2"/>
  <c r="BG470" i="2"/>
  <c r="BE470" i="2"/>
  <c r="T470" i="2"/>
  <c r="R470" i="2"/>
  <c r="P470" i="2"/>
  <c r="BI461" i="2"/>
  <c r="BH461" i="2"/>
  <c r="BG461" i="2"/>
  <c r="BE461" i="2"/>
  <c r="T461" i="2"/>
  <c r="R461" i="2"/>
  <c r="P461" i="2"/>
  <c r="BI456" i="2"/>
  <c r="BH456" i="2"/>
  <c r="BG456" i="2"/>
  <c r="BE456" i="2"/>
  <c r="T456" i="2"/>
  <c r="R456" i="2"/>
  <c r="P456" i="2"/>
  <c r="BI451" i="2"/>
  <c r="BH451" i="2"/>
  <c r="BG451" i="2"/>
  <c r="BE451" i="2"/>
  <c r="T451" i="2"/>
  <c r="R451" i="2"/>
  <c r="P451" i="2"/>
  <c r="BI449" i="2"/>
  <c r="BH449" i="2"/>
  <c r="BG449" i="2"/>
  <c r="BE449" i="2"/>
  <c r="T449" i="2"/>
  <c r="R449" i="2"/>
  <c r="P449" i="2"/>
  <c r="BI447" i="2"/>
  <c r="BH447" i="2"/>
  <c r="BG447" i="2"/>
  <c r="BE447" i="2"/>
  <c r="T447" i="2"/>
  <c r="R447" i="2"/>
  <c r="P447" i="2"/>
  <c r="BI445" i="2"/>
  <c r="BH445" i="2"/>
  <c r="BG445" i="2"/>
  <c r="BE445" i="2"/>
  <c r="T445" i="2"/>
  <c r="R445" i="2"/>
  <c r="P445" i="2"/>
  <c r="BI432" i="2"/>
  <c r="BH432" i="2"/>
  <c r="BG432" i="2"/>
  <c r="BE432" i="2"/>
  <c r="T432" i="2"/>
  <c r="R432" i="2"/>
  <c r="P432" i="2"/>
  <c r="BI427" i="2"/>
  <c r="BH427" i="2"/>
  <c r="BG427" i="2"/>
  <c r="BE427" i="2"/>
  <c r="T427" i="2"/>
  <c r="R427" i="2"/>
  <c r="P427" i="2"/>
  <c r="BI422" i="2"/>
  <c r="BH422" i="2"/>
  <c r="BG422" i="2"/>
  <c r="BE422" i="2"/>
  <c r="T422" i="2"/>
  <c r="R422" i="2"/>
  <c r="P422" i="2"/>
  <c r="BI416" i="2"/>
  <c r="BH416" i="2"/>
  <c r="BG416" i="2"/>
  <c r="BE416" i="2"/>
  <c r="T416" i="2"/>
  <c r="R416" i="2"/>
  <c r="P416" i="2"/>
  <c r="BI409" i="2"/>
  <c r="BH409" i="2"/>
  <c r="BG409" i="2"/>
  <c r="BE409" i="2"/>
  <c r="T409" i="2"/>
  <c r="R409" i="2"/>
  <c r="P409" i="2"/>
  <c r="BI403" i="2"/>
  <c r="BH403" i="2"/>
  <c r="BG403" i="2"/>
  <c r="BE403" i="2"/>
  <c r="T403" i="2"/>
  <c r="R403" i="2"/>
  <c r="P403" i="2"/>
  <c r="BI397" i="2"/>
  <c r="BH397" i="2"/>
  <c r="BG397" i="2"/>
  <c r="BE397" i="2"/>
  <c r="T397" i="2"/>
  <c r="R397" i="2"/>
  <c r="P397" i="2"/>
  <c r="BI392" i="2"/>
  <c r="BH392" i="2"/>
  <c r="BG392" i="2"/>
  <c r="BE392" i="2"/>
  <c r="T392" i="2"/>
  <c r="R392" i="2"/>
  <c r="P392" i="2"/>
  <c r="BI383" i="2"/>
  <c r="BH383" i="2"/>
  <c r="BG383" i="2"/>
  <c r="BE383" i="2"/>
  <c r="T383" i="2"/>
  <c r="R383" i="2"/>
  <c r="P383" i="2"/>
  <c r="BI378" i="2"/>
  <c r="BH378" i="2"/>
  <c r="BG378" i="2"/>
  <c r="BE378" i="2"/>
  <c r="T378" i="2"/>
  <c r="R378" i="2"/>
  <c r="P378" i="2"/>
  <c r="BI369" i="2"/>
  <c r="BH369" i="2"/>
  <c r="BG369" i="2"/>
  <c r="BE369" i="2"/>
  <c r="T369" i="2"/>
  <c r="R369" i="2"/>
  <c r="P369" i="2"/>
  <c r="BI364" i="2"/>
  <c r="BH364" i="2"/>
  <c r="BG364" i="2"/>
  <c r="BE364" i="2"/>
  <c r="T364" i="2"/>
  <c r="R364" i="2"/>
  <c r="P364" i="2"/>
  <c r="BI359" i="2"/>
  <c r="BH359" i="2"/>
  <c r="BG359" i="2"/>
  <c r="BE359" i="2"/>
  <c r="T359" i="2"/>
  <c r="R359" i="2"/>
  <c r="P359" i="2"/>
  <c r="BI351" i="2"/>
  <c r="BH351" i="2"/>
  <c r="BG351" i="2"/>
  <c r="BE351" i="2"/>
  <c r="T351" i="2"/>
  <c r="R351" i="2"/>
  <c r="P351" i="2"/>
  <c r="BI342" i="2"/>
  <c r="BH342" i="2"/>
  <c r="BG342" i="2"/>
  <c r="BE342" i="2"/>
  <c r="T342" i="2"/>
  <c r="R342" i="2"/>
  <c r="P342" i="2"/>
  <c r="BI333" i="2"/>
  <c r="BH333" i="2"/>
  <c r="BG333" i="2"/>
  <c r="BE333" i="2"/>
  <c r="T333" i="2"/>
  <c r="R333" i="2"/>
  <c r="P333" i="2"/>
  <c r="BI328" i="2"/>
  <c r="BH328" i="2"/>
  <c r="BG328" i="2"/>
  <c r="BE328" i="2"/>
  <c r="T328" i="2"/>
  <c r="R328" i="2"/>
  <c r="P328" i="2"/>
  <c r="BI322" i="2"/>
  <c r="BH322" i="2"/>
  <c r="BG322" i="2"/>
  <c r="BE322" i="2"/>
  <c r="T322" i="2"/>
  <c r="R322" i="2"/>
  <c r="P322" i="2"/>
  <c r="BI311" i="2"/>
  <c r="BH311" i="2"/>
  <c r="BG311" i="2"/>
  <c r="BE311" i="2"/>
  <c r="T311" i="2"/>
  <c r="R311" i="2"/>
  <c r="P311" i="2"/>
  <c r="BI302" i="2"/>
  <c r="BH302" i="2"/>
  <c r="BG302" i="2"/>
  <c r="BE302" i="2"/>
  <c r="T302" i="2"/>
  <c r="R302" i="2"/>
  <c r="P302" i="2"/>
  <c r="BI296" i="2"/>
  <c r="BH296" i="2"/>
  <c r="BG296" i="2"/>
  <c r="BE296" i="2"/>
  <c r="T296" i="2"/>
  <c r="R296" i="2"/>
  <c r="P296" i="2"/>
  <c r="BI289" i="2"/>
  <c r="BH289" i="2"/>
  <c r="BG289" i="2"/>
  <c r="BE289" i="2"/>
  <c r="T289" i="2"/>
  <c r="R289" i="2"/>
  <c r="P289" i="2"/>
  <c r="BI283" i="2"/>
  <c r="BH283" i="2"/>
  <c r="BG283" i="2"/>
  <c r="BE283" i="2"/>
  <c r="T283" i="2"/>
  <c r="R283" i="2"/>
  <c r="P283" i="2"/>
  <c r="BI277" i="2"/>
  <c r="BH277" i="2"/>
  <c r="BG277" i="2"/>
  <c r="BE277" i="2"/>
  <c r="T277" i="2"/>
  <c r="R277" i="2"/>
  <c r="P277" i="2"/>
  <c r="BI270" i="2"/>
  <c r="BH270" i="2"/>
  <c r="BG270" i="2"/>
  <c r="BE270" i="2"/>
  <c r="T270" i="2"/>
  <c r="R270" i="2"/>
  <c r="P270" i="2"/>
  <c r="BI266" i="2"/>
  <c r="BH266" i="2"/>
  <c r="BG266" i="2"/>
  <c r="BE266" i="2"/>
  <c r="T266" i="2"/>
  <c r="R266" i="2"/>
  <c r="P266" i="2"/>
  <c r="BI262" i="2"/>
  <c r="BH262" i="2"/>
  <c r="BG262" i="2"/>
  <c r="BE262" i="2"/>
  <c r="T262" i="2"/>
  <c r="R262" i="2"/>
  <c r="P262" i="2"/>
  <c r="BI258" i="2"/>
  <c r="BH258" i="2"/>
  <c r="BG258" i="2"/>
  <c r="BE258" i="2"/>
  <c r="T258" i="2"/>
  <c r="R258" i="2"/>
  <c r="P258" i="2"/>
  <c r="BI250" i="2"/>
  <c r="BH250" i="2"/>
  <c r="BG250" i="2"/>
  <c r="BE250" i="2"/>
  <c r="T250" i="2"/>
  <c r="R250" i="2"/>
  <c r="P250" i="2"/>
  <c r="BI246" i="2"/>
  <c r="BH246" i="2"/>
  <c r="BG246" i="2"/>
  <c r="BE246" i="2"/>
  <c r="T246" i="2"/>
  <c r="R246" i="2"/>
  <c r="P246" i="2"/>
  <c r="BI242" i="2"/>
  <c r="BH242" i="2"/>
  <c r="BG242" i="2"/>
  <c r="BE242" i="2"/>
  <c r="T242" i="2"/>
  <c r="R242" i="2"/>
  <c r="P242" i="2"/>
  <c r="BI236" i="2"/>
  <c r="BH236" i="2"/>
  <c r="BG236" i="2"/>
  <c r="BE236" i="2"/>
  <c r="T236" i="2"/>
  <c r="R236" i="2"/>
  <c r="P236" i="2"/>
  <c r="BI231" i="2"/>
  <c r="BH231" i="2"/>
  <c r="BG231" i="2"/>
  <c r="BE231" i="2"/>
  <c r="T231" i="2"/>
  <c r="R231" i="2"/>
  <c r="P231" i="2"/>
  <c r="BI226" i="2"/>
  <c r="BH226" i="2"/>
  <c r="BG226" i="2"/>
  <c r="BE226" i="2"/>
  <c r="T226" i="2"/>
  <c r="R226" i="2"/>
  <c r="P226" i="2"/>
  <c r="BI222" i="2"/>
  <c r="BH222" i="2"/>
  <c r="BG222" i="2"/>
  <c r="BE222" i="2"/>
  <c r="T222" i="2"/>
  <c r="R222" i="2"/>
  <c r="P222" i="2"/>
  <c r="BI218" i="2"/>
  <c r="BH218" i="2"/>
  <c r="BG218" i="2"/>
  <c r="BE218" i="2"/>
  <c r="T218" i="2"/>
  <c r="R218" i="2"/>
  <c r="P218" i="2"/>
  <c r="BI212" i="2"/>
  <c r="BH212" i="2"/>
  <c r="BG212" i="2"/>
  <c r="BE212" i="2"/>
  <c r="T212" i="2"/>
  <c r="R212" i="2"/>
  <c r="P212" i="2"/>
  <c r="BI207" i="2"/>
  <c r="BH207" i="2"/>
  <c r="BG207" i="2"/>
  <c r="BE207" i="2"/>
  <c r="T207" i="2"/>
  <c r="R207" i="2"/>
  <c r="P207" i="2"/>
  <c r="BI201" i="2"/>
  <c r="BH201" i="2"/>
  <c r="BG201" i="2"/>
  <c r="BE201" i="2"/>
  <c r="T201" i="2"/>
  <c r="R201" i="2"/>
  <c r="P201" i="2"/>
  <c r="BI195" i="2"/>
  <c r="BH195" i="2"/>
  <c r="BG195" i="2"/>
  <c r="BE195" i="2"/>
  <c r="T195" i="2"/>
  <c r="R195" i="2"/>
  <c r="P195" i="2"/>
  <c r="BI187" i="2"/>
  <c r="BH187" i="2"/>
  <c r="BG187" i="2"/>
  <c r="BE187" i="2"/>
  <c r="T187" i="2"/>
  <c r="R187" i="2"/>
  <c r="P187" i="2"/>
  <c r="BI181" i="2"/>
  <c r="BH181" i="2"/>
  <c r="BG181" i="2"/>
  <c r="BE181" i="2"/>
  <c r="T181" i="2"/>
  <c r="R181" i="2"/>
  <c r="P181" i="2"/>
  <c r="BI174" i="2"/>
  <c r="BH174" i="2"/>
  <c r="BG174" i="2"/>
  <c r="BE174" i="2"/>
  <c r="T174" i="2"/>
  <c r="R174" i="2"/>
  <c r="P174" i="2"/>
  <c r="BI169" i="2"/>
  <c r="BH169" i="2"/>
  <c r="BG169" i="2"/>
  <c r="BE169" i="2"/>
  <c r="T169" i="2"/>
  <c r="R169" i="2"/>
  <c r="P169" i="2"/>
  <c r="BI163" i="2"/>
  <c r="BH163" i="2"/>
  <c r="BG163" i="2"/>
  <c r="BE163" i="2"/>
  <c r="T163" i="2"/>
  <c r="R163" i="2"/>
  <c r="P163" i="2"/>
  <c r="BI159" i="2"/>
  <c r="BH159" i="2"/>
  <c r="BG159" i="2"/>
  <c r="BE159" i="2"/>
  <c r="T159" i="2"/>
  <c r="R159" i="2"/>
  <c r="P159" i="2"/>
  <c r="BI154" i="2"/>
  <c r="BH154" i="2"/>
  <c r="BG154" i="2"/>
  <c r="BE154" i="2"/>
  <c r="T154" i="2"/>
  <c r="R154" i="2"/>
  <c r="P154" i="2"/>
  <c r="BI150" i="2"/>
  <c r="BH150" i="2"/>
  <c r="BG150" i="2"/>
  <c r="BE150" i="2"/>
  <c r="T150" i="2"/>
  <c r="R150" i="2"/>
  <c r="P150" i="2"/>
  <c r="BI145" i="2"/>
  <c r="BH145" i="2"/>
  <c r="BG145" i="2"/>
  <c r="BE145" i="2"/>
  <c r="T145" i="2"/>
  <c r="R145" i="2"/>
  <c r="P145" i="2"/>
  <c r="BI141" i="2"/>
  <c r="BH141" i="2"/>
  <c r="BG141" i="2"/>
  <c r="BE141" i="2"/>
  <c r="T141" i="2"/>
  <c r="R141" i="2"/>
  <c r="P141" i="2"/>
  <c r="BI137" i="2"/>
  <c r="BH137" i="2"/>
  <c r="BG137" i="2"/>
  <c r="BE137" i="2"/>
  <c r="T137" i="2"/>
  <c r="R137" i="2"/>
  <c r="P137" i="2"/>
  <c r="BI132" i="2"/>
  <c r="F37" i="2" s="1"/>
  <c r="BD55" i="1" s="1"/>
  <c r="BD54" i="1" s="1"/>
  <c r="W33" i="1" s="1"/>
  <c r="BH132" i="2"/>
  <c r="BG132" i="2"/>
  <c r="BE132" i="2"/>
  <c r="T132" i="2"/>
  <c r="R132" i="2"/>
  <c r="P132" i="2"/>
  <c r="BI126" i="2"/>
  <c r="BH126" i="2"/>
  <c r="BG126" i="2"/>
  <c r="BE126" i="2"/>
  <c r="F33" i="2" s="1"/>
  <c r="AZ55" i="1" s="1"/>
  <c r="AZ54" i="1" s="1"/>
  <c r="T126" i="2"/>
  <c r="R126" i="2"/>
  <c r="P126" i="2"/>
  <c r="F117" i="2"/>
  <c r="E115" i="2"/>
  <c r="F52" i="2"/>
  <c r="E50" i="2"/>
  <c r="J24" i="2"/>
  <c r="E24" i="2"/>
  <c r="J120" i="2" s="1"/>
  <c r="J23" i="2"/>
  <c r="J21" i="2"/>
  <c r="E21" i="2"/>
  <c r="J20" i="2"/>
  <c r="J18" i="2"/>
  <c r="E18" i="2"/>
  <c r="F120" i="2" s="1"/>
  <c r="J17" i="2"/>
  <c r="J15" i="2"/>
  <c r="E15" i="2"/>
  <c r="F54" i="2"/>
  <c r="J14" i="2"/>
  <c r="J12" i="2"/>
  <c r="J117" i="2"/>
  <c r="E7" i="2"/>
  <c r="E113" i="2" s="1"/>
  <c r="L50" i="1"/>
  <c r="AM50" i="1"/>
  <c r="AM49" i="1"/>
  <c r="L49" i="1"/>
  <c r="AM47" i="1"/>
  <c r="L47" i="1"/>
  <c r="L45" i="1"/>
  <c r="L44" i="1"/>
  <c r="BK1722" i="2"/>
  <c r="BK1590" i="2"/>
  <c r="J1440" i="2"/>
  <c r="BF1440" i="2"/>
  <c r="BK1323" i="2"/>
  <c r="BK1262" i="2"/>
  <c r="BK1204" i="2"/>
  <c r="BK1143" i="2"/>
  <c r="BK1069" i="2"/>
  <c r="BK998" i="2"/>
  <c r="BK935" i="2"/>
  <c r="J799" i="2"/>
  <c r="BF799" i="2"/>
  <c r="J682" i="2"/>
  <c r="BF682" i="2" s="1"/>
  <c r="BK554" i="2"/>
  <c r="BK551" i="2" s="1"/>
  <c r="BK445" i="2"/>
  <c r="J262" i="2"/>
  <c r="BF262" i="2"/>
  <c r="J1737" i="2"/>
  <c r="BF1737" i="2" s="1"/>
  <c r="BK1585" i="2"/>
  <c r="BK1478" i="2"/>
  <c r="J1343" i="2"/>
  <c r="BF1343" i="2"/>
  <c r="BK1212" i="2"/>
  <c r="J1159" i="2"/>
  <c r="BF1159" i="2"/>
  <c r="J1077" i="2"/>
  <c r="BF1077" i="2"/>
  <c r="J984" i="2"/>
  <c r="BF984" i="2"/>
  <c r="BK902" i="2"/>
  <c r="J785" i="2"/>
  <c r="BF785" i="2"/>
  <c r="BK685" i="2"/>
  <c r="J532" i="2"/>
  <c r="BF532" i="2"/>
  <c r="BK328" i="2"/>
  <c r="J1709" i="2"/>
  <c r="BF1709" i="2"/>
  <c r="BK1578" i="2"/>
  <c r="J1448" i="2"/>
  <c r="BF1448" i="2"/>
  <c r="J1321" i="2"/>
  <c r="BF1321" i="2"/>
  <c r="J1262" i="2"/>
  <c r="BF1262" i="2"/>
  <c r="J1176" i="2"/>
  <c r="BF1176" i="2" s="1"/>
  <c r="J1125" i="2"/>
  <c r="BF1125" i="2" s="1"/>
  <c r="J1066" i="2"/>
  <c r="BF1066" i="2"/>
  <c r="BK1016" i="2"/>
  <c r="BK946" i="2"/>
  <c r="BK853" i="2"/>
  <c r="J728" i="2"/>
  <c r="BF728" i="2" s="1"/>
  <c r="BK552" i="2"/>
  <c r="J351" i="2"/>
  <c r="BF351" i="2" s="1"/>
  <c r="J150" i="2"/>
  <c r="BF150" i="2"/>
  <c r="BK1802" i="2"/>
  <c r="J1605" i="2"/>
  <c r="BF1605" i="2"/>
  <c r="J1471" i="2"/>
  <c r="BF1471" i="2" s="1"/>
  <c r="J1356" i="2"/>
  <c r="BF1356" i="2"/>
  <c r="J1276" i="2"/>
  <c r="BF1276" i="2"/>
  <c r="BK1166" i="2"/>
  <c r="BK1117" i="2"/>
  <c r="J1069" i="2"/>
  <c r="BF1069" i="2"/>
  <c r="J1012" i="2"/>
  <c r="BF1012" i="2" s="1"/>
  <c r="J928" i="2"/>
  <c r="BF928" i="2"/>
  <c r="J813" i="2"/>
  <c r="BF813" i="2"/>
  <c r="BK706" i="2"/>
  <c r="BK447" i="2"/>
  <c r="BK242" i="2"/>
  <c r="J1774" i="2"/>
  <c r="BF1774" i="2" s="1"/>
  <c r="BK1566" i="2"/>
  <c r="J1436" i="2"/>
  <c r="BK1300" i="2"/>
  <c r="BK1245" i="2"/>
  <c r="J1166" i="2"/>
  <c r="BF1166" i="2" s="1"/>
  <c r="BK1105" i="2"/>
  <c r="BK1036" i="2"/>
  <c r="BK978" i="2"/>
  <c r="J894" i="2"/>
  <c r="BF894" i="2"/>
  <c r="J752" i="2"/>
  <c r="BF752" i="2" s="1"/>
  <c r="J650" i="2"/>
  <c r="BF650" i="2"/>
  <c r="J484" i="2"/>
  <c r="BF484" i="2"/>
  <c r="BK333" i="2"/>
  <c r="J187" i="2"/>
  <c r="BF187" i="2" s="1"/>
  <c r="J1546" i="2"/>
  <c r="BF1546" i="2" s="1"/>
  <c r="BK1460" i="2"/>
  <c r="BK1356" i="2"/>
  <c r="J1272" i="2"/>
  <c r="BF1272" i="2" s="1"/>
  <c r="BK1200" i="2"/>
  <c r="J1071" i="2"/>
  <c r="BF1071" i="2" s="1"/>
  <c r="J980" i="2"/>
  <c r="BF980" i="2"/>
  <c r="J918" i="2"/>
  <c r="BF918" i="2"/>
  <c r="J794" i="2"/>
  <c r="BF794" i="2"/>
  <c r="BK679" i="2"/>
  <c r="J504" i="2"/>
  <c r="BF504" i="2" s="1"/>
  <c r="BK270" i="2"/>
  <c r="J1727" i="2"/>
  <c r="BF1727" i="2"/>
  <c r="J1571" i="2"/>
  <c r="BF1571" i="2"/>
  <c r="J1518" i="2"/>
  <c r="BF1518" i="2" s="1"/>
  <c r="BK1421" i="2"/>
  <c r="J1305" i="2"/>
  <c r="BF1305" i="2" s="1"/>
  <c r="J1257" i="2"/>
  <c r="BK1178" i="2"/>
  <c r="BK1103" i="2"/>
  <c r="BK1050" i="2"/>
  <c r="J998" i="2"/>
  <c r="BK931" i="2"/>
  <c r="J849" i="2"/>
  <c r="BF849" i="2"/>
  <c r="BK752" i="2"/>
  <c r="BK595" i="2"/>
  <c r="J409" i="2"/>
  <c r="BF409" i="2" s="1"/>
  <c r="J181" i="2"/>
  <c r="BF181" i="2"/>
  <c r="J1805" i="2"/>
  <c r="BF1805" i="2" s="1"/>
  <c r="BK1635" i="2"/>
  <c r="J1494" i="2"/>
  <c r="BF1494" i="2"/>
  <c r="BK1343" i="2"/>
  <c r="BK1268" i="2"/>
  <c r="BK1229" i="2"/>
  <c r="J1161" i="2"/>
  <c r="BF1161" i="2"/>
  <c r="BK1109" i="2"/>
  <c r="BK1062" i="2"/>
  <c r="J960" i="2"/>
  <c r="BF960" i="2" s="1"/>
  <c r="J856" i="2"/>
  <c r="BF856" i="2"/>
  <c r="J773" i="2"/>
  <c r="BF773" i="2" s="1"/>
  <c r="BK675" i="2"/>
  <c r="BK528" i="2"/>
  <c r="BK296" i="2"/>
  <c r="BK1834" i="2"/>
  <c r="BK1833" i="2"/>
  <c r="J1833" i="2" s="1"/>
  <c r="J103" i="2" s="1"/>
  <c r="BK1682" i="2"/>
  <c r="J1548" i="2"/>
  <c r="BF1548" i="2" s="1"/>
  <c r="J1426" i="2"/>
  <c r="BF1426" i="2" s="1"/>
  <c r="BK1303" i="2"/>
  <c r="BK1235" i="2"/>
  <c r="J1170" i="2"/>
  <c r="BF1170" i="2" s="1"/>
  <c r="J1081" i="2"/>
  <c r="BF1081" i="2"/>
  <c r="J1004" i="2"/>
  <c r="BF1004" i="2" s="1"/>
  <c r="J933" i="2"/>
  <c r="BF933" i="2" s="1"/>
  <c r="BK840" i="2"/>
  <c r="BK688" i="2"/>
  <c r="J552" i="2"/>
  <c r="BF552" i="2" s="1"/>
  <c r="J422" i="2"/>
  <c r="BF422" i="2" s="1"/>
  <c r="BK236" i="2"/>
  <c r="J1705" i="2"/>
  <c r="BF1705" i="2"/>
  <c r="J1590" i="2"/>
  <c r="BF1590" i="2"/>
  <c r="BK1489" i="2"/>
  <c r="BK1313" i="2"/>
  <c r="J1245" i="2"/>
  <c r="BF1245" i="2"/>
  <c r="BK1184" i="2"/>
  <c r="J1091" i="2"/>
  <c r="BF1091" i="2"/>
  <c r="BK1038" i="2"/>
  <c r="J978" i="2"/>
  <c r="BF978" i="2"/>
  <c r="BK882" i="2"/>
  <c r="BK746" i="2"/>
  <c r="J655" i="2"/>
  <c r="BF655" i="2"/>
  <c r="J461" i="2"/>
  <c r="BF461" i="2"/>
  <c r="BK311" i="2"/>
  <c r="J163" i="2"/>
  <c r="BF163" i="2" s="1"/>
  <c r="J1659" i="2"/>
  <c r="BF1659" i="2" s="1"/>
  <c r="BK1494" i="2"/>
  <c r="BK1325" i="2"/>
  <c r="BK1282" i="2"/>
  <c r="J1218" i="2"/>
  <c r="BF1218" i="2"/>
  <c r="BK1168" i="2"/>
  <c r="J1111" i="2"/>
  <c r="BF1111" i="2"/>
  <c r="J1038" i="2"/>
  <c r="BF1038" i="2" s="1"/>
  <c r="J970" i="2"/>
  <c r="BF970" i="2"/>
  <c r="J925" i="2"/>
  <c r="BF925" i="2" s="1"/>
  <c r="BK836" i="2"/>
  <c r="BK724" i="2"/>
  <c r="BK577" i="2"/>
  <c r="BK369" i="2"/>
  <c r="J159" i="2"/>
  <c r="BF159" i="2" s="1"/>
  <c r="BK1793" i="2"/>
  <c r="BK1610" i="2"/>
  <c r="BK1487" i="2"/>
  <c r="BK1444" i="2"/>
  <c r="BK1296" i="2"/>
  <c r="J1220" i="2"/>
  <c r="BF1220" i="2"/>
  <c r="BK1153" i="2"/>
  <c r="J1115" i="2"/>
  <c r="BF1115" i="2" s="1"/>
  <c r="BK1054" i="2"/>
  <c r="BK984" i="2"/>
  <c r="J863" i="2"/>
  <c r="BF863" i="2"/>
  <c r="J781" i="2"/>
  <c r="BF781" i="2" s="1"/>
  <c r="J688" i="2"/>
  <c r="BF688" i="2" s="1"/>
  <c r="BK536" i="2"/>
  <c r="J322" i="2"/>
  <c r="BF322" i="2"/>
  <c r="BK1830" i="2"/>
  <c r="BK1829" i="2"/>
  <c r="J1829" i="2"/>
  <c r="J102" i="2" s="1"/>
  <c r="J1699" i="2"/>
  <c r="BF1699" i="2"/>
  <c r="BK1553" i="2"/>
  <c r="J1421" i="2"/>
  <c r="BF1421" i="2"/>
  <c r="BK1309" i="2"/>
  <c r="J1251" i="2"/>
  <c r="BF1251" i="2"/>
  <c r="BK1192" i="2"/>
  <c r="BK1129" i="2"/>
  <c r="BK1064" i="2"/>
  <c r="J988" i="2"/>
  <c r="BK878" i="2"/>
  <c r="BK737" i="2"/>
  <c r="J671" i="2"/>
  <c r="BF671" i="2"/>
  <c r="BK541" i="2"/>
  <c r="J369" i="2"/>
  <c r="J226" i="2"/>
  <c r="BF226" i="2" s="1"/>
  <c r="J1630" i="2"/>
  <c r="BF1630" i="2" s="1"/>
  <c r="BK1508" i="2"/>
  <c r="J1399" i="2"/>
  <c r="BF1399" i="2" s="1"/>
  <c r="J1282" i="2"/>
  <c r="BF1282" i="2"/>
  <c r="BK1220" i="2"/>
  <c r="J1163" i="2"/>
  <c r="BF1163" i="2"/>
  <c r="J1079" i="2"/>
  <c r="BF1079" i="2"/>
  <c r="J994" i="2"/>
  <c r="BF994" i="2"/>
  <c r="BK922" i="2"/>
  <c r="BK834" i="2"/>
  <c r="BK703" i="2"/>
  <c r="J518" i="2"/>
  <c r="BF518" i="2" s="1"/>
  <c r="J342" i="2"/>
  <c r="BF342" i="2" s="1"/>
  <c r="BK150" i="2"/>
  <c r="J1595" i="2"/>
  <c r="J1432" i="2"/>
  <c r="BF1432" i="2" s="1"/>
  <c r="BK1311" i="2"/>
  <c r="BK1264" i="2"/>
  <c r="J1202" i="2"/>
  <c r="BF1202" i="2" s="1"/>
  <c r="J1139" i="2"/>
  <c r="BF1139" i="2" s="1"/>
  <c r="J1101" i="2"/>
  <c r="BF1101" i="2"/>
  <c r="J1032" i="2"/>
  <c r="BF1032" i="2" s="1"/>
  <c r="J962" i="2"/>
  <c r="BF962" i="2" s="1"/>
  <c r="BK894" i="2"/>
  <c r="BK765" i="2"/>
  <c r="J620" i="2"/>
  <c r="BF620" i="2" s="1"/>
  <c r="J470" i="2"/>
  <c r="BF470" i="2"/>
  <c r="BK163" i="2"/>
  <c r="J1797" i="2"/>
  <c r="BF1797" i="2"/>
  <c r="BK1619" i="2"/>
  <c r="J1500" i="2"/>
  <c r="BK1432" i="2"/>
  <c r="BK1321" i="2"/>
  <c r="BK1243" i="2"/>
  <c r="J1178" i="2"/>
  <c r="BF1178" i="2" s="1"/>
  <c r="J1123" i="2"/>
  <c r="BF1123" i="2"/>
  <c r="J1064" i="2"/>
  <c r="BF1064" i="2" s="1"/>
  <c r="J1002" i="2"/>
  <c r="BF1002" i="2"/>
  <c r="J922" i="2"/>
  <c r="BF922" i="2" s="1"/>
  <c r="J829" i="2"/>
  <c r="BF829" i="2" s="1"/>
  <c r="BK712" i="2"/>
  <c r="J570" i="2"/>
  <c r="BF570" i="2"/>
  <c r="BK432" i="2"/>
  <c r="J222" i="2"/>
  <c r="BF222" i="2" s="1"/>
  <c r="BK1811" i="2"/>
  <c r="BK1630" i="2"/>
  <c r="J1498" i="2"/>
  <c r="J1307" i="2"/>
  <c r="BF1307" i="2"/>
  <c r="BK1247" i="2"/>
  <c r="BK1186" i="2"/>
  <c r="J1103" i="2"/>
  <c r="BF1103" i="2"/>
  <c r="BK1046" i="2"/>
  <c r="BK976" i="2"/>
  <c r="J908" i="2"/>
  <c r="BF908" i="2"/>
  <c r="J743" i="2"/>
  <c r="BF743" i="2"/>
  <c r="J661" i="2"/>
  <c r="BF661" i="2" s="1"/>
  <c r="J528" i="2"/>
  <c r="BF528" i="2"/>
  <c r="J392" i="2"/>
  <c r="BK201" i="2"/>
  <c r="BK1615" i="2"/>
  <c r="J1504" i="2"/>
  <c r="BF1504" i="2"/>
  <c r="BK1440" i="2"/>
  <c r="BK1305" i="2"/>
  <c r="BK1237" i="2"/>
  <c r="BK1176" i="2"/>
  <c r="J1052" i="2"/>
  <c r="BF1052" i="2" s="1"/>
  <c r="BK1008" i="2"/>
  <c r="BK941" i="2"/>
  <c r="J840" i="2"/>
  <c r="BF840" i="2"/>
  <c r="BK715" i="2"/>
  <c r="J600" i="2"/>
  <c r="BK397" i="2"/>
  <c r="BK181" i="2"/>
  <c r="J1672" i="2"/>
  <c r="BF1672" i="2"/>
  <c r="J1526" i="2"/>
  <c r="BF1526" i="2" s="1"/>
  <c r="BK1407" i="2"/>
  <c r="J1309" i="2"/>
  <c r="BF1309" i="2"/>
  <c r="BK1272" i="2"/>
  <c r="BK1206" i="2"/>
  <c r="J1149" i="2"/>
  <c r="BF1149" i="2" s="1"/>
  <c r="BK1097" i="2"/>
  <c r="BK1042" i="2"/>
  <c r="BK990" i="2"/>
  <c r="BK918" i="2"/>
  <c r="BK777" i="2"/>
  <c r="BK615" i="2"/>
  <c r="J447" i="2"/>
  <c r="BF447" i="2"/>
  <c r="J289" i="2"/>
  <c r="BF289" i="2" s="1"/>
  <c r="BK132" i="2"/>
  <c r="BK1774" i="2"/>
  <c r="J1508" i="2"/>
  <c r="BF1508" i="2"/>
  <c r="BK1426" i="2"/>
  <c r="J1317" i="2"/>
  <c r="BF1317" i="2"/>
  <c r="BK1233" i="2"/>
  <c r="J1180" i="2"/>
  <c r="BF1180" i="2"/>
  <c r="BK1125" i="2"/>
  <c r="BK1048" i="2"/>
  <c r="J976" i="2"/>
  <c r="BF976" i="2"/>
  <c r="BK908" i="2"/>
  <c r="BK794" i="2"/>
  <c r="BK668" i="2"/>
  <c r="J554" i="2"/>
  <c r="BF554" i="2" s="1"/>
  <c r="J397" i="2"/>
  <c r="BF397" i="2" s="1"/>
  <c r="J174" i="2"/>
  <c r="BF174" i="2"/>
  <c r="BK1705" i="2"/>
  <c r="BK1536" i="2"/>
  <c r="BK1395" i="2"/>
  <c r="J1290" i="2"/>
  <c r="BF1290" i="2"/>
  <c r="J1222" i="2"/>
  <c r="BF1222" i="2"/>
  <c r="BK1155" i="2"/>
  <c r="BK1091" i="2"/>
  <c r="BK1020" i="2"/>
  <c r="BK949" i="2"/>
  <c r="BK804" i="2"/>
  <c r="BK694" i="2"/>
  <c r="J582" i="2"/>
  <c r="BF582" i="2" s="1"/>
  <c r="BK416" i="2"/>
  <c r="J246" i="2"/>
  <c r="BF246" i="2" s="1"/>
  <c r="J1722" i="2"/>
  <c r="BF1722" i="2"/>
  <c r="J1610" i="2"/>
  <c r="BF1610" i="2"/>
  <c r="J1502" i="2"/>
  <c r="BF1502" i="2" s="1"/>
  <c r="BK1390" i="2"/>
  <c r="BK1249" i="2"/>
  <c r="J1188" i="2"/>
  <c r="BF1188" i="2" s="1"/>
  <c r="BK1101" i="2"/>
  <c r="J1030" i="2"/>
  <c r="BF1030" i="2" s="1"/>
  <c r="J966" i="2"/>
  <c r="BF966" i="2"/>
  <c r="BK885" i="2"/>
  <c r="BK762" i="2"/>
  <c r="J646" i="2"/>
  <c r="BF646" i="2"/>
  <c r="BK470" i="2"/>
  <c r="J250" i="2"/>
  <c r="BF250" i="2" s="1"/>
  <c r="BK141" i="2"/>
  <c r="J1640" i="2"/>
  <c r="BF1640" i="2"/>
  <c r="J1562" i="2"/>
  <c r="BF1562" i="2"/>
  <c r="BK1385" i="2"/>
  <c r="BK1294" i="2"/>
  <c r="BK1222" i="2"/>
  <c r="J1155" i="2"/>
  <c r="BF1155" i="2" s="1"/>
  <c r="J1119" i="2"/>
  <c r="BF1119" i="2"/>
  <c r="BK1077" i="2"/>
  <c r="BK1022" i="2"/>
  <c r="J941" i="2"/>
  <c r="J819" i="2"/>
  <c r="BF819" i="2" s="1"/>
  <c r="BK682" i="2"/>
  <c r="BK451" i="2"/>
  <c r="BK258" i="2"/>
  <c r="J1822" i="2"/>
  <c r="BF1822" i="2" s="1"/>
  <c r="BK1694" i="2"/>
  <c r="BK1546" i="2"/>
  <c r="BK1436" i="2"/>
  <c r="BK1280" i="2"/>
  <c r="BK1202" i="2"/>
  <c r="BK1139" i="2"/>
  <c r="J1117" i="2"/>
  <c r="BK1071" i="2"/>
  <c r="J1000" i="2"/>
  <c r="BF1000" i="2" s="1"/>
  <c r="J915" i="2"/>
  <c r="BF915" i="2"/>
  <c r="J807" i="2"/>
  <c r="BF807" i="2" s="1"/>
  <c r="J700" i="2"/>
  <c r="BF700" i="2"/>
  <c r="BK557" i="2"/>
  <c r="J364" i="2"/>
  <c r="BF364" i="2"/>
  <c r="J132" i="2"/>
  <c r="BF132" i="2" s="1"/>
  <c r="J1718" i="2"/>
  <c r="BF1718" i="2"/>
  <c r="BK1595" i="2"/>
  <c r="J1452" i="2"/>
  <c r="BF1452" i="2"/>
  <c r="J1315" i="2"/>
  <c r="BF1315" i="2" s="1"/>
  <c r="J1255" i="2"/>
  <c r="BF1255" i="2"/>
  <c r="J1210" i="2"/>
  <c r="BF1210" i="2"/>
  <c r="J1153" i="2"/>
  <c r="BF1153" i="2" s="1"/>
  <c r="J1056" i="2"/>
  <c r="BF1056" i="2"/>
  <c r="J986" i="2"/>
  <c r="BF986" i="2"/>
  <c r="J905" i="2"/>
  <c r="BF905" i="2"/>
  <c r="BK816" i="2"/>
  <c r="J706" i="2"/>
  <c r="BF706" i="2" s="1"/>
  <c r="BK610" i="2"/>
  <c r="BK449" i="2"/>
  <c r="BK266" i="2"/>
  <c r="J154" i="2"/>
  <c r="BF154" i="2"/>
  <c r="J1624" i="2"/>
  <c r="BF1624" i="2" s="1"/>
  <c r="J1506" i="2"/>
  <c r="BF1506" i="2"/>
  <c r="J1407" i="2"/>
  <c r="BF1407" i="2"/>
  <c r="BK1286" i="2"/>
  <c r="BK1210" i="2"/>
  <c r="BK1135" i="2"/>
  <c r="J1054" i="2"/>
  <c r="BF1054" i="2" s="1"/>
  <c r="BK988" i="2"/>
  <c r="BK933" i="2"/>
  <c r="BK810" i="2"/>
  <c r="J694" i="2"/>
  <c r="BF694" i="2"/>
  <c r="J541" i="2"/>
  <c r="BF541" i="2" s="1"/>
  <c r="BK359" i="2"/>
  <c r="J201" i="2"/>
  <c r="BF201" i="2" s="1"/>
  <c r="J1694" i="2"/>
  <c r="BF1694" i="2"/>
  <c r="J1541" i="2"/>
  <c r="BF1541" i="2"/>
  <c r="J1412" i="2"/>
  <c r="BF1412" i="2" s="1"/>
  <c r="BK1307" i="2"/>
  <c r="BK1253" i="2"/>
  <c r="J1200" i="2"/>
  <c r="BF1200" i="2" s="1"/>
  <c r="BK1151" i="2"/>
  <c r="J1085" i="2"/>
  <c r="BF1085" i="2" s="1"/>
  <c r="J1048" i="2"/>
  <c r="BF1048" i="2"/>
  <c r="BK994" i="2"/>
  <c r="J902" i="2"/>
  <c r="BF902" i="2"/>
  <c r="BK781" i="2"/>
  <c r="J691" i="2"/>
  <c r="BF691" i="2"/>
  <c r="BK509" i="2"/>
  <c r="J333" i="2"/>
  <c r="BF333" i="2"/>
  <c r="J141" i="2"/>
  <c r="BF141" i="2" s="1"/>
  <c r="J1761" i="2"/>
  <c r="BF1761" i="2" s="1"/>
  <c r="BK1562" i="2"/>
  <c r="BK1469" i="2"/>
  <c r="J1338" i="2"/>
  <c r="BF1338" i="2" s="1"/>
  <c r="J1264" i="2"/>
  <c r="BF1264" i="2"/>
  <c r="J1206" i="2"/>
  <c r="BF1206" i="2"/>
  <c r="J1143" i="2"/>
  <c r="BF1143" i="2" s="1"/>
  <c r="BK1081" i="2"/>
  <c r="J1018" i="2"/>
  <c r="BF1018" i="2"/>
  <c r="BK972" i="2"/>
  <c r="J885" i="2"/>
  <c r="BF885" i="2" s="1"/>
  <c r="J804" i="2"/>
  <c r="BF804" i="2"/>
  <c r="BK733" i="2"/>
  <c r="J615" i="2"/>
  <c r="BK456" i="2"/>
  <c r="J236" i="2"/>
  <c r="BF236" i="2" s="1"/>
  <c r="J1816" i="2"/>
  <c r="BF1816" i="2"/>
  <c r="J1662" i="2"/>
  <c r="BF1662" i="2" s="1"/>
  <c r="J1531" i="2"/>
  <c r="BF1531" i="2"/>
  <c r="J1390" i="2"/>
  <c r="BF1390" i="2"/>
  <c r="BK1298" i="2"/>
  <c r="J1239" i="2"/>
  <c r="BF1239" i="2"/>
  <c r="BK1149" i="2"/>
  <c r="J1113" i="2"/>
  <c r="BF1113" i="2"/>
  <c r="J1042" i="2"/>
  <c r="BF1042" i="2" s="1"/>
  <c r="J972" i="2"/>
  <c r="BF972" i="2"/>
  <c r="BK849" i="2"/>
  <c r="J703" i="2"/>
  <c r="BF703" i="2"/>
  <c r="J606" i="2"/>
  <c r="BF606" i="2" s="1"/>
  <c r="BK461" i="2"/>
  <c r="BK342" i="2"/>
  <c r="J169" i="2"/>
  <c r="BF169" i="2"/>
  <c r="J1667" i="2"/>
  <c r="BF1667" i="2"/>
  <c r="J1467" i="2"/>
  <c r="BF1467" i="2"/>
  <c r="BK1327" i="2"/>
  <c r="BK1241" i="2"/>
  <c r="BK1208" i="2"/>
  <c r="BK1119" i="2"/>
  <c r="BK1058" i="2"/>
  <c r="BK1004" i="2"/>
  <c r="J946" i="2"/>
  <c r="BF946" i="2"/>
  <c r="J853" i="2"/>
  <c r="BF853" i="2" s="1"/>
  <c r="BK728" i="2"/>
  <c r="J557" i="2"/>
  <c r="BF557" i="2" s="1"/>
  <c r="BK403" i="2"/>
  <c r="J212" i="2"/>
  <c r="J1677" i="2"/>
  <c r="BF1677" i="2" s="1"/>
  <c r="J1566" i="2"/>
  <c r="BF1566" i="2" s="1"/>
  <c r="J1487" i="2"/>
  <c r="BF1487" i="2"/>
  <c r="J1323" i="2"/>
  <c r="J1274" i="2"/>
  <c r="BF1274" i="2"/>
  <c r="J1229" i="2"/>
  <c r="BF1229" i="2" s="1"/>
  <c r="J1172" i="2"/>
  <c r="BF1172" i="2"/>
  <c r="J1131" i="2"/>
  <c r="BF1131" i="2"/>
  <c r="BK1073" i="2"/>
  <c r="BK1000" i="2"/>
  <c r="J935" i="2"/>
  <c r="BF935" i="2"/>
  <c r="BK824" i="2"/>
  <c r="J709" i="2"/>
  <c r="BF709" i="2"/>
  <c r="J378" i="2"/>
  <c r="BF378" i="2" s="1"/>
  <c r="J207" i="2"/>
  <c r="BF207" i="2" s="1"/>
  <c r="BK1816" i="2"/>
  <c r="BK1815" i="2"/>
  <c r="J1815" i="2"/>
  <c r="J98" i="2" s="1"/>
  <c r="J1713" i="2"/>
  <c r="BF1713" i="2"/>
  <c r="BK1526" i="2"/>
  <c r="BK1399" i="2"/>
  <c r="J1292" i="2"/>
  <c r="BF1292" i="2" s="1"/>
  <c r="J1231" i="2"/>
  <c r="BF1231" i="2"/>
  <c r="J1145" i="2"/>
  <c r="BF1145" i="2" s="1"/>
  <c r="BK1111" i="2"/>
  <c r="J1050" i="2"/>
  <c r="BF1050" i="2" s="1"/>
  <c r="BK980" i="2"/>
  <c r="BK870" i="2"/>
  <c r="BK785" i="2"/>
  <c r="BK691" i="2"/>
  <c r="BK496" i="2"/>
  <c r="J270" i="2"/>
  <c r="BF270" i="2"/>
  <c r="BK1826" i="2"/>
  <c r="BK1825" i="2" s="1"/>
  <c r="J1825" i="2" s="1"/>
  <c r="J101" i="2" s="1"/>
  <c r="BK1677" i="2"/>
  <c r="J1543" i="2"/>
  <c r="BF1543" i="2"/>
  <c r="J1403" i="2"/>
  <c r="BF1403" i="2" s="1"/>
  <c r="BK1292" i="2"/>
  <c r="J1233" i="2"/>
  <c r="BF1233" i="2" s="1"/>
  <c r="J1168" i="2"/>
  <c r="BF1168" i="2"/>
  <c r="BK1123" i="2"/>
  <c r="J1026" i="2"/>
  <c r="BF1026" i="2"/>
  <c r="BK982" i="2"/>
  <c r="J867" i="2"/>
  <c r="BF867" i="2"/>
  <c r="J715" i="2"/>
  <c r="BF715" i="2" s="1"/>
  <c r="BK630" i="2"/>
  <c r="J476" i="2"/>
  <c r="BK302" i="2"/>
  <c r="BK126" i="2"/>
  <c r="BK1548" i="2"/>
  <c r="BK1465" i="2"/>
  <c r="BK1371" i="2"/>
  <c r="BK1251" i="2"/>
  <c r="BK1190" i="2"/>
  <c r="J1095" i="2"/>
  <c r="BF1095" i="2"/>
  <c r="J1024" i="2"/>
  <c r="BF1024" i="2" s="1"/>
  <c r="BK957" i="2"/>
  <c r="BK863" i="2"/>
  <c r="J757" i="2"/>
  <c r="BF757" i="2"/>
  <c r="BK661" i="2"/>
  <c r="BK490" i="2"/>
  <c r="J266" i="2"/>
  <c r="BF266" i="2"/>
  <c r="BK159" i="2"/>
  <c r="BK1644" i="2"/>
  <c r="BK1506" i="2"/>
  <c r="J1327" i="2"/>
  <c r="BF1327" i="2"/>
  <c r="BK1284" i="2"/>
  <c r="J1226" i="2"/>
  <c r="BF1226" i="2" s="1"/>
  <c r="BK1163" i="2"/>
  <c r="J1105" i="2"/>
  <c r="BF1105" i="2" s="1"/>
  <c r="BK1052" i="2"/>
  <c r="BK1002" i="2"/>
  <c r="BK937" i="2"/>
  <c r="BK813" i="2"/>
  <c r="BK655" i="2"/>
  <c r="BK582" i="2"/>
  <c r="BK392" i="2"/>
  <c r="BK187" i="2"/>
  <c r="BK1640" i="2"/>
  <c r="BK1496" i="2"/>
  <c r="J1385" i="2"/>
  <c r="BF1385" i="2" s="1"/>
  <c r="BK1288" i="2"/>
  <c r="BK1224" i="2"/>
  <c r="J1151" i="2"/>
  <c r="BF1151" i="2" s="1"/>
  <c r="J1107" i="2"/>
  <c r="BF1107" i="2" s="1"/>
  <c r="BK1060" i="2"/>
  <c r="BK992" i="2"/>
  <c r="BK867" i="2"/>
  <c r="BK757" i="2"/>
  <c r="J577" i="2"/>
  <c r="BF577" i="2"/>
  <c r="J509" i="2"/>
  <c r="BF509" i="2"/>
  <c r="J277" i="2"/>
  <c r="BF277" i="2" s="1"/>
  <c r="J1802" i="2"/>
  <c r="BF1802" i="2"/>
  <c r="J1644" i="2"/>
  <c r="BF1644" i="2" s="1"/>
  <c r="J1496" i="2"/>
  <c r="BF1496" i="2" s="1"/>
  <c r="BK1366" i="2"/>
  <c r="J1270" i="2"/>
  <c r="BF1270" i="2"/>
  <c r="J1196" i="2"/>
  <c r="BF1196" i="2"/>
  <c r="J1141" i="2"/>
  <c r="BF1141" i="2" s="1"/>
  <c r="J1060" i="2"/>
  <c r="BF1060" i="2"/>
  <c r="J1008" i="2"/>
  <c r="BF1008" i="2" s="1"/>
  <c r="BK964" i="2"/>
  <c r="BK851" i="2"/>
  <c r="J724" i="2"/>
  <c r="BF724" i="2"/>
  <c r="J675" i="2"/>
  <c r="BF675" i="2" s="1"/>
  <c r="J536" i="2"/>
  <c r="BF536" i="2"/>
  <c r="BK364" i="2"/>
  <c r="BK212" i="2"/>
  <c r="J1682" i="2"/>
  <c r="BF1682" i="2" s="1"/>
  <c r="BK1571" i="2"/>
  <c r="BK1473" i="2"/>
  <c r="J1311" i="2"/>
  <c r="BF1311" i="2" s="1"/>
  <c r="BK1239" i="2"/>
  <c r="BK1174" i="2"/>
  <c r="J1087" i="2"/>
  <c r="J1014" i="2"/>
  <c r="BF1014" i="2" s="1"/>
  <c r="J937" i="2"/>
  <c r="BF937" i="2"/>
  <c r="BK845" i="2"/>
  <c r="BK709" i="2"/>
  <c r="BK546" i="2"/>
  <c r="BK545" i="2"/>
  <c r="J545" i="2" s="1"/>
  <c r="J67" i="2" s="1"/>
  <c r="BK383" i="2"/>
  <c r="BK174" i="2"/>
  <c r="BK1662" i="2"/>
  <c r="BK1467" i="2"/>
  <c r="BK1315" i="2"/>
  <c r="BK1302" i="2" s="1"/>
  <c r="J1302" i="2" s="1"/>
  <c r="J85" i="2" s="1"/>
  <c r="BK1266" i="2"/>
  <c r="J1204" i="2"/>
  <c r="BF1204" i="2" s="1"/>
  <c r="BK1145" i="2"/>
  <c r="BK1093" i="2"/>
  <c r="J1036" i="2"/>
  <c r="BF1036" i="2" s="1"/>
  <c r="J974" i="2"/>
  <c r="BF974" i="2"/>
  <c r="BK905" i="2"/>
  <c r="J790" i="2"/>
  <c r="BF790" i="2"/>
  <c r="J630" i="2"/>
  <c r="BF630" i="2" s="1"/>
  <c r="BK504" i="2"/>
  <c r="J359" i="2"/>
  <c r="BF359" i="2" s="1"/>
  <c r="BK154" i="2"/>
  <c r="J1788" i="2"/>
  <c r="BF1788" i="2" s="1"/>
  <c r="BK1504" i="2"/>
  <c r="J1375" i="2"/>
  <c r="BF1375" i="2" s="1"/>
  <c r="J1319" i="2"/>
  <c r="BF1319" i="2"/>
  <c r="J1241" i="2"/>
  <c r="BF1241" i="2"/>
  <c r="BK1147" i="2"/>
  <c r="BK1089" i="2"/>
  <c r="BK1024" i="2"/>
  <c r="J931" i="2"/>
  <c r="BF931" i="2"/>
  <c r="J824" i="2"/>
  <c r="J737" i="2"/>
  <c r="BF737" i="2" s="1"/>
  <c r="BK590" i="2"/>
  <c r="J427" i="2"/>
  <c r="BF427" i="2"/>
  <c r="BK207" i="2"/>
  <c r="BK1788" i="2"/>
  <c r="BK1651" i="2"/>
  <c r="BK1482" i="2"/>
  <c r="J1331" i="2"/>
  <c r="BF1331" i="2"/>
  <c r="BK1278" i="2"/>
  <c r="J1190" i="2"/>
  <c r="BF1190" i="2"/>
  <c r="J1109" i="2"/>
  <c r="BF1109" i="2" s="1"/>
  <c r="BK1034" i="2"/>
  <c r="BK968" i="2"/>
  <c r="BK856" i="2"/>
  <c r="J721" i="2"/>
  <c r="BF721" i="2"/>
  <c r="J658" i="2"/>
  <c r="BF658" i="2"/>
  <c r="J524" i="2"/>
  <c r="BF524" i="2" s="1"/>
  <c r="BK322" i="2"/>
  <c r="J1747" i="2"/>
  <c r="BF1747" i="2" s="1"/>
  <c r="J1553" i="2"/>
  <c r="BF1553" i="2"/>
  <c r="BK1471" i="2"/>
  <c r="J1380" i="2"/>
  <c r="BF1380" i="2"/>
  <c r="J1266" i="2"/>
  <c r="BK1196" i="2"/>
  <c r="BK1107" i="2"/>
  <c r="BK1026" i="2"/>
  <c r="J968" i="2"/>
  <c r="BF968" i="2"/>
  <c r="BK912" i="2"/>
  <c r="J769" i="2"/>
  <c r="BF769" i="2"/>
  <c r="BK671" i="2"/>
  <c r="J496" i="2"/>
  <c r="BF496" i="2" s="1"/>
  <c r="BK226" i="2"/>
  <c r="BK1718" i="2"/>
  <c r="J1585" i="2"/>
  <c r="BF1585" i="2"/>
  <c r="BK1456" i="2"/>
  <c r="BK1317" i="2"/>
  <c r="BK1270" i="2"/>
  <c r="J1212" i="2"/>
  <c r="BF1212" i="2" s="1"/>
  <c r="J1137" i="2"/>
  <c r="BF1137" i="2"/>
  <c r="BK1075" i="2"/>
  <c r="J1010" i="2"/>
  <c r="BF1010" i="2"/>
  <c r="J949" i="2"/>
  <c r="BF949" i="2" s="1"/>
  <c r="J874" i="2"/>
  <c r="BF874" i="2"/>
  <c r="J746" i="2"/>
  <c r="BF746" i="2"/>
  <c r="BK606" i="2"/>
  <c r="J456" i="2"/>
  <c r="BF456" i="2"/>
  <c r="BK222" i="2"/>
  <c r="J1830" i="2"/>
  <c r="BF1830" i="2"/>
  <c r="BK1727" i="2"/>
  <c r="J1536" i="2"/>
  <c r="BF1536" i="2"/>
  <c r="J1417" i="2"/>
  <c r="BF1417" i="2" s="1"/>
  <c r="J1325" i="2"/>
  <c r="BF1325" i="2"/>
  <c r="J1249" i="2"/>
  <c r="BF1249" i="2" s="1"/>
  <c r="J1174" i="2"/>
  <c r="BF1174" i="2"/>
  <c r="BK1121" i="2"/>
  <c r="BK1066" i="2"/>
  <c r="J996" i="2"/>
  <c r="BF996" i="2"/>
  <c r="J912" i="2"/>
  <c r="BF912" i="2"/>
  <c r="J816" i="2"/>
  <c r="BF816" i="2" s="1"/>
  <c r="J762" i="2"/>
  <c r="BF762" i="2"/>
  <c r="BK658" i="2"/>
  <c r="BK514" i="2"/>
  <c r="BK283" i="2"/>
  <c r="BK1797" i="2"/>
  <c r="BK1647" i="2"/>
  <c r="J1478" i="2"/>
  <c r="BF1478" i="2" s="1"/>
  <c r="BK1319" i="2"/>
  <c r="J1284" i="2"/>
  <c r="BF1284" i="2"/>
  <c r="BK1226" i="2"/>
  <c r="BK1172" i="2"/>
  <c r="BK1099" i="2"/>
  <c r="BK1010" i="2"/>
  <c r="BK925" i="2"/>
  <c r="BK769" i="2"/>
  <c r="BK761" i="2" s="1"/>
  <c r="J761" i="2" s="1"/>
  <c r="J74" i="2" s="1"/>
  <c r="J685" i="2"/>
  <c r="BF685" i="2" s="1"/>
  <c r="J565" i="2"/>
  <c r="BF565" i="2"/>
  <c r="BK427" i="2"/>
  <c r="BK250" i="2"/>
  <c r="BK1709" i="2"/>
  <c r="BK1557" i="2"/>
  <c r="J1482" i="2"/>
  <c r="BF1482" i="2"/>
  <c r="J1366" i="2"/>
  <c r="BF1366" i="2"/>
  <c r="BK1257" i="2"/>
  <c r="BK1180" i="2"/>
  <c r="BK1040" i="2"/>
  <c r="J964" i="2"/>
  <c r="BF964" i="2" s="1"/>
  <c r="BK874" i="2"/>
  <c r="BK749" i="2"/>
  <c r="J641" i="2"/>
  <c r="BF641" i="2" s="1"/>
  <c r="J449" i="2"/>
  <c r="BF449" i="2" s="1"/>
  <c r="J242" i="2"/>
  <c r="BF242" i="2"/>
  <c r="BK1713" i="2"/>
  <c r="BK1522" i="2"/>
  <c r="J1395" i="2"/>
  <c r="BF1395" i="2"/>
  <c r="J1303" i="2"/>
  <c r="BF1303" i="2"/>
  <c r="J1247" i="2"/>
  <c r="BF1247" i="2" s="1"/>
  <c r="J1186" i="2"/>
  <c r="BF1186" i="2"/>
  <c r="J1147" i="2"/>
  <c r="BF1147" i="2" s="1"/>
  <c r="J1083" i="2"/>
  <c r="BF1083" i="2" s="1"/>
  <c r="BK1044" i="2"/>
  <c r="J982" i="2"/>
  <c r="BF982" i="2"/>
  <c r="BK915" i="2"/>
  <c r="BK799" i="2"/>
  <c r="BK665" i="2"/>
  <c r="BK532" i="2"/>
  <c r="J302" i="2"/>
  <c r="BF302" i="2"/>
  <c r="J145" i="2"/>
  <c r="BF145" i="2" s="1"/>
  <c r="BK1784" i="2"/>
  <c r="J1578" i="2"/>
  <c r="BF1578" i="2"/>
  <c r="J1473" i="2"/>
  <c r="BF1473" i="2"/>
  <c r="J1334" i="2"/>
  <c r="BF1334" i="2" s="1"/>
  <c r="J1259" i="2"/>
  <c r="BF1259" i="2"/>
  <c r="BK1194" i="2"/>
  <c r="J1135" i="2"/>
  <c r="BF1135" i="2"/>
  <c r="J1073" i="2"/>
  <c r="BF1073" i="2"/>
  <c r="J1020" i="2"/>
  <c r="BF1020" i="2" s="1"/>
  <c r="J957" i="2"/>
  <c r="BF957" i="2"/>
  <c r="J851" i="2"/>
  <c r="BF851" i="2" s="1"/>
  <c r="J765" i="2"/>
  <c r="BF765" i="2" s="1"/>
  <c r="BK625" i="2"/>
  <c r="BK518" i="2"/>
  <c r="J311" i="2"/>
  <c r="BF311" i="2" s="1"/>
  <c r="BK137" i="2"/>
  <c r="J1793" i="2"/>
  <c r="BF1793" i="2" s="1"/>
  <c r="J1654" i="2"/>
  <c r="BF1654" i="2"/>
  <c r="J1469" i="2"/>
  <c r="BF1469" i="2" s="1"/>
  <c r="J1361" i="2"/>
  <c r="BF1361" i="2"/>
  <c r="BK1274" i="2"/>
  <c r="BK1218" i="2"/>
  <c r="BK1159" i="2"/>
  <c r="J1089" i="2"/>
  <c r="BF1089" i="2"/>
  <c r="BK1012" i="2"/>
  <c r="BK962" i="2"/>
  <c r="J836" i="2"/>
  <c r="BF836" i="2"/>
  <c r="BK697" i="2"/>
  <c r="BK600" i="2"/>
  <c r="BK351" i="2"/>
  <c r="J231" i="2"/>
  <c r="BF231" i="2" s="1"/>
  <c r="J1651" i="2"/>
  <c r="BF1651" i="2"/>
  <c r="J1522" i="2"/>
  <c r="BF1522" i="2"/>
  <c r="BK1403" i="2"/>
  <c r="BK1276" i="2"/>
  <c r="J1198" i="2"/>
  <c r="BF1198" i="2"/>
  <c r="BK1113" i="2"/>
  <c r="J1034" i="2"/>
  <c r="BF1034" i="2"/>
  <c r="BK970" i="2"/>
  <c r="J878" i="2"/>
  <c r="BF878" i="2"/>
  <c r="BK743" i="2"/>
  <c r="J635" i="2"/>
  <c r="BF635" i="2"/>
  <c r="J445" i="2"/>
  <c r="BF445" i="2" s="1"/>
  <c r="BK231" i="2"/>
  <c r="J126" i="2"/>
  <c r="BF126" i="2" s="1"/>
  <c r="J1619" i="2"/>
  <c r="BF1619" i="2"/>
  <c r="J1489" i="2"/>
  <c r="BF1489" i="2"/>
  <c r="J1348" i="2"/>
  <c r="BF1348" i="2" s="1"/>
  <c r="J1300" i="2"/>
  <c r="BF1300" i="2"/>
  <c r="J1237" i="2"/>
  <c r="BF1237" i="2" s="1"/>
  <c r="BK1198" i="2"/>
  <c r="BK1141" i="2"/>
  <c r="BK1079" i="2"/>
  <c r="BK1030" i="2"/>
  <c r="BK966" i="2"/>
  <c r="BK890" i="2"/>
  <c r="BK700" i="2"/>
  <c r="J490" i="2"/>
  <c r="BF490" i="2" s="1"/>
  <c r="J218" i="2"/>
  <c r="BF218" i="2"/>
  <c r="J1826" i="2"/>
  <c r="BF1826" i="2"/>
  <c r="BK1737" i="2"/>
  <c r="BK1726" i="2" s="1"/>
  <c r="J1726" i="2" s="1"/>
  <c r="J95" i="2" s="1"/>
  <c r="J1557" i="2"/>
  <c r="BF1557" i="2" s="1"/>
  <c r="BK1448" i="2"/>
  <c r="J1329" i="2"/>
  <c r="BF1329" i="2" s="1"/>
  <c r="J1253" i="2"/>
  <c r="BF1253" i="2" s="1"/>
  <c r="J1208" i="2"/>
  <c r="BF1208" i="2"/>
  <c r="BK1137" i="2"/>
  <c r="BK1087" i="2"/>
  <c r="BK1032" i="2"/>
  <c r="BK952" i="2"/>
  <c r="J845" i="2"/>
  <c r="BF845" i="2"/>
  <c r="J777" i="2"/>
  <c r="BF777" i="2" s="1"/>
  <c r="BK650" i="2"/>
  <c r="BK524" i="2"/>
  <c r="J328" i="2"/>
  <c r="BF328" i="2" s="1"/>
  <c r="BK1822" i="2"/>
  <c r="BK1821" i="2" s="1"/>
  <c r="BK1667" i="2"/>
  <c r="J1460" i="2"/>
  <c r="BF1460" i="2"/>
  <c r="J1313" i="2"/>
  <c r="BF1313" i="2"/>
  <c r="BK1259" i="2"/>
  <c r="BK1182" i="2"/>
  <c r="BK1165" i="2" s="1"/>
  <c r="J1165" i="2" s="1"/>
  <c r="J82" i="2" s="1"/>
  <c r="J1121" i="2"/>
  <c r="BF1121" i="2" s="1"/>
  <c r="BK1083" i="2"/>
  <c r="BK1068" i="2" s="1"/>
  <c r="J1068" i="2" s="1"/>
  <c r="J81" i="2" s="1"/>
  <c r="J992" i="2"/>
  <c r="BF992" i="2" s="1"/>
  <c r="BK928" i="2"/>
  <c r="BK921" i="2" s="1"/>
  <c r="J921" i="2" s="1"/>
  <c r="J79" i="2" s="1"/>
  <c r="BK829" i="2"/>
  <c r="J712" i="2"/>
  <c r="BF712" i="2"/>
  <c r="J625" i="2"/>
  <c r="BF625" i="2" s="1"/>
  <c r="J451" i="2"/>
  <c r="BF451" i="2"/>
  <c r="BK277" i="2"/>
  <c r="J1784" i="2"/>
  <c r="BF1784" i="2"/>
  <c r="J1647" i="2"/>
  <c r="BF1647" i="2" s="1"/>
  <c r="BK1518" i="2"/>
  <c r="BK1412" i="2"/>
  <c r="BK1290" i="2"/>
  <c r="J1214" i="2"/>
  <c r="BF1214" i="2" s="1"/>
  <c r="BK1131" i="2"/>
  <c r="J1046" i="2"/>
  <c r="BF1046" i="2"/>
  <c r="BK996" i="2"/>
  <c r="J955" i="2"/>
  <c r="BF955" i="2"/>
  <c r="J870" i="2"/>
  <c r="BF870" i="2"/>
  <c r="J740" i="2"/>
  <c r="BF740" i="2" s="1"/>
  <c r="J610" i="2"/>
  <c r="BF610" i="2"/>
  <c r="BK422" i="2"/>
  <c r="BK415" i="2" s="1"/>
  <c r="J415" i="2" s="1"/>
  <c r="J65" i="2" s="1"/>
  <c r="BK218" i="2"/>
  <c r="BK1699" i="2"/>
  <c r="J1615" i="2"/>
  <c r="BF1615" i="2" s="1"/>
  <c r="BK1498" i="2"/>
  <c r="BK1329" i="2"/>
  <c r="J1280" i="2"/>
  <c r="BF1280" i="2" s="1"/>
  <c r="J1243" i="2"/>
  <c r="BF1243" i="2"/>
  <c r="BK1188" i="2"/>
  <c r="J1133" i="2"/>
  <c r="BF1133" i="2"/>
  <c r="J1062" i="2"/>
  <c r="BF1062" i="2" s="1"/>
  <c r="BK1006" i="2"/>
  <c r="BK959" i="2" s="1"/>
  <c r="J959" i="2" s="1"/>
  <c r="J80" i="2" s="1"/>
  <c r="BK955" i="2"/>
  <c r="J882" i="2"/>
  <c r="BF882" i="2"/>
  <c r="J718" i="2"/>
  <c r="BF718" i="2" s="1"/>
  <c r="BK570" i="2"/>
  <c r="J296" i="2"/>
  <c r="BF296" i="2" s="1"/>
  <c r="AS54" i="1"/>
  <c r="J1757" i="2"/>
  <c r="BF1757" i="2" s="1"/>
  <c r="J1600" i="2"/>
  <c r="BF1600" i="2"/>
  <c r="J1465" i="2"/>
  <c r="BF1465" i="2" s="1"/>
  <c r="BK1331" i="2"/>
  <c r="BK1255" i="2"/>
  <c r="J1182" i="2"/>
  <c r="BF1182" i="2"/>
  <c r="J1129" i="2"/>
  <c r="BF1129" i="2" s="1"/>
  <c r="J1044" i="2"/>
  <c r="BF1044" i="2"/>
  <c r="BK986" i="2"/>
  <c r="J890" i="2"/>
  <c r="BF890" i="2"/>
  <c r="BK790" i="2"/>
  <c r="BK635" i="2"/>
  <c r="BK484" i="2"/>
  <c r="BK246" i="2"/>
  <c r="BK1805" i="2"/>
  <c r="BK1659" i="2"/>
  <c r="BK1658" i="2"/>
  <c r="J1658" i="2" s="1"/>
  <c r="J93" i="2" s="1"/>
  <c r="BK1513" i="2"/>
  <c r="BK1380" i="2"/>
  <c r="J1296" i="2"/>
  <c r="BF1296" i="2"/>
  <c r="J1224" i="2"/>
  <c r="BF1224" i="2"/>
  <c r="J1127" i="2"/>
  <c r="BF1127" i="2" s="1"/>
  <c r="BK1095" i="2"/>
  <c r="J1016" i="2"/>
  <c r="BF1016" i="2" s="1"/>
  <c r="BK960" i="2"/>
  <c r="J749" i="2"/>
  <c r="BF749" i="2"/>
  <c r="J679" i="2"/>
  <c r="BF679" i="2"/>
  <c r="J595" i="2"/>
  <c r="BF595" i="2" s="1"/>
  <c r="BK378" i="2"/>
  <c r="J195" i="2"/>
  <c r="BF195" i="2" s="1"/>
  <c r="BK1654" i="2"/>
  <c r="BK1531" i="2"/>
  <c r="BK1452" i="2"/>
  <c r="BK1348" i="2"/>
  <c r="BK1231" i="2"/>
  <c r="BK1228" i="2" s="1"/>
  <c r="J1228" i="2" s="1"/>
  <c r="J83" i="2" s="1"/>
  <c r="BK1170" i="2"/>
  <c r="J1075" i="2"/>
  <c r="BF1075" i="2"/>
  <c r="J1006" i="2"/>
  <c r="BF1006" i="2" s="1"/>
  <c r="J952" i="2"/>
  <c r="BF952" i="2" s="1"/>
  <c r="BK860" i="2"/>
  <c r="BK721" i="2"/>
  <c r="BK620" i="2"/>
  <c r="BK409" i="2"/>
  <c r="J258" i="2"/>
  <c r="BF258" i="2"/>
  <c r="J137" i="2"/>
  <c r="BF137" i="2" s="1"/>
  <c r="BK1624" i="2"/>
  <c r="BK1623" i="2" s="1"/>
  <c r="J1623" i="2" s="1"/>
  <c r="J92" i="2" s="1"/>
  <c r="J1513" i="2"/>
  <c r="BF1513" i="2" s="1"/>
  <c r="BK1375" i="2"/>
  <c r="J1298" i="2"/>
  <c r="BF1298" i="2" s="1"/>
  <c r="J1235" i="2"/>
  <c r="BF1235" i="2" s="1"/>
  <c r="J1184" i="2"/>
  <c r="BF1184" i="2"/>
  <c r="BK1127" i="2"/>
  <c r="J1058" i="2"/>
  <c r="BK1028" i="2"/>
  <c r="J939" i="2"/>
  <c r="BF939" i="2"/>
  <c r="BK807" i="2"/>
  <c r="BK646" i="2"/>
  <c r="J416" i="2"/>
  <c r="BF416" i="2" s="1"/>
  <c r="BK195" i="2"/>
  <c r="BK173" i="2" s="1"/>
  <c r="J173" i="2" s="1"/>
  <c r="J62" i="2" s="1"/>
  <c r="J1811" i="2"/>
  <c r="BF1811" i="2" s="1"/>
  <c r="BK1672" i="2"/>
  <c r="BK1502" i="2"/>
  <c r="J1371" i="2"/>
  <c r="BF1371" i="2"/>
  <c r="J1286" i="2"/>
  <c r="BF1286" i="2" s="1"/>
  <c r="J1192" i="2"/>
  <c r="BF1192" i="2"/>
  <c r="BK1133" i="2"/>
  <c r="J1099" i="2"/>
  <c r="BF1099" i="2"/>
  <c r="J1028" i="2"/>
  <c r="BF1028" i="2" s="1"/>
  <c r="J943" i="2"/>
  <c r="BF943" i="2"/>
  <c r="J834" i="2"/>
  <c r="BF834" i="2"/>
  <c r="J697" i="2"/>
  <c r="BF697" i="2" s="1"/>
  <c r="BK565" i="2"/>
  <c r="BK556" i="2" s="1"/>
  <c r="J556" i="2" s="1"/>
  <c r="J70" i="2" s="1"/>
  <c r="J403" i="2"/>
  <c r="BF403" i="2" s="1"/>
  <c r="BK145" i="2"/>
  <c r="BK1761" i="2"/>
  <c r="BK1605" i="2"/>
  <c r="J1444" i="2"/>
  <c r="BF1444" i="2"/>
  <c r="BK1334" i="2"/>
  <c r="BK1333" i="2" s="1"/>
  <c r="J1333" i="2" s="1"/>
  <c r="J86" i="2" s="1"/>
  <c r="J1268" i="2"/>
  <c r="BF1268" i="2"/>
  <c r="J1216" i="2"/>
  <c r="BF1216" i="2" s="1"/>
  <c r="BK1161" i="2"/>
  <c r="BK1085" i="2"/>
  <c r="BK1018" i="2"/>
  <c r="BK939" i="2"/>
  <c r="BK819" i="2"/>
  <c r="BK718" i="2"/>
  <c r="BK641" i="2"/>
  <c r="J514" i="2"/>
  <c r="BF514" i="2"/>
  <c r="J283" i="2"/>
  <c r="BF283" i="2"/>
  <c r="BK1757" i="2"/>
  <c r="BK1600" i="2"/>
  <c r="BK1543" i="2"/>
  <c r="BK1535" i="2" s="1"/>
  <c r="J1535" i="2" s="1"/>
  <c r="J90" i="2" s="1"/>
  <c r="BK1417" i="2"/>
  <c r="BK1416" i="2" s="1"/>
  <c r="J1416" i="2" s="1"/>
  <c r="J88" i="2" s="1"/>
  <c r="J1294" i="2"/>
  <c r="BF1294" i="2"/>
  <c r="J1194" i="2"/>
  <c r="BF1194" i="2" s="1"/>
  <c r="J1097" i="2"/>
  <c r="BF1097" i="2"/>
  <c r="J1022" i="2"/>
  <c r="BK974" i="2"/>
  <c r="J899" i="2"/>
  <c r="BF899" i="2"/>
  <c r="BK773" i="2"/>
  <c r="J668" i="2"/>
  <c r="BF668" i="2" s="1"/>
  <c r="BK476" i="2"/>
  <c r="BK289" i="2"/>
  <c r="BK169" i="2"/>
  <c r="BK125" i="2" s="1"/>
  <c r="J1635" i="2"/>
  <c r="BF1635" i="2"/>
  <c r="BK1500" i="2"/>
  <c r="BK1338" i="2"/>
  <c r="J1288" i="2"/>
  <c r="BF1288" i="2"/>
  <c r="BK1214" i="2"/>
  <c r="J1157" i="2"/>
  <c r="BF1157" i="2"/>
  <c r="BK1115" i="2"/>
  <c r="BK1056" i="2"/>
  <c r="BK1014" i="2"/>
  <c r="BK943" i="2"/>
  <c r="J860" i="2"/>
  <c r="BF860" i="2"/>
  <c r="J733" i="2"/>
  <c r="BF733" i="2" s="1"/>
  <c r="J590" i="2"/>
  <c r="BF590" i="2" s="1"/>
  <c r="J432" i="2"/>
  <c r="BF432" i="2"/>
  <c r="BK262" i="2"/>
  <c r="BK217" i="2" s="1"/>
  <c r="J217" i="2" s="1"/>
  <c r="J63" i="2" s="1"/>
  <c r="J1834" i="2"/>
  <c r="BF1834" i="2"/>
  <c r="BK1747" i="2"/>
  <c r="BK1541" i="2"/>
  <c r="J1456" i="2"/>
  <c r="BF1456" i="2"/>
  <c r="BK1361" i="2"/>
  <c r="J1278" i="2"/>
  <c r="BK1216" i="2"/>
  <c r="BK1157" i="2"/>
  <c r="J1093" i="2"/>
  <c r="BF1093" i="2"/>
  <c r="J1040" i="2"/>
  <c r="BF1040" i="2" s="1"/>
  <c r="J990" i="2"/>
  <c r="BF990" i="2"/>
  <c r="BK899" i="2"/>
  <c r="J810" i="2"/>
  <c r="BF810" i="2"/>
  <c r="BK740" i="2"/>
  <c r="J665" i="2"/>
  <c r="BF665" i="2"/>
  <c r="J546" i="2"/>
  <c r="BF546" i="2" s="1"/>
  <c r="J383" i="2"/>
  <c r="BF383" i="2"/>
  <c r="BF369" i="2"/>
  <c r="BF392" i="2"/>
  <c r="BF941" i="2"/>
  <c r="BF988" i="2"/>
  <c r="BF998" i="2"/>
  <c r="BF1117" i="2"/>
  <c r="BF1257" i="2"/>
  <c r="BF1323" i="2"/>
  <c r="BF1498" i="2"/>
  <c r="BF1595" i="2"/>
  <c r="BF600" i="2"/>
  <c r="BF1087" i="2"/>
  <c r="BF1278" i="2"/>
  <c r="BF212" i="2"/>
  <c r="BF615" i="2"/>
  <c r="BF1022" i="2"/>
  <c r="BF1436" i="2"/>
  <c r="BF476" i="2"/>
  <c r="BF824" i="2"/>
  <c r="BF1058" i="2"/>
  <c r="BF1266" i="2"/>
  <c r="BF1500" i="2"/>
  <c r="BK1801" i="2"/>
  <c r="J1801" i="2"/>
  <c r="J97" i="2"/>
  <c r="F55" i="2"/>
  <c r="BK654" i="2"/>
  <c r="J654" i="2" s="1"/>
  <c r="J72" i="2" s="1"/>
  <c r="BK898" i="2"/>
  <c r="J898" i="2"/>
  <c r="J77" i="2" s="1"/>
  <c r="R551" i="2"/>
  <c r="P889" i="2"/>
  <c r="F36" i="2"/>
  <c r="BC55" i="1" s="1"/>
  <c r="BC54" i="1" s="1"/>
  <c r="T654" i="2"/>
  <c r="P761" i="2"/>
  <c r="T898" i="2"/>
  <c r="T911" i="2"/>
  <c r="R921" i="2"/>
  <c r="P1068" i="2"/>
  <c r="T1165" i="2"/>
  <c r="P1228" i="2"/>
  <c r="P1333" i="2"/>
  <c r="R1416" i="2"/>
  <c r="T1416" i="2"/>
  <c r="R1661" i="2"/>
  <c r="T1801" i="2"/>
  <c r="T1661" i="2"/>
  <c r="P1661" i="2"/>
  <c r="R1726" i="2"/>
  <c r="T1726" i="2"/>
  <c r="P1726" i="2"/>
  <c r="R1792" i="2"/>
  <c r="T1792" i="2"/>
  <c r="P1801" i="2"/>
  <c r="R1801" i="2"/>
  <c r="P551" i="2"/>
  <c r="P550" i="2" s="1"/>
  <c r="P556" i="2"/>
  <c r="R599" i="2"/>
  <c r="R654" i="2"/>
  <c r="T761" i="2"/>
  <c r="R833" i="2"/>
  <c r="R889" i="2"/>
  <c r="R898" i="2"/>
  <c r="P911" i="2"/>
  <c r="R911" i="2"/>
  <c r="T959" i="2"/>
  <c r="P959" i="2"/>
  <c r="R1068" i="2"/>
  <c r="T1068" i="2"/>
  <c r="P1165" i="2"/>
  <c r="R1165" i="2"/>
  <c r="T1261" i="2"/>
  <c r="R1261" i="2"/>
  <c r="T1302" i="2"/>
  <c r="P1302" i="2"/>
  <c r="R1302" i="2"/>
  <c r="T1333" i="2"/>
  <c r="P1347" i="2"/>
  <c r="P1416" i="2"/>
  <c r="R1464" i="2"/>
  <c r="T1464" i="2"/>
  <c r="P1464" i="2"/>
  <c r="P1535" i="2"/>
  <c r="R1535" i="2"/>
  <c r="R1552" i="2"/>
  <c r="T1552" i="2"/>
  <c r="P1623" i="2"/>
  <c r="BK1347" i="2"/>
  <c r="J1347" i="2" s="1"/>
  <c r="J87" i="2" s="1"/>
  <c r="BK1661" i="2"/>
  <c r="J1661" i="2"/>
  <c r="J94" i="2" s="1"/>
  <c r="BK523" i="2"/>
  <c r="J523" i="2" s="1"/>
  <c r="J66" i="2" s="1"/>
  <c r="BK1261" i="2"/>
  <c r="J1261" i="2"/>
  <c r="J84" i="2"/>
  <c r="BK911" i="2"/>
  <c r="J911" i="2"/>
  <c r="J78" i="2"/>
  <c r="BK889" i="2"/>
  <c r="J889" i="2" s="1"/>
  <c r="J76" i="2" s="1"/>
  <c r="P125" i="2"/>
  <c r="P124" i="2" s="1"/>
  <c r="P123" i="2" s="1"/>
  <c r="AU55" i="1" s="1"/>
  <c r="AU54" i="1" s="1"/>
  <c r="R125" i="2"/>
  <c r="T125" i="2"/>
  <c r="T124" i="2" s="1"/>
  <c r="R173" i="2"/>
  <c r="T173" i="2"/>
  <c r="P173" i="2"/>
  <c r="P217" i="2"/>
  <c r="R217" i="2"/>
  <c r="T217" i="2"/>
  <c r="R295" i="2"/>
  <c r="T295" i="2"/>
  <c r="P415" i="2"/>
  <c r="R415" i="2"/>
  <c r="T415" i="2"/>
  <c r="P523" i="2"/>
  <c r="R523" i="2"/>
  <c r="BK1792" i="2"/>
  <c r="J1792" i="2" s="1"/>
  <c r="J96" i="2" s="1"/>
  <c r="P295" i="2"/>
  <c r="E48" i="2"/>
  <c r="J55" i="2"/>
  <c r="F119" i="2"/>
  <c r="R556" i="2"/>
  <c r="R550" i="2" s="1"/>
  <c r="T556" i="2"/>
  <c r="T599" i="2"/>
  <c r="P664" i="2"/>
  <c r="R761" i="2"/>
  <c r="P833" i="2"/>
  <c r="P921" i="2"/>
  <c r="P1261" i="2"/>
  <c r="T1347" i="2"/>
  <c r="P654" i="2"/>
  <c r="BK664" i="2"/>
  <c r="J664" i="2" s="1"/>
  <c r="J73" i="2" s="1"/>
  <c r="BK1552" i="2"/>
  <c r="J1552" i="2" s="1"/>
  <c r="J91" i="2" s="1"/>
  <c r="BK599" i="2"/>
  <c r="J599" i="2" s="1"/>
  <c r="J71" i="2" s="1"/>
  <c r="BK833" i="2"/>
  <c r="J833" i="2" s="1"/>
  <c r="J75" i="2" s="1"/>
  <c r="BK295" i="2"/>
  <c r="J295" i="2" s="1"/>
  <c r="J64" i="2" s="1"/>
  <c r="J54" i="2"/>
  <c r="J119" i="2"/>
  <c r="T523" i="2"/>
  <c r="T551" i="2"/>
  <c r="T550" i="2" s="1"/>
  <c r="P599" i="2"/>
  <c r="R664" i="2"/>
  <c r="T664" i="2"/>
  <c r="T833" i="2"/>
  <c r="P898" i="2"/>
  <c r="T921" i="2"/>
  <c r="R959" i="2"/>
  <c r="R1228" i="2"/>
  <c r="T1228" i="2"/>
  <c r="R1333" i="2"/>
  <c r="R1347" i="2"/>
  <c r="T1535" i="2"/>
  <c r="P1552" i="2"/>
  <c r="R1623" i="2"/>
  <c r="T1623" i="2"/>
  <c r="BK1464" i="2"/>
  <c r="J1464" i="2" s="1"/>
  <c r="J89" i="2" s="1"/>
  <c r="F35" i="2"/>
  <c r="BB55" i="1" s="1"/>
  <c r="BB54" i="1" s="1"/>
  <c r="J52" i="2"/>
  <c r="R124" i="2"/>
  <c r="R123" i="2" s="1"/>
  <c r="J33" i="2"/>
  <c r="AV55" i="1" s="1"/>
  <c r="AX54" i="1" l="1"/>
  <c r="W31" i="1"/>
  <c r="F34" i="2"/>
  <c r="T123" i="2"/>
  <c r="J125" i="2"/>
  <c r="J61" i="2" s="1"/>
  <c r="BK124" i="2"/>
  <c r="W29" i="1"/>
  <c r="AV54" i="1"/>
  <c r="J1821" i="2"/>
  <c r="J100" i="2" s="1"/>
  <c r="BK1820" i="2"/>
  <c r="J1820" i="2" s="1"/>
  <c r="J99" i="2" s="1"/>
  <c r="W32" i="1"/>
  <c r="AY54" i="1"/>
  <c r="BK550" i="2"/>
  <c r="J550" i="2" s="1"/>
  <c r="J68" i="2" s="1"/>
  <c r="J551" i="2"/>
  <c r="J69" i="2" s="1"/>
  <c r="AK29" i="1" l="1"/>
  <c r="BK123" i="2"/>
  <c r="J123" i="2" s="1"/>
  <c r="J124" i="2"/>
  <c r="J60" i="2" s="1"/>
  <c r="BA55" i="1"/>
  <c r="BA54" i="1" s="1"/>
  <c r="J34" i="2"/>
  <c r="AW55" i="1" s="1"/>
  <c r="AT55" i="1" s="1"/>
  <c r="W30" i="1" l="1"/>
  <c r="AW54" i="1"/>
  <c r="J30" i="2"/>
  <c r="J59" i="2"/>
  <c r="AG55" i="1" l="1"/>
  <c r="J39" i="2"/>
  <c r="AK30" i="1"/>
  <c r="AT54" i="1"/>
  <c r="AN55" i="1" l="1"/>
  <c r="AG54" i="1"/>
  <c r="AK26" i="1" l="1"/>
  <c r="AK35" i="1" s="1"/>
  <c r="AN54" i="1"/>
</calcChain>
</file>

<file path=xl/sharedStrings.xml><?xml version="1.0" encoding="utf-8"?>
<sst xmlns="http://schemas.openxmlformats.org/spreadsheetml/2006/main" count="14618" uniqueCount="3080">
  <si>
    <t>Export Komplet</t>
  </si>
  <si>
    <t>VZ</t>
  </si>
  <si>
    <t>2.0</t>
  </si>
  <si>
    <t>ZAMOK</t>
  </si>
  <si>
    <t>False</t>
  </si>
  <si>
    <t>{31a0ddc6-aadd-4013-90d6-ba44276ee9c7}</t>
  </si>
  <si>
    <t>0,01</t>
  </si>
  <si>
    <t>21</t>
  </si>
  <si>
    <t>1</t>
  </si>
  <si>
    <t>15</t>
  </si>
  <si>
    <t>REKAPITULACE STAVBY</t>
  </si>
  <si>
    <t>v ---  níže se nacházejí doplnkové a pomocné údaje k sestavám  --- v</t>
  </si>
  <si>
    <t>Návod na vyplnění</t>
  </si>
  <si>
    <t>Kód:</t>
  </si>
  <si>
    <t>14320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</si>
  <si>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</si>
  <si>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</si>
  <si>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143020 Bystřice nad Úhlavou č. p. 44 nástavba nad 1. NP, stavební úpravy</t>
  </si>
  <si>
    <t>0,1</t>
  </si>
  <si>
    <t>KSO:</t>
  </si>
  <si>
    <t/>
  </si>
  <si>
    <t>CC-CZ:</t>
  </si>
  <si>
    <t>Místo:</t>
  </si>
  <si>
    <t xml:space="preserve"> </t>
  </si>
  <si>
    <t>Datum:</t>
  </si>
  <si>
    <t>12. 10. 2020</t>
  </si>
  <si>
    <t>10</t>
  </si>
  <si>
    <t>100</t>
  </si>
  <si>
    <t>Zadavatel:</t>
  </si>
  <si>
    <t>IČ:</t>
  </si>
  <si>
    <t>DIČ:</t>
  </si>
  <si>
    <t>Uchazeč:</t>
  </si>
  <si>
    <t>Vyplň údaj</t>
  </si>
  <si>
    <t>True</t>
  </si>
  <si>
    <t>Projektant:</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</si>
  <si>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</si>
  <si>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</si>
  <si>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</si>
  <si>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</si>
  <si>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</si>
  <si>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</si>
  <si>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</si>
  <si>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</si>
  <si>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</si>
  <si>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</si>
  <si>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</si>
  <si>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</si>
  <si>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</si>
  <si>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</si>
  <si>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</si>
  <si>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</si>
  <si>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</si>
  <si>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</si>
  <si>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</si>
  <si>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</si>
  <si>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</si>
  <si>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</si>
  <si>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</si>
  <si>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</si>
  <si>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</si>
  <si>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</si>
  <si>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</si>
  <si>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</si>
  <si>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</si>
  <si>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</si>
  <si>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</si>
  <si>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</si>
  <si>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</si>
  <si>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</si>
  <si>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</si>
  <si>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</si>
  <si>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</si>
  <si>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</si>
  <si>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</si>
  <si>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</si>
  <si>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</si>
  <si>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</si>
  <si>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</si>
  <si>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SO 01 Nástavba nad 1. NP, stavební úpravy</t>
  </si>
  <si>
    <t>STA</t>
  </si>
  <si>
    <t>{9f1990bd-ceff-4855-9cc1-4108f1450820}</t>
  </si>
  <si>
    <t>KRYCÍ LIST SOUPISU PRACÍ</t>
  </si>
  <si>
    <t>Objekt:</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</si>
  <si>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</si>
  <si>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</si>
  <si>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</si>
  <si>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</si>
  <si>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</si>
  <si>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</si>
  <si>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</si>
  <si>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</si>
  <si>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</si>
  <si>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</si>
  <si>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</si>
  <si>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</si>
  <si>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 xml:space="preserve">PSV - Práce a dodávky PSV   </t>
  </si>
  <si>
    <t xml:space="preserve">    999 - Ostatní   </t>
  </si>
  <si>
    <t xml:space="preserve">    712 - Povlakové krytiny</t>
  </si>
  <si>
    <t xml:space="preserve">    713 - Izolace tepelné</t>
  </si>
  <si>
    <t xml:space="preserve">    713-1 - Izolace tepelné - topení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</si>
  <si>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</si>
  <si>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</si>
  <si>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</si>
  <si>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</si>
  <si>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733 - Ústřední vytápění - rozvodné potrubí   </t>
  </si>
  <si>
    <t xml:space="preserve">    734 - Ústřední vytápění - armatury   </t>
  </si>
  <si>
    <t xml:space="preserve">    735 - Ústřední vytápění - otopná tělesa   </t>
  </si>
  <si>
    <t xml:space="preserve">    741-1 - Elektroinstalace - materiál</t>
  </si>
  <si>
    <t xml:space="preserve">    741-2 - Elektroinstalace - montáž</t>
  </si>
  <si>
    <t xml:space="preserve">    742-1 - EPS</t>
  </si>
  <si>
    <t xml:space="preserve">    742-2 - Nouzový zvukový systém</t>
  </si>
  <si>
    <t xml:space="preserve">    751-1 - Vzduchotechnika dodávka</t>
  </si>
  <si>
    <t xml:space="preserve">    751-2 - Vzduchotechnika montáž</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</si>
  <si>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</si>
  <si>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</si>
  <si>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</si>
  <si>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</si>
  <si>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</si>
  <si>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</si>
  <si>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</si>
  <si>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780 - Záchytný systém</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</si>
  <si>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</si>
  <si>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</si>
  <si>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</si>
  <si>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</si>
  <si>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</si>
  <si>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VRN - Vedlejší rozpočtové náklady</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</si>
  <si>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</si>
  <si>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</si>
  <si>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</si>
  <si>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</si>
  <si>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</si>
  <si>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</si>
  <si>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</si>
  <si>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</si>
  <si>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</si>
  <si>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</si>
  <si>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</si>
  <si>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</si>
  <si>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</si>
  <si>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</si>
  <si>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</si>
  <si>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</si>
  <si>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</si>
  <si>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</si>
  <si>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</si>
  <si>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</si>
  <si>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</si>
  <si>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</si>
  <si>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139751101</t>
  </si>
  <si>
    <t>Vykopávky v uzavřených prostorech v hornině třídy těžitelnosti I skupiny 1 až 3 ručně</t>
  </si>
  <si>
    <t>m3</t>
  </si>
  <si>
    <t>CS ÚRS 2021 02</t>
  </si>
  <si>
    <t>4</t>
  </si>
  <si>
    <t>2</t>
  </si>
  <si>
    <t>2001481792</t>
  </si>
  <si>
    <t>PP</t>
  </si>
  <si>
    <t>Vykopávka v uzavřených prostorech ručně v hornině třídy těžitelnosti I skupiny 1 až 3</t>
  </si>
  <si>
    <t>Online PSC</t>
  </si>
  <si>
    <t>https://podminky.urs.cz/item/CS_URS_2021_02/139751101</t>
  </si>
  <si>
    <t>PSC</t>
  </si>
  <si>
    <t xml:space="preserve">Poznámka k souboru cen:_x000D_
1. V cenách jsou započteny náklady na naložení výkopku na dopravní prostředek._x000D_
2. V cenách nejsou započteny náklady na podchycení stavebních konstrukcí a případné odvětrávání pracovního prostoru._x000D_
</t>
  </si>
  <si>
    <t>VV</t>
  </si>
  <si>
    <t>1.NP úpravy na ležaté kanalizaci</t>
  </si>
  <si>
    <t>(2,50+4,00+1,00+2,00*2+1,50)*0,80*0,60</t>
  </si>
  <si>
    <t>162211311</t>
  </si>
  <si>
    <t>Vodorovné přemístění výkopku z horniny třídy těžitelnosti I skupiny 1 až 3 stavebním kolečkem do 10 m</t>
  </si>
  <si>
    <t>2146875569</t>
  </si>
  <si>
    <t>Vodorovné přemístění výkopku nebo sypaniny stavebním kolečkem s vyprázdněním kolečka na hromady nebo do dopravního prostředku na vzdálenost do 10 m z horniny třídy těžitelnosti I, skupiny 1 až 3</t>
  </si>
  <si>
    <t>https://podminky.urs.cz/item/CS_URS_2021_02/162211311</t>
  </si>
  <si>
    <t>3</t>
  </si>
  <si>
    <t>162211319</t>
  </si>
  <si>
    <t>Příplatek k vodorovnému přemístění výkopku z horniny třídy těžitelnosti I skupiny 1 až 3 stavebním kolečkem ZKD 10 m</t>
  </si>
  <si>
    <t>-1037565678</t>
  </si>
  <si>
    <t>Vodorovné přemístění výkopku nebo sypaniny stavebním kolečkem s vyprázdněním kolečka na hromady nebo do dopravního prostředku na vzdálenost do 10 m Příplatek za každých dalších 10 m k ceně -1311</t>
  </si>
  <si>
    <t>https://podminky.urs.cz/item/CS_URS_2021_02/162211319</t>
  </si>
  <si>
    <t>6,24*3</t>
  </si>
  <si>
    <t>162751117</t>
  </si>
  <si>
    <t>Vodorovné přemístění přes 9 000 do 10000 m výkopku/sypaniny z horniny třídy těžitelnosti I skupiny 1 až 3</t>
  </si>
  <si>
    <t>1314298019</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</si>
  <si>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</si>
  <si>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https://podminky.urs.cz/item/CS_URS_2021_02/162751117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</si>
  <si>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</si>
  <si>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5</t>
  </si>
  <si>
    <t>162751119</t>
  </si>
  <si>
    <t>Příplatek k vodorovnému přemístění výkopku/sypaniny z horniny třídy těžitelnosti I skupiny 1 až 3 ZKD 1000 m přes 10000 m</t>
  </si>
  <si>
    <t>577717021</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</si>
  <si>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</si>
  <si>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https://podminky.urs.cz/item/CS_URS_2021_02/162751119</t>
  </si>
  <si>
    <t>6,24*12</t>
  </si>
  <si>
    <t>6</t>
  </si>
  <si>
    <t>167151101</t>
  </si>
  <si>
    <t>Nakládání výkopku z hornin třídy těžitelnosti I skupiny 1 až 3 do 100 m3</t>
  </si>
  <si>
    <t>1774761831</t>
  </si>
  <si>
    <t>Nakládání, skládání a překládání neulehlého výkopku nebo sypaniny strojně nakládání, množství do 100 m3, z horniny třídy těžitelnosti I, skupiny 1 až 3</t>
  </si>
  <si>
    <t>https://podminky.urs.cz/item/CS_URS_2021_02/167151101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</si>
  <si>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</si>
  <si>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7</t>
  </si>
  <si>
    <t>171201221</t>
  </si>
  <si>
    <t>Poplatek za uložení na skládce (skládkovné) zeminy a kamení kód odpadu 17 05 04</t>
  </si>
  <si>
    <t>t</t>
  </si>
  <si>
    <t>-422269191</t>
  </si>
  <si>
    <t>Poplatek za uložení stavebního odpadu na skládce (skládkovné) zeminy a kamení zatříděného do Katalogu odpadů pod kódem 17 05 04</t>
  </si>
  <si>
    <t>https://podminky.urs.cz/item/CS_URS_2021_02/171201221</t>
  </si>
  <si>
    <t xml:space="preserve">Poznámka k souboru cen:_x000D_
1. Ceny uvedené v souboru cen je doporučeno opravit podle aktuálních cen místně příslušné skládky._x000D_
2. V cenách je započítán poplatek za ukládání odpadu dle zákona 185/2001 Sb._x000D_
</t>
  </si>
  <si>
    <t>6,24*1,800</t>
  </si>
  <si>
    <t>8</t>
  </si>
  <si>
    <t>171251201</t>
  </si>
  <si>
    <t>Uložení sypaniny na skládky nebo meziskládky</t>
  </si>
  <si>
    <t>-1261775980</t>
  </si>
  <si>
    <t>Uložení sypaniny na skládky nebo meziskládky bez hutnění s upravením uložené sypaniny do předepsaného tvaru</t>
  </si>
  <si>
    <t>https://podminky.urs.cz/item/CS_URS_2021_02/171251201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</si>
  <si>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</si>
  <si>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9</t>
  </si>
  <si>
    <t>175111101</t>
  </si>
  <si>
    <t>Obsypání potrubí ručně sypaninou bez prohození, uloženou do 3 m</t>
  </si>
  <si>
    <t>517705123</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</si>
  <si>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</si>
  <si>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https://podminky.urs.cz/item/CS_URS_2021_02/175111101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</si>
  <si>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</si>
  <si>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(2,50+4,00+1,00+2,00*2+1,50)*0,80*0,50</t>
  </si>
  <si>
    <t>M</t>
  </si>
  <si>
    <t>58331200</t>
  </si>
  <si>
    <t>štěrkopísek netříděný zásypový</t>
  </si>
  <si>
    <t>257975330</t>
  </si>
  <si>
    <t>https://podminky.urs.cz/item/CS_URS_2021_02/58331200</t>
  </si>
  <si>
    <t>5,2*2 'Přepočtené koeficientem množství</t>
  </si>
  <si>
    <t>Svislé a kompletní konstrukce</t>
  </si>
  <si>
    <t>11</t>
  </si>
  <si>
    <t>310238211</t>
  </si>
  <si>
    <t>Zazdívka otvorů pl přes 0,25 do 1 m2 ve zdivu nadzákladovém cihlami pálenými na MVC</t>
  </si>
  <si>
    <t>105918062</t>
  </si>
  <si>
    <t>Zazdívka otvorů ve zdivu nadzákladovém cihlami pálenými plochy přes 0,25 m2 do 1 m2 na maltu vápenocementovou</t>
  </si>
  <si>
    <t>https://podminky.urs.cz/item/CS_URS_2021_02/310238211</t>
  </si>
  <si>
    <t>2.NP</t>
  </si>
  <si>
    <t>1,00*0,60*1,50+1,10*0,60*0,40+0,80*0,60*1,50+0,20*0,60*1,50+1,30*0,60*0,35+0,60*0,60*1,50</t>
  </si>
  <si>
    <t>12</t>
  </si>
  <si>
    <t>311231116</t>
  </si>
  <si>
    <t>Zdivo nosné z cihel dl 290 mm P7 až 15 na MC 5 nebo MC 10</t>
  </si>
  <si>
    <t>-1016665049</t>
  </si>
  <si>
    <t>Zdivo z cihel pálených nosné z cihel plných dl. 290 mm P 7 až 15, na maltu MC-5 nebo MC-10</t>
  </si>
  <si>
    <t>https://podminky.urs.cz/item/CS_URS_2021_02/311231116</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</si>
  <si>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</si>
  <si>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vyspravení zdiva po demontáži ocelové konstrukce střechy</t>
  </si>
  <si>
    <t>(11,43+9,91)*2*0,45*0,50+1,80</t>
  </si>
  <si>
    <t>13</t>
  </si>
  <si>
    <t>311273121</t>
  </si>
  <si>
    <t>Zdivo tepelněizolační z pórobetových tvárnic do P2 do 400 kg/m3 U přes 0,18 do 0,22, tl zdiva 450 mm</t>
  </si>
  <si>
    <t>m2</t>
  </si>
  <si>
    <t>-711406892</t>
  </si>
  <si>
    <t>Zdivo tepelněizolační z pórobetonových tvárnic na tenkovrstvou maltu, pevnost tvárnic do P2, objemová hmotnost do 400 kg/m3,součinitel prostupu tepla U přes 0,18 do 0,22, tl. zdiva 450 mm</t>
  </si>
  <si>
    <t>https://podminky.urs.cz/item/CS_URS_2021_02/311273121</t>
  </si>
  <si>
    <t xml:space="preserve">Poznámka k souboru cen:_x000D_
1. Jednotka U (W/m2K) - součinitel prostupu tepla udává tepelně izolační vlastnosti neomítnutého zdiva při praktické vlhkosti._x000D_
</t>
  </si>
  <si>
    <t>(14,18+17,82+9,18+1,63+10,83+6,00)*3,00+30,8</t>
  </si>
  <si>
    <t>"odpočet otvorů"-(0,75*1,50+1,50*1,50*8+2,10*2,50)</t>
  </si>
  <si>
    <t>Součet</t>
  </si>
  <si>
    <t>14</t>
  </si>
  <si>
    <t>317234410</t>
  </si>
  <si>
    <t>Vyzdívka mezi nosníky z cihel pálených na MC</t>
  </si>
  <si>
    <t>1803506030</t>
  </si>
  <si>
    <t>Vyzdívka mezi nosníky cihlami pálenými na maltu cementovou</t>
  </si>
  <si>
    <t>https://podminky.urs.cz/item/CS_URS_2021_02/317234410</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</si>
  <si>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</si>
  <si>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1,50*0,45*0,10+1,50*0,60*0,10+1,70*0,60*0,10</t>
  </si>
  <si>
    <t>317944321</t>
  </si>
  <si>
    <t>Válcované nosníky do č.12 dodatečně osazované do připravených otvorů</t>
  </si>
  <si>
    <t>-646661941</t>
  </si>
  <si>
    <t>Válcované nosníky dodatečně osazované do připravených otvorů bez zazdění hlav do č. 12</t>
  </si>
  <si>
    <t>https://podminky.urs.cz/item/CS_URS_2021_02/317944321</t>
  </si>
  <si>
    <t xml:space="preserve">Poznámka k souboru cen:_x000D_
1. V cenách jsou zahrnuty náklady na dodávku a montáž válcovaných nosníků._x000D_
2. Ceny jsou určeny pouze pro ocenění konstrukce překladů nad otvory._x000D_
</t>
  </si>
  <si>
    <t>překlady 2.NP</t>
  </si>
  <si>
    <t>"IPE 100"(6,00+6,00+7,40)*8,10*0,001</t>
  </si>
  <si>
    <t>16</t>
  </si>
  <si>
    <t>331231116</t>
  </si>
  <si>
    <t>Zdivo pilířů z cihel dl 290 mm pevnosti P 7,5 až 15 na MC 5 nebo MC 10</t>
  </si>
  <si>
    <t>-1121340391</t>
  </si>
  <si>
    <t>Pilíře volně stojící z cihel pálených čtyřhranné až osmihranné (průřezu čtverce, T nebo kříže) pravoúhlé pod omítku nebo režné, bez spárování z cihel plných dl. 290 mm P 7 až P 15 M I, na maltu MC-5 nebo MC-10</t>
  </si>
  <si>
    <t>https://podminky.urs.cz/item/CS_URS_2021_02/331231116</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</si>
  <si>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</si>
  <si>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"2.NP"1,25*0,45*3,00*2</t>
  </si>
  <si>
    <t>17</t>
  </si>
  <si>
    <t>346244381</t>
  </si>
  <si>
    <t>Plentování jednostranné v do 200 mm válcovaných nosníků cihlami</t>
  </si>
  <si>
    <t>1090967600</t>
  </si>
  <si>
    <t>Plentování ocelových válcovaných nosníků jednostranné cihlami na maltu, výška stojiny do 200 mm</t>
  </si>
  <si>
    <t>https://podminky.urs.cz/item/CS_URS_2021_02/346244381</t>
  </si>
  <si>
    <t>1,50*0,10*2*2+1,70*0,10*2+1,50*0,10*2</t>
  </si>
  <si>
    <t>Vodorovné konstrukce</t>
  </si>
  <si>
    <t>18</t>
  </si>
  <si>
    <t>411123904</t>
  </si>
  <si>
    <t>Montáž ŽB stropních panelů se závěsnými háky hmotnosti přes 5 do 7 t budova v do 18 m</t>
  </si>
  <si>
    <t>kus</t>
  </si>
  <si>
    <t>-1439735856</t>
  </si>
  <si>
    <t>Montáž stropních panelů ze železobetonu se závěsnými háky, v budovách výšky do 18 m, hmotnosti přes 5 do 7 t</t>
  </si>
  <si>
    <t>https://podminky.urs.cz/item/CS_URS_2021_02/411123904</t>
  </si>
  <si>
    <t>"nad 1.NP"8</t>
  </si>
  <si>
    <t>19</t>
  </si>
  <si>
    <t>59346861.R</t>
  </si>
  <si>
    <t>panel stropní předpjatý 1000x1190x265mm</t>
  </si>
  <si>
    <t>m</t>
  </si>
  <si>
    <t>-363839142</t>
  </si>
  <si>
    <t>panel stropní předpjatý 1000x1190x260mm</t>
  </si>
  <si>
    <t>https://podminky.urs.cz/item/CS_URS_2021_02/59346861.R</t>
  </si>
  <si>
    <t>11,00*8</t>
  </si>
  <si>
    <t>20</t>
  </si>
  <si>
    <t>411321414</t>
  </si>
  <si>
    <t>Stropy deskové ze ŽB tř. C 25/30</t>
  </si>
  <si>
    <t>959948729</t>
  </si>
  <si>
    <t>Stropy z betonu železového (bez výztuže) stropů deskových, plochých střech, desek balkonových, desek hřibových stropů včetně hlavic hřibových sloupů tř. C 25/30</t>
  </si>
  <si>
    <t>https://podminky.urs.cz/item/CS_URS_2021_02/411321414</t>
  </si>
  <si>
    <t xml:space="preserve">Poznámka k souboru cen:_x000D_
1. V cenách pohledového betonu 411 35-4 a 411 35-5 jsou započteny i náklady na pečlivé hutnění zejména při líci konstrukce pro docílení neporušeného maltového povrchu bez vzhledových kazů._x000D_
</t>
  </si>
  <si>
    <t>"na trapézový plech"11,00*13,60*0,10+6,20*7,20*0,10+(7,20+2,60)/2*5,20*0,10+4,40</t>
  </si>
  <si>
    <t>411354209</t>
  </si>
  <si>
    <t>Bednění stropů ztracené z hraněných trapézových vln v 40 mm plech lesklý tl 1,0 mm</t>
  </si>
  <si>
    <t>-1532381005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</si>
  <si>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40 mm, tl. plechu 1,00 mm</t>
  </si>
  <si>
    <t>https://podminky.urs.cz/item/CS_URS_2021_02/411354209</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</si>
  <si>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konstrukce._x000D_
</t>
  </si>
  <si>
    <t>"dle statiky"303,68</t>
  </si>
  <si>
    <t>22</t>
  </si>
  <si>
    <t>411361821</t>
  </si>
  <si>
    <t>Výztuž stropů betonářskou ocelí 10 505</t>
  </si>
  <si>
    <t>-211598769</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</si>
  <si>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</si>
  <si>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https://podminky.urs.cz/item/CS_URS_2021_02/411361821</t>
  </si>
  <si>
    <t>"do spár panelů pr.12 mm"11,00*9*0,89*0,001</t>
  </si>
  <si>
    <t>"na trapézový plech"21,97*120,00*0,001</t>
  </si>
  <si>
    <t>23</t>
  </si>
  <si>
    <t>413232211</t>
  </si>
  <si>
    <t>Zazdívka zhlaví válcovaných nosníků v do 150 mm</t>
  </si>
  <si>
    <t>-2116063369</t>
  </si>
  <si>
    <t>Zazdívka zhlaví stropních trámů nebo válcovaných nosníků pálenými cihlami válcovaných nosníků, výšky do 150 mm</t>
  </si>
  <si>
    <t>https://podminky.urs.cz/item/CS_URS_2021_02/413232211</t>
  </si>
  <si>
    <t>"2.NP překlady"4*2*3</t>
  </si>
  <si>
    <t>24</t>
  </si>
  <si>
    <t>413232221</t>
  </si>
  <si>
    <t>Zazdívka zhlaví válcovaných nosníků v přes 150 do 300 mm</t>
  </si>
  <si>
    <t>-1894604317</t>
  </si>
  <si>
    <t>Zazdívka zhlaví stropních trámů nebo válcovaných nosníků pálenými cihlami válcovaných nosníků, výšky přes 150 do 300 mm</t>
  </si>
  <si>
    <t>https://podminky.urs.cz/item/CS_URS_2021_02/413232221</t>
  </si>
  <si>
    <t>"nad 2.NP"11*2+2*2+9*2</t>
  </si>
  <si>
    <t>25</t>
  </si>
  <si>
    <t>413941125</t>
  </si>
  <si>
    <t>Osazování ocelových válcovaných nosníků stropů I, IE, U, UE nebo L č. 24 a výše nebo výšky přes 220 mm</t>
  </si>
  <si>
    <t>-735020933</t>
  </si>
  <si>
    <t>Osazování ocelových válcovaných nosníků ve stropech I nebo IE nebo U nebo UE nebo L č. 24 a výše nebo výšky přes 220 mm</t>
  </si>
  <si>
    <t>https://podminky.urs.cz/item/CS_URS_2021_02/413941125</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</si>
  <si>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</si>
  <si>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"nad 2. NP HEB 280"(34,80+22,30+11,20+70,80+15,80)*103,00*0,001</t>
  </si>
  <si>
    <t>"UPE 270 "7,90*35,20*0,001</t>
  </si>
  <si>
    <t>"IPE 270"(31,60+7,40+5,80+4,20+2,70)*36,10*0,001</t>
  </si>
  <si>
    <t>26</t>
  </si>
  <si>
    <t>13011028</t>
  </si>
  <si>
    <t>ocel profilová jakost S235JR (11 375) průřez UPE 270</t>
  </si>
  <si>
    <t>-1417666854</t>
  </si>
  <si>
    <t>https://podminky.urs.cz/item/CS_URS_2021_02/13011028</t>
  </si>
  <si>
    <t>278,08*0,001*1,08</t>
  </si>
  <si>
    <t>27</t>
  </si>
  <si>
    <t>13010758</t>
  </si>
  <si>
    <t>ocel profilová jakost S235JR (11 375) průřez IPE 270</t>
  </si>
  <si>
    <t>1841832153</t>
  </si>
  <si>
    <t>https://podminky.urs.cz/item/CS_URS_2021_02/13010758</t>
  </si>
  <si>
    <t>28</t>
  </si>
  <si>
    <t>13010988</t>
  </si>
  <si>
    <t>ocel profilová jakost S235JR (11 375) průřez HEB 280</t>
  </si>
  <si>
    <t>-941721725</t>
  </si>
  <si>
    <t>https://podminky.urs.cz/item/CS_URS_2021_02/13010988</t>
  </si>
  <si>
    <t>(3584,40+2296,90+1153,60+7292,40+1627,40)*0,001*1,08</t>
  </si>
  <si>
    <t>29</t>
  </si>
  <si>
    <t>417272111</t>
  </si>
  <si>
    <t>Obezdívka věnce pórobetonovou věncovkou v do 250 mm včetně polystyrenu tl 75 mm</t>
  </si>
  <si>
    <t>-1749306163</t>
  </si>
  <si>
    <t>Obezdívka ztužujícího věnce pórobetonovými věncovkami jednostranná včetně tepelné izolace z pěnového polystyrenu tl. 75 mm výška věnce 250 mm</t>
  </si>
  <si>
    <t>https://podminky.urs.cz/item/CS_URS_2021_02/417272111</t>
  </si>
  <si>
    <t xml:space="preserve">Poznámka k souboru cen:_x000D_
1. V cenách jsou započteny i náklady na celoplošné promaltování ložné i styčné spáry tenkovrstvou zdící maltou._x000D_
2. Množství jednotek se určuje v m délky obezdívky._x000D_
</t>
  </si>
  <si>
    <t>"nad 1.NP"(11,00+10,80)*2</t>
  </si>
  <si>
    <t>"nad 2.NP"17,83+17,98+0,50+11,60+6,00+11,62+1,81+9,20+19,50</t>
  </si>
  <si>
    <t>30</t>
  </si>
  <si>
    <t>417321414</t>
  </si>
  <si>
    <t>Ztužující pásy a věnce ze ŽB tř. C 20/25</t>
  </si>
  <si>
    <t>-1313908188</t>
  </si>
  <si>
    <t>Ztužující pásy a věnce z betonu železového (bez výztuže) tř. C 20/25</t>
  </si>
  <si>
    <t>https://podminky.urs.cz/item/CS_URS_2021_02/417321414</t>
  </si>
  <si>
    <t>"nad 1.NP"(11,00+10,80)*2*0,34*0,25</t>
  </si>
  <si>
    <t>"nad 2.NP"(17,83+17,98+0,50+11,60+6,00+11,62+1,81+9,20)*0,30*0,33+2,26</t>
  </si>
  <si>
    <t>31</t>
  </si>
  <si>
    <t>417361821</t>
  </si>
  <si>
    <t>Výztuž ztužujících pásů a věnců betonářskou ocelí 10 505</t>
  </si>
  <si>
    <t>-624411121</t>
  </si>
  <si>
    <t>Výztuž ztužujících pásů a věnců z betonářské oceli 10 505 (R) nebo BSt 500</t>
  </si>
  <si>
    <t>https://podminky.urs.cz/item/CS_URS_2021_02/417361821</t>
  </si>
  <si>
    <t>"nad 1.NP"824,06*0,001</t>
  </si>
  <si>
    <t>"nad 2.NP"3009,02*0,001</t>
  </si>
  <si>
    <t>32</t>
  </si>
  <si>
    <t>451572111</t>
  </si>
  <si>
    <t>Lože pod potrubí otevřený výkop z kameniva drobného těženého</t>
  </si>
  <si>
    <t>-1915109490</t>
  </si>
  <si>
    <t>Lože pod potrubí, stoky a drobné objekty v otevřeném výkopu z kameniva drobného těženého 0 až 4 mm</t>
  </si>
  <si>
    <t>https://podminky.urs.cz/item/CS_URS_2021_02/451572111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</si>
  <si>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</si>
  <si>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(2,50+4,00+1,00+2,00*2+1,50)*0,80*0,10</t>
  </si>
  <si>
    <t>Úpravy povrchů, podlahy a osazování výplní</t>
  </si>
  <si>
    <t>33</t>
  </si>
  <si>
    <t>611321121</t>
  </si>
  <si>
    <t>Vápenocementová omítka hladká jednovrstvá vnitřních stropů rovných nanášená ručně</t>
  </si>
  <si>
    <t>-1620367088</t>
  </si>
  <si>
    <t>Omítka vápenocementová vnitřních ploch nanášená ručně jednovrstvá, tloušťky do 10 mm hladká vodorovných konstrukcí stropů rovných</t>
  </si>
  <si>
    <t>https://podminky.urs.cz/item/CS_URS_2021_02/611321121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</si>
  <si>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</si>
  <si>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skladba P1</t>
  </si>
  <si>
    <t>34</t>
  </si>
  <si>
    <t>612315302</t>
  </si>
  <si>
    <t>Vápenná štuková omítka ostění nebo nadpraží</t>
  </si>
  <si>
    <t>87444025</t>
  </si>
  <si>
    <t>Vápenná omítka ostění nebo nadpraží štuková</t>
  </si>
  <si>
    <t>https://podminky.urs.cz/item/CS_URS_2021_02/612315302</t>
  </si>
  <si>
    <t xml:space="preserve">Poznámka k souboru cen:_x000D_
1. Ceny lze použít jen pro ocenění samostatně upravovaného ostění a nadpraží ( např. při dodatečné výměně oken nebo zárubní ) v šířce do 300 mm okolo upravovaného otvoru._x000D_
</t>
  </si>
  <si>
    <t>(1,10+2,10*2)*0,80+(1,30+2,10*2)*0,80+(1,54+2,45*2)*0,80</t>
  </si>
  <si>
    <t>3.NP</t>
  </si>
  <si>
    <t>(2,10+2,40*2)*0,80</t>
  </si>
  <si>
    <t>35</t>
  </si>
  <si>
    <t>612321141</t>
  </si>
  <si>
    <t>Vápenocementová omítka štuková dvouvrstvá vnitřních stěn nanášená ručně</t>
  </si>
  <si>
    <t>-1909902597</t>
  </si>
  <si>
    <t>Omítka vápenocementová vnitřních ploch nanášená ručně dvouvrstvá, tloušťky jádrové omítky do 10 mm a tloušťky štuku do 3 mm štuková svislých konstrukcí stěn</t>
  </si>
  <si>
    <t>https://podminky.urs.cz/item/CS_URS_2021_02/612321141</t>
  </si>
  <si>
    <t>"na stávající zdivo"10,99*3,00-(1,10*2,10+1,30*2,10+1,54*2,45)</t>
  </si>
  <si>
    <t>"na nové zdivo"(7,55+17,82+8,51+1,63+11,13+6,30)*3,00-(1,50*1,50*8+2,10*2,50)+1,50*3*0,25*8+(2,10+2,50*2)*0,20+38,20</t>
  </si>
  <si>
    <t>Mezisoučet</t>
  </si>
  <si>
    <t>1.NP po demontáži OK</t>
  </si>
  <si>
    <t>(11,43+9,91)*2*0,50</t>
  </si>
  <si>
    <t>36</t>
  </si>
  <si>
    <t>619991001</t>
  </si>
  <si>
    <t>Zakrytí podlah fólií přilepenou lepící páskou</t>
  </si>
  <si>
    <t>-1787393172</t>
  </si>
  <si>
    <t>Zakrytí vnitřních ploch před znečištěním včetně pozdějšího odkrytí podlah fólií přilepenou lepící páskou</t>
  </si>
  <si>
    <t>https://podminky.urs.cz/item/CS_URS_2021_02/619991001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</si>
  <si>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</si>
  <si>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1.NP</t>
  </si>
  <si>
    <t>10,53*9,91</t>
  </si>
  <si>
    <t>37</t>
  </si>
  <si>
    <t>619991011</t>
  </si>
  <si>
    <t>Obalení konstrukcí a prvků fólií přilepenou lepící páskou</t>
  </si>
  <si>
    <t>1315510349</t>
  </si>
  <si>
    <t>Zakrytí vnitřních ploch před znečištěním včetně pozdějšího odkrytí konstrukcí a prvků obalením fólií a přelepením páskou</t>
  </si>
  <si>
    <t>https://podminky.urs.cz/item/CS_URS_2021_02/619991011</t>
  </si>
  <si>
    <t>0,75*1,50+1,50*1,50*8+2,10*2,50+2,10*2,40</t>
  </si>
  <si>
    <t>38</t>
  </si>
  <si>
    <t>622142001</t>
  </si>
  <si>
    <t>Potažení vnějších stěn sklovláknitým pletivem vtlačeným do tenkovrstvé hmoty</t>
  </si>
  <si>
    <t>207033058</t>
  </si>
  <si>
    <t>Potažení vnějších ploch pletivem v ploše nebo pruzích, na plném podkladu sklovláknitým vtlačením do tmelu stěn</t>
  </si>
  <si>
    <t>https://podminky.urs.cz/item/CS_URS_2021_02/622142001</t>
  </si>
  <si>
    <t xml:space="preserve">Poznámka k souboru cen:_x000D_
1. V cenách -2001 jsou započteny i náklady na tmel._x000D_
</t>
  </si>
  <si>
    <t>(15,14+0,45+17,82+9,18+1,63+10,83+6,00)*4,00</t>
  </si>
  <si>
    <t>"špalety"(0,75+1,50*2)*0,15+1,50*3*0,15*8+(2,10+2,50*2)*0,15</t>
  </si>
  <si>
    <t>39</t>
  </si>
  <si>
    <t>622252002</t>
  </si>
  <si>
    <t>Montáž profilů kontaktního zateplení lepených</t>
  </si>
  <si>
    <t>-867176842</t>
  </si>
  <si>
    <t>Montáž profilů kontaktního zateplení ostatních stěnových, dilatačních apod. lepených do tmelu</t>
  </si>
  <si>
    <t>https://podminky.urs.cz/item/CS_URS_2021_02/622252002</t>
  </si>
  <si>
    <t xml:space="preserve">Poznámka k souboru cen:_x000D_
1. V cenách jsou započteny náklady na osazení lišt._x000D_
2. V cenách nejsou započteny náklady dodávku lišt; tyto se ocení ve specifikaci. Ztratné lze stanovit ve výši 5%._x000D_
</t>
  </si>
  <si>
    <t>"špalety vnitřní"0,75+1,50*2+1,50*3*8+2,10+2,50*2+2,10+2,40*2</t>
  </si>
  <si>
    <t>"špalety vnější"53,75</t>
  </si>
  <si>
    <t>"rohy fasády"4,00*5</t>
  </si>
  <si>
    <t>"APU lišty"53,75*2</t>
  </si>
  <si>
    <t>40</t>
  </si>
  <si>
    <t>63127416</t>
  </si>
  <si>
    <t>profil rohový PVC 23x23mm s výztužnou tkaninou š 100mm pro ETICS</t>
  </si>
  <si>
    <t>-119004925</t>
  </si>
  <si>
    <t>https://podminky.urs.cz/item/CS_URS_2021_02/63127416</t>
  </si>
  <si>
    <t>127,5*1,05 'Přepočtené koeficientem množství</t>
  </si>
  <si>
    <t>41</t>
  </si>
  <si>
    <t>59051476</t>
  </si>
  <si>
    <t>profil začišťovací PVC 9mm s výztužnou tkaninou pro ostění ETICS</t>
  </si>
  <si>
    <t>2055676388</t>
  </si>
  <si>
    <t>https://podminky.urs.cz/item/CS_URS_2021_02/59051476</t>
  </si>
  <si>
    <t>1,50*4+1,50*4*8+2+2,50*4+2,40*4</t>
  </si>
  <si>
    <t>75,6*1,05 'Přepočtené koeficientem množství</t>
  </si>
  <si>
    <t>42</t>
  </si>
  <si>
    <t>59051510</t>
  </si>
  <si>
    <t>profil začišťovací s okapnicí PVC s výztužnou tkaninou pro nadpraží ETICS</t>
  </si>
  <si>
    <t>1260768450</t>
  </si>
  <si>
    <t>https://podminky.urs.cz/item/CS_URS_2021_02/59051510</t>
  </si>
  <si>
    <t>0,75*2+1,50*2*8+2,10*2+2,10*2</t>
  </si>
  <si>
    <t>33,9*1,05 'Přepočtené koeficientem množství</t>
  </si>
  <si>
    <t>43</t>
  </si>
  <si>
    <t>622321141</t>
  </si>
  <si>
    <t>Vápenocementová omítka štuková dvouvrstvá vnějších stěn nanášená ručně</t>
  </si>
  <si>
    <t>-170997126</t>
  </si>
  <si>
    <t>Omítka vápenocementová vnějších ploch nanášená ručně dvouvrstvá, tloušťky jádrové omítky do 15 mm a tloušťky štuku do 3 mm štuková stěn</t>
  </si>
  <si>
    <t>https://podminky.urs.cz/item/CS_URS_2021_02/622321141</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</si>
  <si>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</si>
  <si>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(15,14+0,45+17,82+9,18+1,63+10,83+6,00)*4,00+45,00</t>
  </si>
  <si>
    <t>44</t>
  </si>
  <si>
    <t>629991011</t>
  </si>
  <si>
    <t>Zakrytí výplní otvorů a svislých ploch fólií přilepenou lepící páskou</t>
  </si>
  <si>
    <t>7287093</t>
  </si>
  <si>
    <t>Zakrytí vnějších ploch před znečištěním včetně pozdějšího odkrytí výplní otvorů a svislých ploch fólií přilepenou lepící páskou</t>
  </si>
  <si>
    <t>https://podminky.urs.cz/item/CS_URS_2021_02/629991011</t>
  </si>
  <si>
    <t xml:space="preserve">Poznámka k souboru cen:_x000D_
1. V ceně -1012 nejsou započteny náklady na dodávku a montáž začišťovací lišty; tyto se oceňují cenou 622 14-3004 této části katalogu a materiálem ve specifikaci._x000D_
</t>
  </si>
  <si>
    <t>45</t>
  </si>
  <si>
    <t>631311115</t>
  </si>
  <si>
    <t>Mazanina tl přes 50 do 80 mm z betonu prostého bez zvýšených nároků na prostředí tř. C 20/25</t>
  </si>
  <si>
    <t>-935927213</t>
  </si>
  <si>
    <t>Mazanina z betonu prostého bez zvýšených nároků na prostředí tl. přes 50 do 80 mm tř. C 20/25</t>
  </si>
  <si>
    <t>https://podminky.urs.cz/item/CS_URS_2021_02/631311115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</si>
  <si>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</si>
  <si>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podlaha P1</t>
  </si>
  <si>
    <t>skladba S1 přespádování plochy</t>
  </si>
  <si>
    <t>7,45*6,00*0,08</t>
  </si>
  <si>
    <t>46</t>
  </si>
  <si>
    <t>631311131</t>
  </si>
  <si>
    <t>Doplnění dosavadních mazanin betonem prostým plochy do 1 m2 tloušťky přes 80 mm</t>
  </si>
  <si>
    <t>-699131496</t>
  </si>
  <si>
    <t>Doplnění dosavadních mazanin prostým betonem s dodáním hmot, bez potěru, plochy jednotlivě do 1 m2 a tl. přes 80 mm</t>
  </si>
  <si>
    <t>https://podminky.urs.cz/item/CS_URS_2021_02/631311131</t>
  </si>
  <si>
    <t>(2,50+4,00+1,00+2,00*2+1,50)*0,80*0,20</t>
  </si>
  <si>
    <t>47</t>
  </si>
  <si>
    <t>631319171</t>
  </si>
  <si>
    <t>Příplatek k mazanině tl přes 50 do 80 mm za stržení povrchu spodní vrstvy před vložením výztuže</t>
  </si>
  <si>
    <t>-695060424</t>
  </si>
  <si>
    <t>Příplatek k cenám mazanin za stržení povrchu spodní vrstvy mazaniny latí před vložením výztuže nebo pletiva pro tl. obou vrstev mazaniny přes 50 do 80 mm</t>
  </si>
  <si>
    <t>https://podminky.urs.cz/item/CS_URS_2021_02/631319171</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</si>
  <si>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</si>
  <si>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48</t>
  </si>
  <si>
    <t>631362021</t>
  </si>
  <si>
    <t>Výztuž mazanin svařovanými sítěmi Kari</t>
  </si>
  <si>
    <t>-1845579439</t>
  </si>
  <si>
    <t>Výztuž mazanin ze svařovaných sítí z drátů typu KARI</t>
  </si>
  <si>
    <t>https://podminky.urs.cz/item/CS_URS_2021_02/631362021</t>
  </si>
  <si>
    <t xml:space="preserve">Poznámka k souboru cen:_x000D_
1. Betonová podezdívek příček se oceňuje položkou 278 36-1111 souboru cen 278 36-11.1 - Výztuž základu (podezdívky) betonového_x000D_
</t>
  </si>
  <si>
    <t>49</t>
  </si>
  <si>
    <t>632441111</t>
  </si>
  <si>
    <t>Potěr anhydritový samonivelační tl přes 10 do 20 mm ze suchých směsí</t>
  </si>
  <si>
    <t>491498795</t>
  </si>
  <si>
    <t>Potěr anhydritový samonivelační ze suchých směsí tlouštky přes 10 do 20 mm</t>
  </si>
  <si>
    <t>https://podminky.urs.cz/item/CS_URS_2021_02/632441111</t>
  </si>
  <si>
    <t xml:space="preserve">Poznámka k souboru cen:_x000D_
1. Ceny jsou určeny pro samonivelační anhydritový potěr na stropech jako podklad pod izolaci, pod podlahové konstrukce apod., na mazaninách jen jako podklad pod izolaci proti vodě._x000D_
</t>
  </si>
  <si>
    <t>Ostatní konstrukce a práce, bourání</t>
  </si>
  <si>
    <t>50</t>
  </si>
  <si>
    <t>941111121</t>
  </si>
  <si>
    <t>Montáž lešení řadového trubkového lehkého s podlahami zatížení do 200 kg/m2 š přes 0,9 do 1,2 m v do 10 m</t>
  </si>
  <si>
    <t>-424085428</t>
  </si>
  <si>
    <t>Montáž lešení řadového trubkového lehkého pracovního s podlahami s provozním zatížením tř. 3 do 200 kg/m2 šířky tř. W09 přes 0,9 do 1,2 m, výšky do 10 m</t>
  </si>
  <si>
    <t>https://podminky.urs.cz/item/CS_URS_2021_02/941111121</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</si>
  <si>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</si>
  <si>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fasádní lešení</t>
  </si>
  <si>
    <t>(15,14+0,45+10,37+17,82+9,18+1,63+10,73+6,00+1,20*2*7)*8,60+151,4</t>
  </si>
  <si>
    <t>51</t>
  </si>
  <si>
    <t>941111221</t>
  </si>
  <si>
    <t>Příplatek k lešení řadovému trubkovému lehkému s podlahami š 1,2 m v 10 m za první a ZKD den použití</t>
  </si>
  <si>
    <t>809381195</t>
  </si>
  <si>
    <t>Montáž lešení řadového trubkového lehkého pracovního s podlahami s provozním zatížením tř. 3 do 200 kg/m2 Příplatek za první a každý další den použití lešení k ceně -1121</t>
  </si>
  <si>
    <t>https://podminky.urs.cz/item/CS_URS_2021_02/941111221</t>
  </si>
  <si>
    <t>909,23*30</t>
  </si>
  <si>
    <t>52</t>
  </si>
  <si>
    <t>941111821</t>
  </si>
  <si>
    <t>Demontáž lešení řadového trubkového lehkého s podlahami zatížení do 200 kg/m2 š přes 0,9 do 1,2 m v do 10 m</t>
  </si>
  <si>
    <t>1761361084</t>
  </si>
  <si>
    <t>Demontáž lešení řadového trubkového lehkého pracovního s podlahami s provozním zatížením tř. 3 do 200 kg/m2 šířky tř. W09 přes 0,9 do 1,2 m, výšky do 10 m</t>
  </si>
  <si>
    <t>https://podminky.urs.cz/item/CS_URS_2021_02/941111821</t>
  </si>
  <si>
    <t xml:space="preserve">Poznámka k souboru cen:_x000D_
1. Demontáž lešení řadového trubkového lehkého výšky přes 25 m se oceňuje individuálně._x000D_
</t>
  </si>
  <si>
    <t>909,23</t>
  </si>
  <si>
    <t>53</t>
  </si>
  <si>
    <t>949101111</t>
  </si>
  <si>
    <t>Lešení pomocné pro objekty pozemních staveb s lešeňovou podlahou v do 1,9 m zatížení do 150 kg/m2</t>
  </si>
  <si>
    <t>247348592</t>
  </si>
  <si>
    <t>Lešení pomocné pracovní pro objekty pozemních staveb pro zatížení do 150 kg/m2, o výšce lešeňové podlahy do 1,9 m</t>
  </si>
  <si>
    <t>https://podminky.urs.cz/item/CS_URS_2021_02/949101111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</si>
  <si>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</si>
  <si>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"stáv. část"3,70*6,50+3,75*6,55+5,10*6,55+12,70*2,01+2,70*6,60+66,80</t>
  </si>
  <si>
    <t>"nová číst"3,00*2,98+3,14*2,98+2,20*1,00+2,20*1,20+2,20+1,20+2,20+2,38+2,38*5,60+4,28*7,55+4,28*5,40+4,28*5,40+8,71*2,00+2,20*6,20+3,81*7,27+5,20*2,60</t>
  </si>
  <si>
    <t>4,40*1,60+1,60*0,90/2+4,40*2,80/2</t>
  </si>
  <si>
    <t>54</t>
  </si>
  <si>
    <t>950100</t>
  </si>
  <si>
    <t>Demontáž kompletní ocelové konstrukce zastřešení bazénu</t>
  </si>
  <si>
    <t>Kč</t>
  </si>
  <si>
    <t>-2012623377</t>
  </si>
  <si>
    <t>55</t>
  </si>
  <si>
    <t>950200</t>
  </si>
  <si>
    <t>Montáž + demontáž těžkého zakrytí bazénu po dobu výstavby</t>
  </si>
  <si>
    <t>1779353473</t>
  </si>
  <si>
    <t>56</t>
  </si>
  <si>
    <t>950300</t>
  </si>
  <si>
    <t>Demontáž podhledů před demontáží střechy</t>
  </si>
  <si>
    <t>-970844152</t>
  </si>
  <si>
    <t>57</t>
  </si>
  <si>
    <t>953944116</t>
  </si>
  <si>
    <t>Vstřelování hřebů rozměru Ø 8x30 až 70 mm</t>
  </si>
  <si>
    <t>381596923</t>
  </si>
  <si>
    <t>Vstřelování hřebů černých nebo pozinkovaných pro různá připevnění nebo kotvení stavebních konstrukcí, předmětů apod. všech typů ( A,B,C,D ), rozměru Ø 8x30 až 70 mm</t>
  </si>
  <si>
    <t>https://podminky.urs.cz/item/CS_URS_2021_02/953944116</t>
  </si>
  <si>
    <t xml:space="preserve">Poznámka k souboru cen:_x000D_
1. Ceny jsou určeny pro samostatně oceňované vstřelování přímé nebo nepřímé (s dorazem)v prostoru vždy řádně větraném nebo volném, při dodržení bezpečnostních opatření._x000D_
2. V cenách jsou započteny i náklady na pomocníka podle bezpečnostních předpisů, pro označování bodů, různou výpomoc apod._x000D_
3. Jednotka kus značí jeden správně vstřelený hřeb. Zkušební nástřely, prostřely a ohnuté, vadné, zlomené, odražené a nepřevzaté hřeby jsou započteny podílem do ceny za správně vstřelený hřeb._x000D_
</t>
  </si>
  <si>
    <t>"2.NP nastřelení hřebů proti klopení"231*4</t>
  </si>
  <si>
    <t>58</t>
  </si>
  <si>
    <t>962031132</t>
  </si>
  <si>
    <t>Bourání příček z cihel pálených na MVC tl do 100 mm</t>
  </si>
  <si>
    <t>1748012022</t>
  </si>
  <si>
    <t>Bourání příček z cihel, tvárnic nebo příčkovek z cihel pálených, plných nebo dutých na maltu vápennou nebo vápenocementovou, tl. do 100 mm</t>
  </si>
  <si>
    <t>https://podminky.urs.cz/item/CS_URS_2021_02/962031132</t>
  </si>
  <si>
    <t>(15,60+2,01)*3,13</t>
  </si>
  <si>
    <t>59</t>
  </si>
  <si>
    <t>965081212</t>
  </si>
  <si>
    <t>Bourání podlah z dlaždic keramických nebo xylolitových tl do 10 mm plochy do 1 m2</t>
  </si>
  <si>
    <t>-1062522469</t>
  </si>
  <si>
    <t>Bourání podlah z dlaždic bez podkladního lože nebo mazaniny, s jakoukoliv výplní spár keramických nebo xylolitových tl. do 10 mm, plochy do 1 m2</t>
  </si>
  <si>
    <t>https://podminky.urs.cz/item/CS_URS_2021_02/965081212</t>
  </si>
  <si>
    <t xml:space="preserve">Poznámka k souboru cen:_x000D_
1. Odsekání soklíků se oceňuje cenami souboru cen 965 08._x000D_
</t>
  </si>
  <si>
    <t>2,50*0,80+4,00*0,80+1,00*0,80+2,00*0,80*2+1,50*0,80</t>
  </si>
  <si>
    <t>23,20*1,57</t>
  </si>
  <si>
    <t>60</t>
  </si>
  <si>
    <t>965081333</t>
  </si>
  <si>
    <t>Bourání podlah z dlaždic betonových, teracových nebo čedičových tl do 30 mm plochy přes 1 m2</t>
  </si>
  <si>
    <t>-1228643956</t>
  </si>
  <si>
    <t>Bourání podlah z dlaždic bez podkladního lože nebo mazaniny, s jakoukoliv výplní spár betonových, teracových nebo čedičových tl. do 30 mm, plochy přes 1 m2</t>
  </si>
  <si>
    <t>https://podminky.urs.cz/item/CS_URS_2021_02/965081333</t>
  </si>
  <si>
    <t>stávající terasa2.NP</t>
  </si>
  <si>
    <t>7,45*6,00</t>
  </si>
  <si>
    <t>61</t>
  </si>
  <si>
    <t>967031132</t>
  </si>
  <si>
    <t>Přisekání rovných ostění v cihelném zdivu na MV nebo MVC</t>
  </si>
  <si>
    <t>884524397</t>
  </si>
  <si>
    <t>Přisekání (špicování) plošné nebo rovných ostění zdiva z cihel pálených rovných ostění, bez odstupu, po hrubém vybourání otvorů, na maltu vápennou nebo vápenocementovou</t>
  </si>
  <si>
    <t>https://podminky.urs.cz/item/CS_URS_2021_02/967031132</t>
  </si>
  <si>
    <t>0,95*0,60*2*3</t>
  </si>
  <si>
    <t>0,90*0,60*2</t>
  </si>
  <si>
    <t>62</t>
  </si>
  <si>
    <t>968062376</t>
  </si>
  <si>
    <t>Vybourání dřevěných rámů oken zdvojených včetně křídel pl do 4 m2</t>
  </si>
  <si>
    <t>1911137396</t>
  </si>
  <si>
    <t>Vybourání dřevěných rámů oken s křídly, dveřních zárubní, vrat, stěn, ostění nebo obkladů rámů oken s křídly zdvojených, plochy do 4 m2</t>
  </si>
  <si>
    <t>https://podminky.urs.cz/item/CS_URS_2021_02/968062376</t>
  </si>
  <si>
    <t xml:space="preserve">Poznámka k souboru cen:_x000D_
1. V cenách -2244 až -2747 jsou započteny i náklady na vyvěšení křídel._x000D_
</t>
  </si>
  <si>
    <t>2,10*1,50*3</t>
  </si>
  <si>
    <t>63</t>
  </si>
  <si>
    <t>968072455</t>
  </si>
  <si>
    <t>Vybourání kovových dveřních zárubní pl do 2 m2</t>
  </si>
  <si>
    <t>-413295686</t>
  </si>
  <si>
    <t>Vybourání kovových rámů oken s křídly, dveřních zárubní, vrat, stěn, ostění nebo obkladů dveřních zárubní, plochy do 2 m2</t>
  </si>
  <si>
    <t>https://podminky.urs.cz/item/CS_URS_2021_02/968072455</t>
  </si>
  <si>
    <t xml:space="preserve">Poznámka k souboru cen:_x000D_
1. V cenách -2244 až -2559 jsou započteny i náklady na vyvěšení křídel._x000D_
2. Cenou -2641 se oceňuje i vybourání nosné ocelové konstrukce pro sádrokartonové příčky._x000D_
</t>
  </si>
  <si>
    <t>0,90*1,97*2</t>
  </si>
  <si>
    <t>64</t>
  </si>
  <si>
    <t>971033651</t>
  </si>
  <si>
    <t>Vybourání otvorů ve zdivu cihelném pl do 4 m2 na MVC nebo MV tl do 600 mm</t>
  </si>
  <si>
    <t>2068108531</t>
  </si>
  <si>
    <t>Vybourání otvorů ve zdivu základovém nebo nadzákladovém z cihel, tvárnic, příčkovek z cihel pálených na maltu vápennou nebo vápenocementovou plochy do 4 m2, tl. do 600 mm</t>
  </si>
  <si>
    <t>https://podminky.urs.cz/item/CS_URS_2021_02/971033651</t>
  </si>
  <si>
    <t>1,10*0,45*2,18+1,10*0,60*0,95+1,30*0,60*0,95+1,54*0,60*0,95</t>
  </si>
  <si>
    <t>2,10*0,60*0,90</t>
  </si>
  <si>
    <t>65</t>
  </si>
  <si>
    <t>974031664</t>
  </si>
  <si>
    <t>Vysekání rýh ve zdivu cihelném pro vtahování nosníků hl do 150 mm v do 150 mm</t>
  </si>
  <si>
    <t>1173620375</t>
  </si>
  <si>
    <t>Vysekání rýh ve zdivu cihelném na maltu vápennou nebo vápenocementovou pro vtahování nosníků do zdí, před vybouráním otvoru do hl. 150 mm, při v. nosníku do 150 mm</t>
  </si>
  <si>
    <t>https://podminky.urs.cz/item/CS_URS_2021_02/974031664</t>
  </si>
  <si>
    <t>2.NP pro překlady</t>
  </si>
  <si>
    <t>1,50*4*2+1,70*4+1,50</t>
  </si>
  <si>
    <t>66</t>
  </si>
  <si>
    <t>974042577</t>
  </si>
  <si>
    <t>Vysekání rýh v dlažbě betonové nebo jiné monolitické hl do 200 mm š do 300 mm</t>
  </si>
  <si>
    <t>-769508218</t>
  </si>
  <si>
    <t>Vysekání rýh v betonové nebo jiné monolitické dlažbě s betonovým podkladem do hl. 200 mm a šířky do 300 mm</t>
  </si>
  <si>
    <t>https://podminky.urs.cz/item/CS_URS_2021_02/974042577</t>
  </si>
  <si>
    <t>2,50+4,00+1,00+2,00*2+1,50</t>
  </si>
  <si>
    <t>67</t>
  </si>
  <si>
    <t>974042579</t>
  </si>
  <si>
    <t>Příplatek k vysekání rýh v dlažbě betonové nebo jiné monolitické hl do 200 mm ZKD 100 mm š rýhy</t>
  </si>
  <si>
    <t>-325234037</t>
  </si>
  <si>
    <t>Vysekání rýh v betonové nebo jiné monolitické dlažbě s betonovým podkladem do hl. 200 mm a šířky Příplatek k ceně -2577 za každých dalších 100 mm šířky, rýhy hl. do 200 mm</t>
  </si>
  <si>
    <t>https://podminky.urs.cz/item/CS_URS_2021_02/974042579</t>
  </si>
  <si>
    <t>13,00*5</t>
  </si>
  <si>
    <t>68</t>
  </si>
  <si>
    <t>977311114</t>
  </si>
  <si>
    <t>Řezání stávajících betonových mazanin nevyztužených hl do 200 mm</t>
  </si>
  <si>
    <t>1075062770</t>
  </si>
  <si>
    <t>Řezání stávajících betonových mazanin bez vyztužení hloubky přes 150 do 200 mm</t>
  </si>
  <si>
    <t>https://podminky.urs.cz/item/CS_URS_2021_02/977311114</t>
  </si>
  <si>
    <t>(2,50+4,00+1,00+2,00*2+1,50)*2+0,80*6</t>
  </si>
  <si>
    <t>997</t>
  </si>
  <si>
    <t>Přesun sutě</t>
  </si>
  <si>
    <t>69</t>
  </si>
  <si>
    <t>997002611</t>
  </si>
  <si>
    <t>Nakládání suti a vybouraných hmot</t>
  </si>
  <si>
    <t>405118292</t>
  </si>
  <si>
    <t>Nakládání suti a vybouraných hmot na dopravní prostředek pro vodorovné přemístění</t>
  </si>
  <si>
    <t>https://podminky.urs.cz/item/CS_URS_2021_02/997002611</t>
  </si>
  <si>
    <t xml:space="preserve">Poznámka k souboru cen:_x000D_
1. Cena platí i pro překládání při lomené dopravě._x000D_
2. Cenu nelze použít při dopravě po železnici, po vodě nebo ručně._x000D_
</t>
  </si>
  <si>
    <t>70</t>
  </si>
  <si>
    <t>997013153</t>
  </si>
  <si>
    <t>Vnitrostaveništní doprava suti a vybouraných hmot pro budovy v přes 9 do 12 m s omezením mechanizace</t>
  </si>
  <si>
    <t>1619084024</t>
  </si>
  <si>
    <t>Vnitrostaveništní doprava suti a vybouraných hmot vodorovně do 50 m svisle s omezením mechanizace pro budovy a haly výšky přes 9 do 12 m</t>
  </si>
  <si>
    <t>https://podminky.urs.cz/item/CS_URS_2021_02/997013153</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</si>
  <si>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</si>
  <si>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71</t>
  </si>
  <si>
    <t>997013501</t>
  </si>
  <si>
    <t>Odvoz suti a vybouraných hmot na skládku nebo meziskládku do 1 km se složením</t>
  </si>
  <si>
    <t>-1422929462</t>
  </si>
  <si>
    <t>Odvoz suti a vybouraných hmot na skládku nebo meziskládku se složením, na vzdálenost do 1 km</t>
  </si>
  <si>
    <t>https://podminky.urs.cz/item/CS_URS_2021_02/997013501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</si>
  <si>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</si>
  <si>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72</t>
  </si>
  <si>
    <t>997013509</t>
  </si>
  <si>
    <t>Příplatek k odvozu suti a vybouraných hmot na skládku ZKD 1 km přes 1 km</t>
  </si>
  <si>
    <t>1365572748</t>
  </si>
  <si>
    <t>Odvoz suti a vybouraných hmot na skládku nebo meziskládku se složením, na vzdálenost Příplatek k ceně za každý další i započatý 1 km přes 1 km</t>
  </si>
  <si>
    <t>https://podminky.urs.cz/item/CS_URS_2021_02/997013509</t>
  </si>
  <si>
    <t>31,65*21</t>
  </si>
  <si>
    <t>73</t>
  </si>
  <si>
    <t>997013631</t>
  </si>
  <si>
    <t>Poplatek za uložení na skládce (skládkovné) stavebního odpadu směsného kód odpadu 17 09 04</t>
  </si>
  <si>
    <t>598781513</t>
  </si>
  <si>
    <t>Poplatek za uložení stavebního odpadu na skládce (skládkovné) směsného stavebního a demoličního zatříděného do Katalogu odpadů pod kódem 17 09 04</t>
  </si>
  <si>
    <t>https://podminky.urs.cz/item/CS_URS_2021_02/997013631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</si>
  <si>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</si>
  <si>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</si>
  <si>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</si>
  <si>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74</t>
  </si>
  <si>
    <t>998017002</t>
  </si>
  <si>
    <t>Přesun hmot s omezením mechanizace pro budovy v přes 6 do 12 m</t>
  </si>
  <si>
    <t>-1577946717</t>
  </si>
  <si>
    <t>Přesun hmot pro budovy občanské výstavby, bydlení, výrobu a služby s omezením mechanizace vodorovná dopravní vzdálenost do 100 m pro budovy s jakoukoliv nosnou konstrukcí výšky přes 6 do 12 m</t>
  </si>
  <si>
    <t>https://podminky.urs.cz/item/CS_URS_2021_02/998017002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</si>
  <si>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</si>
  <si>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</si>
  <si>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 xml:space="preserve">Práce a dodávky PSV   </t>
  </si>
  <si>
    <t>999</t>
  </si>
  <si>
    <t xml:space="preserve">Ostatní   </t>
  </si>
  <si>
    <t>75</t>
  </si>
  <si>
    <t>R0001</t>
  </si>
  <si>
    <t>Montážní a těsnící materál</t>
  </si>
  <si>
    <t>kg</t>
  </si>
  <si>
    <t>-1251842925</t>
  </si>
  <si>
    <t>76</t>
  </si>
  <si>
    <t>R0002</t>
  </si>
  <si>
    <t>Doprava</t>
  </si>
  <si>
    <t>Kčl</t>
  </si>
  <si>
    <t>-1116881584</t>
  </si>
  <si>
    <t>712</t>
  </si>
  <si>
    <t>Povlakové krytiny</t>
  </si>
  <si>
    <t>77</t>
  </si>
  <si>
    <t>712331111</t>
  </si>
  <si>
    <t>Provedení povlakové krytiny střech do 10° podkladní vrstvy pásy na sucho samolepící</t>
  </si>
  <si>
    <t>-1518081990</t>
  </si>
  <si>
    <t>Provedení povlakové krytiny střech plochých do 10° pásy na sucho podkladní samolepící asfaltový pás</t>
  </si>
  <si>
    <t>https://podminky.urs.cz/item/CS_URS_2021_02/712331111</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</si>
  <si>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</si>
  <si>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"skladba S1"47,00</t>
  </si>
  <si>
    <t>"skladba S2"70,00</t>
  </si>
  <si>
    <t>"skladba S3"171,00</t>
  </si>
  <si>
    <t>78</t>
  </si>
  <si>
    <t>62866281</t>
  </si>
  <si>
    <t>pás asfaltový samolepicí modifikovaný SBS tl 3,0mm s vložkou ze skleněné tkaniny se spalitelnou fólií nebo jemnozrnným minerálním posypem nebo textilií na horním povrchu</t>
  </si>
  <si>
    <t>817380421</t>
  </si>
  <si>
    <t>https://podminky.urs.cz/item/CS_URS_2021_02/62866281</t>
  </si>
  <si>
    <t>288,00</t>
  </si>
  <si>
    <t>288*1,15 'Přepočtené koeficientem množství</t>
  </si>
  <si>
    <t>79</t>
  </si>
  <si>
    <t>712341559</t>
  </si>
  <si>
    <t>Provedení povlakové krytiny střech do 10° pásy NAIP přitavením v plné ploše</t>
  </si>
  <si>
    <t>576450051</t>
  </si>
  <si>
    <t>Provedení povlakové krytiny střech plochých do 10° pásy přitavením NAIP v plné ploše</t>
  </si>
  <si>
    <t>https://podminky.urs.cz/item/CS_URS_2021_02/712341559</t>
  </si>
  <si>
    <t xml:space="preserve">Poznámka k souboru cen:_x000D_
1. Povlakové krytiny střech jednotlivě do 10 m2 se oceňují skladebně cenou příslušné izolace a cenou 712 39-9097 Příplatek za plochu do 10 m2._x000D_
</t>
  </si>
  <si>
    <t>80</t>
  </si>
  <si>
    <t>62852011</t>
  </si>
  <si>
    <t>pás asfaltový samolepicí modifikovaný SBS tl 3,0mm s vložkou ze skleněné rohože se  spalitelnou fólií nebo jemnozrnným minerálním posypem nebo textilií na horním povrchu</t>
  </si>
  <si>
    <t>-594250188</t>
  </si>
  <si>
    <t>https://podminky.urs.cz/item/CS_URS_2021_02/62852011</t>
  </si>
  <si>
    <t>241,00</t>
  </si>
  <si>
    <t>241*1,15 'Přepočtené koeficientem množství</t>
  </si>
  <si>
    <t>81</t>
  </si>
  <si>
    <t>712361705</t>
  </si>
  <si>
    <t>Provedení povlakové krytiny střech do 10° fólií lepenou se svařovanými spoji</t>
  </si>
  <si>
    <t>-652188588</t>
  </si>
  <si>
    <t>Provedení povlakové krytiny střech plochých do 10° fólií lepená se svařovanými spoji</t>
  </si>
  <si>
    <t>https://podminky.urs.cz/item/CS_URS_2021_02/712361705</t>
  </si>
  <si>
    <t>82</t>
  </si>
  <si>
    <t>28322066</t>
  </si>
  <si>
    <t>fólie hydroizolační střešní mPVC mechanicky kotvená tl 1,2mm se zvýšenou odolností</t>
  </si>
  <si>
    <t>978552517</t>
  </si>
  <si>
    <t>https://podminky.urs.cz/item/CS_URS_2021_02/28322066</t>
  </si>
  <si>
    <t>288*1,02 'Přepočtené koeficientem množství</t>
  </si>
  <si>
    <t>83</t>
  </si>
  <si>
    <t>998712202</t>
  </si>
  <si>
    <t>Přesun hmot procentní pro krytiny povlakové v objektech v přes 6 do 12 m</t>
  </si>
  <si>
    <t>%</t>
  </si>
  <si>
    <t>-1609206970</t>
  </si>
  <si>
    <t>Přesun hmot pro povlakové krytiny stanovený procentní sazbou (%) z ceny vodorovná dopravní vzdálenost do 50 m v objektech výšky přes 6 do 12 m</t>
  </si>
  <si>
    <t>https://podminky.urs.cz/item/CS_URS_2021_02/998712202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</si>
  <si>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</si>
  <si>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</si>
  <si>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</si>
  <si>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84</t>
  </si>
  <si>
    <t>713121111</t>
  </si>
  <si>
    <t>Montáž izolace tepelné podlah volně kladenými rohožemi, pásy, dílci, deskami 1 vrstva</t>
  </si>
  <si>
    <t>1572373389</t>
  </si>
  <si>
    <t>Montáž tepelné izolace podlah rohožemi, pásy, deskami, dílci, bloky (izolační materiál ve specifikaci) kladenými volně jednovrstvá</t>
  </si>
  <si>
    <t>https://podminky.urs.cz/item/CS_URS_2021_02/713121111</t>
  </si>
  <si>
    <t xml:space="preserve">Poznámka k souboru cen:_x000D_
1. Množství tepelné izolace podlah okrajovými pásky k ceně -1211 se určuje v m projektované délky obložení (bez přesahů) na obvodu podlahy._x000D_
</t>
  </si>
  <si>
    <t>85</t>
  </si>
  <si>
    <t>28376554</t>
  </si>
  <si>
    <t>deska polystyrénová pro snížení kročejového hluku (max. zatížení 4 kN/m2) tl 40mm</t>
  </si>
  <si>
    <t>-753091960</t>
  </si>
  <si>
    <t>https://podminky.urs.cz/item/CS_URS_2021_02/28376554</t>
  </si>
  <si>
    <t>86</t>
  </si>
  <si>
    <t>713141151</t>
  </si>
  <si>
    <t>Montáž izolace tepelné střech plochých kladené volně 1 vrstva rohoží, pásů, dílců, desek</t>
  </si>
  <si>
    <t>1324773117</t>
  </si>
  <si>
    <t>Montáž tepelné izolace střech plochých rohožemi, pásy, deskami, dílci, bloky (izolační materiál ve specifikaci) kladenými volně jednovrstvá</t>
  </si>
  <si>
    <t>https://podminky.urs.cz/item/CS_URS_2021_02/713141151</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</si>
  <si>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</si>
  <si>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"skladba S1"47,00*2</t>
  </si>
  <si>
    <t>87</t>
  </si>
  <si>
    <t>28372200</t>
  </si>
  <si>
    <t>deska EPS 100 kašírovaná asfaltovým pásem V60 S35 tl 40mm</t>
  </si>
  <si>
    <t>-546744990</t>
  </si>
  <si>
    <t>https://podminky.urs.cz/item/CS_URS_2021_02/28372200</t>
  </si>
  <si>
    <t>47,00</t>
  </si>
  <si>
    <t>47*1,02 'Přepočtené koeficientem množství</t>
  </si>
  <si>
    <t>88</t>
  </si>
  <si>
    <t>28376535</t>
  </si>
  <si>
    <t>deska izolační PIR s oboustrannou kompozitní fólií s hliníkovou vložkou pro šikmé střechy 1200x2400x160mm</t>
  </si>
  <si>
    <t>2046002361</t>
  </si>
  <si>
    <t>https://podminky.urs.cz/item/CS_URS_2021_02/28376535</t>
  </si>
  <si>
    <t>89</t>
  </si>
  <si>
    <t>713141233</t>
  </si>
  <si>
    <t>Přikotvení tepelné izolace šrouby do betonu pro izolaci tl přes 100 do 140 mm</t>
  </si>
  <si>
    <t>-1823872314</t>
  </si>
  <si>
    <t>Montáž tepelné izolace střech plochých mechanické přikotvení šrouby včetně dodávky šroubů, bez položení tepelné izolace tl. izolace přes 100 do 140 mm do betonu</t>
  </si>
  <si>
    <t>https://podminky.urs.cz/item/CS_URS_2021_02/713141233</t>
  </si>
  <si>
    <t>90</t>
  </si>
  <si>
    <t>713141253</t>
  </si>
  <si>
    <t>Přikotvení tepelné izolace šrouby do betonu pro izolaci tl přes 200 do 240 mm</t>
  </si>
  <si>
    <t>-1783544501</t>
  </si>
  <si>
    <t>Montáž tepelné izolace střech plochých mechanické přikotvení šrouby včetně dodávky šroubů, bez položení tepelné izolace tl. izolace přes 200 do 240 mm do betonu</t>
  </si>
  <si>
    <t>https://podminky.urs.cz/item/CS_URS_2021_02/713141253</t>
  </si>
  <si>
    <t>91</t>
  </si>
  <si>
    <t>28376142</t>
  </si>
  <si>
    <t>klín izolační z pěnového polystyrenu EPS 150 spád do 5%</t>
  </si>
  <si>
    <t>314244763</t>
  </si>
  <si>
    <t>https://podminky.urs.cz/item/CS_URS_2021_02/28376142</t>
  </si>
  <si>
    <t>171,00*(0,20+0,28)/2*1,10</t>
  </si>
  <si>
    <t>70,00*(0,10+0,16)/2*1,10</t>
  </si>
  <si>
    <t>92</t>
  </si>
  <si>
    <t>713191132</t>
  </si>
  <si>
    <t>Montáž izolace tepelné podlah, stropů vrchem nebo střech překrytí separační fólií z PE</t>
  </si>
  <si>
    <t>-949755927</t>
  </si>
  <si>
    <t>Montáž tepelné izolace stavebních konstrukcí - doplňky a konstrukční součásti podlah, stropů vrchem nebo střech překrytím fólií separační z PE</t>
  </si>
  <si>
    <t>https://podminky.urs.cz/item/CS_URS_2021_02/713191132</t>
  </si>
  <si>
    <t>93</t>
  </si>
  <si>
    <t>28323053</t>
  </si>
  <si>
    <t>fólie PE (500 kg/m3) separační podlahová oddělující tepelnou izolaci tl 0,6mm</t>
  </si>
  <si>
    <t>1829215669</t>
  </si>
  <si>
    <t>https://podminky.urs.cz/item/CS_URS_2021_02/28323053</t>
  </si>
  <si>
    <t>94</t>
  </si>
  <si>
    <t>998713202</t>
  </si>
  <si>
    <t>Přesun hmot procentní pro izolace tepelné v objektech v přes 6 do 12 m</t>
  </si>
  <si>
    <t>1854421991</t>
  </si>
  <si>
    <t>Přesun hmot pro izolace tepelné stanovený procentní sazbou (%) z ceny vodorovná dopravní vzdálenost do 50 m v objektech výšky přes 6 do 12 m</t>
  </si>
  <si>
    <t>https://podminky.urs.cz/item/CS_URS_2021_02/998713202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</si>
  <si>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</si>
  <si>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713-1</t>
  </si>
  <si>
    <t>Izolace tepelné - topení</t>
  </si>
  <si>
    <t>95</t>
  </si>
  <si>
    <t>713463411</t>
  </si>
  <si>
    <t>Montáž izolace tepelné potrubí a ohybů návlekovými izolačními pouzdry</t>
  </si>
  <si>
    <t>-687810725</t>
  </si>
  <si>
    <t>Montáž izolace tepelné potrubí a ohybů tvarovkami nebo deskami potrubními pouzdry návlekovými izolačními hadicemi potrubí a ohybů</t>
  </si>
  <si>
    <t>https://podminky.urs.cz/item/CS_URS_2021_02/713463411</t>
  </si>
  <si>
    <t>96</t>
  </si>
  <si>
    <t>28377101</t>
  </si>
  <si>
    <t>pouzdro izolační potrubní z pěnového polyetylenu 18/9mm</t>
  </si>
  <si>
    <t>327125027</t>
  </si>
  <si>
    <t>https://podminky.urs.cz/item/CS_URS_2021_02/28377101</t>
  </si>
  <si>
    <t>97</t>
  </si>
  <si>
    <t>28377094</t>
  </si>
  <si>
    <t>pouzdro izolační potrubní z pěnového polyetylenu 15/9mm</t>
  </si>
  <si>
    <t>869748293</t>
  </si>
  <si>
    <t>https://podminky.urs.cz/item/CS_URS_2021_02/28377094</t>
  </si>
  <si>
    <t>721</t>
  </si>
  <si>
    <t>Zdravotechnika - vnitřní kanalizace</t>
  </si>
  <si>
    <t>98</t>
  </si>
  <si>
    <t>721110952</t>
  </si>
  <si>
    <t>Potrubí kameninové vsazení odbočky DN 125</t>
  </si>
  <si>
    <t>-1491027173</t>
  </si>
  <si>
    <t>Opravy odpadního potrubí kameninového vsazení odbočky do potrubí DN 125</t>
  </si>
  <si>
    <t>https://podminky.urs.cz/item/CS_URS_2021_02/721110952</t>
  </si>
  <si>
    <t>99</t>
  </si>
  <si>
    <t>721110953</t>
  </si>
  <si>
    <t>Potrubí kameninové vsazení odbočky DN 150</t>
  </si>
  <si>
    <t>155436378</t>
  </si>
  <si>
    <t>Opravy odpadního potrubí kameninového vsazení odbočky do potrubí DN 150</t>
  </si>
  <si>
    <t>https://podminky.urs.cz/item/CS_URS_2021_02/721110953</t>
  </si>
  <si>
    <t>721174025</t>
  </si>
  <si>
    <t>Potrubí kanalizační z PP odpadní DN 110</t>
  </si>
  <si>
    <t>-1156553301</t>
  </si>
  <si>
    <t>Potrubí z trub polypropylenových odpadní (svislé) DN 110</t>
  </si>
  <si>
    <t>https://podminky.urs.cz/item/CS_URS_2021_02/721174025</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</si>
  <si>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</si>
  <si>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101</t>
  </si>
  <si>
    <t>721174043</t>
  </si>
  <si>
    <t>Potrubí kanalizační z PP připojovací DN 50</t>
  </si>
  <si>
    <t>-1530091735</t>
  </si>
  <si>
    <t>Potrubí z trub polypropylenových připojovací DN 50</t>
  </si>
  <si>
    <t>https://podminky.urs.cz/item/CS_URS_2021_02/721174043</t>
  </si>
  <si>
    <t>102</t>
  </si>
  <si>
    <t>28615617</t>
  </si>
  <si>
    <t>koleno kanalizační PP úhel 87° DN 50 pro vysoké teploty</t>
  </si>
  <si>
    <t>-1182045962</t>
  </si>
  <si>
    <t>https://podminky.urs.cz/item/CS_URS_2021_02/28615617</t>
  </si>
  <si>
    <t>103</t>
  </si>
  <si>
    <t>28615618</t>
  </si>
  <si>
    <t>koleno kanalizační PP úhel 87° DN 75 pro vysoké teploty</t>
  </si>
  <si>
    <t>-502458392</t>
  </si>
  <si>
    <t>https://podminky.urs.cz/item/CS_URS_2021_02/28615618</t>
  </si>
  <si>
    <t>104</t>
  </si>
  <si>
    <t>28615681</t>
  </si>
  <si>
    <t>koleno kanalizační PP úhel 30° DN 110 pro vysoké teploty</t>
  </si>
  <si>
    <t>-548142189</t>
  </si>
  <si>
    <t>https://podminky.urs.cz/item/CS_URS_2021_02/28615681</t>
  </si>
  <si>
    <t>105</t>
  </si>
  <si>
    <t>28615612</t>
  </si>
  <si>
    <t>koleno kanalizační PP úhel 45° DN 110 pro vysoké teploty</t>
  </si>
  <si>
    <t>-772403237</t>
  </si>
  <si>
    <t>https://podminky.urs.cz/item/CS_URS_2021_02/28615612</t>
  </si>
  <si>
    <t>106</t>
  </si>
  <si>
    <t>28615619</t>
  </si>
  <si>
    <t>koleno kanalizační PP úhel 87° DN 110 pro vysoké teploty</t>
  </si>
  <si>
    <t>-1561877236</t>
  </si>
  <si>
    <t>https://podminky.urs.cz/item/CS_URS_2021_02/28615619</t>
  </si>
  <si>
    <t>107</t>
  </si>
  <si>
    <t>28615551</t>
  </si>
  <si>
    <t>odbočka HTEA úhel 45° DN 75/50</t>
  </si>
  <si>
    <t>-1401821952</t>
  </si>
  <si>
    <t>https://podminky.urs.cz/item/CS_URS_2021_02/28615551</t>
  </si>
  <si>
    <t>108</t>
  </si>
  <si>
    <t>28615624</t>
  </si>
  <si>
    <t>odbočka HTEA úhel 45° DN 75/75</t>
  </si>
  <si>
    <t>-2145689401</t>
  </si>
  <si>
    <t>https://podminky.urs.cz/item/CS_URS_2021_02/28615624</t>
  </si>
  <si>
    <t>109</t>
  </si>
  <si>
    <t>28615623</t>
  </si>
  <si>
    <t>odbočka HTEA úhel 45° DN 50/50</t>
  </si>
  <si>
    <t>-1832968952</t>
  </si>
  <si>
    <t>https://podminky.urs.cz/item/CS_URS_2021_02/28615623</t>
  </si>
  <si>
    <t>110</t>
  </si>
  <si>
    <t>28615552</t>
  </si>
  <si>
    <t>odbočka HTEA úhel 45° DN 110/50</t>
  </si>
  <si>
    <t>960082384</t>
  </si>
  <si>
    <t>https://podminky.urs.cz/item/CS_URS_2021_02/28615552</t>
  </si>
  <si>
    <t>111</t>
  </si>
  <si>
    <t>28615625</t>
  </si>
  <si>
    <t>odbočka HTEA úhel 45° DN 110/110</t>
  </si>
  <si>
    <t>1455682392</t>
  </si>
  <si>
    <t>https://podminky.urs.cz/item/CS_URS_2021_02/28615625</t>
  </si>
  <si>
    <t>112</t>
  </si>
  <si>
    <t>28614450</t>
  </si>
  <si>
    <t>redukce kanalizační PP třívrstvá vysoká zvuková izolace 75/50</t>
  </si>
  <si>
    <t>1572722614</t>
  </si>
  <si>
    <t>https://podminky.urs.cz/item/CS_URS_2021_02/28614450</t>
  </si>
  <si>
    <t>113</t>
  </si>
  <si>
    <t>28614706</t>
  </si>
  <si>
    <t>redukce kanalizační PP třívrstvá zvukově izolovaná 110/75</t>
  </si>
  <si>
    <t>-1517869586</t>
  </si>
  <si>
    <t>https://podminky.urs.cz/item/CS_URS_2021_02/28614706</t>
  </si>
  <si>
    <t>114</t>
  </si>
  <si>
    <t>28614691</t>
  </si>
  <si>
    <t>čistící kus kanalizační PP třívrstvý zvukově izolovaný DN 50</t>
  </si>
  <si>
    <t>-1944957296</t>
  </si>
  <si>
    <t>https://podminky.urs.cz/item/CS_URS_2021_02/28614691</t>
  </si>
  <si>
    <t>115</t>
  </si>
  <si>
    <t>28614692</t>
  </si>
  <si>
    <t>čistící kus kanalizační PP třívrstvý zvukově izolovaný DN 75</t>
  </si>
  <si>
    <t>-573645717</t>
  </si>
  <si>
    <t>https://podminky.urs.cz/item/CS_URS_2021_02/28614692</t>
  </si>
  <si>
    <t>116</t>
  </si>
  <si>
    <t>28614693</t>
  </si>
  <si>
    <t>čistící kus kanalizační PP třívrstvý zvukově izolovaný DN 110</t>
  </si>
  <si>
    <t>-2092161827</t>
  </si>
  <si>
    <t>https://podminky.urs.cz/item/CS_URS_2021_02/28614693</t>
  </si>
  <si>
    <t>117</t>
  </si>
  <si>
    <t>721174044</t>
  </si>
  <si>
    <t>Potrubí kanalizační z PP připojovací DN 75</t>
  </si>
  <si>
    <t>1988051091</t>
  </si>
  <si>
    <t>Potrubí z trub polypropylenových připojovací DN 75</t>
  </si>
  <si>
    <t>https://podminky.urs.cz/item/CS_URS_2021_02/721174044</t>
  </si>
  <si>
    <t>118</t>
  </si>
  <si>
    <t>721194105</t>
  </si>
  <si>
    <t>Vyvedení a upevnění odpadních výpustek DN 50</t>
  </si>
  <si>
    <t>162436982</t>
  </si>
  <si>
    <t>Vyměření přípojek na potrubí vyvedení a upevnění odpadních výpustek DN 50</t>
  </si>
  <si>
    <t>https://podminky.urs.cz/item/CS_URS_2021_02/721194105</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</si>
  <si>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</si>
  <si>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10+1+1</t>
  </si>
  <si>
    <t>119</t>
  </si>
  <si>
    <t>721194109</t>
  </si>
  <si>
    <t>Vyvedení a upevnění odpadních výpustek DN 110</t>
  </si>
  <si>
    <t>-942987728</t>
  </si>
  <si>
    <t>Vyměření přípojek na potrubí vyvedení a upevnění odpadních výpustek DN 110</t>
  </si>
  <si>
    <t>https://podminky.urs.cz/item/CS_URS_2021_02/721194109</t>
  </si>
  <si>
    <t>120</t>
  </si>
  <si>
    <t>721211403</t>
  </si>
  <si>
    <t>Vpusť podlahová s vodorovným odtokem DN 50/75 s kulovým kloubem</t>
  </si>
  <si>
    <t>1217355903</t>
  </si>
  <si>
    <t>Podlahové vpusti s vodorovným odtokem DN 50/75 s kulovým kloubem</t>
  </si>
  <si>
    <t>https://podminky.urs.cz/item/CS_URS_2021_02/721211403</t>
  </si>
  <si>
    <t>121</t>
  </si>
  <si>
    <t>721226512</t>
  </si>
  <si>
    <t>Zápachová uzávěrka podomítková pro pračku a myčku DN 50</t>
  </si>
  <si>
    <t>1175761193</t>
  </si>
  <si>
    <t>Zápachové uzávěrky podomítkové (Pe) s krycí deskou pro pračku a myčku DN 50</t>
  </si>
  <si>
    <t>https://podminky.urs.cz/item/CS_URS_2021_02/721226512</t>
  </si>
  <si>
    <t>122</t>
  </si>
  <si>
    <t>721273153</t>
  </si>
  <si>
    <t>Hlavice ventilační polypropylen PP DN 110</t>
  </si>
  <si>
    <t>-683241410</t>
  </si>
  <si>
    <t>Ventilační hlavice z polypropylenu (PP) DN 110</t>
  </si>
  <si>
    <t>https://podminky.urs.cz/item/CS_URS_2021_02/721273153</t>
  </si>
  <si>
    <t>123</t>
  </si>
  <si>
    <t>721274121</t>
  </si>
  <si>
    <t>Přivzdušňovací ventil vnitřní odpadních potrubí DN od 32 do 50</t>
  </si>
  <si>
    <t>1680036473</t>
  </si>
  <si>
    <t>Ventily přivzdušňovací odpadních potrubí vnitřní od DN 32 do DN 50</t>
  </si>
  <si>
    <t>https://podminky.urs.cz/item/CS_URS_2021_02/721274121</t>
  </si>
  <si>
    <t>124</t>
  </si>
  <si>
    <t>721274122</t>
  </si>
  <si>
    <t>Přivzdušňovací ventil vnitřní odpadních potrubí DN 70</t>
  </si>
  <si>
    <t>817587128</t>
  </si>
  <si>
    <t>Ventily přivzdušňovací odpadních potrubí vnitřní DN 70</t>
  </si>
  <si>
    <t>https://podminky.urs.cz/item/CS_URS_2021_02/721274122</t>
  </si>
  <si>
    <t>125</t>
  </si>
  <si>
    <t>721290111</t>
  </si>
  <si>
    <t>Zkouška těsnosti potrubí kanalizace vodou DN do 125</t>
  </si>
  <si>
    <t>98944143</t>
  </si>
  <si>
    <t>Zkouška těsnosti kanalizace v objektech vodou do DN 125</t>
  </si>
  <si>
    <t>https://podminky.urs.cz/item/CS_URS_2021_02/721290111</t>
  </si>
  <si>
    <t xml:space="preserve">Poznámka k souboru cen:_x000D_
1. V ceně -0123 není započteno dodání média; jeho dodávka se oceňuje ve specifikaci._x000D_
</t>
  </si>
  <si>
    <t>17+14+10</t>
  </si>
  <si>
    <t>126</t>
  </si>
  <si>
    <t>998721202</t>
  </si>
  <si>
    <t>Přesun hmot procentní pro vnitřní kanalizace v objektech v přes 6 do 12 m</t>
  </si>
  <si>
    <t>11942232</t>
  </si>
  <si>
    <t>Přesun hmot pro vnitřní kanalizace stanovený procentní sazbou (%) z ceny vodorovná dopravní vzdálenost do 50 m v objektech výšky přes 6 do 12 m</t>
  </si>
  <si>
    <t>https://podminky.urs.cz/item/CS_URS_2021_02/998721202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</si>
  <si>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</si>
  <si>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722</t>
  </si>
  <si>
    <t>Zdravotechnika - vnitřní vodovod</t>
  </si>
  <si>
    <t>127</t>
  </si>
  <si>
    <t>722130233</t>
  </si>
  <si>
    <t>Potrubí vodovodní ocelové závitové pozinkované svařované běžné DN 25</t>
  </si>
  <si>
    <t>-2013330649</t>
  </si>
  <si>
    <t>Potrubí z ocelových trubek pozinkovaných závitových svařovaných běžných DN 25</t>
  </si>
  <si>
    <t>https://podminky.urs.cz/item/CS_URS_2021_02/722130233</t>
  </si>
  <si>
    <t>128</t>
  </si>
  <si>
    <t>722174002</t>
  </si>
  <si>
    <t>Potrubí vodovodní plastové PPR svar polyfúze PN 16 D 20x2,8 mm</t>
  </si>
  <si>
    <t>-458062294</t>
  </si>
  <si>
    <t>Potrubí z plastových trubek z polypropylenu PPR svařovaných polyfúzně PN 16 (SDR 7,4) D 20 x 2,8</t>
  </si>
  <si>
    <t>https://podminky.urs.cz/item/CS_URS_2021_02/722174002</t>
  </si>
  <si>
    <t xml:space="preserve">Poznámka k souboru cen:_x000D_
1. V cenách -4001 až -4088 jsou započteny náklady na montáž a dodávku potrubí a tvarovek._x000D_
</t>
  </si>
  <si>
    <t>129</t>
  </si>
  <si>
    <t>722174003</t>
  </si>
  <si>
    <t>Potrubí vodovodní plastové PPR svar polyfúze PN 16 D 25x3,5 mm</t>
  </si>
  <si>
    <t>561429147</t>
  </si>
  <si>
    <t>Potrubí z plastových trubek z polypropylenu PPR svařovaných polyfúzně PN 16 (SDR 7,4) D 25 x 3,5</t>
  </si>
  <si>
    <t>https://podminky.urs.cz/item/CS_URS_2021_02/722174003</t>
  </si>
  <si>
    <t>130</t>
  </si>
  <si>
    <t>722174004</t>
  </si>
  <si>
    <t>Potrubí vodovodní plastové PPR svar polyfúze PN 16 D 32x4,4 mm</t>
  </si>
  <si>
    <t>-455432316</t>
  </si>
  <si>
    <t>Potrubí z plastových trubek z polypropylenu PPR svařovaných polyfúzně PN 16 (SDR 7,4) D 32 x 4,4</t>
  </si>
  <si>
    <t>https://podminky.urs.cz/item/CS_URS_2021_02/722174004</t>
  </si>
  <si>
    <t>131</t>
  </si>
  <si>
    <t>722174005</t>
  </si>
  <si>
    <t>Potrubí vodovodní plastové PPR svar polyfúze PN 16 D 40x5,5 mm</t>
  </si>
  <si>
    <t>-1955848133</t>
  </si>
  <si>
    <t>Potrubí z plastových trubek z polypropylenu PPR svařovaných polyfúzně PN 16 (SDR 7,4) D 40 x 5,5</t>
  </si>
  <si>
    <t>https://podminky.urs.cz/item/CS_URS_2021_02/722174005</t>
  </si>
  <si>
    <t>132</t>
  </si>
  <si>
    <t>722181231</t>
  </si>
  <si>
    <t>Ochrana vodovodního potrubí přilepenými termoizolačními trubicemi z PE tl přes 9 do 13 mm DN do 22 mm</t>
  </si>
  <si>
    <t>810258497</t>
  </si>
  <si>
    <t>Ochrana potrubí termoizolačními trubicemi z pěnového polyetylenu PE přilepenými v příčných a podélných spojích, tloušťky izolace přes 9 do 13 mm, vnitřního průměru izolace DN do 22 mm</t>
  </si>
  <si>
    <t>https://podminky.urs.cz/item/CS_URS_2021_02/722181231</t>
  </si>
  <si>
    <t xml:space="preserve">Poznámka k souboru cen:_x000D_
1. V cenách -1211 až -1256 jsou započteny i náklady na dodání tepelně izolačních trubic._x000D_
</t>
  </si>
  <si>
    <t>133</t>
  </si>
  <si>
    <t>722181232</t>
  </si>
  <si>
    <t>Ochrana vodovodního potrubí přilepenými termoizolačními trubicemi z PE tl přes 9 do 13 mm DN přes 22 do 45 mm</t>
  </si>
  <si>
    <t>-443678483</t>
  </si>
  <si>
    <t>Ochrana potrubí termoizolačními trubicemi z pěnového polyetylenu PE přilepenými v příčných a podélných spojích, tloušťky izolace přes 9 do 13 mm, vnitřního průměru izolace DN přes 22 do 45 mm</t>
  </si>
  <si>
    <t>https://podminky.urs.cz/item/CS_URS_2021_02/722181232</t>
  </si>
  <si>
    <t>27+14+32</t>
  </si>
  <si>
    <t>134</t>
  </si>
  <si>
    <t>722181251</t>
  </si>
  <si>
    <t>Ochrana vodovodního potrubí přilepenými termoizolačními trubicemi z PE tl přes 20 do 25 mm DN do 22 mm</t>
  </si>
  <si>
    <t>1013576321</t>
  </si>
  <si>
    <t>Ochrana potrubí termoizolačními trubicemi z pěnového polyetylenu PE přilepenými v příčných a podélných spojích, tloušťky izolace přes 20 do 25 mm, vnitřního průměru izolace DN do 22 mm</t>
  </si>
  <si>
    <t>https://podminky.urs.cz/item/CS_URS_2021_02/722181251</t>
  </si>
  <si>
    <t>135</t>
  </si>
  <si>
    <t>722181252</t>
  </si>
  <si>
    <t>Ochrana vodovodního potrubí přilepenými termoizolačními trubicemi z PE tl přes 20 do 25 mm DN přes 22 do 45 mm</t>
  </si>
  <si>
    <t>999824941</t>
  </si>
  <si>
    <t>Ochrana potrubí termoizolačními trubicemi z pěnového polyetylenu PE přilepenými v příčných a podélných spojích, tloušťky izolace přes 20 do 25 mm, vnitřního průměru izolace DN přes 22 do 45 mm</t>
  </si>
  <si>
    <t>https://podminky.urs.cz/item/CS_URS_2021_02/722181252</t>
  </si>
  <si>
    <t>25+21+22</t>
  </si>
  <si>
    <t>136</t>
  </si>
  <si>
    <t>722190401</t>
  </si>
  <si>
    <t>Vyvedení a upevnění výpustku DN do 25</t>
  </si>
  <si>
    <t>1790811183</t>
  </si>
  <si>
    <t>Zřízení přípojek na potrubí vyvedení a upevnění výpustek do DN 25</t>
  </si>
  <si>
    <t>https://podminky.urs.cz/item/CS_URS_2021_02/722190401</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</si>
  <si>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</si>
  <si>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20+2+2+2+2+1</t>
  </si>
  <si>
    <t>137</t>
  </si>
  <si>
    <t>722230101</t>
  </si>
  <si>
    <t>Ventil přímý G 1/2" se dvěma závity</t>
  </si>
  <si>
    <t>-66491239</t>
  </si>
  <si>
    <t>Armatury se dvěma závity ventily přímé G 1/2"</t>
  </si>
  <si>
    <t>https://podminky.urs.cz/item/CS_URS_2021_02/722230101</t>
  </si>
  <si>
    <t>138</t>
  </si>
  <si>
    <t>722230102</t>
  </si>
  <si>
    <t>Ventil přímý G 3/4" se dvěma závity</t>
  </si>
  <si>
    <t>712606374</t>
  </si>
  <si>
    <t>Armatury se dvěma závity ventily přímé G 3/4"</t>
  </si>
  <si>
    <t>https://podminky.urs.cz/item/CS_URS_2021_02/722230102</t>
  </si>
  <si>
    <t>139</t>
  </si>
  <si>
    <t>722230103</t>
  </si>
  <si>
    <t>Ventil přímý G 1" se dvěma závity</t>
  </si>
  <si>
    <t>1578641951</t>
  </si>
  <si>
    <t>Armatury se dvěma závity ventily přímé G 1"</t>
  </si>
  <si>
    <t>https://podminky.urs.cz/item/CS_URS_2021_02/722230103</t>
  </si>
  <si>
    <t>140</t>
  </si>
  <si>
    <t>722230104</t>
  </si>
  <si>
    <t>Ventil přímý G 5/4" se dvěma závity</t>
  </si>
  <si>
    <t>-659477601</t>
  </si>
  <si>
    <t>Armatury se dvěma závity ventily přímé G 5/4"</t>
  </si>
  <si>
    <t>https://podminky.urs.cz/item/CS_URS_2021_02/722230104</t>
  </si>
  <si>
    <t>141</t>
  </si>
  <si>
    <t>722250133</t>
  </si>
  <si>
    <t>Hydrantový systém s tvarově stálou hadicí D 25 x 30 m celoplechový</t>
  </si>
  <si>
    <t>soubor</t>
  </si>
  <si>
    <t>-1490770779</t>
  </si>
  <si>
    <t>Požární příslušenství a armatury hydrantový systém s tvarově stálou hadicí celoplechový D 25 x 30 m</t>
  </si>
  <si>
    <t>https://podminky.urs.cz/item/CS_URS_2021_02/722250133</t>
  </si>
  <si>
    <t>142</t>
  </si>
  <si>
    <t>722290226</t>
  </si>
  <si>
    <t>Zkouška těsnosti vodovodního potrubí závitového DN do 50</t>
  </si>
  <si>
    <t>591063013</t>
  </si>
  <si>
    <t>Zkoušky, proplach a desinfekce vodovodního potrubí zkoušky těsnosti vodovodního potrubí závitového do DN 50</t>
  </si>
  <si>
    <t>https://podminky.urs.cz/item/CS_URS_2021_02/722290226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</si>
  <si>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</si>
  <si>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25+135+52+34+53</t>
  </si>
  <si>
    <t>143</t>
  </si>
  <si>
    <t>722290234</t>
  </si>
  <si>
    <t>Proplach a dezinfekce vodovodního potrubí DN do 80</t>
  </si>
  <si>
    <t>-80424394</t>
  </si>
  <si>
    <t>Zkoušky, proplach a desinfekce vodovodního potrubí proplach a desinfekce vodovodního potrubí do DN 80</t>
  </si>
  <si>
    <t>https://podminky.urs.cz/item/CS_URS_2021_02/722290234</t>
  </si>
  <si>
    <t>299</t>
  </si>
  <si>
    <t>144</t>
  </si>
  <si>
    <t>998722202</t>
  </si>
  <si>
    <t>Přesun hmot procentní pro vnitřní vodovod v objektech v přes 6 do 12 m</t>
  </si>
  <si>
    <t>1422514542</t>
  </si>
  <si>
    <t>Přesun hmot pro vnitřní vodovod stanovený procentní sazbou (%) z ceny vodorovná dopravní vzdálenost do 50 m v objektech výšky přes 6 do 12 m</t>
  </si>
  <si>
    <t>https://podminky.urs.cz/item/CS_URS_2021_02/998722202</t>
  </si>
  <si>
    <t>725</t>
  </si>
  <si>
    <t>Zdravotechnika - zařizovací předměty</t>
  </si>
  <si>
    <t>145</t>
  </si>
  <si>
    <t>725100</t>
  </si>
  <si>
    <t>Dodávka a připojení automatická oračka</t>
  </si>
  <si>
    <t>ks</t>
  </si>
  <si>
    <t>-1586082767</t>
  </si>
  <si>
    <t>146</t>
  </si>
  <si>
    <t>725112022</t>
  </si>
  <si>
    <t>Klozet keramický závěsný na nosné stěny s hlubokým splachováním odpad vodorovný</t>
  </si>
  <si>
    <t>829541413</t>
  </si>
  <si>
    <t>Zařízení záchodů klozety keramické závěsné na nosné stěny s hlubokým splachováním odpad vodorovný</t>
  </si>
  <si>
    <t>https://podminky.urs.cz/item/CS_URS_2021_02/725112022</t>
  </si>
  <si>
    <t xml:space="preserve">Poznámka k souboru cen:_x000D_
1. V cenách -1351, -1361 není započten napájecí zdroj._x000D_
2. V cenách jsou započtená klozetová sedátka._x000D_
</t>
  </si>
  <si>
    <t>147</t>
  </si>
  <si>
    <t>725210821</t>
  </si>
  <si>
    <t>Demontáž umyvadel bez výtokových armatur</t>
  </si>
  <si>
    <t>-1926868188</t>
  </si>
  <si>
    <t>Demontáž umyvadel bez výtokových armatur umyvadel</t>
  </si>
  <si>
    <t>https://podminky.urs.cz/item/CS_URS_2021_02/725210821</t>
  </si>
  <si>
    <t>148</t>
  </si>
  <si>
    <t>725211602</t>
  </si>
  <si>
    <t>Umyvadlo keramické bílé šířky 550 mm bez krytu na sifon připevněné na stěnu šrouby</t>
  </si>
  <si>
    <t>1052257771</t>
  </si>
  <si>
    <t>Umyvadla keramická bílá bez výtokových armatur připevněná na stěnu šrouby bez sloupu nebo krytu na sifon, šířka umyvadla 550 mm</t>
  </si>
  <si>
    <t>https://podminky.urs.cz/item/CS_URS_2021_02/725211602</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</si>
  <si>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</si>
  <si>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149</t>
  </si>
  <si>
    <t>725291706.R</t>
  </si>
  <si>
    <t>Doplňky zařízení koupelen a záchodů  smaltované madla rovná,svislá  délky 700mm</t>
  </si>
  <si>
    <t>-473541395</t>
  </si>
  <si>
    <t>Doplňky zařízení koupelen a záchodů smaltované madla rovná,svislá délky 700mm</t>
  </si>
  <si>
    <t>150</t>
  </si>
  <si>
    <t>725291712.R</t>
  </si>
  <si>
    <t>Doplňky zařízení koupelen a záchodů  smaltované madla nástěnná úhlové 600x700</t>
  </si>
  <si>
    <t>-839899765</t>
  </si>
  <si>
    <t>Doplňky zařízení koupelen a záchodů smaltované madla nástěnná úhlové 600x700</t>
  </si>
  <si>
    <t>151</t>
  </si>
  <si>
    <t>725291722</t>
  </si>
  <si>
    <t>Doplňky zařízení koupelen a záchodů smaltované madlo krakorcové sklopné dl 834 mm</t>
  </si>
  <si>
    <t>950864511</t>
  </si>
  <si>
    <t>Doplňky zařízení koupelen a záchodů smaltované madla krakorcová sklopná, délky 834 mm</t>
  </si>
  <si>
    <t>https://podminky.urs.cz/item/CS_URS_2021_02/725291722</t>
  </si>
  <si>
    <t>152</t>
  </si>
  <si>
    <t>725311125</t>
  </si>
  <si>
    <t>Dřez jednoduchý nerezový se zápachovou uzávěrkou rohový se dvěma odkapními plochami 952x502 mm</t>
  </si>
  <si>
    <t>-679185619</t>
  </si>
  <si>
    <t>Dřezy bez výtokových armatur jednoduché se zápachovou uzávěrkou nerezové rohové a vestavné se dvěma odkapními plochami 952x502 mm</t>
  </si>
  <si>
    <t>https://podminky.urs.cz/item/CS_URS_2021_02/725311125</t>
  </si>
  <si>
    <t xml:space="preserve">Poznámka k souboru cen:_x000D_
1. V ceně -1131 není započtena úhelníková příchytka._x000D_
2. V cenách -1141, není započten napájecí zdroj._x000D_
</t>
  </si>
  <si>
    <t>153</t>
  </si>
  <si>
    <t>725331111</t>
  </si>
  <si>
    <t>Výlevka bez výtokových armatur keramická se sklopnou plastovou mřížkou 500 mm</t>
  </si>
  <si>
    <t>281519586</t>
  </si>
  <si>
    <t>Výlevky bez výtokových armatur a splachovací nádrže keramické se sklopnou plastovou mřížkou 425 mm</t>
  </si>
  <si>
    <t>https://podminky.urs.cz/item/CS_URS_2021_02/725331111</t>
  </si>
  <si>
    <t>154</t>
  </si>
  <si>
    <t>725813111</t>
  </si>
  <si>
    <t>Ventil rohový bez připojovací trubičky nebo flexi hadičky G 1/2"</t>
  </si>
  <si>
    <t>-477198645</t>
  </si>
  <si>
    <t>Ventily rohové bez připojovací trubičky nebo flexi hadičky G 1/2"</t>
  </si>
  <si>
    <t>https://podminky.urs.cz/item/CS_URS_2021_02/725813111</t>
  </si>
  <si>
    <t>2+20+1+2</t>
  </si>
  <si>
    <t>155</t>
  </si>
  <si>
    <t>725813112</t>
  </si>
  <si>
    <t>Ventil rohový pračkový G 3/4"</t>
  </si>
  <si>
    <t>1911270360</t>
  </si>
  <si>
    <t>Ventily rohové bez připojovací trubičky nebo flexi hadičky pračkové G 3/4"</t>
  </si>
  <si>
    <t>https://podminky.urs.cz/item/CS_URS_2021_02/725813112</t>
  </si>
  <si>
    <t>156</t>
  </si>
  <si>
    <t>725821312</t>
  </si>
  <si>
    <t>Baterie dřezová nástěnná páková s otáčivým kulatým ústím a délkou ramínka 210 mm</t>
  </si>
  <si>
    <t>-397442634</t>
  </si>
  <si>
    <t>Baterie dřezové nástěnné pákové s otáčivým kulatým ústím a délkou ramínka 300 mm</t>
  </si>
  <si>
    <t>https://podminky.urs.cz/item/CS_URS_2021_02/725821312</t>
  </si>
  <si>
    <t xml:space="preserve">Poznámka k souboru cen:_x000D_
1. V ceně -1422 není započten napájecí zdroj._x000D_
</t>
  </si>
  <si>
    <t>157</t>
  </si>
  <si>
    <t>725821325</t>
  </si>
  <si>
    <t>Baterie dřezová stojánková páková s otáčivým kulatým ústím a délkou ramínka 220 mm</t>
  </si>
  <si>
    <t>1941181134</t>
  </si>
  <si>
    <t>Baterie dřezové stojánkové pákové s otáčivým ústím a délkou ramínka 220 mm</t>
  </si>
  <si>
    <t>https://podminky.urs.cz/item/CS_URS_2021_02/725821325</t>
  </si>
  <si>
    <t>158</t>
  </si>
  <si>
    <t>725822631</t>
  </si>
  <si>
    <t>Baterie umyvadlová stojánková klasická s otáčivým kulatým ústím a délkou ramínka 150 mm</t>
  </si>
  <si>
    <t>959310533</t>
  </si>
  <si>
    <t>Baterie umyvadlové stojánkové klasické bez výpusti s otáčivým ústím 150 mm</t>
  </si>
  <si>
    <t>https://podminky.urs.cz/item/CS_URS_2021_02/725822631</t>
  </si>
  <si>
    <t xml:space="preserve">Poznámka k souboru cen:_x000D_
1. V cenách –2654, 56, -9101-9202 není započten napájecí zdroj._x000D_
</t>
  </si>
  <si>
    <t>159</t>
  </si>
  <si>
    <t>725831312</t>
  </si>
  <si>
    <t>Baterie vanová nástěnná páková s příslušenstvím a pevným držákem</t>
  </si>
  <si>
    <t>815887260</t>
  </si>
  <si>
    <t>Baterie vanové nástěnné pákové s příslušenstvím a pevným držákem</t>
  </si>
  <si>
    <t>https://podminky.urs.cz/item/CS_URS_2021_02/725831312</t>
  </si>
  <si>
    <t>160</t>
  </si>
  <si>
    <t>998725202</t>
  </si>
  <si>
    <t>Přesun hmot procentní pro zařizovací předměty v objektech v přes 6 do 12 m</t>
  </si>
  <si>
    <t>-834270487</t>
  </si>
  <si>
    <t>Přesun hmot pro zařizovací předměty stanovený procentní sazbou (%) z ceny vodorovná dopravní vzdálenost do 50 m v objektech výšky přes 6 do 12 m</t>
  </si>
  <si>
    <t>https://podminky.urs.cz/item/CS_URS_2021_02/998725202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</si>
  <si>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</si>
  <si>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726</t>
  </si>
  <si>
    <t>Zdravotechnika - předstěnové instalace</t>
  </si>
  <si>
    <t>161</t>
  </si>
  <si>
    <t>726111031</t>
  </si>
  <si>
    <t>Instalační předstěna - klozet s ovládáním zepředu v 1080 mm závěsný do masivní zděné kce</t>
  </si>
  <si>
    <t>-1551682900</t>
  </si>
  <si>
    <t>Předstěnové instalační systémy pro zazdění do masivních zděných konstrukcí pro závěsné klozety ovládání zepředu, stavební výška 1080 mm</t>
  </si>
  <si>
    <t>https://podminky.urs.cz/item/CS_URS_2021_02/726111031</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</si>
  <si>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</si>
  <si>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162</t>
  </si>
  <si>
    <t>998726212</t>
  </si>
  <si>
    <t>Přesun hmot procentní pro instalační prefabrikáty v objektech v přes 6 do 12 m</t>
  </si>
  <si>
    <t>2000154332</t>
  </si>
  <si>
    <t>Přesun hmot pro instalační prefabrikáty stanovený procentní sazbou (%) z ceny vodorovná dopravní vzdálenost do 50 m v objektech výšky přes 6 do 12 m</t>
  </si>
  <si>
    <t>https://podminky.urs.cz/item/CS_URS_2021_02/998726212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</si>
  <si>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</si>
  <si>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733</t>
  </si>
  <si>
    <t xml:space="preserve">Ústřední vytápění - rozvodné potrubí   </t>
  </si>
  <si>
    <t>163</t>
  </si>
  <si>
    <t>733223102</t>
  </si>
  <si>
    <t>Potrubí měděné tvrdé spojované měkkým pájením D 15x1 mm</t>
  </si>
  <si>
    <t>-582391666</t>
  </si>
  <si>
    <t>Potrubí z trubek měděných tvrdých spojovaných měkkým pájením Ø 15/1</t>
  </si>
  <si>
    <t>https://podminky.urs.cz/item/CS_URS_2021_02/733223102</t>
  </si>
  <si>
    <t>164</t>
  </si>
  <si>
    <t>733223103</t>
  </si>
  <si>
    <t>Potrubí měděné tvrdé spojované měkkým pájením D 18x1 mm</t>
  </si>
  <si>
    <t>464353043</t>
  </si>
  <si>
    <t>Potrubí z trubek měděných tvrdých spojovaných měkkým pájením Ø 18/1</t>
  </si>
  <si>
    <t>https://podminky.urs.cz/item/CS_URS_2021_02/733223103</t>
  </si>
  <si>
    <t>165</t>
  </si>
  <si>
    <t>733291101</t>
  </si>
  <si>
    <t>Zkouška těsnosti potrubí měděné D do 35x1,5</t>
  </si>
  <si>
    <t>-1623082064</t>
  </si>
  <si>
    <t>Zkoušky těsnosti potrubí z trubek měděných Ø do 35/1,5</t>
  </si>
  <si>
    <t>https://podminky.urs.cz/item/CS_URS_2021_02/733291101</t>
  </si>
  <si>
    <t>166</t>
  </si>
  <si>
    <t>998733101</t>
  </si>
  <si>
    <t>Přesun hmot tonážní pro rozvody potrubí v objektech v do 6 m</t>
  </si>
  <si>
    <t>1048788933</t>
  </si>
  <si>
    <t>Přesun hmot pro rozvody potrubí stanovený z hmotnosti přesunovaného materiálu vodorovná dopravní vzdálenost do 50 m v objektech výšky do 6 m</t>
  </si>
  <si>
    <t>https://podminky.urs.cz/item/CS_URS_2021_02/998733101</t>
  </si>
  <si>
    <t>734</t>
  </si>
  <si>
    <t xml:space="preserve">Ústřední vytápění - armatury   </t>
  </si>
  <si>
    <t>167</t>
  </si>
  <si>
    <t>734221682</t>
  </si>
  <si>
    <t>Termostatická hlavice kapalinová PN 10 do 110°C otopných těles VK</t>
  </si>
  <si>
    <t>1241699192</t>
  </si>
  <si>
    <t>Ventily regulační závitové hlavice termostatické, pro ovládání ventilů PN 10 do 110°C kapalinové otopných těles VK</t>
  </si>
  <si>
    <t>https://podminky.urs.cz/item/CS_URS_2021_02/734221682</t>
  </si>
  <si>
    <t>168</t>
  </si>
  <si>
    <t>734261402</t>
  </si>
  <si>
    <t>Armatura připojovací rohová G 1/2x18 PN 10 do 110°C radiátorů typu VK</t>
  </si>
  <si>
    <t>1322052217</t>
  </si>
  <si>
    <t>Šroubení připojovací armatury radiátorů VK PN 10 do 110°C, regulační uzavíratelné rohové G 1/2 x 18</t>
  </si>
  <si>
    <t>https://podminky.urs.cz/item/CS_URS_2021_02/734261402</t>
  </si>
  <si>
    <t>169</t>
  </si>
  <si>
    <t>998734101</t>
  </si>
  <si>
    <t>Přesun hmot tonážní pro armatury v objektech v do 6 m</t>
  </si>
  <si>
    <t>-1743791949</t>
  </si>
  <si>
    <t>Přesun hmot pro armatury stanovený z hmotnosti přesunovaného materiálu vodorovná dopravní vzdálenost do 50 m v objektech výšky do 6 m</t>
  </si>
  <si>
    <t>https://podminky.urs.cz/item/CS_URS_2021_02/998734101</t>
  </si>
  <si>
    <t>735</t>
  </si>
  <si>
    <t xml:space="preserve">Ústřední vytápění - otopná tělesa   </t>
  </si>
  <si>
    <t>170</t>
  </si>
  <si>
    <t>735110911</t>
  </si>
  <si>
    <t>Přetěsnění růžice radiátorové otopných těles litinových článkových</t>
  </si>
  <si>
    <t>-1512284450</t>
  </si>
  <si>
    <t>Opravy otopných těles článkových litinových přetěsnění radiátorové růžice</t>
  </si>
  <si>
    <t>https://podminky.urs.cz/item/CS_URS_2021_02/735110911</t>
  </si>
  <si>
    <t>171</t>
  </si>
  <si>
    <t>735110912</t>
  </si>
  <si>
    <t>Rozpojení tělesa otopného teplovodního</t>
  </si>
  <si>
    <t>1487904773</t>
  </si>
  <si>
    <t>Opravy otopných těles článkových litinových rozpojení otopného tělesa teplovodního</t>
  </si>
  <si>
    <t>https://podminky.urs.cz/item/CS_URS_2021_02/735110912</t>
  </si>
  <si>
    <t>172</t>
  </si>
  <si>
    <t>735111810</t>
  </si>
  <si>
    <t>Demontáž otopného tělesa litinového článkového</t>
  </si>
  <si>
    <t>-485486555</t>
  </si>
  <si>
    <t>Demontáž otopných těles litinových článkových</t>
  </si>
  <si>
    <t>https://podminky.urs.cz/item/CS_URS_2021_02/735111810</t>
  </si>
  <si>
    <t>173</t>
  </si>
  <si>
    <t>735152474.KRD</t>
  </si>
  <si>
    <t>Otopné těleso panelové VK dvoudeskové 1 přídavná přestupní plocha  výška/délka 600/700 mm výkon 902 W</t>
  </si>
  <si>
    <t>2062012982</t>
  </si>
  <si>
    <t>Otopné těleso panelové VK dvoudeskové 1 přídavná přestupní plocha výška/délka 600/700 mm výkon 902 W</t>
  </si>
  <si>
    <t>174</t>
  </si>
  <si>
    <t>735152577.KRD</t>
  </si>
  <si>
    <t>Otopné těleso panelové VK dvoudeskové 2 přídavné přestupní plochy  výška/délka 600/1000 mm výkon 1679 W</t>
  </si>
  <si>
    <t>-562810570</t>
  </si>
  <si>
    <t>Otopné těleso panelové VK dvoudeskové 2 přídavné přestupní plochy výška/délka 600/1000 mm výkon 1679 W</t>
  </si>
  <si>
    <t>175</t>
  </si>
  <si>
    <t>735152579.KRD</t>
  </si>
  <si>
    <t>Otopné těleso panelové VK dvoudeskové 2 přídavné přestupní plochy  výška/délka 600/1200 mm výkon 2015 W</t>
  </si>
  <si>
    <t>334014527</t>
  </si>
  <si>
    <t>Otopné těleso panelové VK dvoudeskové 2 přídavné přestupní plochy výška/délka 600/1200 mm výkon 2015 W</t>
  </si>
  <si>
    <t>176</t>
  </si>
  <si>
    <t>735152580.KRD</t>
  </si>
  <si>
    <t>Otopné těleso panelové VK dvoudeskové 2 přídavné přestupní plochy výška/délka 600/1400 mm výkon 2351 W</t>
  </si>
  <si>
    <t>-822919766</t>
  </si>
  <si>
    <t>177</t>
  </si>
  <si>
    <t>735152677.KRD</t>
  </si>
  <si>
    <t>Otopné těleso panelové VK třídeskové 3 přídavné přestupní plochy  výška/délka 600/1000 mm výkon 2406 W</t>
  </si>
  <si>
    <t>-1674839639</t>
  </si>
  <si>
    <t>Otopné těleso panelové VK třídeskové 3 přídavné přestupní plochy výška/délka 600/1000 mm výkon 2406 W</t>
  </si>
  <si>
    <t>178</t>
  </si>
  <si>
    <t>735152680.KRD</t>
  </si>
  <si>
    <t>Otopné těleso panelové VK třídeskové 3 přídavné přestupní plochy  výška/délka 600/1400 mm výkon 3368 W</t>
  </si>
  <si>
    <t>-1235756418</t>
  </si>
  <si>
    <t>Otopné těleso panelové VK třídeskové 3 přídavné přestupní plochy výška/délka 600/1400 mm výkon 3368 W</t>
  </si>
  <si>
    <t>179</t>
  </si>
  <si>
    <t>735191902</t>
  </si>
  <si>
    <t>Vyzkoušení otopných těles litinových po opravě tlakem</t>
  </si>
  <si>
    <t>-1793421763</t>
  </si>
  <si>
    <t>Ostatní opravy otopných těles vyzkoušení tlakem po opravě otopných těles litinových</t>
  </si>
  <si>
    <t>https://podminky.urs.cz/item/CS_URS_2021_02/735191902</t>
  </si>
  <si>
    <t>180</t>
  </si>
  <si>
    <t>735191904</t>
  </si>
  <si>
    <t>Vyčištění otopných těles litinových proplachem vodou</t>
  </si>
  <si>
    <t>-223680013</t>
  </si>
  <si>
    <t>Ostatní opravy otopných těles vyčištění propláchnutím vodou otopných těles litinových</t>
  </si>
  <si>
    <t>https://podminky.urs.cz/item/CS_URS_2021_02/735191904</t>
  </si>
  <si>
    <t>181</t>
  </si>
  <si>
    <t>735192911</t>
  </si>
  <si>
    <t>Zpětná montáž otopných těles článkových litinových</t>
  </si>
  <si>
    <t>-1007019636</t>
  </si>
  <si>
    <t>Ostatní opravy otopných těles zpětná montáž otopných těles článkových litinových</t>
  </si>
  <si>
    <t>https://podminky.urs.cz/item/CS_URS_2021_02/735192911</t>
  </si>
  <si>
    <t>182</t>
  </si>
  <si>
    <t>998735101</t>
  </si>
  <si>
    <t>Přesun hmot tonážní pro otopná tělesa v objektech v do 6 m</t>
  </si>
  <si>
    <t>1150786993</t>
  </si>
  <si>
    <t>Přesun hmot pro otopná tělesa stanovený z hmotnosti přesunovaného materiálu vodorovná dopravní vzdálenost do 50 m v objektech výšky do 6 m</t>
  </si>
  <si>
    <t>https://podminky.urs.cz/item/CS_URS_2021_02/998735101</t>
  </si>
  <si>
    <t>183</t>
  </si>
  <si>
    <t>R0003</t>
  </si>
  <si>
    <t>1x Základní nátěr článkových těles</t>
  </si>
  <si>
    <t>-335588357</t>
  </si>
  <si>
    <t>184</t>
  </si>
  <si>
    <t>R0005</t>
  </si>
  <si>
    <t>2x Vrchní nátěr článkových těles</t>
  </si>
  <si>
    <t>-884037838</t>
  </si>
  <si>
    <t>741-1</t>
  </si>
  <si>
    <t>Elektroinstalace - materiál</t>
  </si>
  <si>
    <t>185</t>
  </si>
  <si>
    <t>Pol82</t>
  </si>
  <si>
    <t>CYKY-J  3x  1,5  kruhy 100m</t>
  </si>
  <si>
    <t>170651650</t>
  </si>
  <si>
    <t>186</t>
  </si>
  <si>
    <t>Pol83</t>
  </si>
  <si>
    <t>CYKY-J  3x  2,5  kruhy 100m</t>
  </si>
  <si>
    <t>-444713617</t>
  </si>
  <si>
    <t>187</t>
  </si>
  <si>
    <t>Pol84</t>
  </si>
  <si>
    <t>CYKY-O  3x  1,5  kruhy 100m</t>
  </si>
  <si>
    <t>-1152449082</t>
  </si>
  <si>
    <t>188</t>
  </si>
  <si>
    <t>Pol85</t>
  </si>
  <si>
    <t>CYKY-J  5x  2,5  kruhy 100m</t>
  </si>
  <si>
    <t>-1178814899</t>
  </si>
  <si>
    <t>189</t>
  </si>
  <si>
    <t>Pol86</t>
  </si>
  <si>
    <t>CYKY-J 3x  1,5  1-CSKH-V180</t>
  </si>
  <si>
    <t>897783218</t>
  </si>
  <si>
    <t>190</t>
  </si>
  <si>
    <t>Pol87</t>
  </si>
  <si>
    <t>Trubka PVC pr. 16</t>
  </si>
  <si>
    <t>-634726180</t>
  </si>
  <si>
    <t>191</t>
  </si>
  <si>
    <t>Pol185</t>
  </si>
  <si>
    <t>Vodič CY   4 zelenožlutý  (H07V-U)</t>
  </si>
  <si>
    <t>1470003037</t>
  </si>
  <si>
    <t>192</t>
  </si>
  <si>
    <t>Pol89</t>
  </si>
  <si>
    <t>Kabel UTP cat.6 - m budou upřesněny v rámci realizace</t>
  </si>
  <si>
    <t>1462201427</t>
  </si>
  <si>
    <t>193</t>
  </si>
  <si>
    <t>Pol90</t>
  </si>
  <si>
    <t>Kabel COAX pr.8 - m budou upřesněny v rámci realizace</t>
  </si>
  <si>
    <t>-957241290</t>
  </si>
  <si>
    <t>194</t>
  </si>
  <si>
    <t>Pol186</t>
  </si>
  <si>
    <t>Krabice univerzální   68</t>
  </si>
  <si>
    <t>1159308072</t>
  </si>
  <si>
    <t>195</t>
  </si>
  <si>
    <t>Pol187</t>
  </si>
  <si>
    <t>Krabice odbočná s víčkem KO 97</t>
  </si>
  <si>
    <t>-2109835747</t>
  </si>
  <si>
    <t>196</t>
  </si>
  <si>
    <t>Pol188</t>
  </si>
  <si>
    <t>Krabice odbočná HP 100 z tvrz.plastu na povrch</t>
  </si>
  <si>
    <t>550985468</t>
  </si>
  <si>
    <t>197</t>
  </si>
  <si>
    <t>Pol94</t>
  </si>
  <si>
    <t>Drátěný kabelový žlab 200x60 s příslušenstvím</t>
  </si>
  <si>
    <t>1604843711</t>
  </si>
  <si>
    <t>198</t>
  </si>
  <si>
    <t>Pol95</t>
  </si>
  <si>
    <t>Sporáková kombinace 16A/3</t>
  </si>
  <si>
    <t>-944781315</t>
  </si>
  <si>
    <t>199</t>
  </si>
  <si>
    <t>Pol189</t>
  </si>
  <si>
    <t>Přístroj spínače jednopólového řazení 1, 1So</t>
  </si>
  <si>
    <t>104410017</t>
  </si>
  <si>
    <t>200</t>
  </si>
  <si>
    <t>Pol97</t>
  </si>
  <si>
    <t>Vypínač lustrový řaz.5 p.o.</t>
  </si>
  <si>
    <t>86426302</t>
  </si>
  <si>
    <t>201</t>
  </si>
  <si>
    <t>Pol98</t>
  </si>
  <si>
    <t>Spínač schodišťový  řaz.6 p.o.</t>
  </si>
  <si>
    <t>-1042485943</t>
  </si>
  <si>
    <t>202</t>
  </si>
  <si>
    <t>Pol99</t>
  </si>
  <si>
    <t>Spínač křížový  řaz.7  p.o.</t>
  </si>
  <si>
    <t>178763653</t>
  </si>
  <si>
    <t>203</t>
  </si>
  <si>
    <t>Pol100</t>
  </si>
  <si>
    <t>Tlačítko p.o. s kontrolkou</t>
  </si>
  <si>
    <t>2074828284</t>
  </si>
  <si>
    <t>204</t>
  </si>
  <si>
    <t>Pol190</t>
  </si>
  <si>
    <t>Zásuvka jed.chr.+clo.bezš</t>
  </si>
  <si>
    <t>-1352919257</t>
  </si>
  <si>
    <t>205</t>
  </si>
  <si>
    <t>Pol191</t>
  </si>
  <si>
    <t>Kryt spínače jednoduchý</t>
  </si>
  <si>
    <t>-1643954494</t>
  </si>
  <si>
    <t>206</t>
  </si>
  <si>
    <t>Pol192</t>
  </si>
  <si>
    <t>Kryt spínače dvojitý</t>
  </si>
  <si>
    <t>1951354404</t>
  </si>
  <si>
    <t>207</t>
  </si>
  <si>
    <t>Pol193</t>
  </si>
  <si>
    <t>Kryt jednoduchý s kontrolkou</t>
  </si>
  <si>
    <t>1549103830</t>
  </si>
  <si>
    <t>208</t>
  </si>
  <si>
    <t>Pol194</t>
  </si>
  <si>
    <t>Rámeček jednonásobný</t>
  </si>
  <si>
    <t>-376788855</t>
  </si>
  <si>
    <t>209</t>
  </si>
  <si>
    <t>Pol195</t>
  </si>
  <si>
    <t>Rámeček dvojnásobný</t>
  </si>
  <si>
    <t>-1240102274</t>
  </si>
  <si>
    <t>210</t>
  </si>
  <si>
    <t>Pol196</t>
  </si>
  <si>
    <t>Rámeček trojnásobný</t>
  </si>
  <si>
    <t>-1324953305</t>
  </si>
  <si>
    <t>211</t>
  </si>
  <si>
    <t>Pol197</t>
  </si>
  <si>
    <t>Rámeček čtyřnásobný</t>
  </si>
  <si>
    <t>-1032664691</t>
  </si>
  <si>
    <t>212</t>
  </si>
  <si>
    <t>Pol198</t>
  </si>
  <si>
    <t>Zásuvka jednonás+víč,IP44</t>
  </si>
  <si>
    <t>166142630</t>
  </si>
  <si>
    <t>213</t>
  </si>
  <si>
    <t>Pol199</t>
  </si>
  <si>
    <t>Spínač jednopól.řaz.1,IP 44</t>
  </si>
  <si>
    <t>-579712368</t>
  </si>
  <si>
    <t>214</t>
  </si>
  <si>
    <t>Pol200</t>
  </si>
  <si>
    <t>Zásuvka STA  p.o.</t>
  </si>
  <si>
    <t>-1970533183</t>
  </si>
  <si>
    <t>215</t>
  </si>
  <si>
    <t>Pol201</t>
  </si>
  <si>
    <t>Zásuvka datová p.o.</t>
  </si>
  <si>
    <t>-257870571</t>
  </si>
  <si>
    <t>216</t>
  </si>
  <si>
    <t>Pol113</t>
  </si>
  <si>
    <t>Kryt zásuvky STA</t>
  </si>
  <si>
    <t>-1990937615</t>
  </si>
  <si>
    <t>217</t>
  </si>
  <si>
    <t>Pol202</t>
  </si>
  <si>
    <t>Proudový chránič  -40A/4/003 A</t>
  </si>
  <si>
    <t>-579702494</t>
  </si>
  <si>
    <t>218</t>
  </si>
  <si>
    <t>Pol203</t>
  </si>
  <si>
    <t>Jistič  10kA -B10/1</t>
  </si>
  <si>
    <t>832747229</t>
  </si>
  <si>
    <t>219</t>
  </si>
  <si>
    <t>Pol204</t>
  </si>
  <si>
    <t>Jistič 10kA -B16/1</t>
  </si>
  <si>
    <t>-1698066254</t>
  </si>
  <si>
    <t>220</t>
  </si>
  <si>
    <t>Pol205</t>
  </si>
  <si>
    <t>Jistič 10kA B16/3</t>
  </si>
  <si>
    <t>-702892264</t>
  </si>
  <si>
    <t>221</t>
  </si>
  <si>
    <t>Pol206</t>
  </si>
  <si>
    <t>Proudový chránič s nadp.ochranou, 10kA 6/1N/B/003</t>
  </si>
  <si>
    <t>1715086232</t>
  </si>
  <si>
    <t>222</t>
  </si>
  <si>
    <t>Pol207</t>
  </si>
  <si>
    <t>G-3L-1000/10C propoj.lišta vidl. 63A</t>
  </si>
  <si>
    <t>-318224717</t>
  </si>
  <si>
    <t>223</t>
  </si>
  <si>
    <t>Pol120</t>
  </si>
  <si>
    <t>N7 rozbočovací můstek modrý</t>
  </si>
  <si>
    <t>742114211</t>
  </si>
  <si>
    <t>224</t>
  </si>
  <si>
    <t>Pol208</t>
  </si>
  <si>
    <t>Svítidlo symetrické, svítivost 345 cd/Klim, IP20,  1x41W, 4700 lm, Ra 80, 4000K, pr. 400 mm</t>
  </si>
  <si>
    <t>-1702840062</t>
  </si>
  <si>
    <t>225</t>
  </si>
  <si>
    <t>Pol209</t>
  </si>
  <si>
    <t>Svítidlo sym. hlobokozářič 60st., svítivost 814 cd/klm, IP20, 1x14W, 2000lm, Ra80, 4000K, 600x600 mm</t>
  </si>
  <si>
    <t>-1389224956</t>
  </si>
  <si>
    <t>226</t>
  </si>
  <si>
    <t>Pol210</t>
  </si>
  <si>
    <t>Svítidlo přisazené svítivost 244 cd/klim, IP44, 1x27W, 2700lm, RA80,4000K  pr.375 mm</t>
  </si>
  <si>
    <t>-1761736640</t>
  </si>
  <si>
    <t>227</t>
  </si>
  <si>
    <t>Pol211</t>
  </si>
  <si>
    <t>Nouzové svítidlo LED,3W s vlastní baterií, 3,6V, provozní doba 1 - 3 h</t>
  </si>
  <si>
    <t>2032486874</t>
  </si>
  <si>
    <t>228</t>
  </si>
  <si>
    <t>Pol212</t>
  </si>
  <si>
    <t>Krabicová svorka  5x2,5 transparentní</t>
  </si>
  <si>
    <t>1372049758</t>
  </si>
  <si>
    <t>229</t>
  </si>
  <si>
    <t>Pol213</t>
  </si>
  <si>
    <t>Krabicová svorka 3x2,5 transparentní</t>
  </si>
  <si>
    <t>-1829646347</t>
  </si>
  <si>
    <t>230</t>
  </si>
  <si>
    <t>Pol127</t>
  </si>
  <si>
    <t>Drát 10 FeZn /0,62kg/1m/ Zemnící pozinkovaný drát - průměr 10mm</t>
  </si>
  <si>
    <t>-975403575</t>
  </si>
  <si>
    <t>231</t>
  </si>
  <si>
    <t>Pol128</t>
  </si>
  <si>
    <t>Jímací tyč s příslušenstvím</t>
  </si>
  <si>
    <t>-645283319</t>
  </si>
  <si>
    <t>232</t>
  </si>
  <si>
    <t>Pol129</t>
  </si>
  <si>
    <t>SR 03 - lit. Svorka zemnící pro spojovací pás - drát - litina</t>
  </si>
  <si>
    <t>-1129819494</t>
  </si>
  <si>
    <t>233</t>
  </si>
  <si>
    <t>Pol130</t>
  </si>
  <si>
    <t>Drát AlMiSg 8 mm</t>
  </si>
  <si>
    <t>-439132931</t>
  </si>
  <si>
    <t>234</t>
  </si>
  <si>
    <t>Pol131</t>
  </si>
  <si>
    <t>Svorka SS</t>
  </si>
  <si>
    <t>-271543576</t>
  </si>
  <si>
    <t>235</t>
  </si>
  <si>
    <t>Pol132</t>
  </si>
  <si>
    <t>Svorka SO</t>
  </si>
  <si>
    <t>-901649324</t>
  </si>
  <si>
    <t>236</t>
  </si>
  <si>
    <t>Pol133</t>
  </si>
  <si>
    <t>Podpěra PV 21</t>
  </si>
  <si>
    <t>-73271639</t>
  </si>
  <si>
    <t>237</t>
  </si>
  <si>
    <t>Pol134</t>
  </si>
  <si>
    <t>Pomocný materiál</t>
  </si>
  <si>
    <t>1848416296</t>
  </si>
  <si>
    <t>238</t>
  </si>
  <si>
    <t>Pol135</t>
  </si>
  <si>
    <t>Rezerva</t>
  </si>
  <si>
    <t>1736489965</t>
  </si>
  <si>
    <t>741-2</t>
  </si>
  <si>
    <t>Elektroinstalace - montáž</t>
  </si>
  <si>
    <t>239</t>
  </si>
  <si>
    <t>Pol137</t>
  </si>
  <si>
    <t>1105143732</t>
  </si>
  <si>
    <t>CYKY-J 3x 1,5 kruhy 100m</t>
  </si>
  <si>
    <t>240</t>
  </si>
  <si>
    <t>Pol138</t>
  </si>
  <si>
    <t>202083331</t>
  </si>
  <si>
    <t>CYKY-J 3x 2,5 kruhy 100m</t>
  </si>
  <si>
    <t>241</t>
  </si>
  <si>
    <t>Pol139</t>
  </si>
  <si>
    <t>-1669784343</t>
  </si>
  <si>
    <t>CYKY-O 3x 1,5 kruhy 100m</t>
  </si>
  <si>
    <t>242</t>
  </si>
  <si>
    <t>Pol140</t>
  </si>
  <si>
    <t>1703241168</t>
  </si>
  <si>
    <t>CYKY-J 5x 2,5 kruhy 100m</t>
  </si>
  <si>
    <t>243</t>
  </si>
  <si>
    <t>Pol141</t>
  </si>
  <si>
    <t>-1281342049</t>
  </si>
  <si>
    <t>CYKY-J 3x 1,5 1-CSKH-V180</t>
  </si>
  <si>
    <t>244</t>
  </si>
  <si>
    <t>Pol142</t>
  </si>
  <si>
    <t>Trubka PVC 16</t>
  </si>
  <si>
    <t>2070120156</t>
  </si>
  <si>
    <t>245</t>
  </si>
  <si>
    <t>Pol214</t>
  </si>
  <si>
    <t>-1736942853</t>
  </si>
  <si>
    <t>Vodič CY 4 zelenožlutý (H07V-U)</t>
  </si>
  <si>
    <t>246</t>
  </si>
  <si>
    <t>Pol144</t>
  </si>
  <si>
    <t>Kabel UTP cat.6</t>
  </si>
  <si>
    <t>963250486</t>
  </si>
  <si>
    <t>247</t>
  </si>
  <si>
    <t>Pol145</t>
  </si>
  <si>
    <t>Kabel COAX pr.8</t>
  </si>
  <si>
    <t>-1539635489</t>
  </si>
  <si>
    <t>248</t>
  </si>
  <si>
    <t>Pol146</t>
  </si>
  <si>
    <t>1839880625</t>
  </si>
  <si>
    <t>249</t>
  </si>
  <si>
    <t>Pol215</t>
  </si>
  <si>
    <t>-1869073368</t>
  </si>
  <si>
    <t>Krabice univerzální 68</t>
  </si>
  <si>
    <t>250</t>
  </si>
  <si>
    <t>Pol216</t>
  </si>
  <si>
    <t>Krabice odbočná s víčkem  97</t>
  </si>
  <si>
    <t>-541916234</t>
  </si>
  <si>
    <t>Krabice odbočná s víčkem 97</t>
  </si>
  <si>
    <t>251</t>
  </si>
  <si>
    <t>Pol217</t>
  </si>
  <si>
    <t>Krabice odbočná  HP 100  z tvrz.plastu</t>
  </si>
  <si>
    <t>-751834187</t>
  </si>
  <si>
    <t>Krabice odbočná HP 100 z tvrz.plastu</t>
  </si>
  <si>
    <t>252</t>
  </si>
  <si>
    <t>Pol150</t>
  </si>
  <si>
    <t>Sporáková kombinace</t>
  </si>
  <si>
    <t>1008789628</t>
  </si>
  <si>
    <t>253</t>
  </si>
  <si>
    <t>Pol218</t>
  </si>
  <si>
    <t>-1169211001</t>
  </si>
  <si>
    <t>254</t>
  </si>
  <si>
    <t>Pol152</t>
  </si>
  <si>
    <t>-1814380892</t>
  </si>
  <si>
    <t>255</t>
  </si>
  <si>
    <t>Pol153</t>
  </si>
  <si>
    <t>-1442665037</t>
  </si>
  <si>
    <t>Spínač schodišťový řaz.6 p.o.</t>
  </si>
  <si>
    <t>256</t>
  </si>
  <si>
    <t>Pol154</t>
  </si>
  <si>
    <t>-656031504</t>
  </si>
  <si>
    <t>Spínač křížový řaz.7 p.o.</t>
  </si>
  <si>
    <t>257</t>
  </si>
  <si>
    <t>Pol155</t>
  </si>
  <si>
    <t>-374884266</t>
  </si>
  <si>
    <t>258</t>
  </si>
  <si>
    <t>Pol219</t>
  </si>
  <si>
    <t>50923054</t>
  </si>
  <si>
    <t>259</t>
  </si>
  <si>
    <t>Pol220</t>
  </si>
  <si>
    <t>Vypínač  p.o. č.1 IP 44</t>
  </si>
  <si>
    <t>61132016</t>
  </si>
  <si>
    <t>Vypínač p.o. č.1 IP 44</t>
  </si>
  <si>
    <t>260</t>
  </si>
  <si>
    <t>Pol221</t>
  </si>
  <si>
    <t>Zásuvka 16A/230V  IP 44</t>
  </si>
  <si>
    <t>70045943</t>
  </si>
  <si>
    <t>Zásuvka 16A/230V IP 44</t>
  </si>
  <si>
    <t>261</t>
  </si>
  <si>
    <t>Pol222</t>
  </si>
  <si>
    <t>-1312165938</t>
  </si>
  <si>
    <t>Zásuvka STA p.o.</t>
  </si>
  <si>
    <t>262</t>
  </si>
  <si>
    <t>Pol223</t>
  </si>
  <si>
    <t>1963339303</t>
  </si>
  <si>
    <t>263</t>
  </si>
  <si>
    <t>Pol161</t>
  </si>
  <si>
    <t>Ukončení vodičů do 4 mm2</t>
  </si>
  <si>
    <t>-1934356217</t>
  </si>
  <si>
    <t>264</t>
  </si>
  <si>
    <t>Pol162</t>
  </si>
  <si>
    <t>Ukončení vodičů do 50 mm2</t>
  </si>
  <si>
    <t>-408333155</t>
  </si>
  <si>
    <t>265</t>
  </si>
  <si>
    <t>Pol163</t>
  </si>
  <si>
    <t>Úprava stávajícího rozvaděče</t>
  </si>
  <si>
    <t>392423955</t>
  </si>
  <si>
    <t>266</t>
  </si>
  <si>
    <t>Pol224</t>
  </si>
  <si>
    <t>Svítidlo přisazené</t>
  </si>
  <si>
    <t>915714929</t>
  </si>
  <si>
    <t>267</t>
  </si>
  <si>
    <t>Pol225</t>
  </si>
  <si>
    <t>Svítidlo pořisazené/vestavné</t>
  </si>
  <si>
    <t>-1656513657</t>
  </si>
  <si>
    <t>268</t>
  </si>
  <si>
    <t>Pol226</t>
  </si>
  <si>
    <t>-2135479867</t>
  </si>
  <si>
    <t>269</t>
  </si>
  <si>
    <t>Pol227</t>
  </si>
  <si>
    <t>Svítidlo nouzové</t>
  </si>
  <si>
    <t>1235329534</t>
  </si>
  <si>
    <t>270</t>
  </si>
  <si>
    <t>Pol168</t>
  </si>
  <si>
    <t>-1404587225</t>
  </si>
  <si>
    <t>271</t>
  </si>
  <si>
    <t>Pol169</t>
  </si>
  <si>
    <t>868274148</t>
  </si>
  <si>
    <t>272</t>
  </si>
  <si>
    <t>Pol170</t>
  </si>
  <si>
    <t>832232558</t>
  </si>
  <si>
    <t>273</t>
  </si>
  <si>
    <t>Pol171</t>
  </si>
  <si>
    <t>437993183</t>
  </si>
  <si>
    <t>274</t>
  </si>
  <si>
    <t>Pol172</t>
  </si>
  <si>
    <t>29814604</t>
  </si>
  <si>
    <t>275</t>
  </si>
  <si>
    <t>Pol173</t>
  </si>
  <si>
    <t>-1981670972</t>
  </si>
  <si>
    <t>276</t>
  </si>
  <si>
    <t>Pol174</t>
  </si>
  <si>
    <t>1572594123</t>
  </si>
  <si>
    <t>277</t>
  </si>
  <si>
    <t>Pol175</t>
  </si>
  <si>
    <t>Připojení kovových konstrukcí na střeše</t>
  </si>
  <si>
    <t>-1957976785</t>
  </si>
  <si>
    <t>278</t>
  </si>
  <si>
    <t>Pol176</t>
  </si>
  <si>
    <t>Připojení hromosvodu ke stávajícímu uzemnění</t>
  </si>
  <si>
    <t>1694867318</t>
  </si>
  <si>
    <t>279</t>
  </si>
  <si>
    <t>Pol177</t>
  </si>
  <si>
    <t>Vysekání rýh + krabic</t>
  </si>
  <si>
    <t>-1541693827</t>
  </si>
  <si>
    <t>280</t>
  </si>
  <si>
    <t>Pol178</t>
  </si>
  <si>
    <t>Demontáž stávající el. instalace</t>
  </si>
  <si>
    <t>1618665316</t>
  </si>
  <si>
    <t>281</t>
  </si>
  <si>
    <t>Pol179</t>
  </si>
  <si>
    <t>Demontáž stávajícího hromosvodu</t>
  </si>
  <si>
    <t>-1755914186</t>
  </si>
  <si>
    <t>282</t>
  </si>
  <si>
    <t>Pol180</t>
  </si>
  <si>
    <t>Demontáž stávajícího rozvaděče - zapojení</t>
  </si>
  <si>
    <t>1747604722</t>
  </si>
  <si>
    <t>283</t>
  </si>
  <si>
    <t>Pol181</t>
  </si>
  <si>
    <t>Revize elektrické instalace</t>
  </si>
  <si>
    <t>-1223168765</t>
  </si>
  <si>
    <t>284</t>
  </si>
  <si>
    <t>Pol182</t>
  </si>
  <si>
    <t>Pomocné práce</t>
  </si>
  <si>
    <t>-2009022183</t>
  </si>
  <si>
    <t>285</t>
  </si>
  <si>
    <t>Pol183</t>
  </si>
  <si>
    <t>-23782721</t>
  </si>
  <si>
    <t>286</t>
  </si>
  <si>
    <t>Pol184</t>
  </si>
  <si>
    <t>-2128464584</t>
  </si>
  <si>
    <t>742-1</t>
  </si>
  <si>
    <t>EPS</t>
  </si>
  <si>
    <t>287</t>
  </si>
  <si>
    <t>210010001</t>
  </si>
  <si>
    <t>trubka průměr 13,5 mm, ohebná elektroinst., uložení pod omítku - montáž</t>
  </si>
  <si>
    <t>305838101</t>
  </si>
  <si>
    <t>288</t>
  </si>
  <si>
    <t>210010301</t>
  </si>
  <si>
    <t>krabice přístrojová pod om. - montáž bez zapojení</t>
  </si>
  <si>
    <t>1022894978</t>
  </si>
  <si>
    <t>289</t>
  </si>
  <si>
    <t>210860222</t>
  </si>
  <si>
    <t>kabel ovládací Cu  4x  1 mm, 250 V, uložení pevné - montáž</t>
  </si>
  <si>
    <t>-2110975850</t>
  </si>
  <si>
    <t>kabel ovládací Cu 4x 1 mm, 250 V, uložení pevné - montáž</t>
  </si>
  <si>
    <t>290</t>
  </si>
  <si>
    <t>661568697</t>
  </si>
  <si>
    <t>291</t>
  </si>
  <si>
    <t>220330151</t>
  </si>
  <si>
    <t>indikátor paralelní na omítku, normální prostředí - montáž, zapojení</t>
  </si>
  <si>
    <t>1699611591</t>
  </si>
  <si>
    <t>292</t>
  </si>
  <si>
    <t>Pol1</t>
  </si>
  <si>
    <t>hlásič automatický - montáž, zapojení</t>
  </si>
  <si>
    <t>79610053</t>
  </si>
  <si>
    <t>293</t>
  </si>
  <si>
    <t>Pol2</t>
  </si>
  <si>
    <t>hlásič tlačítkový - montáž, zapojení</t>
  </si>
  <si>
    <t>-1131255865</t>
  </si>
  <si>
    <t>294</t>
  </si>
  <si>
    <t>Pol3</t>
  </si>
  <si>
    <t>zvon požární - montáž, zapojení</t>
  </si>
  <si>
    <t>-1016771490</t>
  </si>
  <si>
    <t>295</t>
  </si>
  <si>
    <t>Pol4</t>
  </si>
  <si>
    <t>demontáž a odpojení EPS stávající</t>
  </si>
  <si>
    <t>-1536166528</t>
  </si>
  <si>
    <t>296</t>
  </si>
  <si>
    <t>Pol5</t>
  </si>
  <si>
    <t>vybourání rýh, průrazů a kapes</t>
  </si>
  <si>
    <t>1090757309</t>
  </si>
  <si>
    <t>297</t>
  </si>
  <si>
    <t>Pol6</t>
  </si>
  <si>
    <t>kabelové trasy s funkčností  při požáru</t>
  </si>
  <si>
    <t>-282617595</t>
  </si>
  <si>
    <t>kabelové trasy s funkčností při požáru</t>
  </si>
  <si>
    <t>298</t>
  </si>
  <si>
    <t>Pol7</t>
  </si>
  <si>
    <t>systém EPS - připojení na stávající systém</t>
  </si>
  <si>
    <t>1603112339</t>
  </si>
  <si>
    <t>Pol8</t>
  </si>
  <si>
    <t>systém EPS - zapojení, konfigurace</t>
  </si>
  <si>
    <t>-842439218</t>
  </si>
  <si>
    <t>300</t>
  </si>
  <si>
    <t>Pol9</t>
  </si>
  <si>
    <t>systém EPS/ZDP - rozšíření, úprava a připojení ZDP na PCO HZS PK</t>
  </si>
  <si>
    <t>1500756614</t>
  </si>
  <si>
    <t>301</t>
  </si>
  <si>
    <t>Pol10</t>
  </si>
  <si>
    <t>testování na HZS Plzeňského kraje EPS a ZDP</t>
  </si>
  <si>
    <t>1637934175</t>
  </si>
  <si>
    <t>302</t>
  </si>
  <si>
    <t>Pol11</t>
  </si>
  <si>
    <t>koordinační práce EPS. ZDP, PBS, HZS PK</t>
  </si>
  <si>
    <t>-284164880</t>
  </si>
  <si>
    <t>303</t>
  </si>
  <si>
    <t>Pol12</t>
  </si>
  <si>
    <t>systém EPS - revize</t>
  </si>
  <si>
    <t>-1325122448</t>
  </si>
  <si>
    <t>304</t>
  </si>
  <si>
    <t>Pol13</t>
  </si>
  <si>
    <t>systém EPS - proškolení obsluhy</t>
  </si>
  <si>
    <t>139826637</t>
  </si>
  <si>
    <t>305</t>
  </si>
  <si>
    <t>Pol14</t>
  </si>
  <si>
    <t>doprava a přeprava materiálu</t>
  </si>
  <si>
    <t>448769776</t>
  </si>
  <si>
    <t>306</t>
  </si>
  <si>
    <t>Pol15</t>
  </si>
  <si>
    <t>dokumentace skutečného provedení stavby (DSPS)</t>
  </si>
  <si>
    <t>482181423</t>
  </si>
  <si>
    <t>307</t>
  </si>
  <si>
    <t>Pol16</t>
  </si>
  <si>
    <t>materiál pomocný</t>
  </si>
  <si>
    <t>-827619304</t>
  </si>
  <si>
    <t>308</t>
  </si>
  <si>
    <t>Pol17</t>
  </si>
  <si>
    <t>kabel sděl., Cu,   2x2x0,8, 300 V, párový, izolace PVC, separační páska, stínění Al fólie, plášť PVC</t>
  </si>
  <si>
    <t>144544492</t>
  </si>
  <si>
    <t>kabel sděl., Cu, 2x2x0,8, 300 V, párový, izolace PVC, separační páska, stínění Al fólie, plášť PVC</t>
  </si>
  <si>
    <t>309</t>
  </si>
  <si>
    <t>Pol18</t>
  </si>
  <si>
    <t>krabice pod omítku, přístrojová, průměr 73x68 mm, možnost vytvoření souvislé řady s osovou roztečí 71 mm, materiál PVC samozhášivé</t>
  </si>
  <si>
    <t>-585222380</t>
  </si>
  <si>
    <t>310</t>
  </si>
  <si>
    <t>Pol19</t>
  </si>
  <si>
    <t>trubka ohebná, 125 N/5 cm, 16 mm průměr vnější, materiál PVC samozhášivé</t>
  </si>
  <si>
    <t>-1277826631</t>
  </si>
  <si>
    <t>311</t>
  </si>
  <si>
    <t>Pol20</t>
  </si>
  <si>
    <t>kabel sděl., Cu RE,  2x2x0,8, 225 V, FE 180, E90, třída reakce na oheň B2ca,s1,d0, izolace silikonový kaučuk, dielektr. separ. páska, lamin. Al folie, výplňová FRNC guma, plášť FRNC polymer</t>
  </si>
  <si>
    <t>-1348351886</t>
  </si>
  <si>
    <t>kabel sděl., Cu RE, 2x2x0,8, 225 V, FE 180, E90, třída reakce na oheň B2ca,s1,d0, izolace silikonový kaučuk, dielektr. separ. páska, lamin. Al folie, výplňová FRNC guma, plášť FRNC polymer</t>
  </si>
  <si>
    <t>312</t>
  </si>
  <si>
    <t>Pol21</t>
  </si>
  <si>
    <t>Kabelové trasy s funkčností  při požáru</t>
  </si>
  <si>
    <t>1902374742</t>
  </si>
  <si>
    <t>Kabelové trasy s funkčností při požáru</t>
  </si>
  <si>
    <t>313</t>
  </si>
  <si>
    <t>Pol22</t>
  </si>
  <si>
    <t>zvon požární, 95 dB/1 m, 24 V FC, 25 mA, IP42, průměr 152x60 mm</t>
  </si>
  <si>
    <t>878117890</t>
  </si>
  <si>
    <t>314</t>
  </si>
  <si>
    <t>Pol23</t>
  </si>
  <si>
    <t>indikátor paralelní, optická signalizace, IP42, 6 - 30 V, 1 mA</t>
  </si>
  <si>
    <t>-1356370504</t>
  </si>
  <si>
    <t>315</t>
  </si>
  <si>
    <t>Pol24</t>
  </si>
  <si>
    <t>hlásič tlačítkový, pod omítku, do kruhové linky, IP24, 15-30 V DC, 0,5 mA, 89x93x27,5 mm, kompatibilní s ústřednou</t>
  </si>
  <si>
    <t>-779623529</t>
  </si>
  <si>
    <t>316</t>
  </si>
  <si>
    <t>Pol25</t>
  </si>
  <si>
    <t>hlásič multisenzorový (opticko-kouřový + teplotní), do kruhové linky, 16-30 V DC, 0,2-20 mA, průměr 118x67,5 mm, kompatibilní s ústřednou</t>
  </si>
  <si>
    <t>839774472</t>
  </si>
  <si>
    <t>317</t>
  </si>
  <si>
    <t>Pol26</t>
  </si>
  <si>
    <t>patice standardní pro hlásič multisenzorový</t>
  </si>
  <si>
    <t>147647642</t>
  </si>
  <si>
    <t>742-2</t>
  </si>
  <si>
    <t>Nouzový zvukový systém</t>
  </si>
  <si>
    <t>318</t>
  </si>
  <si>
    <t>210810045</t>
  </si>
  <si>
    <t>montáž kabel silový Cu  3x  1,5 mm2, 750 V, uložení pevné</t>
  </si>
  <si>
    <t>1737793976</t>
  </si>
  <si>
    <t>montáž kabel silový Cu 3x 1,5 mm2, 750 V, uložení pevné</t>
  </si>
  <si>
    <t>319</t>
  </si>
  <si>
    <t>220370541</t>
  </si>
  <si>
    <t>reproduktorová souprava do 25 W - montáž, zapojení</t>
  </si>
  <si>
    <t>2020319078</t>
  </si>
  <si>
    <t>320</t>
  </si>
  <si>
    <t>Pol27</t>
  </si>
  <si>
    <t>-1506831018</t>
  </si>
  <si>
    <t>321</t>
  </si>
  <si>
    <t>Pol28</t>
  </si>
  <si>
    <t>reprodukturová soustava - montáž, zapojení</t>
  </si>
  <si>
    <t>-1274716378</t>
  </si>
  <si>
    <t>322</t>
  </si>
  <si>
    <t>Pol29</t>
  </si>
  <si>
    <t>demontáž a odpojení NZS stávající</t>
  </si>
  <si>
    <t>1482051152</t>
  </si>
  <si>
    <t>323</t>
  </si>
  <si>
    <t>Pol30</t>
  </si>
  <si>
    <t>312410105</t>
  </si>
  <si>
    <t>324</t>
  </si>
  <si>
    <t>Pol31</t>
  </si>
  <si>
    <t>systém NZS - připojení na stávající systém</t>
  </si>
  <si>
    <t>1632726232</t>
  </si>
  <si>
    <t>325</t>
  </si>
  <si>
    <t>Pol32</t>
  </si>
  <si>
    <t>systém NZS - zapojení, konfigurace</t>
  </si>
  <si>
    <t>1752260141</t>
  </si>
  <si>
    <t>326</t>
  </si>
  <si>
    <t>Pol33</t>
  </si>
  <si>
    <t>koordinační práce NZS - EPS, ZDP, PBS, HZS PK</t>
  </si>
  <si>
    <t>-1046777723</t>
  </si>
  <si>
    <t>327</t>
  </si>
  <si>
    <t>Pol34</t>
  </si>
  <si>
    <t>systém NZS - revize</t>
  </si>
  <si>
    <t>-3504896</t>
  </si>
  <si>
    <t>328</t>
  </si>
  <si>
    <t>Pol35</t>
  </si>
  <si>
    <t>systém NZS - proškolení obsluhy</t>
  </si>
  <si>
    <t>-865039573</t>
  </si>
  <si>
    <t>329</t>
  </si>
  <si>
    <t>Pol36</t>
  </si>
  <si>
    <t>1138416489</t>
  </si>
  <si>
    <t>330</t>
  </si>
  <si>
    <t>Pol37</t>
  </si>
  <si>
    <t>kabel silový, Cu RE,  3x1,5 -O, funkční při požáru, 1000 V, třída reakce na oheň B2ca,s1,d0, izolace zesítěný PE, obal výplňová FRNC guma, plášť FRNC polymer</t>
  </si>
  <si>
    <t>-1556182614</t>
  </si>
  <si>
    <t>kabel silový, Cu RE, 3x1,5 -O, funkční při požáru, 1000 V, třída reakce na oheň B2ca,s1,d0, izolace zesítěný PE, obal výplňová FRNC guma, plášť FRNC polymer</t>
  </si>
  <si>
    <t>331</t>
  </si>
  <si>
    <t>Pol38</t>
  </si>
  <si>
    <t>reproduktor skříňkový, 20 W, 70/100 V, EN 54-24, IP65, citl. 88 dB/1 W/1 m, odbočky 2,5-5-10-20 W, max. 101 dB/1 m, vyzařov. úhel horizont. 174 °/1 kHz, hliník, bílý</t>
  </si>
  <si>
    <t>643169501</t>
  </si>
  <si>
    <t>332</t>
  </si>
  <si>
    <t>Pol39</t>
  </si>
  <si>
    <t>-253343774</t>
  </si>
  <si>
    <t>333</t>
  </si>
  <si>
    <t>Pol40</t>
  </si>
  <si>
    <t>-1640265211</t>
  </si>
  <si>
    <t>751-1</t>
  </si>
  <si>
    <t>Vzduchotechnika dodávka</t>
  </si>
  <si>
    <t>334</t>
  </si>
  <si>
    <t>Pol41</t>
  </si>
  <si>
    <t>Diagonální potrubní ventilátor Qo = 195 m3/h, p = 60 Pa</t>
  </si>
  <si>
    <t>1636634275</t>
  </si>
  <si>
    <t>335</t>
  </si>
  <si>
    <t>Pol42</t>
  </si>
  <si>
    <t>Pružná manžeta d125mm</t>
  </si>
  <si>
    <t>-1868523840</t>
  </si>
  <si>
    <t>336</t>
  </si>
  <si>
    <t>Pol43</t>
  </si>
  <si>
    <t>Doběhové relé</t>
  </si>
  <si>
    <t>-638176064</t>
  </si>
  <si>
    <t>337</t>
  </si>
  <si>
    <t>Pol44</t>
  </si>
  <si>
    <t>Zpětná klapka d125mm</t>
  </si>
  <si>
    <t>-1618629242</t>
  </si>
  <si>
    <t>338</t>
  </si>
  <si>
    <t>Pol45</t>
  </si>
  <si>
    <t>Protidešťová žaluzie d125mm</t>
  </si>
  <si>
    <t>-521833396</t>
  </si>
  <si>
    <t>339</t>
  </si>
  <si>
    <t>Pol46</t>
  </si>
  <si>
    <t>Talířový ventil kovový odvodní d100mm</t>
  </si>
  <si>
    <t>240742029</t>
  </si>
  <si>
    <t>340</t>
  </si>
  <si>
    <t>Pol47</t>
  </si>
  <si>
    <t>Montážní kroužek s těsněním d100mm</t>
  </si>
  <si>
    <t>746217489</t>
  </si>
  <si>
    <t>341</t>
  </si>
  <si>
    <t>Pol48</t>
  </si>
  <si>
    <t>Oblouk OS90°; d125mm</t>
  </si>
  <si>
    <t>-2005643271</t>
  </si>
  <si>
    <t>342</t>
  </si>
  <si>
    <t>Pol49</t>
  </si>
  <si>
    <t>Odbočka jednostranná OBJ90°; 125/125/100</t>
  </si>
  <si>
    <t>1731606027</t>
  </si>
  <si>
    <t>343</t>
  </si>
  <si>
    <t>Pol50</t>
  </si>
  <si>
    <t>Odbočka jednostranná OBJ90°; 100/100/100</t>
  </si>
  <si>
    <t>-1934391231</t>
  </si>
  <si>
    <t>344</t>
  </si>
  <si>
    <t>Pol51</t>
  </si>
  <si>
    <t>Přechod osový d125/100mm</t>
  </si>
  <si>
    <t>-1811305966</t>
  </si>
  <si>
    <t>345</t>
  </si>
  <si>
    <t>Pol52</t>
  </si>
  <si>
    <t>Potrubí SPIRO d100mm</t>
  </si>
  <si>
    <t>-179331173</t>
  </si>
  <si>
    <t>346</t>
  </si>
  <si>
    <t>Pol53</t>
  </si>
  <si>
    <t>Potrubí SPIRO d125mm</t>
  </si>
  <si>
    <t>-558087528</t>
  </si>
  <si>
    <t>347</t>
  </si>
  <si>
    <t>Pol54</t>
  </si>
  <si>
    <t>Vnější záslepka potrubí d100mm</t>
  </si>
  <si>
    <t>635063380</t>
  </si>
  <si>
    <t>348</t>
  </si>
  <si>
    <t>Pol55</t>
  </si>
  <si>
    <t>Montážní a těsnící materiál</t>
  </si>
  <si>
    <t>1776069689</t>
  </si>
  <si>
    <t>349</t>
  </si>
  <si>
    <t>Pol56</t>
  </si>
  <si>
    <t>Doprava a přesun hmot</t>
  </si>
  <si>
    <t>kpl</t>
  </si>
  <si>
    <t>1026714019</t>
  </si>
  <si>
    <t>350</t>
  </si>
  <si>
    <t>Pol57</t>
  </si>
  <si>
    <t>Stavební výpomoci</t>
  </si>
  <si>
    <t>-1578407096</t>
  </si>
  <si>
    <t>351</t>
  </si>
  <si>
    <t>Pol58</t>
  </si>
  <si>
    <t>Koordinační činnost</t>
  </si>
  <si>
    <t>-730846957</t>
  </si>
  <si>
    <t>352</t>
  </si>
  <si>
    <t>Pol59</t>
  </si>
  <si>
    <t>Elektroinstalace včetně elektromateriálu</t>
  </si>
  <si>
    <t>-1182038005</t>
  </si>
  <si>
    <t>353</t>
  </si>
  <si>
    <t>Pol60</t>
  </si>
  <si>
    <t>Obklad SDK</t>
  </si>
  <si>
    <t>-1698255295</t>
  </si>
  <si>
    <t>751-2</t>
  </si>
  <si>
    <t>Vzduchotechnika montáž</t>
  </si>
  <si>
    <t>354</t>
  </si>
  <si>
    <t>Pol61</t>
  </si>
  <si>
    <t>1450683405</t>
  </si>
  <si>
    <t>355</t>
  </si>
  <si>
    <t>Pol62</t>
  </si>
  <si>
    <t>-117792212</t>
  </si>
  <si>
    <t>356</t>
  </si>
  <si>
    <t>Pol63</t>
  </si>
  <si>
    <t>1562427532</t>
  </si>
  <si>
    <t>357</t>
  </si>
  <si>
    <t>Pol64</t>
  </si>
  <si>
    <t>1218183213</t>
  </si>
  <si>
    <t>358</t>
  </si>
  <si>
    <t>Pol65</t>
  </si>
  <si>
    <t>-1787100008</t>
  </si>
  <si>
    <t>359</t>
  </si>
  <si>
    <t>Pol66</t>
  </si>
  <si>
    <t>685827442</t>
  </si>
  <si>
    <t>360</t>
  </si>
  <si>
    <t>Pol67</t>
  </si>
  <si>
    <t>-117063072</t>
  </si>
  <si>
    <t>361</t>
  </si>
  <si>
    <t>Pol68</t>
  </si>
  <si>
    <t>-147900370</t>
  </si>
  <si>
    <t>362</t>
  </si>
  <si>
    <t>Pol69</t>
  </si>
  <si>
    <t>-742683844</t>
  </si>
  <si>
    <t>363</t>
  </si>
  <si>
    <t>Pol70</t>
  </si>
  <si>
    <t>1540157628</t>
  </si>
  <si>
    <t>364</t>
  </si>
  <si>
    <t>Pol71</t>
  </si>
  <si>
    <t>-1671720390</t>
  </si>
  <si>
    <t>365</t>
  </si>
  <si>
    <t>Pol72</t>
  </si>
  <si>
    <t>464928818</t>
  </si>
  <si>
    <t>366</t>
  </si>
  <si>
    <t>Pol73</t>
  </si>
  <si>
    <t>463074103</t>
  </si>
  <si>
    <t>367</t>
  </si>
  <si>
    <t>Pol74</t>
  </si>
  <si>
    <t>-27734737</t>
  </si>
  <si>
    <t>368</t>
  </si>
  <si>
    <t>Pol80</t>
  </si>
  <si>
    <t>331379420</t>
  </si>
  <si>
    <t>762</t>
  </si>
  <si>
    <t>Konstrukce tesařské</t>
  </si>
  <si>
    <t>369</t>
  </si>
  <si>
    <t>762420037.R</t>
  </si>
  <si>
    <t>Obložení stropu voděodolnou překližkou, Bříza tl. 24 mm</t>
  </si>
  <si>
    <t>1720832231</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</si>
  <si>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</si>
  <si>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60,70*0,6252</t>
  </si>
  <si>
    <t>370</t>
  </si>
  <si>
    <t>762495000</t>
  </si>
  <si>
    <t>Spojovací prostředky pro montáž olištování, obložení stropů, střešních podhledů a stěn</t>
  </si>
  <si>
    <t>-111073328</t>
  </si>
  <si>
    <t>Spojovací prostředky olištování spár, obložení stropů, střešních podhledů a stěn hřebíky, vruty</t>
  </si>
  <si>
    <t>https://podminky.urs.cz/item/CS_URS_2021_02/762495000</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</si>
  <si>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</si>
  <si>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37,95</t>
  </si>
  <si>
    <t>371</t>
  </si>
  <si>
    <t>998762202</t>
  </si>
  <si>
    <t>Přesun hmot procentní pro kce tesařské v objektech v přes 6 do 12 m</t>
  </si>
  <si>
    <t>496298168</t>
  </si>
  <si>
    <t>Přesun hmot pro konstrukce tesařské stanovený procentní sazbou (%) z ceny vodorovná dopravní vzdálenost do 50 m v objektech výšky přes 6 do 12 m</t>
  </si>
  <si>
    <t>https://podminky.urs.cz/item/CS_URS_2021_02/998762202</t>
  </si>
  <si>
    <t>763</t>
  </si>
  <si>
    <t>Konstrukce suché výstavby</t>
  </si>
  <si>
    <t>372</t>
  </si>
  <si>
    <t>763111316</t>
  </si>
  <si>
    <t>SDK příčka tl 150 mm profil CW+UW 100 desky 1xA 12,5 s izolací  Rw do 48 dB</t>
  </si>
  <si>
    <t>-1668625726</t>
  </si>
  <si>
    <t>Příčka ze sádrokartonových desek s nosnou konstrukcí z jednoduchých ocelových profilů UW, CW jednoduše opláštěná deskou standardní A tl. 12,5 mm, příčka tl. 150 mm, profil 100, s izolací, Rw do 48 dB</t>
  </si>
  <si>
    <t>https://podminky.urs.cz/item/CS_URS_2021_02/763111316</t>
  </si>
  <si>
    <t>"2.NP"(2,80+4,93+5,60+4,93+8,60+7,55+5,40+7,27+8,71+1,88+3,40)*3,00-(0,70*1,97*2+1,10*1,97*5+0,90*1,97)+48,80</t>
  </si>
  <si>
    <t>"ve stáv.části"(6,50*2+2,00+12,80)*3,00-1,10*1,97*3</t>
  </si>
  <si>
    <t>"dočasné sdk příčky"48,00</t>
  </si>
  <si>
    <t>373</t>
  </si>
  <si>
    <t>763111333</t>
  </si>
  <si>
    <t>SDK příčka tl 100 mm profil CW+UW 75 desky 1xH2 12,5 s izolací  Rw do 45 dB</t>
  </si>
  <si>
    <t>2011859722</t>
  </si>
  <si>
    <t>Příčka ze sádrokartonových desek s nosnou konstrukcí z jednoduchých ocelových profilů UW, CW jednoduše opláštěná deskou impregnovanou H2 tl. 12,5 mm, příčka tl. 100 mm, profil 75, s izolací, Rw do 45 dB</t>
  </si>
  <si>
    <t>https://podminky.urs.cz/item/CS_URS_2021_02/763111333</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</si>
  <si>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</si>
  <si>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"2.NP"2,20*3,00*2-0,70*1,97</t>
  </si>
  <si>
    <t>374</t>
  </si>
  <si>
    <t>763111741</t>
  </si>
  <si>
    <t>Montáž parotěsné zábrany do SDK příčky</t>
  </si>
  <si>
    <t>-574753648</t>
  </si>
  <si>
    <t>Příčka ze sádrokartonových desek ostatní konstrukce a práce na příčkách ze sádrokartonových desek montáž parotěsné zábrany</t>
  </si>
  <si>
    <t>https://podminky.urs.cz/item/CS_URS_2021_02/763111741</t>
  </si>
  <si>
    <t>"2.NP"11,82*2+293,54*2</t>
  </si>
  <si>
    <t>375</t>
  </si>
  <si>
    <t>28329274</t>
  </si>
  <si>
    <t>fólie PE vyztužená pro parotěsnou vrstvu (reakce na oheň - třída E) 110g/m2</t>
  </si>
  <si>
    <t>255333097</t>
  </si>
  <si>
    <t>https://podminky.urs.cz/item/CS_URS_2021_02/28329274</t>
  </si>
  <si>
    <t>610,72</t>
  </si>
  <si>
    <t>610,72*1,1 'Přepočtené koeficientem množství</t>
  </si>
  <si>
    <t>376</t>
  </si>
  <si>
    <t>763111812</t>
  </si>
  <si>
    <t>Demontáž SDK příčky s jednoduchou ocelovou nosnou konstrukcí opláštění dvojité</t>
  </si>
  <si>
    <t>CS ÚRS 2020 01</t>
  </si>
  <si>
    <t>726158442</t>
  </si>
  <si>
    <t>Demontáž příček ze sádrokartonových desek s nosnou konstrukcí z ocelových profilů jednoduchých, opláštění dvojité</t>
  </si>
  <si>
    <t xml:space="preserve">Poznámka k souboru cen:_x000D_
1. Ceny -1811 až -1821 jsou určeny pro kompletní demontáž příčky, tj. nosné konstrukce, desek i tepelné izolace._x000D_
2. Ceny demontáže desek -2811 až -2813 jsou určeny pro odstranění pouze desek z obou stran příčky._x000D_
</t>
  </si>
  <si>
    <t>377</t>
  </si>
  <si>
    <t>763131431</t>
  </si>
  <si>
    <t>SDK podhled deska 1xDF 12,5 bez izolace dvouvrstvá spodní kce profil CD+UD REI do 90</t>
  </si>
  <si>
    <t>-568986402</t>
  </si>
  <si>
    <t>Podhled ze sádrokartonových desek dvouvrstvá zavěšená spodní konstrukce z ocelových profilů CD, UD jednoduše opláštěná deskou protipožární DF, tl. 12,5 mm, bez izolace, REI do 90</t>
  </si>
  <si>
    <t>https://podminky.urs.cz/item/CS_URS_2021_02/763131431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</si>
  <si>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</si>
  <si>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"2.NP"11,00*13,60+6,20*7,20+(7,20+2,60)/2*5,20+43,80</t>
  </si>
  <si>
    <t>378</t>
  </si>
  <si>
    <t>763131751</t>
  </si>
  <si>
    <t>Montáž parotěsné zábrany do SDK podhledu</t>
  </si>
  <si>
    <t>-1743112336</t>
  </si>
  <si>
    <t>Podhled ze sádrokartonových desek ostatní práce a konstrukce na podhledech ze sádrokartonových desek montáž parotěsné zábrany</t>
  </si>
  <si>
    <t>https://podminky.urs.cz/item/CS_URS_2021_02/763131751</t>
  </si>
  <si>
    <t>263,52</t>
  </si>
  <si>
    <t>379</t>
  </si>
  <si>
    <t>-516577773</t>
  </si>
  <si>
    <t>263,52*1,1 'Přepočtené koeficientem množství</t>
  </si>
  <si>
    <t>380</t>
  </si>
  <si>
    <t>763181311</t>
  </si>
  <si>
    <t>Montáž jednokřídlové kovové zárubně SDK příčka</t>
  </si>
  <si>
    <t>-975340768</t>
  </si>
  <si>
    <t>Výplně otvorů konstrukcí ze sádrokartonových desek montáž zárubně kovové s konstrukcí jednokřídlové</t>
  </si>
  <si>
    <t>https://podminky.urs.cz/item/CS_URS_2021_02/763181311</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</si>
  <si>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</si>
  <si>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1+1+1+1+1+1+1+1+5+3</t>
  </si>
  <si>
    <t>381</t>
  </si>
  <si>
    <t>55331541</t>
  </si>
  <si>
    <t>zárubeň jednokřídlá ocelová pro sádrokartonové příčky tl stěny 110-150mm rozměru 700/1970, 2100mm</t>
  </si>
  <si>
    <t>-1934715984</t>
  </si>
  <si>
    <t>https://podminky.urs.cz/item/CS_URS_2021_02/55331541</t>
  </si>
  <si>
    <t>1+1+1</t>
  </si>
  <si>
    <t>382</t>
  </si>
  <si>
    <t>55331543</t>
  </si>
  <si>
    <t>zárubeň jednokřídlá ocelová pro sádrokartonové příčky tl stěny 110-150mm rozměru 900/1970, 2100mm</t>
  </si>
  <si>
    <t>871910981</t>
  </si>
  <si>
    <t>https://podminky.urs.cz/item/CS_URS_2021_02/55331543</t>
  </si>
  <si>
    <t>1+1</t>
  </si>
  <si>
    <t>383</t>
  </si>
  <si>
    <t>55331544</t>
  </si>
  <si>
    <t>zárubeň jednokřídlá ocelová pro sádrokartonové příčky tl stěny 110-150mm rozměru 1100/1970, 2100mm</t>
  </si>
  <si>
    <t>-1072269543</t>
  </si>
  <si>
    <t>https://podminky.urs.cz/item/CS_URS_2021_02/55331544</t>
  </si>
  <si>
    <t>1+1+1+5+3</t>
  </si>
  <si>
    <t>384</t>
  </si>
  <si>
    <t>763181411</t>
  </si>
  <si>
    <t>Ztužující výplň otvoru pro dveře pro příčky do 2,75 m zátěž křídla do 25 kg</t>
  </si>
  <si>
    <t>1056972560</t>
  </si>
  <si>
    <t>Výplně otvorů konstrukcí ze sádrokartonových desek ztužující výplň otvoru pro dveře s CW a UW profilem, výšky příčky do 2,75 m nebo zátěže dveřního křídla do 25 kg</t>
  </si>
  <si>
    <t>https://podminky.urs.cz/item/CS_URS_2021_02/763181411</t>
  </si>
  <si>
    <t>385</t>
  </si>
  <si>
    <t>998763402</t>
  </si>
  <si>
    <t>Přesun hmot procentní pro sádrokartonové konstrukce v objektech v přes 6 do 12 m</t>
  </si>
  <si>
    <t>-1159719377</t>
  </si>
  <si>
    <t>Přesun hmot pro konstrukce montované z desek stanovený procentní sazbou (%) z ceny vodorovná dopravní vzdálenost do 50 m v objektech výšky přes 6 do 12 m</t>
  </si>
  <si>
    <t>https://podminky.urs.cz/item/CS_URS_2021_02/998763402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</si>
  <si>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</si>
  <si>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</si>
  <si>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</si>
  <si>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386</t>
  </si>
  <si>
    <t>764004801</t>
  </si>
  <si>
    <t>Demontáž podokapního žlabu do suti</t>
  </si>
  <si>
    <t>2133281350</t>
  </si>
  <si>
    <t>Demontáž klempířských konstrukcí žlabu podokapního do suti</t>
  </si>
  <si>
    <t>https://podminky.urs.cz/item/CS_URS_2021_02/764004801</t>
  </si>
  <si>
    <t>"2.NP"17,82+9,18+1,63+3,13+6,00</t>
  </si>
  <si>
    <t>387</t>
  </si>
  <si>
    <t>764011612</t>
  </si>
  <si>
    <t>Podkladní plech z Pz upraveným povrchem rš 200 mm</t>
  </si>
  <si>
    <t>1521703656</t>
  </si>
  <si>
    <t>Podkladní plech z pozinkovaného plechu s povrchovou úpravou rš 200 mm</t>
  </si>
  <si>
    <t>https://podminky.urs.cz/item/CS_URS_2021_02/764011612</t>
  </si>
  <si>
    <t xml:space="preserve">Poznámka k souboru cen:_x000D_
1. Rozvinutá šířka podkladního plechu se určuje z rš střešního prvku._x000D_
</t>
  </si>
  <si>
    <t>"ozn K4"60,70</t>
  </si>
  <si>
    <t>388</t>
  </si>
  <si>
    <t>764011621</t>
  </si>
  <si>
    <t>Dilatační připojovací lišta z Pz s povrchovou úpravou včetně tmelení rš 100 mm</t>
  </si>
  <si>
    <t>-2127180285</t>
  </si>
  <si>
    <t>Dilatační lišta z pozinkovaného plechu s povrchovou úpravou připojovací, včetně tmelení rš 100 mm</t>
  </si>
  <si>
    <t>https://podminky.urs.cz/item/CS_URS_2021_02/764011621</t>
  </si>
  <si>
    <t>"oun. K3"25,70</t>
  </si>
  <si>
    <t>"ozn. K6"4,00</t>
  </si>
  <si>
    <t>389</t>
  </si>
  <si>
    <t>764011624</t>
  </si>
  <si>
    <t>Dilatační připojovací lišta z Pz s povrchovou úpravou včetně tmelení rš 200 mm</t>
  </si>
  <si>
    <t>119081815</t>
  </si>
  <si>
    <t>Dilatační lišta z pozinkovaného plechu s povrchovou úpravou připojovací, včetně tmelení rš 200 mm</t>
  </si>
  <si>
    <t>https://podminky.urs.cz/item/CS_URS_2021_02/764011624</t>
  </si>
  <si>
    <t>"ozn. K5"4,00</t>
  </si>
  <si>
    <t>390</t>
  </si>
  <si>
    <t>764214611</t>
  </si>
  <si>
    <t>Oplechování horních ploch a atik bez rohů z Pz s povrch úpravou mechanicky kotvené rš přes 800 mm</t>
  </si>
  <si>
    <t>1865700217</t>
  </si>
  <si>
    <t>Oplechování horních ploch zdí a nadezdívek (atik) z pozinkovaného plechu s povrchovou úpravou mechanicky kotvené přes rš 800 mm</t>
  </si>
  <si>
    <t>https://podminky.urs.cz/item/CS_URS_2021_02/764214611</t>
  </si>
  <si>
    <t>"ozn. K7"11,40*1,00</t>
  </si>
  <si>
    <t>391</t>
  </si>
  <si>
    <t>764226442</t>
  </si>
  <si>
    <t>Oplechování parapetů rovných celoplošně lepené z Al plechu rš 200 mm</t>
  </si>
  <si>
    <t>-328507199</t>
  </si>
  <si>
    <t>Oplechování parapetů z hliníkového plechu rovných celoplošně lepené, bez rohů rš 200 mm</t>
  </si>
  <si>
    <t>https://podminky.urs.cz/item/CS_URS_2021_02/764226442</t>
  </si>
  <si>
    <t>"ozn. A1, A2"0,75+1,50*8</t>
  </si>
  <si>
    <t>392</t>
  </si>
  <si>
    <t>764311605</t>
  </si>
  <si>
    <t>Lemování rovných zdí střech s krytinou prejzovou nebo vlnitou z Pz s povrchovou úpravou rš 400 mm</t>
  </si>
  <si>
    <t>1825554790</t>
  </si>
  <si>
    <t>Lemování zdí z pozinkovaného plechu s povrchovou úpravou boční nebo horní rovné, střech s krytinou prejzovou nebo vlnitou rš 400 mm</t>
  </si>
  <si>
    <t>https://podminky.urs.cz/item/CS_URS_2021_02/764311605</t>
  </si>
  <si>
    <t>"ozn. K3"25,70</t>
  </si>
  <si>
    <t>393</t>
  </si>
  <si>
    <t>764511602</t>
  </si>
  <si>
    <t>Žlab podokapní půlkruhový z Pz s povrchovou úpravou rš 330 mm</t>
  </si>
  <si>
    <t>1571229204</t>
  </si>
  <si>
    <t>Žlab podokapní z pozinkovaného plechu s povrchovou úpravou včetně háků a čel půlkruhový rš 330 mm</t>
  </si>
  <si>
    <t>https://podminky.urs.cz/item/CS_URS_2021_02/764511602</t>
  </si>
  <si>
    <t>"ozn. K2"60,70</t>
  </si>
  <si>
    <t>394</t>
  </si>
  <si>
    <t>764511642</t>
  </si>
  <si>
    <t>Kotlík oválný (trychtýřový) pro podokapní žlaby z Pz s povrchovou úpravou 330/100 mm</t>
  </si>
  <si>
    <t>1322630739</t>
  </si>
  <si>
    <t>Žlab podokapní z pozinkovaného plechu s povrchovou úpravou včetně háků a čel kotlík oválný (trychtýřový), rš žlabu/průměr svodu 330/100 mm</t>
  </si>
  <si>
    <t>https://podminky.urs.cz/item/CS_URS_2021_02/764511642</t>
  </si>
  <si>
    <t>395</t>
  </si>
  <si>
    <t>764518622</t>
  </si>
  <si>
    <t>Svody kruhové včetně objímek, kolen, odskoků z Pz s povrchovou úpravou průměru 100 mm</t>
  </si>
  <si>
    <t>-781859219</t>
  </si>
  <si>
    <t>Svod z pozinkovaného plechu s upraveným povrchem včetně objímek, kolen a odskoků kruhový, průměru 100 mm</t>
  </si>
  <si>
    <t>https://podminky.urs.cz/item/CS_URS_2021_02/764518622</t>
  </si>
  <si>
    <t>"oun K1"21,00</t>
  </si>
  <si>
    <t>396</t>
  </si>
  <si>
    <t>998764202</t>
  </si>
  <si>
    <t>Přesun hmot procentní pro konstrukce klempířské v objektech v přes 6 do 12 m</t>
  </si>
  <si>
    <t>1000681259</t>
  </si>
  <si>
    <t>Přesun hmot pro konstrukce klempířské stanovený procentní sazbou (%) z ceny vodorovná dopravní vzdálenost do 50 m v objektech výšky přes 6 do 12 m</t>
  </si>
  <si>
    <t>https://podminky.urs.cz/item/CS_URS_2021_02/998764202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</si>
  <si>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</si>
  <si>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</si>
  <si>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</si>
  <si>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397</t>
  </si>
  <si>
    <t>766100</t>
  </si>
  <si>
    <t>Dodávka a montáž vodorovné  madlo na dveře dl. 600 mm</t>
  </si>
  <si>
    <t>9869367</t>
  </si>
  <si>
    <t>Dodávka a montáž vodorovné madlo na dveře dl. 600 mm</t>
  </si>
  <si>
    <t>398</t>
  </si>
  <si>
    <t>766200</t>
  </si>
  <si>
    <t>-1815237058</t>
  </si>
  <si>
    <t>Příplatek za uzamykatelnou kliku oken</t>
  </si>
  <si>
    <t>399</t>
  </si>
  <si>
    <t>766300</t>
  </si>
  <si>
    <t>-983775903</t>
  </si>
  <si>
    <t>Příplatek za přídavný okenní zámek</t>
  </si>
  <si>
    <t>400</t>
  </si>
  <si>
    <t>766400</t>
  </si>
  <si>
    <t>-1313690583</t>
  </si>
  <si>
    <t>Příplatek za centrální klíč</t>
  </si>
  <si>
    <t>401</t>
  </si>
  <si>
    <t>766622131</t>
  </si>
  <si>
    <t>Montáž plastových oken plochy přes 1 m2 otevíravých v do 1,5 m s rámem do zdiva</t>
  </si>
  <si>
    <t>1400862613</t>
  </si>
  <si>
    <t>Montáž oken plastových včetně montáže rámu plochy přes 1 m2 otevíravých do zdiva, výšky do 1,5 m</t>
  </si>
  <si>
    <t>https://podminky.urs.cz/item/CS_URS_2021_02/766622131</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</si>
  <si>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</si>
  <si>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"poz. P01,P02"0,75*1,50+1,50*1,50*8</t>
  </si>
  <si>
    <t>402</t>
  </si>
  <si>
    <t>61140051</t>
  </si>
  <si>
    <t>okno plastové otevíravé/sklopné dvojsklo přes plochu 1m2 do v 1,5m</t>
  </si>
  <si>
    <t>-918786194</t>
  </si>
  <si>
    <t>https://podminky.urs.cz/item/CS_URS_2021_02/61140051</t>
  </si>
  <si>
    <t>"poz P01, P02"0,75*1,50+1,50*1,50*8</t>
  </si>
  <si>
    <t>403</t>
  </si>
  <si>
    <t>766629214</t>
  </si>
  <si>
    <t>Příplatek k montáži oken za izolaci pro rovné ostění připojovací spára do 15 mm - páska</t>
  </si>
  <si>
    <t>-1462846557</t>
  </si>
  <si>
    <t>Montáž oken dřevěných Příplatek k cenám za izolaci mezi ostěním a rámem okna při rovném ostění, připojovací spára tl. do 15 mm, páska</t>
  </si>
  <si>
    <t>https://podminky.urs.cz/item/CS_URS_2021_02/766629214</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</si>
  <si>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</si>
  <si>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(0,75+1,50)*2+1,50*4*5+(2,10+2,50)*2+(2,10+2,40)*2</t>
  </si>
  <si>
    <t>404</t>
  </si>
  <si>
    <t>611100</t>
  </si>
  <si>
    <t>Paniková klika  balkonové dveře ozn. P03/P</t>
  </si>
  <si>
    <t>-582185961</t>
  </si>
  <si>
    <t>405</t>
  </si>
  <si>
    <t>766660001</t>
  </si>
  <si>
    <t>Montáž dveřních křídel otvíravých jednokřídlových š do 0,8 m do ocelové zárubně</t>
  </si>
  <si>
    <t>-1243819001</t>
  </si>
  <si>
    <t>Montáž dveřních křídel dřevěných nebo plastových otevíravých do ocelové zárubně povrchově upravených jednokřídlových, šířky do 800 mm</t>
  </si>
  <si>
    <t>https://podminky.urs.cz/item/CS_URS_2021_02/766660001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</si>
  <si>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</si>
  <si>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406</t>
  </si>
  <si>
    <t>61101</t>
  </si>
  <si>
    <t xml:space="preserve">Dveře vnitřní jednokřídlové otočné,ozn 01/L 700x1970,  kování štítové, zámek vložkový, klika-klika, chrom matný - nerez, křídlo plné, povrchh HPL laminát bílý </t>
  </si>
  <si>
    <t>379102651</t>
  </si>
  <si>
    <t>407</t>
  </si>
  <si>
    <t>61102</t>
  </si>
  <si>
    <t xml:space="preserve">Dveře vnitřní jednokřídlové otočné,ozn 02/LP, 700x1970,  kování štítové, zámek vložkový, klika-klika, chrom matný - nerez, křídlo plné, povrchh HPL laminát bílý </t>
  </si>
  <si>
    <t>-178531439</t>
  </si>
  <si>
    <t>408</t>
  </si>
  <si>
    <t>61103</t>
  </si>
  <si>
    <t xml:space="preserve">Dveře vnitřní jednokřídlové otočné,ozn 03/P 900x1970,  kování štítové, zámek vložkový, klika-klika, chrom matný - nerez, křídlo plné, povrchh HPL laminát bílý, madlo ve v. 800-900 mm </t>
  </si>
  <si>
    <t>1307165938</t>
  </si>
  <si>
    <t>409</t>
  </si>
  <si>
    <t>61104</t>
  </si>
  <si>
    <t xml:space="preserve">Dveře vnitřní jednokřídlové otočné,ozn 04/P 900x1970,  kování štítové, zámek vložkový, klika-klika, chrom matný - nerez, křídlo plné, povrchh HPL laminát bílý </t>
  </si>
  <si>
    <t>-1803925686</t>
  </si>
  <si>
    <t>410</t>
  </si>
  <si>
    <t>61105</t>
  </si>
  <si>
    <t>Dveře vnitřní jednokřídlové otočné,ozn 05/L, 05 /P 110x1970,  kování štítové, zámek vložkový, klika-klika, chrom matný - nerez, křídlo plné, povrchh HPL laminát bílý</t>
  </si>
  <si>
    <t>2105621865</t>
  </si>
  <si>
    <t>411</t>
  </si>
  <si>
    <t>61106</t>
  </si>
  <si>
    <t>Dveře vnitřní jednokřídlové otočné,ozn , 06 /P 110x1970,  kování na vnitř. staně WCštítové, zámek vložkový, klika-klika, chrom matný - nerez, křídlo plné, povrchh HPL laminát bílý ,vodorovné madlo v. 800-900 mm</t>
  </si>
  <si>
    <t>-906135775</t>
  </si>
  <si>
    <t>412</t>
  </si>
  <si>
    <t>61107</t>
  </si>
  <si>
    <t>Dveře vnitřní jednokřídlové otočné,ozn , 07/L, 07/P 110x1970,  kování štítové, zámek vložkový, klika-klika, chrom matný - nerez, křídlo plné, povrchh HPL laminát bílý ,vodorovné madlo v. 800-900 mm</t>
  </si>
  <si>
    <t>-236051362</t>
  </si>
  <si>
    <t>413</t>
  </si>
  <si>
    <t>766660002</t>
  </si>
  <si>
    <t>Montáž dveřních křídel otvíravých jednokřídlových š přes 0,8 m do ocelové zárubně</t>
  </si>
  <si>
    <t>1392474285</t>
  </si>
  <si>
    <t>Montáž dveřních křídel dřevěných nebo plastových otevíravých do ocelové zárubně povrchově upravených jednokřídlových, šířky přes 800 mm</t>
  </si>
  <si>
    <t>https://podminky.urs.cz/item/CS_URS_2021_02/766660002</t>
  </si>
  <si>
    <t>1+1+1+1+1+5+3</t>
  </si>
  <si>
    <t>414</t>
  </si>
  <si>
    <t>766694121</t>
  </si>
  <si>
    <t>Montáž parapetních desek dřevěných nebo plastových š přes 30 cm dl do 1,0 m</t>
  </si>
  <si>
    <t>1221871385</t>
  </si>
  <si>
    <t>Montáž ostatních truhlářských konstrukcí parapetních desek dřevěných nebo plastových šířky přes 300 mm, délky do 1000 mm</t>
  </si>
  <si>
    <t>https://podminky.urs.cz/item/CS_URS_2021_02/766694121</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</si>
  <si>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</si>
  <si>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415</t>
  </si>
  <si>
    <t>60794104</t>
  </si>
  <si>
    <t>parapet dřevotřískový vnitřní povrch laminátový š 340mm</t>
  </si>
  <si>
    <t>-15006029</t>
  </si>
  <si>
    <t>https://podminky.urs.cz/item/CS_URS_2021_02/60794104</t>
  </si>
  <si>
    <t>0,75+1,50*8</t>
  </si>
  <si>
    <t>416</t>
  </si>
  <si>
    <t>60794121</t>
  </si>
  <si>
    <t>koncovka PVC k parapetním dřevotřískovým deskám 600mm</t>
  </si>
  <si>
    <t>2125312316</t>
  </si>
  <si>
    <t>https://podminky.urs.cz/item/CS_URS_2021_02/60794121</t>
  </si>
  <si>
    <t>9*2</t>
  </si>
  <si>
    <t>417</t>
  </si>
  <si>
    <t>766694122</t>
  </si>
  <si>
    <t>Montáž parapetních dřevěných nebo plastových š přes 30 cm dl přes 1,0 do 1,6 m</t>
  </si>
  <si>
    <t>-1018405703</t>
  </si>
  <si>
    <t>Montáž ostatních truhlářských konstrukcí parapetních desek dřevěných nebo plastových šířky přes 300 mm, délky přes 1000 do 1600 mm</t>
  </si>
  <si>
    <t>https://podminky.urs.cz/item/CS_URS_2021_02/766694122</t>
  </si>
  <si>
    <t>418</t>
  </si>
  <si>
    <t>998766202</t>
  </si>
  <si>
    <t>Přesun hmot procentní pro kce truhlářské v objektech v přes 6 do 12 m</t>
  </si>
  <si>
    <t>-602037863</t>
  </si>
  <si>
    <t>Přesun hmot pro konstrukce truhlářské stanovený procentní sazbou (%) z ceny vodorovná dopravní vzdálenost do 50 m v objektech výšky přes 6 do 12 m</t>
  </si>
  <si>
    <t>https://podminky.urs.cz/item/CS_URS_2021_02/998766202</t>
  </si>
  <si>
    <t>767</t>
  </si>
  <si>
    <t>Konstrukce zámečnické</t>
  </si>
  <si>
    <t>419</t>
  </si>
  <si>
    <t>767161111</t>
  </si>
  <si>
    <t>Montáž zábradlí rovného z trubek do zdi hm do 20 kg</t>
  </si>
  <si>
    <t>-1810694418</t>
  </si>
  <si>
    <t>Montáž zábradlí rovného z trubek nebo tenkostěnných profilů do zdiva, hmotnosti 1 m zábradlí do 20 kg</t>
  </si>
  <si>
    <t>https://podminky.urs.cz/item/CS_URS_2021_02/767161111</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</si>
  <si>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</si>
  <si>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"ozn. Z1"24,00</t>
  </si>
  <si>
    <t>420</t>
  </si>
  <si>
    <t>553100</t>
  </si>
  <si>
    <t>Ocelové trubkové zábradlí pozinkované, konstrukční ocel S2 35,výplň zábradlí txčová pr. 15 mm, kotvení do nosné konstrukce pomocí patního plechu a chemických kotev</t>
  </si>
  <si>
    <t>-1519998399</t>
  </si>
  <si>
    <t>421</t>
  </si>
  <si>
    <t>767640221</t>
  </si>
  <si>
    <t>Montáž dveří ocelových  vchodových (terasových)dvoukřídlové bez nadsvětlíku</t>
  </si>
  <si>
    <t>1422918170</t>
  </si>
  <si>
    <t>Montáž dveří ocelových vchodových (terasových)dvoukřídlové bez nadsvětlíku</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</si>
  <si>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</si>
  <si>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422</t>
  </si>
  <si>
    <t>55341311</t>
  </si>
  <si>
    <t>dveře Al vchodové (terasové) dvoukřídlové do š 2600mm</t>
  </si>
  <si>
    <t>401964931</t>
  </si>
  <si>
    <t>423</t>
  </si>
  <si>
    <t>998767202</t>
  </si>
  <si>
    <t>Přesun hmot procentní pro zámečnické konstrukce v objektech v přes 6 do 12 m</t>
  </si>
  <si>
    <t>1249670686</t>
  </si>
  <si>
    <t>Přesun hmot pro zámečnické konstrukce stanovený procentní sazbou (%) z ceny vodorovná dopravní vzdálenost do 50 m v objektech výšky přes 6 do 12 m</t>
  </si>
  <si>
    <t>https://podminky.urs.cz/item/CS_URS_2021_02/998767202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</si>
  <si>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</si>
  <si>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</si>
  <si>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</si>
  <si>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424</t>
  </si>
  <si>
    <t>771100</t>
  </si>
  <si>
    <t xml:space="preserve">Přeložení betonové dlažby tl. 40 mm na podlážkách </t>
  </si>
  <si>
    <t>-1315541074</t>
  </si>
  <si>
    <t>skladba S1</t>
  </si>
  <si>
    <t>7,71*6,00</t>
  </si>
  <si>
    <t>425</t>
  </si>
  <si>
    <t>771121011</t>
  </si>
  <si>
    <t>Nátěr penetrační na podlahu</t>
  </si>
  <si>
    <t>-147197216</t>
  </si>
  <si>
    <t>Příprava podkladu před provedením dlažby nátěr penetrační na podlahu</t>
  </si>
  <si>
    <t>https://podminky.urs.cz/item/CS_URS_2021_02/771121011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</si>
  <si>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</si>
  <si>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133,81</t>
  </si>
  <si>
    <t>426</t>
  </si>
  <si>
    <t>771474112</t>
  </si>
  <si>
    <t>Montáž soklů z dlaždic keramických rovných flexibilní lepidlo v přes 65 do 90 mm</t>
  </si>
  <si>
    <t>-1075448417</t>
  </si>
  <si>
    <t>Montáž soklů z dlaždic keramických lepených flexibilním lepidlem rovných, výšky přes 65 do 90 mm</t>
  </si>
  <si>
    <t>https://podminky.urs.cz/item/CS_URS_2021_02/771474112</t>
  </si>
  <si>
    <t>"2.NP"8,60*2+2,00*2+6,20*2+15,60+2,00+13,00+6,60+5,10+10,40+7,60+1,50</t>
  </si>
  <si>
    <t>427</t>
  </si>
  <si>
    <t>771573916</t>
  </si>
  <si>
    <t>Oprava podlah z keramických lepených přes 22 do 25 ks/m2</t>
  </si>
  <si>
    <t>-1180409817</t>
  </si>
  <si>
    <t>Opravy podlah z dlaždic keramických lepených při velikosti dlaždic přes 22 do 25 ks/m2</t>
  </si>
  <si>
    <t>https://podminky.urs.cz/item/CS_URS_2021_02/771573916</t>
  </si>
  <si>
    <t>(2,50+4,00+1,00+2,00*2+1,50)*0,80*25</t>
  </si>
  <si>
    <t>428</t>
  </si>
  <si>
    <t>771574112</t>
  </si>
  <si>
    <t>Montáž podlah keramických hladkých lepených flexibilním lepidlem přes 9 do 12 ks/m2</t>
  </si>
  <si>
    <t>-848158726</t>
  </si>
  <si>
    <t>Montáž podlah z dlaždic keramických lepených flexibilním lepidlem maloformátových hladkých přes 9 do 12 ks/m2</t>
  </si>
  <si>
    <t>https://podminky.urs.cz/item/CS_URS_2021_02/771574112</t>
  </si>
  <si>
    <t xml:space="preserve">Poznámka k souboru cen:_x000D_
1. Položky jsou učeny pro všechy druhy povrchových úprav._x000D_
</t>
  </si>
  <si>
    <t>"nová část"3,00*2,90+3,14*2,98+6,29*3,00+2,20*1,00+2,20*1,20+2,20*1,10+8,60*2,00+6,20*2,20</t>
  </si>
  <si>
    <t>"stáv. část"15,60*2,00+6,60*2,80+7,60+1,50</t>
  </si>
  <si>
    <t>429</t>
  </si>
  <si>
    <t>59761003</t>
  </si>
  <si>
    <t>dlažba keramická hutná hladká do interiéru přes 9 do 12ks/m2</t>
  </si>
  <si>
    <t>157863767</t>
  </si>
  <si>
    <t>https://podminky.urs.cz/item/CS_URS_2021_02/59761003</t>
  </si>
  <si>
    <t>"dlažba"133,81</t>
  </si>
  <si>
    <t>"soklík"95,40*0,10</t>
  </si>
  <si>
    <t>143,35*1,1 'Přepočtené koeficientem množství</t>
  </si>
  <si>
    <t>430</t>
  </si>
  <si>
    <t>59761432</t>
  </si>
  <si>
    <t>dlažba keramická slinutá hladká do interiéru i exteriéru pro vysoké mechanické namáhání přes 22 do 25ks/m2</t>
  </si>
  <si>
    <t>-1906040275</t>
  </si>
  <si>
    <t>https://podminky.urs.cz/item/CS_URS_2021_02/59761432</t>
  </si>
  <si>
    <t>(2,50+4,00+1,00+2,00*2+1,50)*0,80*1,10</t>
  </si>
  <si>
    <t>431</t>
  </si>
  <si>
    <t>771577111</t>
  </si>
  <si>
    <t>Příplatek k montáži podlah keramických lepených flexibilním lepidlem za plochu do 5 m2</t>
  </si>
  <si>
    <t>-2015627256</t>
  </si>
  <si>
    <t>Montáž podlah z dlaždic keramických lepených flexibilním lepidlem Příplatek k cenám za plochu do 5 m2 jednotlivě</t>
  </si>
  <si>
    <t>https://podminky.urs.cz/item/CS_URS_2021_02/771577111</t>
  </si>
  <si>
    <t>"nová část"2,20*1,00+2,20*1,20+2,20+1,20+2,20+2,38</t>
  </si>
  <si>
    <t>432</t>
  </si>
  <si>
    <t>771591112</t>
  </si>
  <si>
    <t>Izolace pod dlažbu nátěrem nebo stěrkou ve dvou vrstvách</t>
  </si>
  <si>
    <t>-757129329</t>
  </si>
  <si>
    <t>Izolace podlahy pod dlažbu nátěrem nebo stěrkou ve dvou vrstvách</t>
  </si>
  <si>
    <t>https://podminky.urs.cz/item/CS_URS_2021_02/771591112</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</si>
  <si>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</si>
  <si>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433</t>
  </si>
  <si>
    <t>771591185</t>
  </si>
  <si>
    <t>Podlahy pracnější řezání keramických dlaždic rovné</t>
  </si>
  <si>
    <t>1259607310</t>
  </si>
  <si>
    <t>Podlahy - dokončovací práce pracnější řezání dlaždic keramických rovné</t>
  </si>
  <si>
    <t>https://podminky.urs.cz/item/CS_URS_2021_02/771591185</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</si>
  <si>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</si>
  <si>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"soklík"95,4</t>
  </si>
  <si>
    <t>434</t>
  </si>
  <si>
    <t>771591241</t>
  </si>
  <si>
    <t>Izolace těsnícími pásy vnitřní kout</t>
  </si>
  <si>
    <t>-857903072</t>
  </si>
  <si>
    <t>Izolace podlahy pod dlažbu těsnícími izolačními pásy vnitřní kout</t>
  </si>
  <si>
    <t>https://podminky.urs.cz/item/CS_URS_2021_02/771591241</t>
  </si>
  <si>
    <t>4*4</t>
  </si>
  <si>
    <t>435</t>
  </si>
  <si>
    <t>771591264</t>
  </si>
  <si>
    <t>Izolace těsnícími pásy mezi podlahou a stěnou</t>
  </si>
  <si>
    <t>466598064</t>
  </si>
  <si>
    <t>Izolace podlahy pod dlažbu těsnícími izolačními pásy mezi podlahou a stěnu</t>
  </si>
  <si>
    <t>https://podminky.urs.cz/item/CS_URS_2021_02/771591264</t>
  </si>
  <si>
    <t>"nová část"(2,20+1,00)*2+(2,20+1,20)*2*2+(2,20+2,38)*2</t>
  </si>
  <si>
    <t>436</t>
  </si>
  <si>
    <t>771592011</t>
  </si>
  <si>
    <t>Čištění vnitřních ploch podlah nebo schodišť po položení dlažby chemickými prostředky</t>
  </si>
  <si>
    <t>2028626587</t>
  </si>
  <si>
    <t>Čištění vnitřních ploch po položení dlažby podlah nebo schodišť chemickými prostředky</t>
  </si>
  <si>
    <t>https://podminky.urs.cz/item/CS_URS_2021_02/771592011</t>
  </si>
  <si>
    <t>43,88</t>
  </si>
  <si>
    <t>437</t>
  </si>
  <si>
    <t>998771202</t>
  </si>
  <si>
    <t>Přesun hmot procentní pro podlahy z dlaždic v objektech v přes 6 do 12 m</t>
  </si>
  <si>
    <t>1495476759</t>
  </si>
  <si>
    <t>Přesun hmot pro podlahy z dlaždic stanovený procentní sazbou (%) z ceny vodorovná dopravní vzdálenost do 50 m v objektech výšky přes 6 do 12 m</t>
  </si>
  <si>
    <t>https://podminky.urs.cz/item/CS_URS_2021_02/998771202</t>
  </si>
  <si>
    <t>776</t>
  </si>
  <si>
    <t>Podlahy povlakové</t>
  </si>
  <si>
    <t>438</t>
  </si>
  <si>
    <t>776141122</t>
  </si>
  <si>
    <t>Vyrovnání podkladu povlakových podlah stěrkou pevnosti 30 MPa tl přes 3 do 5 mm</t>
  </si>
  <si>
    <t>1930721617</t>
  </si>
  <si>
    <t>Příprava podkladu vyrovnání samonivelační stěrkou podlah min.pevnosti 20 MPa, tloušťky přes 3 do 5 mm</t>
  </si>
  <si>
    <t>https://podminky.urs.cz/item/CS_URS_2021_02/776141122</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</si>
  <si>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</si>
  <si>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3,70*6,50+3,75*6,50+5,10*6,50+4,28*7,55+4,28*5,40*2+3,86*7,27+5,70*2,60/2+5,20*1,70+4,40*2,20/2</t>
  </si>
  <si>
    <t>439</t>
  </si>
  <si>
    <t>776201812</t>
  </si>
  <si>
    <t>Demontáž lepených povlakových podlah s podložkou ručně</t>
  </si>
  <si>
    <t>868094602</t>
  </si>
  <si>
    <t>Demontáž povlakových podlahovin lepených ručně s podložkou</t>
  </si>
  <si>
    <t>https://podminky.urs.cz/item/CS_URS_2021_02/776201812</t>
  </si>
  <si>
    <t>7,60*6,99+8,00*6,99+21,80</t>
  </si>
  <si>
    <t>440</t>
  </si>
  <si>
    <t>776221111</t>
  </si>
  <si>
    <t>Lepení pásů z PVC standardním lepidlem</t>
  </si>
  <si>
    <t>-429530880</t>
  </si>
  <si>
    <t>Montáž podlahovin z PVC lepením standardním lepidlem z pásů standardních</t>
  </si>
  <si>
    <t>https://podminky.urs.cz/item/CS_URS_2021_02/776221111</t>
  </si>
  <si>
    <t>441</t>
  </si>
  <si>
    <t>28412245</t>
  </si>
  <si>
    <t>krytina podlahová heterogenní š 1,5m tl 2mm</t>
  </si>
  <si>
    <t>872003032</t>
  </si>
  <si>
    <t>https://podminky.urs.cz/item/CS_URS_2021_02/28412245</t>
  </si>
  <si>
    <t>209,27*1,1 'Přepočtené koeficientem množství</t>
  </si>
  <si>
    <t>442</t>
  </si>
  <si>
    <t>776410811</t>
  </si>
  <si>
    <t>Odstranění soklíků a lišt pryžových nebo plastových</t>
  </si>
  <si>
    <t>-210431409</t>
  </si>
  <si>
    <t>Demontáž soklíků nebo lišt pryžových nebo plastových</t>
  </si>
  <si>
    <t>https://podminky.urs.cz/item/CS_URS_2021_02/776410811</t>
  </si>
  <si>
    <t>443</t>
  </si>
  <si>
    <t>776411111</t>
  </si>
  <si>
    <t>Montáž obvodových soklíků výšky do 80 mm</t>
  </si>
  <si>
    <t>-1215266462</t>
  </si>
  <si>
    <t>Montáž soklíků lepením obvodových, výšky do 80 mm</t>
  </si>
  <si>
    <t>https://podminky.urs.cz/item/CS_URS_2021_02/776411111</t>
  </si>
  <si>
    <t>209,00</t>
  </si>
  <si>
    <t>444</t>
  </si>
  <si>
    <t>284100</t>
  </si>
  <si>
    <t>Dodávka soklíku PVC</t>
  </si>
  <si>
    <t>-418424260</t>
  </si>
  <si>
    <t>209,00*1,10</t>
  </si>
  <si>
    <t>445</t>
  </si>
  <si>
    <t>998776202</t>
  </si>
  <si>
    <t>Přesun hmot procentní pro podlahy povlakové v objektech v přes 6 do 12 m</t>
  </si>
  <si>
    <t>512519041</t>
  </si>
  <si>
    <t>Přesun hmot pro podlahy povlakové stanovený procentní sazbou (%) z ceny vodorovná dopravní vzdálenost do 50 m v objektech výšky přes 6 do 12 m</t>
  </si>
  <si>
    <t>https://podminky.urs.cz/item/CS_URS_2021_02/998776202</t>
  </si>
  <si>
    <t>780</t>
  </si>
  <si>
    <t>Záchytný systém</t>
  </si>
  <si>
    <t>446</t>
  </si>
  <si>
    <t>780100</t>
  </si>
  <si>
    <t>Dodávka a montáž záchytného systému</t>
  </si>
  <si>
    <t>-619319827</t>
  </si>
  <si>
    <t>781</t>
  </si>
  <si>
    <t>Dokončovací práce - obklady</t>
  </si>
  <si>
    <t>447</t>
  </si>
  <si>
    <t>781121011</t>
  </si>
  <si>
    <t>Nátěr penetrační na stěnu</t>
  </si>
  <si>
    <t>2132762907</t>
  </si>
  <si>
    <t>Příprava podkladu před provedením obkladu nátěr penetrační na stěnu</t>
  </si>
  <si>
    <t>https://podminky.urs.cz/item/CS_URS_2021_02/781121011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</si>
  <si>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</si>
  <si>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448</t>
  </si>
  <si>
    <t>781131112</t>
  </si>
  <si>
    <t>Izolace pod obklad nátěrem nebo stěrkou ve dvou vrstvách</t>
  </si>
  <si>
    <t>-1829719168</t>
  </si>
  <si>
    <t>Izolace stěny pod obklad izolace nátěrem nebo stěrkou ve dvou vrstvách</t>
  </si>
  <si>
    <t>https://podminky.urs.cz/item/CS_URS_2021_02/781131112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</si>
  <si>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</si>
  <si>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449</t>
  </si>
  <si>
    <t>781131241</t>
  </si>
  <si>
    <t>Izolace pod obklad těsnícími pásy vnitřní kout</t>
  </si>
  <si>
    <t>-392988691</t>
  </si>
  <si>
    <t>Izolace stěny pod obklad izolace těsnícími izolačními pásy vnitřní kout</t>
  </si>
  <si>
    <t>https://podminky.urs.cz/item/CS_URS_2021_02/781131241</t>
  </si>
  <si>
    <t>450</t>
  </si>
  <si>
    <t>781131264</t>
  </si>
  <si>
    <t>Izolace pod obklad těsnícími pásy mezi podlahou a stěnou</t>
  </si>
  <si>
    <t>875653560</t>
  </si>
  <si>
    <t>Izolace stěny pod obklad izolace těsnícími izolačními pásy mezi podlahou a stěnu</t>
  </si>
  <si>
    <t>https://podminky.urs.cz/item/CS_URS_2021_02/781131264</t>
  </si>
  <si>
    <t>451</t>
  </si>
  <si>
    <t>781474112</t>
  </si>
  <si>
    <t>Montáž obkladů vnitřních keramických hladkých přes 9 do 12 ks/m2 lepených flexibilním lepidlem</t>
  </si>
  <si>
    <t>-1476555728</t>
  </si>
  <si>
    <t>Montáž obkladů vnitřních stěn z dlaždic keramických lepených flexibilním lepidlem maloformátových hladkých přes 9 do 12 ks/m2</t>
  </si>
  <si>
    <t>https://podminky.urs.cz/item/CS_URS_2021_02/781474112</t>
  </si>
  <si>
    <t xml:space="preserve">Poznámka k souboru cen:_x000D_
1. Položky jsou určeny pro všechny druhy povrchových úprav._x000D_
</t>
  </si>
  <si>
    <t>"za umyvadly"1,50*3,00*4+(0,80+1,20)*3,00*2</t>
  </si>
  <si>
    <t>"m.č.2.14"(2,20+1,00)*2*3,00-0,70*1,97</t>
  </si>
  <si>
    <t>"m.č.2.15"(2,20+1,20)*2*3,00-0,70*1,97*2</t>
  </si>
  <si>
    <t>"m.č.2.16"(2,20+1,20)*2*3,00-0,70*1,97</t>
  </si>
  <si>
    <t>"m.č.2.17"(2,20+2,38)*2*3,00-1,10*1,97</t>
  </si>
  <si>
    <t>452</t>
  </si>
  <si>
    <t>59761026</t>
  </si>
  <si>
    <t>obklad keramický hladký do 12ks/m2</t>
  </si>
  <si>
    <t>2057436176</t>
  </si>
  <si>
    <t>https://podminky.urs.cz/item/CS_URS_2021_02/59761026</t>
  </si>
  <si>
    <t>453</t>
  </si>
  <si>
    <t>781477111</t>
  </si>
  <si>
    <t>Příplatek k montáži obkladů vnitřních keramických hladkých za plochu do 10 m2</t>
  </si>
  <si>
    <t>-1595560325</t>
  </si>
  <si>
    <t>Montáž obkladů vnitřních stěn z dlaždic keramických Příplatek k cenám za plochu do 10 m2 jednotlivě</t>
  </si>
  <si>
    <t>https://podminky.urs.cz/item/CS_URS_2021_02/781477111</t>
  </si>
  <si>
    <t>"za umavadly"1,50*1,50+(0,80+1,20)*1,50*2</t>
  </si>
  <si>
    <t>454</t>
  </si>
  <si>
    <t>781491021</t>
  </si>
  <si>
    <t>Montáž zrcadel plochy do 1 m2 lepených silikonovým tmelem na keramický obklad</t>
  </si>
  <si>
    <t>504217122</t>
  </si>
  <si>
    <t>Montáž zrcadel lepených silikonovým tmelem na keramický obklad, plochy do 1 m2</t>
  </si>
  <si>
    <t>https://podminky.urs.cz/item/CS_URS_2021_02/781491021</t>
  </si>
  <si>
    <t>0,60*0,40</t>
  </si>
  <si>
    <t>455</t>
  </si>
  <si>
    <t>63465132.R</t>
  </si>
  <si>
    <t>zrcadlo 60x40 cm skklopné</t>
  </si>
  <si>
    <t>-742858731</t>
  </si>
  <si>
    <t>0,24*1,1 'Přepočtené koeficientem množství</t>
  </si>
  <si>
    <t>456</t>
  </si>
  <si>
    <t>781494111</t>
  </si>
  <si>
    <t>Plastové profily rohové lepené flexibilním lepidlem</t>
  </si>
  <si>
    <t>-1211884414</t>
  </si>
  <si>
    <t>Obklad - dokončující práce profily ukončovací lepené flexibilním lepidlem rohové</t>
  </si>
  <si>
    <t>https://podminky.urs.cz/item/CS_URS_2021_02/781494111</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</si>
  <si>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</si>
  <si>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2,10*4*4</t>
  </si>
  <si>
    <t>457</t>
  </si>
  <si>
    <t>781495211</t>
  </si>
  <si>
    <t>Čištění vnitřních ploch stěn po provedení obkladu chemickými prostředky</t>
  </si>
  <si>
    <t>1342182905</t>
  </si>
  <si>
    <t>Čištění vnitřních ploch po provedení obkladu stěn chemickými prostředky</t>
  </si>
  <si>
    <t>https://podminky.urs.cz/item/CS_URS_2021_02/781495211</t>
  </si>
  <si>
    <t>54,32</t>
  </si>
  <si>
    <t>458</t>
  </si>
  <si>
    <t>998781202</t>
  </si>
  <si>
    <t>Přesun hmot procentní pro obklady keramické v objektech v přes 6 do 12 m</t>
  </si>
  <si>
    <t>1866421465</t>
  </si>
  <si>
    <t>Přesun hmot pro obklady keramické stanovený procentní sazbou (%) z ceny vodorovná dopravní vzdálenost do 50 m v objektech výšky přes 6 do 12 m</t>
  </si>
  <si>
    <t>https://podminky.urs.cz/item/CS_URS_2021_02/998781202</t>
  </si>
  <si>
    <t>783</t>
  </si>
  <si>
    <t>Dokončovací práce - nátěry</t>
  </si>
  <si>
    <t>459</t>
  </si>
  <si>
    <t>783301313</t>
  </si>
  <si>
    <t>Odmaštění zámečnických konstrukcí ředidlovým odmašťovačem</t>
  </si>
  <si>
    <t>2104265873</t>
  </si>
  <si>
    <t>Příprava podkladu zámečnických konstrukcí před provedením nátěru odmaštění odmašťovačem ředidlovým</t>
  </si>
  <si>
    <t>https://podminky.urs.cz/item/CS_URS_2021_02/783301313</t>
  </si>
  <si>
    <t>"zárubně"(0,70+2,00*2)*0,25*3+(0,90+2,00*2)*0,25*2+(1,10+2,00*2)*0,25*11</t>
  </si>
  <si>
    <t>válcované nosníky</t>
  </si>
  <si>
    <t>"I č. 100"(6,00+6,00+7,40)*0,438</t>
  </si>
  <si>
    <t>"IPE č. 270"(7,40+5,80+4,20+2,70)*1,041</t>
  </si>
  <si>
    <t>"UPE č. 270"7,90*0,881</t>
  </si>
  <si>
    <t>"HEB č. 280"(34,80+22,30+11,20+70,80+15,80)*1,62</t>
  </si>
  <si>
    <t>460</t>
  </si>
  <si>
    <t>783314201</t>
  </si>
  <si>
    <t>Základní antikorozní jednonásobný syntetický standardní nátěr zámečnických konstrukcí</t>
  </si>
  <si>
    <t>1216916971</t>
  </si>
  <si>
    <t>Základní antikorozní nátěr zámečnických konstrukcí jednonásobný syntetický standardní</t>
  </si>
  <si>
    <t>https://podminky.urs.cz/item/CS_URS_2021_02/783314201</t>
  </si>
  <si>
    <t>461</t>
  </si>
  <si>
    <t>783315101</t>
  </si>
  <si>
    <t>Mezinátěr jednonásobný syntetický standardní zámečnických konstrukcí</t>
  </si>
  <si>
    <t>-608088519</t>
  </si>
  <si>
    <t>Mezinátěr zámečnických konstrukcí jednonásobný syntetický standardní</t>
  </si>
  <si>
    <t>https://podminky.urs.cz/item/CS_URS_2021_02/783315101</t>
  </si>
  <si>
    <t>462</t>
  </si>
  <si>
    <t>783317101</t>
  </si>
  <si>
    <t>Krycí jednonásobný syntetický standardní nátěr zámečnických konstrukcí</t>
  </si>
  <si>
    <t>-1431435145</t>
  </si>
  <si>
    <t>Krycí nátěr (email) zámečnických konstrukcí jednonásobný syntetický standardní</t>
  </si>
  <si>
    <t>https://podminky.urs.cz/item/CS_URS_2021_02/783317101</t>
  </si>
  <si>
    <t>463</t>
  </si>
  <si>
    <t>783823101</t>
  </si>
  <si>
    <t>Penetrační akrylátový nátěr hladkých betonových povrchů</t>
  </si>
  <si>
    <t>-245786753</t>
  </si>
  <si>
    <t>Penetrační nátěr omítek hladkých betonových povrchů akrylátový</t>
  </si>
  <si>
    <t>https://podminky.urs.cz/item/CS_URS_2021_02/783823101</t>
  </si>
  <si>
    <t>otěruvzdorná malba</t>
  </si>
  <si>
    <t>"m.č.2.12"(3,00+2,98)*2*1,50</t>
  </si>
  <si>
    <t>"m.č.2.13"(3,14+2,98)*2*1,50</t>
  </si>
  <si>
    <t>"m.č.2.01"(4,28+7,55)*2*1,50</t>
  </si>
  <si>
    <t>"m.č.2.02"(4,28+5,40)*2*1,50</t>
  </si>
  <si>
    <t>"m.č.2.03"29,04</t>
  </si>
  <si>
    <t>"m.č.2.04"(3,86+4,18+3,40+1,88+3,81+7,27)*1,50</t>
  </si>
  <si>
    <t>"m.č.2.05"(4,18+1,63+4,40+1,80+3,40)*1,50</t>
  </si>
  <si>
    <t>"m.č 2.10"(8,71+1,72+6,30+2,20+6,18+3,90+2,00)*1,50</t>
  </si>
  <si>
    <t>464</t>
  </si>
  <si>
    <t>783823135</t>
  </si>
  <si>
    <t>Penetrační silikonový nátěr hladkých, tenkovrstvých zrnitých nebo štukových omítek</t>
  </si>
  <si>
    <t>-1578163158</t>
  </si>
  <si>
    <t>Penetrační nátěr omítek hladkých omítek hladkých, zrnitých tenkovrstvých nebo štukových stupně členitosti 1 a 2 silikonový</t>
  </si>
  <si>
    <t>https://podminky.urs.cz/item/CS_URS_2021_02/783823135</t>
  </si>
  <si>
    <t>fasáda</t>
  </si>
  <si>
    <t>465</t>
  </si>
  <si>
    <t>783826311</t>
  </si>
  <si>
    <t>Mikroarmovací akrylátový nátěr omítek</t>
  </si>
  <si>
    <t>330975100</t>
  </si>
  <si>
    <t>Nátěr omítek se schopností překlenutí trhlin mikroarmovací akrylátový</t>
  </si>
  <si>
    <t>https://podminky.urs.cz/item/CS_URS_2021_02/783826311</t>
  </si>
  <si>
    <t>236,11</t>
  </si>
  <si>
    <t>466</t>
  </si>
  <si>
    <t>783826315</t>
  </si>
  <si>
    <t>Mikroarmovací silikonový nátěr omítek</t>
  </si>
  <si>
    <t>1588528861</t>
  </si>
  <si>
    <t>Nátěr omítek se schopností překlenutí trhlin mikroarmovací silikonový</t>
  </si>
  <si>
    <t>https://podminky.urs.cz/item/CS_URS_2021_02/783826315</t>
  </si>
  <si>
    <t>784</t>
  </si>
  <si>
    <t>Dokončovací práce - malby a tapety</t>
  </si>
  <si>
    <t>467</t>
  </si>
  <si>
    <t>784181111</t>
  </si>
  <si>
    <t>Základní silikátová jednonásobná bezbarvá penetrace podkladu v místnostech v do 3,80 m</t>
  </si>
  <si>
    <t>2086640348</t>
  </si>
  <si>
    <t>Penetrace podkladu jednonásobná základní silikátová bezbarvá v místnostech výšky do 3,80 m</t>
  </si>
  <si>
    <t>https://podminky.urs.cz/item/CS_URS_2021_02/784181111</t>
  </si>
  <si>
    <t>468</t>
  </si>
  <si>
    <t>784321031</t>
  </si>
  <si>
    <t>Dvojnásobné silikátové bílé malby v místnosti v do 3,80 m</t>
  </si>
  <si>
    <t>493281294</t>
  </si>
  <si>
    <t>Malby silikátové dvojnásobné, bílé v místnostech výšky do 3,80 m</t>
  </si>
  <si>
    <t>https://podminky.urs.cz/item/CS_URS_2021_02/784321031</t>
  </si>
  <si>
    <t>786</t>
  </si>
  <si>
    <t>Dokončovací práce - čalounické úpravy</t>
  </si>
  <si>
    <t>469</t>
  </si>
  <si>
    <t>786100</t>
  </si>
  <si>
    <t>Dodávka vnitřních žaluzií</t>
  </si>
  <si>
    <t>90415704</t>
  </si>
  <si>
    <t>34,47</t>
  </si>
  <si>
    <t>470</t>
  </si>
  <si>
    <t>786624121</t>
  </si>
  <si>
    <t>Montáž lamelové žaluzie do oken zdvojených kovových a plastových otevíravých, sklápěcích a vyklápěcích</t>
  </si>
  <si>
    <t>CS ÚRS 2020 02</t>
  </si>
  <si>
    <t>-532841352</t>
  </si>
  <si>
    <t>Montáž zastiňujících žaluzií lamelových do oken zdvojených otevíravých, sklápěcích nebo vyklápěcích kovových a plastových</t>
  </si>
  <si>
    <t xml:space="preserve">Poznámka k souboru cen:_x000D_
1. Cenu-3111 lze použít pro jakýkoli rozměr žaluzie._x000D_
</t>
  </si>
  <si>
    <t>2,10*2,50+2,10*2,40+2,06*2,45</t>
  </si>
  <si>
    <t>471</t>
  </si>
  <si>
    <t>998786202</t>
  </si>
  <si>
    <t>Přesun hmot procentní pro stínění a čalounické úpravy v objektech v přes 6 do 12 m</t>
  </si>
  <si>
    <t>1519112908</t>
  </si>
  <si>
    <t>Přesun hmot pro stínění a čalounické úpravy stanovený procentní sazbou (%) z ceny vodorovná dopravní vzdálenost do 50 m v objektech výšky přes 6 do 12 m</t>
  </si>
  <si>
    <t>https://podminky.urs.cz/item/CS_URS_2021_02/998786202</t>
  </si>
  <si>
    <t>HZS</t>
  </si>
  <si>
    <t>Hodinové zúčtovací sazby</t>
  </si>
  <si>
    <t>472</t>
  </si>
  <si>
    <t>HZS2492</t>
  </si>
  <si>
    <t>Hodinová zúčtovací sazba pomocný dělník PSV</t>
  </si>
  <si>
    <t>hod</t>
  </si>
  <si>
    <t>512</t>
  </si>
  <si>
    <t>336147881</t>
  </si>
  <si>
    <t>Hodinové zúčtovací sazby profesí PSV zednické výpomoci a pomocné práce PSV pomocný dělník PSV</t>
  </si>
  <si>
    <t>https://podminky.urs.cz/item/CS_URS_2021_02/HZS2492</t>
  </si>
  <si>
    <t>"zednické výpomoce"70</t>
  </si>
  <si>
    <t>VRN</t>
  </si>
  <si>
    <t>Vedlejší rozpočtové náklady</t>
  </si>
  <si>
    <t>VRN3</t>
  </si>
  <si>
    <t>Zařízení staveniště</t>
  </si>
  <si>
    <t>473</t>
  </si>
  <si>
    <t>030001000</t>
  </si>
  <si>
    <t>1024</t>
  </si>
  <si>
    <t>1508946406</t>
  </si>
  <si>
    <t>https://podminky.urs.cz/item/CS_URS_2021_02/030001000</t>
  </si>
  <si>
    <t>VRN4</t>
  </si>
  <si>
    <t>Inženýrská činnost</t>
  </si>
  <si>
    <t>474</t>
  </si>
  <si>
    <t>040001000</t>
  </si>
  <si>
    <t>-784375102</t>
  </si>
  <si>
    <t>https://podminky.urs.cz/item/CS_URS_2021_02/040001000</t>
  </si>
  <si>
    <t>VRN7</t>
  </si>
  <si>
    <t>Provozní vlivy</t>
  </si>
  <si>
    <t>475</t>
  </si>
  <si>
    <t>070001000</t>
  </si>
  <si>
    <t>-1070491608</t>
  </si>
  <si>
    <t>https://podminky.urs.cz/item/CS_URS_2021_02/070001000</t>
  </si>
  <si>
    <t>VRN9</t>
  </si>
  <si>
    <t>Ostatní náklady</t>
  </si>
  <si>
    <t>476</t>
  </si>
  <si>
    <t>090001000</t>
  </si>
  <si>
    <t>Ostatní náklady (příplatek za postup výstavby - 1. část reslizace venkovní přístavby, 2. část realizace stavební )pravy uvnitř a propojení mezi stávajícím a novým objektem)</t>
  </si>
  <si>
    <t>1133667029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</si>
  <si>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</si>
  <si>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</si>
  <si>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</si>
  <si>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</si>
  <si>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</si>
  <si>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</si>
  <si>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</si>
  <si>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</si>
  <si>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</si>
  <si>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</si>
  <si>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</si>
  <si>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</si>
  <si>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</si>
  <si>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</si>
  <si>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</si>
  <si>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</si>
  <si>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</si>
  <si>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</si>
  <si>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</si>
  <si>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</si>
  <si>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</si>
  <si>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</si>
  <si>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</si>
  <si>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</si>
  <si>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</si>
  <si>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</si>
  <si>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</si>
  <si>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</si>
  <si>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</si>
  <si>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</si>
  <si>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</si>
  <si>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</si>
  <si>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</si>
  <si>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</si>
  <si>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</si>
  <si>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</si>
  <si>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</si>
  <si>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</si>
  <si>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</si>
  <si>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</si>
  <si>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</si>
  <si>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</si>
  <si>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</si>
  <si>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</si>
  <si>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</si>
  <si>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</si>
  <si>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</si>
  <si>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</si>
  <si>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</si>
  <si>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</si>
  <si>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</si>
  <si>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</si>
  <si>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</si>
  <si>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</si>
  <si>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</si>
  <si>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</si>
  <si>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</si>
  <si>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</si>
  <si>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</si>
  <si>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</si>
  <si>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</si>
  <si>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</si>
  <si>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</si>
  <si>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</si>
  <si>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</si>
  <si>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</si>
  <si>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</si>
  <si>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</si>
  <si>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</si>
  <si>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</si>
  <si>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</si>
  <si>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</si>
  <si>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</si>
  <si>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</si>
  <si>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</si>
  <si>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</si>
  <si>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</si>
  <si>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</si>
  <si>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</si>
  <si>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</si>
  <si>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</si>
  <si>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</si>
  <si>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</si>
  <si>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</si>
  <si>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</si>
  <si>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</si>
  <si>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</si>
  <si>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</si>
  <si>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</si>
  <si>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</si>
  <si>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</si>
  <si>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</si>
  <si>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</si>
  <si>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</si>
  <si>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</si>
  <si>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</si>
  <si>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</si>
  <si>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</si>
  <si>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</si>
  <si>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</si>
  <si>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</si>
  <si>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</si>
  <si>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</si>
  <si>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</si>
  <si>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</si>
  <si>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</si>
  <si>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</si>
  <si>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</si>
  <si>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</si>
  <si>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</si>
  <si>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</si>
  <si>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</si>
  <si>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</si>
  <si>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</si>
  <si>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</si>
  <si>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</si>
  <si>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</si>
  <si>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</si>
  <si>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</si>
  <si>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</si>
  <si>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</si>
  <si>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</si>
  <si>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</si>
  <si>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</si>
  <si>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</si>
  <si>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</si>
  <si>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</si>
  <si>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</si>
  <si>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</si>
  <si>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</si>
  <si>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</si>
  <si>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</si>
  <si>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</si>
  <si>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</si>
  <si>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</si>
  <si>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</si>
  <si>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</si>
  <si>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</si>
  <si>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</si>
  <si>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</si>
  <si>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</si>
  <si>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</si>
  <si>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</si>
  <si>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</si>
  <si>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</si>
  <si>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</si>
  <si>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</si>
  <si>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</si>
  <si>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</si>
  <si>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</si>
  <si>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</si>
  <si>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</si>
  <si>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</si>
  <si>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</si>
  <si>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</si>
  <si>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</si>
  <si>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</si>
  <si>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</si>
  <si>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</si>
  <si>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</si>
  <si>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</si>
  <si>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</si>
  <si>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</si>
  <si>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</si>
  <si>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</si>
  <si>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</si>
  <si>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</si>
  <si>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</si>
  <si>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</si>
  <si>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</si>
  <si>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</si>
  <si>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</si>
  <si>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</si>
  <si>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</si>
  <si>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</si>
  <si>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</si>
  <si>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</si>
  <si>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</si>
  <si>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</si>
  <si>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</si>
  <si>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</si>
  <si>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</si>
  <si>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</si>
  <si>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</si>
  <si>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</si>
  <si>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 xml:space="preserve">D+M hasicího přístroje PHP práškový 21A/113B 6 kg </t>
  </si>
  <si>
    <t>53.1</t>
  </si>
  <si>
    <t>950050</t>
  </si>
  <si>
    <t>(1140,76+267,14+209,38+151,62+97,47)*0,001*1,08</t>
  </si>
  <si>
    <t>"stávající objekt"(15,14+0,45+17,82+9,18+1,63+10,83+6,00)*3,5</t>
  </si>
  <si>
    <t>204,71*0,065+2,10</t>
  </si>
  <si>
    <t>204,71*0,0038*1,20</t>
  </si>
  <si>
    <t>204,71+20,8</t>
  </si>
  <si>
    <t>204,71*1,02</t>
  </si>
  <si>
    <t>204,71*1,1 'Přepočtené koeficientem množství</t>
  </si>
  <si>
    <t>204,71+20,80</t>
  </si>
  <si>
    <t>225,181+19,31+229,69+11,82*2+293,54*2+263,52</t>
  </si>
  <si>
    <t>"2.NP"4*4+6</t>
  </si>
  <si>
    <t>"m.č.2.11"(5,80+3,00)*2*3,00-1,10*1,97+1,8*0,6*2</t>
  </si>
  <si>
    <t>162,583*1,1 'Přepočtené koeficientem množství</t>
  </si>
  <si>
    <t>"2.NP"(2,20+1,00)*2*0,20+(2,20+1,20)*2*2*0,20+(2,20+2,38)*2*0,20+(5,8+3)*2*3-1,1*1,97+1,8*0,6*2</t>
  </si>
  <si>
    <t>"2.NP"(2,20+1,00)*2+(2,20+1,20)*2*2+(2,20+2,38)*2+(5,8+3)*2-1,1+1,8*2</t>
  </si>
  <si>
    <t>zazdívka závěsnýc wv a van</t>
  </si>
  <si>
    <t>(1,00+1,20+1,200+1,00)*3*0,15+(1,8*2+0,6)*0,6*0,15</t>
  </si>
  <si>
    <t>53.2</t>
  </si>
  <si>
    <t>53.3</t>
  </si>
  <si>
    <t>950025</t>
  </si>
  <si>
    <t>Zednické výpomoce řemesel (zazdívky, zaomítnutí)</t>
  </si>
  <si>
    <t>Vyčištění budov bytové a občanské výstavby při výšce podlaží do 4 m</t>
  </si>
  <si>
    <t>952901111</t>
  </si>
  <si>
    <t>01 - SO 01 Nástavba nad 1. NP,  stavební úpravy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</si>
</sst>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yy"/>
    <numFmt numFmtId="166" formatCode="#,##0.00000"/>
  </numFmts>
  <fonts count="55">
    <font>
      <sz val="8"/>
      <name val="Arial CE"/>
      <family val="2"/>
    </font>
    <font>
      <sz val="10"/>
      <name val="Arial CE"/>
    </font>
    <font>
      <b/>
      <sz val="11"/>
      <name val="Arial CE"/>
    </font>
    <font>
      <b/>
      <sz val="12"/>
      <name val="Arial CE"/>
    </font>
    <font>
      <sz val="11"/>
      <name val="Arial CE"/>
    </font>
    <font>
      <b/>
      <sz val="14"/>
      <name val="Arial CE"/>
    </font>
    <font>
      <b/>
      <sz val="10"/>
      <name val="Arial CE"/>
    </font>
    <font>
      <sz val="9"/>
      <name val="Arial CE"/>
    </font>
    <font>
      <sz val="12"/>
      <name val="Arial CE"/>
    </font>
    <font>
      <b/>
      <sz val="8"/>
      <name val="Arial CE"/>
    </font>
    <font>
      <sz val="7"/>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i/>
      <sz val="8"/>
      <name val="Arial CE"/>
      <charset val="238"/>
    </font>
    <font>
      <sz val="9"/>
      <name val="Arial CE"/>
      <family val="2"/>
      <charset val="238"/>
    </font>
    <font>
      <u/>
      <sz val="11"/>
      <color theme="10"/>
      <name val="Calibri"/>
      <scheme val="minor"/>
    </font>
    <font>
      <sz val="10"/>
      <color rgb="FF969696"/>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2"/>
      <color rgb="FF969696"/>
      <name val="Arial CE"/>
    </font>
    <font>
      <sz val="9"/>
      <color rgb="FF969696"/>
      <name val="Arial CE"/>
    </font>
    <font>
      <b/>
      <sz val="12"/>
      <color rgb="FF960000"/>
      <name val="Arial CE"/>
    </font>
    <font>
      <sz val="12"/>
      <color rgb="FF969696"/>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sz val="8"/>
      <color rgb="FF969696"/>
      <name val="Arial CE"/>
    </font>
    <font>
      <b/>
      <sz val="12"/>
      <color rgb="FF800000"/>
      <name val="Arial CE"/>
    </font>
    <font>
      <sz val="8"/>
      <color rgb="FF960000"/>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color rgb="FF505050"/>
      <name val="Arial CE"/>
      <family val="2"/>
      <charset val="238"/>
    </font>
    <font>
      <sz val="8"/>
      <color rgb="FF800080"/>
      <name val="Arial CE"/>
      <family val="2"/>
      <charset val="238"/>
    </font>
    <font>
      <b/>
      <sz val="10"/>
      <color rgb="FF969696"/>
      <name val="Arial CE"/>
    </font>
    <font>
      <b/>
      <sz val="8"/>
      <color rgb="FF969696"/>
      <name val="Arial CE"/>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C00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right style="hair">
        <color rgb="FF000000"/>
      </right>
      <top style="hair">
        <color rgb="FF000000"/>
      </top>
      <bottom style="hair">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22" fillId="0" borderId="0" applyNumberFormat="0" applyFill="0" applyBorder="0" applyAlignment="0" applyProtection="0"/>
  </cellStyleXfs>
  <cellXfs count="403">
    <xf numFmtId="0" fontId="0" fillId="0" borderId="0" xfId="0"/>
    <xf numFmtId="0" fontId="0" fillId="0" borderId="0" xfId="0" applyAlignment="1">
      <alignment vertical="center"/>
    </xf>
    <xf numFmtId="0" fontId="23"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0" fontId="24" fillId="0" borderId="0" xfId="0" applyFont="1" applyAlignment="1">
      <alignment vertical="center"/>
    </xf>
    <xf numFmtId="0" fontId="25" fillId="0" borderId="0" xfId="0" applyFont="1" applyAlignment="1">
      <alignment vertical="center"/>
    </xf>
    <xf numFmtId="0" fontId="0" fillId="0" borderId="0" xfId="0" applyAlignment="1">
      <alignment horizontal="center" vertical="center" wrapText="1"/>
    </xf>
    <xf numFmtId="0" fontId="26" fillId="0" borderId="0" xfId="0" applyFont="1" applyAlignment="1"/>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Alignment="1">
      <alignment horizontal="center" vertical="center"/>
    </xf>
    <xf numFmtId="0" fontId="31" fillId="0" borderId="0" xfId="0" applyFont="1" applyAlignment="1">
      <alignment horizontal="left" vertical="center"/>
    </xf>
    <xf numFmtId="0" fontId="0" fillId="0" borderId="0" xfId="0" applyFont="1" applyAlignment="1">
      <alignment horizontal="left" vertical="center"/>
    </xf>
    <xf numFmtId="0" fontId="0" fillId="0" borderId="9" xfId="0" applyBorder="1" applyProtection="1"/>
    <xf numFmtId="0" fontId="0" fillId="0" borderId="10" xfId="0" applyBorder="1" applyProtection="1"/>
    <xf numFmtId="0" fontId="0" fillId="0" borderId="11" xfId="0" applyBorder="1"/>
    <xf numFmtId="0" fontId="0" fillId="0" borderId="11" xfId="0" applyBorder="1" applyProtection="1"/>
    <xf numFmtId="0" fontId="0" fillId="0" borderId="0" xfId="0" applyProtection="1"/>
    <xf numFmtId="0" fontId="5" fillId="0" borderId="0" xfId="0" applyFont="1" applyAlignment="1" applyProtection="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23" fillId="0" borderId="0" xfId="0" applyFont="1" applyAlignment="1" applyProtection="1">
      <alignment horizontal="left" vertical="top"/>
    </xf>
    <xf numFmtId="0" fontId="1" fillId="0" borderId="0" xfId="0" applyFont="1" applyAlignment="1" applyProtection="1">
      <alignment horizontal="left" vertical="center"/>
    </xf>
    <xf numFmtId="0" fontId="2" fillId="0" borderId="0" xfId="0" applyFont="1" applyAlignment="1" applyProtection="1">
      <alignment horizontal="left" vertical="top"/>
    </xf>
    <xf numFmtId="0" fontId="23" fillId="0" borderId="0" xfId="0" applyFont="1" applyAlignment="1" applyProtection="1">
      <alignment horizontal="left" vertical="center"/>
    </xf>
    <xf numFmtId="0" fontId="1" fillId="2" borderId="0" xfId="0" applyFont="1" applyFill="1" applyAlignment="1" applyProtection="1">
      <alignment horizontal="left" vertical="center"/>
      <protection locked="0"/>
    </xf>
    <xf numFmtId="49" fontId="1" fillId="2" borderId="0" xfId="0" applyNumberFormat="1" applyFont="1" applyFill="1" applyAlignment="1" applyProtection="1">
      <alignment horizontal="left" vertical="center"/>
      <protection locked="0"/>
    </xf>
    <xf numFmtId="0" fontId="1" fillId="0" borderId="0" xfId="0" applyFont="1" applyAlignment="1" applyProtection="1">
      <alignment horizontal="left" vertical="center" wrapText="1"/>
    </xf>
    <xf numFmtId="0" fontId="0" fillId="0" borderId="12" xfId="0" applyBorder="1" applyProtection="1"/>
    <xf numFmtId="0" fontId="0" fillId="0" borderId="0" xfId="0" applyFont="1" applyAlignment="1">
      <alignment vertical="center"/>
    </xf>
    <xf numFmtId="0" fontId="0" fillId="0" borderId="11" xfId="0" applyFont="1" applyBorder="1" applyAlignment="1" applyProtection="1">
      <alignment vertical="center"/>
    </xf>
    <xf numFmtId="0" fontId="0" fillId="0" borderId="0" xfId="0" applyFont="1" applyAlignment="1" applyProtection="1">
      <alignment vertical="center"/>
    </xf>
    <xf numFmtId="0" fontId="6" fillId="0" borderId="13" xfId="0" applyFont="1" applyBorder="1" applyAlignment="1" applyProtection="1">
      <alignment horizontal="left" vertical="center"/>
    </xf>
    <xf numFmtId="0" fontId="0" fillId="0" borderId="13" xfId="0" applyFont="1" applyBorder="1" applyAlignment="1" applyProtection="1">
      <alignment vertical="center"/>
    </xf>
    <xf numFmtId="0" fontId="0" fillId="0" borderId="11" xfId="0" applyFont="1" applyBorder="1" applyAlignment="1">
      <alignment vertical="center"/>
    </xf>
    <xf numFmtId="0" fontId="23" fillId="0" borderId="11" xfId="0" applyFont="1" applyBorder="1" applyAlignment="1" applyProtection="1">
      <alignment vertical="center"/>
    </xf>
    <xf numFmtId="0" fontId="23" fillId="0" borderId="0" xfId="0" applyFont="1" applyAlignment="1" applyProtection="1">
      <alignment vertical="center"/>
    </xf>
    <xf numFmtId="0" fontId="23" fillId="0" borderId="11" xfId="0" applyFont="1" applyBorder="1" applyAlignment="1">
      <alignment vertical="center"/>
    </xf>
    <xf numFmtId="0" fontId="0" fillId="3" borderId="0" xfId="0" applyFont="1" applyFill="1" applyAlignment="1" applyProtection="1">
      <alignment vertical="center"/>
    </xf>
    <xf numFmtId="0" fontId="3" fillId="3" borderId="14" xfId="0" applyFont="1" applyFill="1" applyBorder="1" applyAlignment="1" applyProtection="1">
      <alignment horizontal="left" vertical="center"/>
    </xf>
    <xf numFmtId="0" fontId="0" fillId="3" borderId="15" xfId="0" applyFont="1" applyFill="1" applyBorder="1" applyAlignment="1" applyProtection="1">
      <alignment vertical="center"/>
    </xf>
    <xf numFmtId="0" fontId="3" fillId="3" borderId="15" xfId="0" applyFont="1" applyFill="1" applyBorder="1" applyAlignment="1" applyProtection="1">
      <alignment horizontal="center"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1" fillId="0" borderId="11" xfId="0" applyFont="1" applyBorder="1" applyAlignment="1" applyProtection="1">
      <alignment vertical="center"/>
    </xf>
    <xf numFmtId="0" fontId="1" fillId="0" borderId="0" xfId="0" applyFont="1" applyAlignment="1" applyProtection="1">
      <alignment vertical="center"/>
    </xf>
    <xf numFmtId="0" fontId="1" fillId="0" borderId="11" xfId="0" applyFont="1" applyBorder="1" applyAlignment="1">
      <alignment vertical="center"/>
    </xf>
    <xf numFmtId="0" fontId="2" fillId="0" borderId="11"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11" xfId="0" applyFont="1" applyBorder="1" applyAlignment="1">
      <alignment vertical="center"/>
    </xf>
    <xf numFmtId="0" fontId="6" fillId="0" borderId="0" xfId="0" applyFont="1" applyAlignment="1" applyProtection="1">
      <alignment vertical="center"/>
    </xf>
    <xf numFmtId="165" fontId="1" fillId="0" borderId="0" xfId="0" applyNumberFormat="1" applyFont="1" applyAlignment="1" applyProtection="1">
      <alignment horizontal="left" vertical="center"/>
    </xf>
    <xf numFmtId="0" fontId="0" fillId="0" borderId="18" xfId="0" applyBorder="1" applyAlignment="1">
      <alignment vertical="center"/>
    </xf>
    <xf numFmtId="0" fontId="0" fillId="0" borderId="19" xfId="0" applyBorder="1" applyAlignment="1">
      <alignment vertical="center"/>
    </xf>
    <xf numFmtId="0" fontId="0" fillId="0" borderId="0" xfId="0" applyFont="1" applyBorder="1" applyAlignment="1">
      <alignment vertical="center"/>
    </xf>
    <xf numFmtId="0" fontId="0" fillId="0" borderId="20" xfId="0" applyFont="1" applyBorder="1" applyAlignment="1">
      <alignment vertical="center"/>
    </xf>
    <xf numFmtId="0" fontId="0" fillId="0" borderId="0" xfId="0" applyFont="1" applyBorder="1" applyAlignment="1" applyProtection="1">
      <alignment vertical="center"/>
    </xf>
    <xf numFmtId="0" fontId="0" fillId="0" borderId="20" xfId="0" applyFont="1" applyBorder="1" applyAlignment="1" applyProtection="1">
      <alignment vertical="center"/>
    </xf>
    <xf numFmtId="0" fontId="0" fillId="4" borderId="15" xfId="0" applyFont="1" applyFill="1" applyBorder="1" applyAlignment="1" applyProtection="1">
      <alignment vertical="center"/>
    </xf>
    <xf numFmtId="0" fontId="7" fillId="4" borderId="21" xfId="0" applyFont="1" applyFill="1" applyBorder="1" applyAlignment="1" applyProtection="1">
      <alignment horizontal="center" vertical="center"/>
    </xf>
    <xf numFmtId="0" fontId="34" fillId="0" borderId="22" xfId="0" applyFont="1" applyBorder="1" applyAlignment="1" applyProtection="1">
      <alignment horizontal="center" vertical="center" wrapText="1"/>
    </xf>
    <xf numFmtId="0" fontId="34" fillId="0" borderId="23" xfId="0" applyFont="1" applyBorder="1" applyAlignment="1" applyProtection="1">
      <alignment horizontal="center" vertical="center" wrapText="1"/>
    </xf>
    <xf numFmtId="0" fontId="34" fillId="0" borderId="24" xfId="0" applyFont="1" applyBorder="1" applyAlignment="1" applyProtection="1">
      <alignment horizontal="center" vertical="center" wrapText="1"/>
    </xf>
    <xf numFmtId="0" fontId="0" fillId="0" borderId="25" xfId="0" applyFont="1" applyBorder="1" applyAlignment="1" applyProtection="1">
      <alignment vertical="center"/>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3" fillId="0" borderId="11" xfId="0" applyFont="1" applyBorder="1" applyAlignment="1" applyProtection="1">
      <alignment vertical="center"/>
    </xf>
    <xf numFmtId="0" fontId="35" fillId="0" borderId="0" xfId="0" applyFont="1" applyAlignment="1" applyProtection="1">
      <alignment horizontal="left" vertical="center"/>
    </xf>
    <xf numFmtId="0" fontId="35" fillId="0" borderId="0" xfId="0" applyFont="1" applyAlignment="1" applyProtection="1">
      <alignment vertical="center"/>
    </xf>
    <xf numFmtId="4" fontId="35"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11" xfId="0" applyFont="1" applyBorder="1" applyAlignment="1">
      <alignment vertical="center"/>
    </xf>
    <xf numFmtId="4" fontId="36" fillId="0" borderId="26" xfId="0" applyNumberFormat="1" applyFont="1" applyBorder="1" applyAlignment="1" applyProtection="1">
      <alignment vertical="center"/>
    </xf>
    <xf numFmtId="4" fontId="36" fillId="0" borderId="0" xfId="0" applyNumberFormat="1" applyFont="1" applyBorder="1" applyAlignment="1" applyProtection="1">
      <alignment vertical="center"/>
    </xf>
    <xf numFmtId="166" fontId="36" fillId="0" borderId="0" xfId="0" applyNumberFormat="1" applyFont="1" applyBorder="1" applyAlignment="1" applyProtection="1">
      <alignment vertical="center"/>
    </xf>
    <xf numFmtId="4" fontId="36" fillId="0" borderId="20" xfId="0" applyNumberFormat="1" applyFont="1" applyBorder="1" applyAlignment="1" applyProtection="1">
      <alignment vertical="center"/>
    </xf>
    <xf numFmtId="0" fontId="3" fillId="0" borderId="0" xfId="0" applyFont="1" applyAlignment="1">
      <alignment horizontal="left" vertical="center"/>
    </xf>
    <xf numFmtId="0" fontId="8" fillId="0" borderId="0" xfId="0" applyFont="1" applyAlignment="1">
      <alignment horizontal="left" vertical="center"/>
    </xf>
    <xf numFmtId="0" fontId="37" fillId="0" borderId="0" xfId="1" applyFont="1" applyAlignment="1">
      <alignment horizontal="center" vertical="center"/>
    </xf>
    <xf numFmtId="0" fontId="4" fillId="0" borderId="11" xfId="0" applyFont="1" applyBorder="1" applyAlignment="1" applyProtection="1">
      <alignment vertical="center"/>
    </xf>
    <xf numFmtId="0" fontId="38" fillId="0" borderId="0" xfId="0" applyFont="1" applyAlignment="1" applyProtection="1">
      <alignment vertical="center"/>
    </xf>
    <xf numFmtId="0" fontId="39" fillId="0" borderId="0" xfId="0" applyFont="1" applyAlignment="1" applyProtection="1">
      <alignment vertical="center"/>
    </xf>
    <xf numFmtId="0" fontId="2" fillId="0" borderId="0" xfId="0" applyFont="1" applyAlignment="1" applyProtection="1">
      <alignment horizontal="center" vertical="center"/>
    </xf>
    <xf numFmtId="0" fontId="4" fillId="0" borderId="11" xfId="0" applyFont="1" applyBorder="1" applyAlignment="1">
      <alignment vertical="center"/>
    </xf>
    <xf numFmtId="4" fontId="40" fillId="0" borderId="27" xfId="0" applyNumberFormat="1" applyFont="1" applyBorder="1" applyAlignment="1" applyProtection="1">
      <alignment vertical="center"/>
    </xf>
    <xf numFmtId="4" fontId="40" fillId="0" borderId="28" xfId="0" applyNumberFormat="1" applyFont="1" applyBorder="1" applyAlignment="1" applyProtection="1">
      <alignment vertical="center"/>
    </xf>
    <xf numFmtId="166" fontId="40" fillId="0" borderId="28" xfId="0" applyNumberFormat="1" applyFont="1" applyBorder="1" applyAlignment="1" applyProtection="1">
      <alignment vertical="center"/>
    </xf>
    <xf numFmtId="4" fontId="40" fillId="0" borderId="29" xfId="0" applyNumberFormat="1" applyFont="1" applyBorder="1" applyAlignment="1" applyProtection="1">
      <alignment vertical="center"/>
    </xf>
    <xf numFmtId="0" fontId="4" fillId="0" borderId="0" xfId="0" applyFont="1" applyAlignment="1">
      <alignment horizontal="left" vertical="center"/>
    </xf>
    <xf numFmtId="0" fontId="0" fillId="0" borderId="9" xfId="0" applyBorder="1"/>
    <xf numFmtId="0" fontId="0" fillId="0" borderId="10" xfId="0" applyBorder="1"/>
    <xf numFmtId="0" fontId="5" fillId="0" borderId="0" xfId="0" applyFont="1" applyAlignment="1">
      <alignment horizontal="left" vertical="center"/>
    </xf>
    <xf numFmtId="0" fontId="41" fillId="0" borderId="0" xfId="0" applyFont="1" applyAlignment="1">
      <alignment horizontal="left" vertical="center"/>
    </xf>
    <xf numFmtId="0" fontId="23" fillId="0" borderId="0" xfId="0" applyFont="1" applyAlignment="1">
      <alignment horizontal="left" vertical="center"/>
    </xf>
    <xf numFmtId="0" fontId="0" fillId="0" borderId="11" xfId="0" applyBorder="1" applyAlignment="1">
      <alignment vertical="center"/>
    </xf>
    <xf numFmtId="0" fontId="1" fillId="0" borderId="0" xfId="0" applyFont="1" applyAlignment="1">
      <alignment horizontal="left" vertical="center"/>
    </xf>
    <xf numFmtId="165" fontId="1" fillId="0" borderId="0" xfId="0" applyNumberFormat="1" applyFont="1" applyAlignment="1">
      <alignment horizontal="left" vertical="center"/>
    </xf>
    <xf numFmtId="0" fontId="0" fillId="0" borderId="0" xfId="0" applyFont="1" applyAlignment="1">
      <alignment vertical="center" wrapText="1"/>
    </xf>
    <xf numFmtId="0" fontId="0" fillId="0" borderId="11" xfId="0" applyFont="1" applyBorder="1" applyAlignment="1">
      <alignment vertical="center" wrapText="1"/>
    </xf>
    <xf numFmtId="0" fontId="0" fillId="0" borderId="11" xfId="0" applyBorder="1" applyAlignment="1">
      <alignment vertical="center" wrapText="1"/>
    </xf>
    <xf numFmtId="0" fontId="0" fillId="0" borderId="18" xfId="0" applyFont="1" applyBorder="1" applyAlignment="1">
      <alignment vertical="center"/>
    </xf>
    <xf numFmtId="0" fontId="6" fillId="0" borderId="0" xfId="0" applyFont="1" applyAlignment="1">
      <alignment horizontal="left" vertical="center"/>
    </xf>
    <xf numFmtId="4" fontId="35" fillId="0" borderId="0" xfId="0" applyNumberFormat="1" applyFont="1" applyAlignment="1">
      <alignment vertical="center"/>
    </xf>
    <xf numFmtId="0" fontId="23" fillId="0" borderId="0" xfId="0" applyFont="1" applyAlignment="1">
      <alignment horizontal="right" vertical="center"/>
    </xf>
    <xf numFmtId="0" fontId="42" fillId="0" borderId="0" xfId="0" applyFont="1" applyAlignment="1">
      <alignment horizontal="left" vertical="center"/>
    </xf>
    <xf numFmtId="4" fontId="23" fillId="0" borderId="0" xfId="0" applyNumberFormat="1" applyFont="1" applyAlignment="1">
      <alignment vertical="center"/>
    </xf>
    <xf numFmtId="164" fontId="23" fillId="0" borderId="0" xfId="0" applyNumberFormat="1" applyFont="1" applyAlignment="1">
      <alignment horizontal="right" vertical="center"/>
    </xf>
    <xf numFmtId="0" fontId="0" fillId="4" borderId="0" xfId="0" applyFont="1" applyFill="1" applyAlignment="1">
      <alignment vertical="center"/>
    </xf>
    <xf numFmtId="0" fontId="3" fillId="4" borderId="14" xfId="0" applyFont="1" applyFill="1" applyBorder="1" applyAlignment="1">
      <alignment horizontal="left" vertical="center"/>
    </xf>
    <xf numFmtId="0" fontId="0" fillId="4" borderId="15" xfId="0" applyFont="1" applyFill="1" applyBorder="1" applyAlignment="1">
      <alignment vertical="center"/>
    </xf>
    <xf numFmtId="0" fontId="3" fillId="4" borderId="15" xfId="0" applyFont="1" applyFill="1" applyBorder="1" applyAlignment="1">
      <alignment horizontal="right" vertical="center"/>
    </xf>
    <xf numFmtId="0" fontId="3" fillId="4" borderId="15" xfId="0" applyFont="1" applyFill="1" applyBorder="1" applyAlignment="1">
      <alignment horizontal="center" vertical="center"/>
    </xf>
    <xf numFmtId="4" fontId="3" fillId="4" borderId="15" xfId="0" applyNumberFormat="1" applyFont="1" applyFill="1" applyBorder="1" applyAlignment="1">
      <alignment vertical="center"/>
    </xf>
    <xf numFmtId="0" fontId="0" fillId="4" borderId="21" xfId="0" applyFont="1" applyFill="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7" fillId="4" borderId="0" xfId="0" applyFont="1" applyFill="1" applyAlignment="1" applyProtection="1">
      <alignment horizontal="left" vertical="center"/>
    </xf>
    <xf numFmtId="0" fontId="0" fillId="4" borderId="0" xfId="0" applyFont="1" applyFill="1" applyAlignment="1" applyProtection="1">
      <alignment vertical="center"/>
    </xf>
    <xf numFmtId="0" fontId="7" fillId="4" borderId="0" xfId="0" applyFont="1" applyFill="1" applyAlignment="1" applyProtection="1">
      <alignment horizontal="right" vertical="center"/>
    </xf>
    <xf numFmtId="0" fontId="43" fillId="0" borderId="0" xfId="0" applyFont="1" applyAlignment="1" applyProtection="1">
      <alignment horizontal="left" vertical="center"/>
    </xf>
    <xf numFmtId="0" fontId="24" fillId="0" borderId="11" xfId="0" applyFont="1" applyBorder="1" applyAlignment="1" applyProtection="1">
      <alignment vertical="center"/>
    </xf>
    <xf numFmtId="0" fontId="24" fillId="0" borderId="0" xfId="0" applyFont="1" applyAlignment="1" applyProtection="1">
      <alignment vertical="center"/>
    </xf>
    <xf numFmtId="0" fontId="24" fillId="0" borderId="28" xfId="0" applyFont="1" applyBorder="1" applyAlignment="1" applyProtection="1">
      <alignment horizontal="left" vertical="center"/>
    </xf>
    <xf numFmtId="0" fontId="24" fillId="0" borderId="28" xfId="0" applyFont="1" applyBorder="1" applyAlignment="1" applyProtection="1">
      <alignment vertical="center"/>
    </xf>
    <xf numFmtId="4" fontId="24" fillId="0" borderId="28" xfId="0" applyNumberFormat="1" applyFont="1" applyBorder="1" applyAlignment="1" applyProtection="1">
      <alignment vertical="center"/>
    </xf>
    <xf numFmtId="0" fontId="24" fillId="0" borderId="11" xfId="0" applyFont="1" applyBorder="1" applyAlignment="1">
      <alignment vertical="center"/>
    </xf>
    <xf numFmtId="0" fontId="25" fillId="0" borderId="11" xfId="0" applyFont="1" applyBorder="1" applyAlignment="1" applyProtection="1">
      <alignment vertical="center"/>
    </xf>
    <xf numFmtId="0" fontId="25" fillId="0" borderId="0" xfId="0" applyFont="1" applyAlignment="1" applyProtection="1">
      <alignment vertical="center"/>
    </xf>
    <xf numFmtId="0" fontId="25" fillId="0" borderId="28" xfId="0" applyFont="1" applyBorder="1" applyAlignment="1" applyProtection="1">
      <alignment horizontal="left" vertical="center"/>
    </xf>
    <xf numFmtId="0" fontId="25" fillId="0" borderId="28" xfId="0" applyFont="1" applyBorder="1" applyAlignment="1" applyProtection="1">
      <alignment vertical="center"/>
    </xf>
    <xf numFmtId="4" fontId="25" fillId="0" borderId="28" xfId="0" applyNumberFormat="1" applyFont="1" applyBorder="1" applyAlignment="1" applyProtection="1">
      <alignment vertical="center"/>
    </xf>
    <xf numFmtId="0" fontId="25" fillId="0" borderId="11" xfId="0" applyFont="1" applyBorder="1" applyAlignment="1">
      <alignment vertical="center"/>
    </xf>
    <xf numFmtId="0" fontId="0" fillId="0" borderId="0" xfId="0" applyFont="1" applyAlignment="1">
      <alignment horizontal="center" vertical="center" wrapText="1"/>
    </xf>
    <xf numFmtId="0" fontId="0" fillId="0" borderId="11" xfId="0" applyFont="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0" fillId="0" borderId="11" xfId="0" applyBorder="1" applyAlignment="1">
      <alignment horizontal="center" vertical="center" wrapText="1"/>
    </xf>
    <xf numFmtId="4" fontId="35" fillId="0" borderId="0" xfId="0" applyNumberFormat="1" applyFont="1" applyAlignment="1" applyProtection="1"/>
    <xf numFmtId="0" fontId="0" fillId="0" borderId="18" xfId="0" applyBorder="1" applyAlignment="1" applyProtection="1">
      <alignment vertical="center"/>
    </xf>
    <xf numFmtId="166" fontId="44" fillId="0" borderId="18" xfId="0" applyNumberFormat="1" applyFont="1" applyBorder="1" applyAlignment="1" applyProtection="1"/>
    <xf numFmtId="166" fontId="44" fillId="0" borderId="19" xfId="0" applyNumberFormat="1" applyFont="1" applyBorder="1" applyAlignment="1" applyProtection="1"/>
    <xf numFmtId="4" fontId="9" fillId="0" borderId="0" xfId="0" applyNumberFormat="1" applyFont="1" applyAlignment="1">
      <alignment vertical="center"/>
    </xf>
    <xf numFmtId="0" fontId="26" fillId="0" borderId="11" xfId="0" applyFont="1" applyBorder="1" applyAlignment="1" applyProtection="1"/>
    <xf numFmtId="0" fontId="26" fillId="0" borderId="0" xfId="0" applyFont="1" applyAlignment="1" applyProtection="1"/>
    <xf numFmtId="0" fontId="26" fillId="0" borderId="0" xfId="0" applyFont="1" applyAlignment="1" applyProtection="1">
      <alignment horizontal="left"/>
    </xf>
    <xf numFmtId="0" fontId="24" fillId="0" borderId="0" xfId="0" applyFont="1" applyAlignment="1" applyProtection="1">
      <alignment horizontal="left"/>
    </xf>
    <xf numFmtId="0" fontId="26" fillId="0" borderId="0" xfId="0" applyFont="1" applyAlignment="1" applyProtection="1">
      <protection locked="0"/>
    </xf>
    <xf numFmtId="4" fontId="24" fillId="0" borderId="0" xfId="0" applyNumberFormat="1" applyFont="1" applyAlignment="1" applyProtection="1"/>
    <xf numFmtId="0" fontId="26" fillId="0" borderId="11" xfId="0" applyFont="1" applyBorder="1" applyAlignment="1"/>
    <xf numFmtId="0" fontId="26" fillId="0" borderId="26" xfId="0" applyFont="1" applyBorder="1" applyAlignment="1" applyProtection="1"/>
    <xf numFmtId="0" fontId="26" fillId="0" borderId="0" xfId="0" applyFont="1" applyBorder="1" applyAlignment="1" applyProtection="1"/>
    <xf numFmtId="166" fontId="26" fillId="0" borderId="0" xfId="0" applyNumberFormat="1" applyFont="1" applyBorder="1" applyAlignment="1" applyProtection="1"/>
    <xf numFmtId="166" fontId="26" fillId="0" borderId="20" xfId="0" applyNumberFormat="1" applyFont="1" applyBorder="1" applyAlignment="1" applyProtection="1"/>
    <xf numFmtId="0" fontId="26" fillId="0" borderId="0" xfId="0" applyFont="1" applyAlignment="1">
      <alignment horizontal="left"/>
    </xf>
    <xf numFmtId="0" fontId="26" fillId="0" borderId="0" xfId="0" applyFont="1" applyAlignment="1">
      <alignment horizontal="center"/>
    </xf>
    <xf numFmtId="4" fontId="26" fillId="0" borderId="0" xfId="0" applyNumberFormat="1" applyFont="1" applyAlignment="1">
      <alignment vertical="center"/>
    </xf>
    <xf numFmtId="0" fontId="25" fillId="0" borderId="0" xfId="0" applyFont="1" applyAlignment="1" applyProtection="1">
      <alignment horizontal="left"/>
    </xf>
    <xf numFmtId="4" fontId="25" fillId="0" borderId="0" xfId="0" applyNumberFormat="1" applyFont="1" applyAlignment="1" applyProtection="1"/>
    <xf numFmtId="0" fontId="7" fillId="0" borderId="30" xfId="0" applyFont="1" applyBorder="1" applyAlignment="1" applyProtection="1">
      <alignment horizontal="center" vertical="center"/>
    </xf>
    <xf numFmtId="49" fontId="7" fillId="0" borderId="30" xfId="0" applyNumberFormat="1" applyFont="1" applyBorder="1" applyAlignment="1" applyProtection="1">
      <alignment horizontal="left" vertical="center" wrapText="1"/>
    </xf>
    <xf numFmtId="0" fontId="7" fillId="0" borderId="30" xfId="0" applyFont="1" applyBorder="1" applyAlignment="1" applyProtection="1">
      <alignment horizontal="left" vertical="center" wrapText="1"/>
    </xf>
    <xf numFmtId="0" fontId="7" fillId="0" borderId="30" xfId="0" applyFont="1" applyBorder="1" applyAlignment="1" applyProtection="1">
      <alignment horizontal="center" vertical="center" wrapText="1"/>
    </xf>
    <xf numFmtId="4" fontId="7" fillId="0" borderId="30" xfId="0" applyNumberFormat="1" applyFont="1" applyBorder="1" applyAlignment="1" applyProtection="1">
      <alignment vertical="center"/>
    </xf>
    <xf numFmtId="4" fontId="7" fillId="2" borderId="30" xfId="0" applyNumberFormat="1" applyFont="1" applyFill="1" applyBorder="1" applyAlignment="1" applyProtection="1">
      <alignment vertical="center"/>
      <protection locked="0"/>
    </xf>
    <xf numFmtId="0" fontId="34" fillId="2" borderId="26"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166" fontId="34" fillId="0" borderId="0" xfId="0" applyNumberFormat="1" applyFont="1" applyBorder="1" applyAlignment="1" applyProtection="1">
      <alignment vertical="center"/>
    </xf>
    <xf numFmtId="166" fontId="34" fillId="0" borderId="20" xfId="0" applyNumberFormat="1" applyFont="1" applyBorder="1" applyAlignment="1" applyProtection="1">
      <alignment vertical="center"/>
    </xf>
    <xf numFmtId="0" fontId="7" fillId="0" borderId="0" xfId="0" applyFont="1" applyAlignment="1">
      <alignment horizontal="left" vertical="center"/>
    </xf>
    <xf numFmtId="4" fontId="0" fillId="0" borderId="0" xfId="0" applyNumberFormat="1" applyFont="1" applyAlignment="1">
      <alignment vertical="center"/>
    </xf>
    <xf numFmtId="0" fontId="45" fillId="0" borderId="0" xfId="0" applyFont="1" applyAlignment="1" applyProtection="1">
      <alignment horizontal="left" vertical="center"/>
    </xf>
    <xf numFmtId="0" fontId="10"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26" xfId="0" applyFont="1" applyBorder="1" applyAlignment="1" applyProtection="1">
      <alignment vertical="center"/>
    </xf>
    <xf numFmtId="0" fontId="0" fillId="0" borderId="0" xfId="0" applyBorder="1" applyAlignment="1" applyProtection="1">
      <alignment vertical="center"/>
    </xf>
    <xf numFmtId="0" fontId="46" fillId="0" borderId="0" xfId="0" applyFont="1" applyAlignment="1" applyProtection="1">
      <alignment horizontal="left" vertical="center"/>
    </xf>
    <xf numFmtId="0" fontId="47" fillId="0" borderId="0" xfId="1" applyFont="1" applyAlignment="1" applyProtection="1">
      <alignment vertical="center" wrapText="1"/>
    </xf>
    <xf numFmtId="0" fontId="48" fillId="0" borderId="0" xfId="0" applyFont="1" applyAlignment="1" applyProtection="1">
      <alignment vertical="center" wrapText="1"/>
    </xf>
    <xf numFmtId="0" fontId="27" fillId="0" borderId="11"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xf>
    <xf numFmtId="0" fontId="27" fillId="0" borderId="0" xfId="0" applyFont="1" applyAlignment="1" applyProtection="1">
      <alignment horizontal="left" vertical="center" wrapText="1"/>
    </xf>
    <xf numFmtId="0" fontId="27" fillId="0" borderId="0" xfId="0" applyFont="1" applyAlignment="1" applyProtection="1">
      <alignment vertical="center"/>
      <protection locked="0"/>
    </xf>
    <xf numFmtId="0" fontId="27" fillId="0" borderId="11" xfId="0" applyFont="1" applyBorder="1" applyAlignment="1">
      <alignment vertical="center"/>
    </xf>
    <xf numFmtId="0" fontId="27" fillId="0" borderId="26" xfId="0" applyFont="1" applyBorder="1" applyAlignment="1" applyProtection="1">
      <alignment vertical="center"/>
    </xf>
    <xf numFmtId="0" fontId="27" fillId="0" borderId="0" xfId="0" applyFont="1" applyBorder="1" applyAlignment="1" applyProtection="1">
      <alignment vertical="center"/>
    </xf>
    <xf numFmtId="0" fontId="27" fillId="0" borderId="20" xfId="0" applyFont="1" applyBorder="1" applyAlignment="1" applyProtection="1">
      <alignment vertical="center"/>
    </xf>
    <xf numFmtId="0" fontId="27" fillId="0" borderId="0" xfId="0" applyFont="1" applyAlignment="1">
      <alignment horizontal="left" vertical="center"/>
    </xf>
    <xf numFmtId="0" fontId="28" fillId="0" borderId="11"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xf>
    <xf numFmtId="0" fontId="28"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protection locked="0"/>
    </xf>
    <xf numFmtId="0" fontId="28" fillId="0" borderId="11" xfId="0" applyFont="1" applyBorder="1" applyAlignment="1">
      <alignment vertical="center"/>
    </xf>
    <xf numFmtId="0" fontId="28" fillId="0" borderId="26" xfId="0" applyFont="1" applyBorder="1" applyAlignment="1" applyProtection="1">
      <alignment vertical="center"/>
    </xf>
    <xf numFmtId="0" fontId="28" fillId="0" borderId="0" xfId="0" applyFont="1" applyBorder="1" applyAlignment="1" applyProtection="1">
      <alignment vertical="center"/>
    </xf>
    <xf numFmtId="0" fontId="28" fillId="0" borderId="20" xfId="0" applyFont="1" applyBorder="1" applyAlignment="1" applyProtection="1">
      <alignment vertical="center"/>
    </xf>
    <xf numFmtId="0" fontId="28" fillId="0" borderId="0" xfId="0" applyFont="1" applyAlignment="1">
      <alignment horizontal="left" vertical="center"/>
    </xf>
    <xf numFmtId="0" fontId="49" fillId="0" borderId="30" xfId="0" applyFont="1" applyBorder="1" applyAlignment="1" applyProtection="1">
      <alignment horizontal="center" vertical="center"/>
    </xf>
    <xf numFmtId="49" fontId="49" fillId="0" borderId="30" xfId="0" applyNumberFormat="1" applyFont="1" applyBorder="1" applyAlignment="1" applyProtection="1">
      <alignment horizontal="left" vertical="center" wrapText="1"/>
    </xf>
    <xf numFmtId="0" fontId="49" fillId="0" borderId="30" xfId="0" applyFont="1" applyBorder="1" applyAlignment="1" applyProtection="1">
      <alignment horizontal="left" vertical="center" wrapText="1"/>
    </xf>
    <xf numFmtId="0" fontId="49" fillId="0" borderId="30" xfId="0" applyFont="1" applyBorder="1" applyAlignment="1" applyProtection="1">
      <alignment horizontal="center" vertical="center" wrapText="1"/>
    </xf>
    <xf numFmtId="4" fontId="49" fillId="0" borderId="30" xfId="0" applyNumberFormat="1" applyFont="1" applyBorder="1" applyAlignment="1" applyProtection="1">
      <alignment vertical="center"/>
    </xf>
    <xf numFmtId="4" fontId="49" fillId="2" borderId="30" xfId="0" applyNumberFormat="1" applyFont="1" applyFill="1" applyBorder="1" applyAlignment="1" applyProtection="1">
      <alignment vertical="center"/>
      <protection locked="0"/>
    </xf>
    <xf numFmtId="0" fontId="50" fillId="0" borderId="11" xfId="0" applyFont="1" applyBorder="1" applyAlignment="1">
      <alignment vertical="center"/>
    </xf>
    <xf numFmtId="0" fontId="49" fillId="2" borderId="26" xfId="0" applyFont="1" applyFill="1" applyBorder="1" applyAlignment="1" applyProtection="1">
      <alignment horizontal="left" vertical="center"/>
      <protection locked="0"/>
    </xf>
    <xf numFmtId="0" fontId="49" fillId="0" borderId="0" xfId="0" applyFont="1" applyBorder="1" applyAlignment="1" applyProtection="1">
      <alignment horizontal="center" vertical="center"/>
    </xf>
    <xf numFmtId="0" fontId="29" fillId="0" borderId="11"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xf>
    <xf numFmtId="0" fontId="29"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protection locked="0"/>
    </xf>
    <xf numFmtId="0" fontId="29" fillId="0" borderId="11" xfId="0" applyFont="1" applyBorder="1" applyAlignment="1">
      <alignment vertical="center"/>
    </xf>
    <xf numFmtId="0" fontId="29" fillId="0" borderId="26" xfId="0" applyFont="1" applyBorder="1" applyAlignment="1" applyProtection="1">
      <alignment vertical="center"/>
    </xf>
    <xf numFmtId="0" fontId="29" fillId="0" borderId="0" xfId="0" applyFont="1" applyBorder="1" applyAlignment="1" applyProtection="1">
      <alignment vertical="center"/>
    </xf>
    <xf numFmtId="0" fontId="29" fillId="0" borderId="20" xfId="0" applyFont="1" applyBorder="1" applyAlignment="1" applyProtection="1">
      <alignment vertical="center"/>
    </xf>
    <xf numFmtId="0" fontId="29" fillId="0" borderId="0" xfId="0" applyFont="1" applyAlignment="1">
      <alignment horizontal="left" vertical="center"/>
    </xf>
    <xf numFmtId="0" fontId="30" fillId="0" borderId="11" xfId="0" applyFont="1" applyBorder="1" applyAlignment="1" applyProtection="1">
      <alignment vertical="center"/>
    </xf>
    <xf numFmtId="0" fontId="30" fillId="0" borderId="0" xfId="0" applyFont="1" applyAlignment="1" applyProtection="1">
      <alignment vertical="center"/>
    </xf>
    <xf numFmtId="0" fontId="30" fillId="0" borderId="0" xfId="0" applyFont="1" applyAlignment="1" applyProtection="1">
      <alignment horizontal="left" vertical="center"/>
    </xf>
    <xf numFmtId="0" fontId="30" fillId="0" borderId="0" xfId="0" applyFont="1" applyAlignment="1" applyProtection="1">
      <alignment horizontal="left" vertical="center" wrapText="1"/>
    </xf>
    <xf numFmtId="4" fontId="30" fillId="0" borderId="0" xfId="0" applyNumberFormat="1" applyFont="1" applyAlignment="1" applyProtection="1">
      <alignment vertical="center"/>
    </xf>
    <xf numFmtId="0" fontId="30" fillId="0" borderId="0" xfId="0" applyFont="1" applyAlignment="1" applyProtection="1">
      <alignment vertical="center"/>
      <protection locked="0"/>
    </xf>
    <xf numFmtId="0" fontId="30" fillId="0" borderId="11" xfId="0" applyFont="1" applyBorder="1" applyAlignment="1">
      <alignment vertical="center"/>
    </xf>
    <xf numFmtId="0" fontId="30" fillId="0" borderId="26" xfId="0" applyFont="1" applyBorder="1" applyAlignment="1" applyProtection="1">
      <alignment vertical="center"/>
    </xf>
    <xf numFmtId="0" fontId="30" fillId="0" borderId="0" xfId="0" applyFont="1" applyBorder="1" applyAlignment="1" applyProtection="1">
      <alignment vertical="center"/>
    </xf>
    <xf numFmtId="0" fontId="30" fillId="0" borderId="20" xfId="0" applyFont="1" applyBorder="1" applyAlignment="1" applyProtection="1">
      <alignment vertical="center"/>
    </xf>
    <xf numFmtId="0" fontId="30" fillId="0" borderId="0" xfId="0" applyFont="1" applyAlignment="1">
      <alignment horizontal="left" vertical="center"/>
    </xf>
    <xf numFmtId="0" fontId="0" fillId="0" borderId="27" xfId="0" applyFont="1" applyBorder="1" applyAlignment="1" applyProtection="1">
      <alignment vertical="center"/>
    </xf>
    <xf numFmtId="0" fontId="0" fillId="0" borderId="28" xfId="0" applyBorder="1" applyAlignment="1" applyProtection="1">
      <alignment vertical="center"/>
    </xf>
    <xf numFmtId="0" fontId="0" fillId="0" borderId="28" xfId="0" applyFont="1" applyBorder="1" applyAlignment="1" applyProtection="1">
      <alignment vertical="center"/>
    </xf>
    <xf numFmtId="0" fontId="0" fillId="0" borderId="29" xfId="0" applyFont="1" applyBorder="1" applyAlignment="1" applyProtection="1">
      <alignment vertical="center"/>
    </xf>
    <xf numFmtId="0" fontId="0" fillId="0" borderId="0" xfId="0" applyAlignment="1">
      <alignment vertical="top"/>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3" fillId="0" borderId="0" xfId="0" applyFont="1" applyBorder="1" applyAlignment="1">
      <alignment horizontal="left" vertical="center" wrapText="1"/>
    </xf>
    <xf numFmtId="0" fontId="14" fillId="0" borderId="0" xfId="0" applyFont="1" applyBorder="1" applyAlignment="1">
      <alignment horizontal="left" vertical="center" wrapText="1"/>
    </xf>
    <xf numFmtId="0" fontId="15" fillId="0" borderId="4" xfId="0" applyFont="1" applyBorder="1" applyAlignment="1">
      <alignment vertical="center" wrapText="1"/>
    </xf>
    <xf numFmtId="0" fontId="14" fillId="0" borderId="0" xfId="0" applyFont="1" applyBorder="1" applyAlignment="1">
      <alignment vertical="center" wrapText="1"/>
    </xf>
    <xf numFmtId="0" fontId="14" fillId="0" borderId="0" xfId="0" applyFont="1" applyBorder="1" applyAlignment="1">
      <alignment horizontal="left" vertical="center"/>
    </xf>
    <xf numFmtId="0" fontId="14" fillId="0" borderId="0" xfId="0" applyFont="1" applyBorder="1" applyAlignment="1">
      <alignment vertical="center"/>
    </xf>
    <xf numFmtId="49" fontId="14" fillId="0" borderId="0" xfId="0" applyNumberFormat="1" applyFont="1" applyBorder="1" applyAlignment="1">
      <alignment vertical="center" wrapText="1"/>
    </xf>
    <xf numFmtId="0" fontId="11" fillId="0" borderId="6" xfId="0" applyFont="1" applyBorder="1" applyAlignment="1">
      <alignment vertical="center" wrapText="1"/>
    </xf>
    <xf numFmtId="0" fontId="16" fillId="0" borderId="7" xfId="0" applyFont="1" applyBorder="1" applyAlignment="1">
      <alignment vertical="center" wrapText="1"/>
    </xf>
    <xf numFmtId="0" fontId="11" fillId="0" borderId="8" xfId="0" applyFont="1" applyBorder="1" applyAlignment="1">
      <alignment vertical="center" wrapText="1"/>
    </xf>
    <xf numFmtId="0" fontId="11" fillId="0" borderId="0" xfId="0" applyFont="1" applyBorder="1" applyAlignment="1">
      <alignment vertical="top"/>
    </xf>
    <xf numFmtId="0" fontId="11" fillId="0" borderId="0" xfId="0" applyFont="1" applyAlignment="1">
      <alignment vertical="top"/>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3" fillId="0" borderId="0" xfId="0" applyFont="1" applyBorder="1" applyAlignment="1">
      <alignment horizontal="left" vertical="center"/>
    </xf>
    <xf numFmtId="0" fontId="17" fillId="0" borderId="0" xfId="0" applyFont="1" applyAlignment="1">
      <alignment horizontal="left" vertical="center"/>
    </xf>
    <xf numFmtId="0" fontId="13" fillId="0" borderId="7" xfId="0" applyFont="1" applyBorder="1" applyAlignment="1">
      <alignment horizontal="left" vertical="center"/>
    </xf>
    <xf numFmtId="0" fontId="13" fillId="0" borderId="7" xfId="0" applyFont="1" applyBorder="1" applyAlignment="1">
      <alignment horizontal="center" vertical="center"/>
    </xf>
    <xf numFmtId="0" fontId="17" fillId="0" borderId="7" xfId="0" applyFont="1" applyBorder="1" applyAlignment="1">
      <alignment horizontal="left" vertical="center"/>
    </xf>
    <xf numFmtId="0" fontId="18" fillId="0" borderId="0" xfId="0" applyFont="1" applyBorder="1" applyAlignment="1">
      <alignment horizontal="left" vertical="center"/>
    </xf>
    <xf numFmtId="0" fontId="15" fillId="0" borderId="0" xfId="0" applyFont="1" applyAlignment="1">
      <alignment horizontal="left" vertical="center"/>
    </xf>
    <xf numFmtId="0" fontId="19" fillId="0" borderId="0"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Alignment="1">
      <alignment horizontal="left" vertical="center"/>
    </xf>
    <xf numFmtId="0" fontId="15" fillId="0" borderId="4" xfId="0" applyFont="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1" fillId="0" borderId="6" xfId="0" applyFont="1" applyBorder="1" applyAlignment="1">
      <alignment horizontal="left" vertical="center"/>
    </xf>
    <xf numFmtId="0" fontId="16"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15" fillId="0" borderId="7" xfId="0" applyFont="1" applyBorder="1" applyAlignment="1">
      <alignment horizontal="left" vertical="center"/>
    </xf>
    <xf numFmtId="0" fontId="11" fillId="0" borderId="0" xfId="0" applyFont="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4" fillId="0" borderId="0" xfId="0" applyFont="1" applyBorder="1" applyAlignment="1">
      <alignment horizontal="left" vertical="top"/>
    </xf>
    <xf numFmtId="0" fontId="14" fillId="0" borderId="0" xfId="0" applyFont="1" applyBorder="1" applyAlignment="1">
      <alignment horizontal="center" vertical="top"/>
    </xf>
    <xf numFmtId="0" fontId="15" fillId="0" borderId="6"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Border="1" applyAlignment="1">
      <alignment horizontal="center" vertical="center"/>
    </xf>
    <xf numFmtId="0" fontId="17" fillId="0" borderId="0" xfId="0" applyFont="1" applyAlignment="1">
      <alignment vertical="center"/>
    </xf>
    <xf numFmtId="0" fontId="13" fillId="0" borderId="0" xfId="0" applyFont="1" applyBorder="1" applyAlignment="1">
      <alignment vertical="center"/>
    </xf>
    <xf numFmtId="0" fontId="17" fillId="0" borderId="7" xfId="0" applyFont="1" applyBorder="1" applyAlignment="1">
      <alignment vertical="center"/>
    </xf>
    <xf numFmtId="0" fontId="13" fillId="0" borderId="7" xfId="0" applyFont="1" applyBorder="1" applyAlignment="1">
      <alignment vertical="center"/>
    </xf>
    <xf numFmtId="0" fontId="14" fillId="0" borderId="0" xfId="0" applyFont="1" applyBorder="1" applyAlignment="1">
      <alignment vertical="top"/>
    </xf>
    <xf numFmtId="49" fontId="14" fillId="0" borderId="0" xfId="0" applyNumberFormat="1" applyFont="1" applyBorder="1" applyAlignment="1">
      <alignment horizontal="left" vertical="center"/>
    </xf>
    <xf numFmtId="0" fontId="0" fillId="0" borderId="7" xfId="0" applyBorder="1" applyAlignment="1">
      <alignment vertical="top"/>
    </xf>
    <xf numFmtId="0" fontId="13" fillId="0" borderId="7" xfId="0" applyFont="1" applyBorder="1" applyAlignment="1">
      <alignment horizontal="left"/>
    </xf>
    <xf numFmtId="0" fontId="17" fillId="0" borderId="7" xfId="0" applyFont="1" applyBorder="1" applyAlignment="1"/>
    <xf numFmtId="0" fontId="11" fillId="0" borderId="4" xfId="0" applyFont="1" applyBorder="1" applyAlignment="1">
      <alignment vertical="top"/>
    </xf>
    <xf numFmtId="0" fontId="11" fillId="0" borderId="5"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7" fillId="5" borderId="30" xfId="0" applyFont="1" applyFill="1" applyBorder="1" applyAlignment="1" applyProtection="1">
      <alignment horizontal="center" vertical="center"/>
    </xf>
    <xf numFmtId="49" fontId="7" fillId="5" borderId="30" xfId="0" applyNumberFormat="1" applyFont="1" applyFill="1" applyBorder="1" applyAlignment="1" applyProtection="1">
      <alignment horizontal="left" vertical="center" wrapText="1"/>
    </xf>
    <xf numFmtId="0" fontId="7" fillId="5" borderId="30" xfId="0" applyFont="1" applyFill="1" applyBorder="1" applyAlignment="1" applyProtection="1">
      <alignment horizontal="left" vertical="center" wrapText="1"/>
    </xf>
    <xf numFmtId="0" fontId="7" fillId="5" borderId="30" xfId="0" applyFont="1" applyFill="1" applyBorder="1" applyAlignment="1" applyProtection="1">
      <alignment horizontal="center" vertical="center" wrapText="1"/>
    </xf>
    <xf numFmtId="4" fontId="7" fillId="5" borderId="30" xfId="0" applyNumberFormat="1" applyFont="1" applyFill="1" applyBorder="1" applyAlignment="1" applyProtection="1">
      <alignment vertical="center"/>
    </xf>
    <xf numFmtId="0" fontId="51" fillId="0" borderId="0" xfId="0" applyFont="1" applyAlignment="1" applyProtection="1">
      <alignment horizontal="left" vertical="center" wrapText="1"/>
    </xf>
    <xf numFmtId="0" fontId="49" fillId="5" borderId="30" xfId="0" applyFont="1" applyFill="1" applyBorder="1" applyAlignment="1" applyProtection="1">
      <alignment horizontal="center" vertical="center"/>
    </xf>
    <xf numFmtId="49" fontId="49" fillId="5" borderId="30" xfId="0" applyNumberFormat="1" applyFont="1" applyFill="1" applyBorder="1" applyAlignment="1" applyProtection="1">
      <alignment horizontal="left" vertical="center" wrapText="1"/>
    </xf>
    <xf numFmtId="0" fontId="49" fillId="5" borderId="30" xfId="0" applyFont="1" applyFill="1" applyBorder="1" applyAlignment="1" applyProtection="1">
      <alignment horizontal="left" vertical="center" wrapText="1"/>
    </xf>
    <xf numFmtId="0" fontId="49" fillId="5" borderId="30" xfId="0" applyFont="1" applyFill="1" applyBorder="1" applyAlignment="1" applyProtection="1">
      <alignment horizontal="center" vertical="center" wrapText="1"/>
    </xf>
    <xf numFmtId="4" fontId="49" fillId="5" borderId="30" xfId="0" applyNumberFormat="1" applyFont="1" applyFill="1" applyBorder="1" applyAlignment="1" applyProtection="1">
      <alignment vertical="center"/>
    </xf>
    <xf numFmtId="0" fontId="51" fillId="0" borderId="0" xfId="0" applyFont="1" applyAlignment="1">
      <alignment vertical="center"/>
    </xf>
    <xf numFmtId="0" fontId="21" fillId="0" borderId="30" xfId="0" applyFont="1" applyBorder="1" applyAlignment="1" applyProtection="1">
      <alignment horizontal="left" vertical="center" wrapText="1"/>
    </xf>
    <xf numFmtId="0" fontId="52" fillId="0" borderId="0" xfId="0" applyFont="1" applyAlignment="1" applyProtection="1">
      <alignment horizontal="left" vertical="center" wrapText="1"/>
    </xf>
    <xf numFmtId="0" fontId="21" fillId="5" borderId="30" xfId="0" applyFont="1" applyFill="1" applyBorder="1" applyAlignment="1" applyProtection="1">
      <alignment horizontal="center" vertical="center"/>
    </xf>
    <xf numFmtId="49" fontId="21" fillId="5" borderId="30" xfId="0" applyNumberFormat="1" applyFont="1" applyFill="1" applyBorder="1" applyAlignment="1" applyProtection="1">
      <alignment horizontal="left" vertical="center" wrapText="1"/>
    </xf>
    <xf numFmtId="0" fontId="21" fillId="5" borderId="30" xfId="0" applyFont="1" applyFill="1" applyBorder="1" applyAlignment="1" applyProtection="1">
      <alignment horizontal="center" vertical="center" wrapText="1"/>
    </xf>
    <xf numFmtId="0" fontId="21" fillId="5" borderId="30" xfId="0" applyFont="1" applyFill="1" applyBorder="1" applyAlignment="1" applyProtection="1">
      <alignment horizontal="left" vertical="center" wrapText="1"/>
    </xf>
    <xf numFmtId="4" fontId="53" fillId="0" borderId="0" xfId="0" applyNumberFormat="1" applyFont="1" applyAlignment="1" applyProtection="1">
      <alignment vertical="center"/>
    </xf>
    <xf numFmtId="0" fontId="23" fillId="0" borderId="0" xfId="0" applyFont="1" applyAlignment="1" applyProtection="1">
      <alignment vertical="center"/>
    </xf>
    <xf numFmtId="164" fontId="23" fillId="0" borderId="0" xfId="0" applyNumberFormat="1" applyFont="1" applyAlignment="1" applyProtection="1">
      <alignment horizontal="left" vertical="center"/>
    </xf>
    <xf numFmtId="0" fontId="54" fillId="0" borderId="0" xfId="0" applyFont="1" applyAlignment="1">
      <alignment horizontal="left" vertical="top" wrapText="1"/>
    </xf>
    <xf numFmtId="0" fontId="54" fillId="0" borderId="0" xfId="0" applyFont="1" applyAlignment="1">
      <alignment horizontal="left" vertical="center"/>
    </xf>
    <xf numFmtId="0" fontId="53" fillId="0" borderId="0" xfId="0" applyFont="1" applyAlignment="1">
      <alignment horizontal="left" vertical="center"/>
    </xf>
    <xf numFmtId="0" fontId="1"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1" fillId="2" borderId="0" xfId="0" applyNumberFormat="1" applyFont="1" applyFill="1" applyAlignment="1" applyProtection="1">
      <alignment horizontal="left" vertical="center"/>
      <protection locked="0"/>
    </xf>
    <xf numFmtId="49" fontId="1" fillId="0" borderId="0" xfId="0" applyNumberFormat="1" applyFont="1" applyAlignment="1" applyProtection="1">
      <alignment horizontal="left" vertical="center"/>
    </xf>
    <xf numFmtId="0" fontId="1" fillId="0" borderId="0" xfId="0" applyFont="1" applyAlignment="1" applyProtection="1">
      <alignment horizontal="left" vertical="center" wrapText="1"/>
    </xf>
    <xf numFmtId="4" fontId="6" fillId="0" borderId="13" xfId="0" applyNumberFormat="1" applyFont="1" applyBorder="1" applyAlignment="1" applyProtection="1">
      <alignment vertical="center"/>
    </xf>
    <xf numFmtId="0" fontId="0" fillId="0" borderId="13" xfId="0" applyFont="1" applyBorder="1" applyAlignment="1" applyProtection="1">
      <alignment vertical="center"/>
    </xf>
    <xf numFmtId="0" fontId="23" fillId="0" borderId="0" xfId="0" applyFont="1" applyAlignment="1" applyProtection="1">
      <alignment horizontal="right" vertical="center"/>
    </xf>
    <xf numFmtId="4" fontId="39" fillId="0" borderId="0" xfId="0" applyNumberFormat="1" applyFont="1" applyAlignment="1" applyProtection="1">
      <alignment vertical="center"/>
    </xf>
    <xf numFmtId="0" fontId="39" fillId="0" borderId="0" xfId="0" applyFont="1" applyAlignment="1" applyProtection="1">
      <alignment vertical="center"/>
    </xf>
    <xf numFmtId="0" fontId="38" fillId="0" borderId="0" xfId="0" applyFont="1" applyAlignment="1" applyProtection="1">
      <alignment horizontal="left" vertical="center" wrapText="1"/>
    </xf>
    <xf numFmtId="4" fontId="35" fillId="0" borderId="0" xfId="0" applyNumberFormat="1" applyFont="1" applyAlignment="1" applyProtection="1">
      <alignment horizontal="right" vertical="center"/>
    </xf>
    <xf numFmtId="4" fontId="35" fillId="0" borderId="0" xfId="0" applyNumberFormat="1" applyFont="1" applyAlignment="1" applyProtection="1">
      <alignment vertical="center"/>
    </xf>
    <xf numFmtId="0" fontId="0" fillId="0" borderId="0" xfId="0"/>
    <xf numFmtId="0" fontId="7" fillId="4" borderId="14" xfId="0" applyFont="1" applyFill="1" applyBorder="1" applyAlignment="1" applyProtection="1">
      <alignment horizontal="center" vertical="center"/>
    </xf>
    <xf numFmtId="0" fontId="7" fillId="4" borderId="15" xfId="0" applyFont="1" applyFill="1" applyBorder="1" applyAlignment="1" applyProtection="1">
      <alignment horizontal="left" vertical="center"/>
    </xf>
    <xf numFmtId="0" fontId="7" fillId="4" borderId="15" xfId="0" applyFont="1" applyFill="1" applyBorder="1" applyAlignment="1" applyProtection="1">
      <alignment horizontal="center" vertical="center"/>
    </xf>
    <xf numFmtId="0" fontId="7" fillId="4" borderId="15" xfId="0" applyFont="1" applyFill="1" applyBorder="1" applyAlignment="1" applyProtection="1">
      <alignment horizontal="righ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1" fillId="0" borderId="0" xfId="0" applyNumberFormat="1" applyFont="1" applyAlignment="1" applyProtection="1">
      <alignment horizontal="left" vertical="center"/>
    </xf>
    <xf numFmtId="0" fontId="1" fillId="0" borderId="0" xfId="0" applyFont="1" applyAlignment="1" applyProtection="1">
      <alignment vertical="center" wrapText="1"/>
    </xf>
    <xf numFmtId="0" fontId="1" fillId="0" borderId="0" xfId="0" applyFont="1" applyAlignment="1" applyProtection="1">
      <alignment vertical="center"/>
    </xf>
    <xf numFmtId="0" fontId="36" fillId="0" borderId="25" xfId="0" applyFont="1" applyBorder="1" applyAlignment="1">
      <alignment horizontal="center" vertical="center"/>
    </xf>
    <xf numFmtId="0" fontId="36" fillId="0" borderId="18" xfId="0" applyFont="1" applyBorder="1" applyAlignment="1">
      <alignment horizontal="left" vertical="center"/>
    </xf>
    <xf numFmtId="0" fontId="42" fillId="0" borderId="26" xfId="0" applyFont="1" applyBorder="1" applyAlignment="1">
      <alignment horizontal="left" vertical="center"/>
    </xf>
    <xf numFmtId="0" fontId="42" fillId="0" borderId="0" xfId="0" applyFont="1" applyBorder="1" applyAlignment="1">
      <alignment horizontal="left" vertical="center"/>
    </xf>
    <xf numFmtId="0" fontId="42" fillId="0" borderId="26" xfId="0" applyFont="1" applyBorder="1" applyAlignment="1" applyProtection="1">
      <alignment horizontal="left" vertical="center"/>
    </xf>
    <xf numFmtId="0" fontId="42" fillId="0" borderId="0" xfId="0" applyFont="1" applyBorder="1" applyAlignment="1" applyProtection="1">
      <alignment horizontal="left" vertical="center"/>
    </xf>
    <xf numFmtId="0" fontId="3" fillId="3" borderId="15" xfId="0" applyFont="1" applyFill="1" applyBorder="1" applyAlignment="1" applyProtection="1">
      <alignment horizontal="left" vertical="center"/>
    </xf>
    <xf numFmtId="0" fontId="0" fillId="3" borderId="15" xfId="0" applyFont="1" applyFill="1" applyBorder="1" applyAlignment="1" applyProtection="1">
      <alignment vertical="center"/>
    </xf>
    <xf numFmtId="4" fontId="3" fillId="3" borderId="15" xfId="0" applyNumberFormat="1" applyFont="1" applyFill="1" applyBorder="1" applyAlignment="1" applyProtection="1">
      <alignment vertical="center"/>
    </xf>
    <xf numFmtId="0" fontId="0" fillId="3" borderId="21" xfId="0" applyFont="1" applyFill="1" applyBorder="1" applyAlignment="1" applyProtection="1">
      <alignment vertical="center"/>
    </xf>
    <xf numFmtId="0" fontId="0" fillId="0" borderId="0" xfId="0" applyFont="1" applyAlignment="1" applyProtection="1">
      <alignment vertical="center"/>
    </xf>
    <xf numFmtId="0" fontId="23" fillId="0" borderId="0" xfId="0" applyFont="1" applyAlignment="1" applyProtection="1">
      <alignment horizontal="left" vertical="center" wrapText="1"/>
    </xf>
    <xf numFmtId="0" fontId="23" fillId="0" borderId="0" xfId="0" applyFont="1" applyAlignment="1" applyProtection="1">
      <alignment horizontal="lef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1" fillId="2" borderId="0" xfId="0" applyFont="1" applyFill="1" applyAlignment="1" applyProtection="1">
      <alignment horizontal="left" vertical="center"/>
      <protection locked="0"/>
    </xf>
    <xf numFmtId="0" fontId="1" fillId="0" borderId="0" xfId="0" applyFont="1" applyAlignment="1">
      <alignment horizontal="left" vertical="center"/>
    </xf>
    <xf numFmtId="0" fontId="1" fillId="0" borderId="0" xfId="0" applyFont="1" applyAlignment="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4" fillId="0" borderId="0" xfId="0" applyFont="1" applyBorder="1" applyAlignment="1">
      <alignment horizontal="left" vertical="top"/>
    </xf>
    <xf numFmtId="0" fontId="14" fillId="0" borderId="0" xfId="0" applyFont="1" applyBorder="1" applyAlignment="1">
      <alignment horizontal="left" vertical="center"/>
    </xf>
    <xf numFmtId="0" fontId="13" fillId="0" borderId="7" xfId="0" applyFont="1" applyBorder="1" applyAlignment="1">
      <alignment horizontal="left"/>
    </xf>
    <xf numFmtId="0" fontId="14" fillId="0" borderId="0" xfId="0" applyFont="1" applyBorder="1" applyAlignment="1">
      <alignment horizontal="left" vertical="center" wrapText="1"/>
    </xf>
    <xf numFmtId="0" fontId="13" fillId="0" borderId="7" xfId="0" applyFont="1" applyBorder="1" applyAlignment="1">
      <alignment horizontal="left" wrapText="1"/>
    </xf>
    <xf numFmtId="49" fontId="14" fillId="0" borderId="0"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1037"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95250</xdr:rowOff>
    </xdr:to>
    <xdr:pic>
      <xdr:nvPicPr>
        <xdr:cNvPr id="2070"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1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2/721273153" TargetMode="External"/><Relationship Id="rId21" Type="http://schemas.openxmlformats.org/officeDocument/2006/relationships/hyperlink" Target="https://podminky.urs.cz/item/CS_URS_2021_02/411354209" TargetMode="External"/><Relationship Id="rId42" Type="http://schemas.openxmlformats.org/officeDocument/2006/relationships/hyperlink" Target="https://podminky.urs.cz/item/CS_URS_2021_02/59051510" TargetMode="External"/><Relationship Id="rId63" Type="http://schemas.openxmlformats.org/officeDocument/2006/relationships/hyperlink" Target="https://podminky.urs.cz/item/CS_URS_2021_02/974042577" TargetMode="External"/><Relationship Id="rId84" Type="http://schemas.openxmlformats.org/officeDocument/2006/relationships/hyperlink" Target="https://podminky.urs.cz/item/CS_URS_2021_02/713141233" TargetMode="External"/><Relationship Id="rId138" Type="http://schemas.openxmlformats.org/officeDocument/2006/relationships/hyperlink" Target="https://podminky.urs.cz/item/CS_URS_2021_02/722290234" TargetMode="External"/><Relationship Id="rId159" Type="http://schemas.openxmlformats.org/officeDocument/2006/relationships/hyperlink" Target="https://podminky.urs.cz/item/CS_URS_2021_02/734221682" TargetMode="External"/><Relationship Id="rId170" Type="http://schemas.openxmlformats.org/officeDocument/2006/relationships/hyperlink" Target="https://podminky.urs.cz/item/CS_URS_2021_02/998762202" TargetMode="External"/><Relationship Id="rId191" Type="http://schemas.openxmlformats.org/officeDocument/2006/relationships/hyperlink" Target="https://podminky.urs.cz/item/CS_URS_2021_02/764511602" TargetMode="External"/><Relationship Id="rId205" Type="http://schemas.openxmlformats.org/officeDocument/2006/relationships/hyperlink" Target="https://podminky.urs.cz/item/CS_URS_2021_02/767161111" TargetMode="External"/><Relationship Id="rId226" Type="http://schemas.openxmlformats.org/officeDocument/2006/relationships/hyperlink" Target="https://podminky.urs.cz/item/CS_URS_2021_02/998776202" TargetMode="External"/><Relationship Id="rId247" Type="http://schemas.openxmlformats.org/officeDocument/2006/relationships/hyperlink" Target="https://podminky.urs.cz/item/CS_URS_2021_02/784321031" TargetMode="External"/><Relationship Id="rId107" Type="http://schemas.openxmlformats.org/officeDocument/2006/relationships/hyperlink" Target="https://podminky.urs.cz/item/CS_URS_2021_02/28614450" TargetMode="External"/><Relationship Id="rId11" Type="http://schemas.openxmlformats.org/officeDocument/2006/relationships/hyperlink" Target="https://podminky.urs.cz/item/CS_URS_2021_02/310238211" TargetMode="External"/><Relationship Id="rId32" Type="http://schemas.openxmlformats.org/officeDocument/2006/relationships/hyperlink" Target="https://podminky.urs.cz/item/CS_URS_2021_02/451572111" TargetMode="External"/><Relationship Id="rId53" Type="http://schemas.openxmlformats.org/officeDocument/2006/relationships/hyperlink" Target="https://podminky.urs.cz/item/CS_URS_2021_02/949101111" TargetMode="External"/><Relationship Id="rId74" Type="http://schemas.openxmlformats.org/officeDocument/2006/relationships/hyperlink" Target="https://podminky.urs.cz/item/CS_URS_2021_02/712341559" TargetMode="External"/><Relationship Id="rId128" Type="http://schemas.openxmlformats.org/officeDocument/2006/relationships/hyperlink" Target="https://podminky.urs.cz/item/CS_URS_2021_02/722181232" TargetMode="External"/><Relationship Id="rId149" Type="http://schemas.openxmlformats.org/officeDocument/2006/relationships/hyperlink" Target="https://podminky.urs.cz/item/CS_URS_2021_02/725821325" TargetMode="External"/><Relationship Id="rId5" Type="http://schemas.openxmlformats.org/officeDocument/2006/relationships/hyperlink" Target="https://podminky.urs.cz/item/CS_URS_2021_02/162751119" TargetMode="External"/><Relationship Id="rId95" Type="http://schemas.openxmlformats.org/officeDocument/2006/relationships/hyperlink" Target="https://podminky.urs.cz/item/CS_URS_2021_02/721174025" TargetMode="External"/><Relationship Id="rId160" Type="http://schemas.openxmlformats.org/officeDocument/2006/relationships/hyperlink" Target="https://podminky.urs.cz/item/CS_URS_2021_02/734261402" TargetMode="External"/><Relationship Id="rId181" Type="http://schemas.openxmlformats.org/officeDocument/2006/relationships/hyperlink" Target="https://podminky.urs.cz/item/CS_URS_2021_02/55331544" TargetMode="External"/><Relationship Id="rId216" Type="http://schemas.openxmlformats.org/officeDocument/2006/relationships/hyperlink" Target="https://podminky.urs.cz/item/CS_URS_2021_02/771591241" TargetMode="External"/><Relationship Id="rId237" Type="http://schemas.openxmlformats.org/officeDocument/2006/relationships/hyperlink" Target="https://podminky.urs.cz/item/CS_URS_2021_02/998781202" TargetMode="External"/><Relationship Id="rId22" Type="http://schemas.openxmlformats.org/officeDocument/2006/relationships/hyperlink" Target="https://podminky.urs.cz/item/CS_URS_2021_02/411361821" TargetMode="External"/><Relationship Id="rId43" Type="http://schemas.openxmlformats.org/officeDocument/2006/relationships/hyperlink" Target="https://podminky.urs.cz/item/CS_URS_2021_02/622321141" TargetMode="External"/><Relationship Id="rId64" Type="http://schemas.openxmlformats.org/officeDocument/2006/relationships/hyperlink" Target="https://podminky.urs.cz/item/CS_URS_2021_02/974042579" TargetMode="External"/><Relationship Id="rId118" Type="http://schemas.openxmlformats.org/officeDocument/2006/relationships/hyperlink" Target="https://podminky.urs.cz/item/CS_URS_2021_02/721274121" TargetMode="External"/><Relationship Id="rId139" Type="http://schemas.openxmlformats.org/officeDocument/2006/relationships/hyperlink" Target="https://podminky.urs.cz/item/CS_URS_2021_02/998722202" TargetMode="External"/><Relationship Id="rId85" Type="http://schemas.openxmlformats.org/officeDocument/2006/relationships/hyperlink" Target="https://podminky.urs.cz/item/CS_URS_2021_02/713141253" TargetMode="External"/><Relationship Id="rId150" Type="http://schemas.openxmlformats.org/officeDocument/2006/relationships/hyperlink" Target="https://podminky.urs.cz/item/CS_URS_2021_02/725822631" TargetMode="External"/><Relationship Id="rId171" Type="http://schemas.openxmlformats.org/officeDocument/2006/relationships/hyperlink" Target="https://podminky.urs.cz/item/CS_URS_2021_02/763111316" TargetMode="External"/><Relationship Id="rId192" Type="http://schemas.openxmlformats.org/officeDocument/2006/relationships/hyperlink" Target="https://podminky.urs.cz/item/CS_URS_2021_02/764511642" TargetMode="External"/><Relationship Id="rId206" Type="http://schemas.openxmlformats.org/officeDocument/2006/relationships/hyperlink" Target="https://podminky.urs.cz/item/CS_URS_2021_02/998767202" TargetMode="External"/><Relationship Id="rId227" Type="http://schemas.openxmlformats.org/officeDocument/2006/relationships/hyperlink" Target="https://podminky.urs.cz/item/CS_URS_2021_02/781121011" TargetMode="External"/><Relationship Id="rId248" Type="http://schemas.openxmlformats.org/officeDocument/2006/relationships/hyperlink" Target="https://podminky.urs.cz/item/CS_URS_2021_02/998786202" TargetMode="External"/><Relationship Id="rId12" Type="http://schemas.openxmlformats.org/officeDocument/2006/relationships/hyperlink" Target="https://podminky.urs.cz/item/CS_URS_2021_02/311231116" TargetMode="External"/><Relationship Id="rId33" Type="http://schemas.openxmlformats.org/officeDocument/2006/relationships/hyperlink" Target="https://podminky.urs.cz/item/CS_URS_2021_02/611321121" TargetMode="External"/><Relationship Id="rId108" Type="http://schemas.openxmlformats.org/officeDocument/2006/relationships/hyperlink" Target="https://podminky.urs.cz/item/CS_URS_2021_02/28614706" TargetMode="External"/><Relationship Id="rId129" Type="http://schemas.openxmlformats.org/officeDocument/2006/relationships/hyperlink" Target="https://podminky.urs.cz/item/CS_URS_2021_02/722181251" TargetMode="External"/><Relationship Id="rId54" Type="http://schemas.openxmlformats.org/officeDocument/2006/relationships/hyperlink" Target="https://podminky.urs.cz/item/CS_URS_2021_02/953944116" TargetMode="External"/><Relationship Id="rId75" Type="http://schemas.openxmlformats.org/officeDocument/2006/relationships/hyperlink" Target="https://podminky.urs.cz/item/CS_URS_2021_02/62852011" TargetMode="External"/><Relationship Id="rId96" Type="http://schemas.openxmlformats.org/officeDocument/2006/relationships/hyperlink" Target="https://podminky.urs.cz/item/CS_URS_2021_02/721174043" TargetMode="External"/><Relationship Id="rId140" Type="http://schemas.openxmlformats.org/officeDocument/2006/relationships/hyperlink" Target="https://podminky.urs.cz/item/CS_URS_2021_02/725112022" TargetMode="External"/><Relationship Id="rId161" Type="http://schemas.openxmlformats.org/officeDocument/2006/relationships/hyperlink" Target="https://podminky.urs.cz/item/CS_URS_2021_02/998734101" TargetMode="External"/><Relationship Id="rId182" Type="http://schemas.openxmlformats.org/officeDocument/2006/relationships/hyperlink" Target="https://podminky.urs.cz/item/CS_URS_2021_02/763181411" TargetMode="External"/><Relationship Id="rId217" Type="http://schemas.openxmlformats.org/officeDocument/2006/relationships/hyperlink" Target="https://podminky.urs.cz/item/CS_URS_2021_02/771591264" TargetMode="External"/><Relationship Id="rId6" Type="http://schemas.openxmlformats.org/officeDocument/2006/relationships/hyperlink" Target="https://podminky.urs.cz/item/CS_URS_2021_02/167151101" TargetMode="External"/><Relationship Id="rId238" Type="http://schemas.openxmlformats.org/officeDocument/2006/relationships/hyperlink" Target="https://podminky.urs.cz/item/CS_URS_2021_02/783301313" TargetMode="External"/><Relationship Id="rId23" Type="http://schemas.openxmlformats.org/officeDocument/2006/relationships/hyperlink" Target="https://podminky.urs.cz/item/CS_URS_2021_02/413232211" TargetMode="External"/><Relationship Id="rId119" Type="http://schemas.openxmlformats.org/officeDocument/2006/relationships/hyperlink" Target="https://podminky.urs.cz/item/CS_URS_2021_02/721274122" TargetMode="External"/><Relationship Id="rId44" Type="http://schemas.openxmlformats.org/officeDocument/2006/relationships/hyperlink" Target="https://podminky.urs.cz/item/CS_URS_2021_02/629991011" TargetMode="External"/><Relationship Id="rId65" Type="http://schemas.openxmlformats.org/officeDocument/2006/relationships/hyperlink" Target="https://podminky.urs.cz/item/CS_URS_2021_02/977311114" TargetMode="External"/><Relationship Id="rId86" Type="http://schemas.openxmlformats.org/officeDocument/2006/relationships/hyperlink" Target="https://podminky.urs.cz/item/CS_URS_2021_02/28376142" TargetMode="External"/><Relationship Id="rId130" Type="http://schemas.openxmlformats.org/officeDocument/2006/relationships/hyperlink" Target="https://podminky.urs.cz/item/CS_URS_2021_02/722181252" TargetMode="External"/><Relationship Id="rId151" Type="http://schemas.openxmlformats.org/officeDocument/2006/relationships/hyperlink" Target="https://podminky.urs.cz/item/CS_URS_2021_02/725831312" TargetMode="External"/><Relationship Id="rId172" Type="http://schemas.openxmlformats.org/officeDocument/2006/relationships/hyperlink" Target="https://podminky.urs.cz/item/CS_URS_2021_02/763111333" TargetMode="External"/><Relationship Id="rId193" Type="http://schemas.openxmlformats.org/officeDocument/2006/relationships/hyperlink" Target="https://podminky.urs.cz/item/CS_URS_2021_02/764518622" TargetMode="External"/><Relationship Id="rId207" Type="http://schemas.openxmlformats.org/officeDocument/2006/relationships/hyperlink" Target="https://podminky.urs.cz/item/CS_URS_2021_02/771121011" TargetMode="External"/><Relationship Id="rId228" Type="http://schemas.openxmlformats.org/officeDocument/2006/relationships/hyperlink" Target="https://podminky.urs.cz/item/CS_URS_2021_02/781131112" TargetMode="External"/><Relationship Id="rId249" Type="http://schemas.openxmlformats.org/officeDocument/2006/relationships/hyperlink" Target="https://podminky.urs.cz/item/CS_URS_2021_02/HZS2492" TargetMode="External"/><Relationship Id="rId13" Type="http://schemas.openxmlformats.org/officeDocument/2006/relationships/hyperlink" Target="https://podminky.urs.cz/item/CS_URS_2021_02/311273121" TargetMode="External"/><Relationship Id="rId109" Type="http://schemas.openxmlformats.org/officeDocument/2006/relationships/hyperlink" Target="https://podminky.urs.cz/item/CS_URS_2021_02/28614691" TargetMode="External"/><Relationship Id="rId34" Type="http://schemas.openxmlformats.org/officeDocument/2006/relationships/hyperlink" Target="https://podminky.urs.cz/item/CS_URS_2021_02/612315302" TargetMode="External"/><Relationship Id="rId55" Type="http://schemas.openxmlformats.org/officeDocument/2006/relationships/hyperlink" Target="https://podminky.urs.cz/item/CS_URS_2021_02/962031132" TargetMode="External"/><Relationship Id="rId76" Type="http://schemas.openxmlformats.org/officeDocument/2006/relationships/hyperlink" Target="https://podminky.urs.cz/item/CS_URS_2021_02/712361705" TargetMode="External"/><Relationship Id="rId97" Type="http://schemas.openxmlformats.org/officeDocument/2006/relationships/hyperlink" Target="https://podminky.urs.cz/item/CS_URS_2021_02/28615617" TargetMode="External"/><Relationship Id="rId120" Type="http://schemas.openxmlformats.org/officeDocument/2006/relationships/hyperlink" Target="https://podminky.urs.cz/item/CS_URS_2021_02/721290111" TargetMode="External"/><Relationship Id="rId141" Type="http://schemas.openxmlformats.org/officeDocument/2006/relationships/hyperlink" Target="https://podminky.urs.cz/item/CS_URS_2021_02/725210821" TargetMode="External"/><Relationship Id="rId7" Type="http://schemas.openxmlformats.org/officeDocument/2006/relationships/hyperlink" Target="https://podminky.urs.cz/item/CS_URS_2021_02/171201221" TargetMode="External"/><Relationship Id="rId162" Type="http://schemas.openxmlformats.org/officeDocument/2006/relationships/hyperlink" Target="https://podminky.urs.cz/item/CS_URS_2021_02/735110911" TargetMode="External"/><Relationship Id="rId183" Type="http://schemas.openxmlformats.org/officeDocument/2006/relationships/hyperlink" Target="https://podminky.urs.cz/item/CS_URS_2021_02/998763402" TargetMode="External"/><Relationship Id="rId218" Type="http://schemas.openxmlformats.org/officeDocument/2006/relationships/hyperlink" Target="https://podminky.urs.cz/item/CS_URS_2021_02/771592011" TargetMode="External"/><Relationship Id="rId239" Type="http://schemas.openxmlformats.org/officeDocument/2006/relationships/hyperlink" Target="https://podminky.urs.cz/item/CS_URS_2021_02/783314201" TargetMode="External"/><Relationship Id="rId250" Type="http://schemas.openxmlformats.org/officeDocument/2006/relationships/hyperlink" Target="https://podminky.urs.cz/item/CS_URS_2021_02/030001000" TargetMode="External"/><Relationship Id="rId24" Type="http://schemas.openxmlformats.org/officeDocument/2006/relationships/hyperlink" Target="https://podminky.urs.cz/item/CS_URS_2021_02/413232221" TargetMode="External"/><Relationship Id="rId45" Type="http://schemas.openxmlformats.org/officeDocument/2006/relationships/hyperlink" Target="https://podminky.urs.cz/item/CS_URS_2021_02/631311115" TargetMode="External"/><Relationship Id="rId66" Type="http://schemas.openxmlformats.org/officeDocument/2006/relationships/hyperlink" Target="https://podminky.urs.cz/item/CS_URS_2021_02/997002611" TargetMode="External"/><Relationship Id="rId87" Type="http://schemas.openxmlformats.org/officeDocument/2006/relationships/hyperlink" Target="https://podminky.urs.cz/item/CS_URS_2021_02/713191132" TargetMode="External"/><Relationship Id="rId110" Type="http://schemas.openxmlformats.org/officeDocument/2006/relationships/hyperlink" Target="https://podminky.urs.cz/item/CS_URS_2021_02/28614692" TargetMode="External"/><Relationship Id="rId131" Type="http://schemas.openxmlformats.org/officeDocument/2006/relationships/hyperlink" Target="https://podminky.urs.cz/item/CS_URS_2021_02/722190401" TargetMode="External"/><Relationship Id="rId152" Type="http://schemas.openxmlformats.org/officeDocument/2006/relationships/hyperlink" Target="https://podminky.urs.cz/item/CS_URS_2021_02/998725202" TargetMode="External"/><Relationship Id="rId173" Type="http://schemas.openxmlformats.org/officeDocument/2006/relationships/hyperlink" Target="https://podminky.urs.cz/item/CS_URS_2021_02/763111741" TargetMode="External"/><Relationship Id="rId194" Type="http://schemas.openxmlformats.org/officeDocument/2006/relationships/hyperlink" Target="https://podminky.urs.cz/item/CS_URS_2021_02/998764202" TargetMode="External"/><Relationship Id="rId208" Type="http://schemas.openxmlformats.org/officeDocument/2006/relationships/hyperlink" Target="https://podminky.urs.cz/item/CS_URS_2021_02/771474112" TargetMode="External"/><Relationship Id="rId229" Type="http://schemas.openxmlformats.org/officeDocument/2006/relationships/hyperlink" Target="https://podminky.urs.cz/item/CS_URS_2021_02/781131241" TargetMode="External"/><Relationship Id="rId240" Type="http://schemas.openxmlformats.org/officeDocument/2006/relationships/hyperlink" Target="https://podminky.urs.cz/item/CS_URS_2021_02/783315101" TargetMode="External"/><Relationship Id="rId14" Type="http://schemas.openxmlformats.org/officeDocument/2006/relationships/hyperlink" Target="https://podminky.urs.cz/item/CS_URS_2021_02/317234410" TargetMode="External"/><Relationship Id="rId35" Type="http://schemas.openxmlformats.org/officeDocument/2006/relationships/hyperlink" Target="https://podminky.urs.cz/item/CS_URS_2021_02/612321141" TargetMode="External"/><Relationship Id="rId56" Type="http://schemas.openxmlformats.org/officeDocument/2006/relationships/hyperlink" Target="https://podminky.urs.cz/item/CS_URS_2021_02/965081212" TargetMode="External"/><Relationship Id="rId77" Type="http://schemas.openxmlformats.org/officeDocument/2006/relationships/hyperlink" Target="https://podminky.urs.cz/item/CS_URS_2021_02/28322066" TargetMode="External"/><Relationship Id="rId100" Type="http://schemas.openxmlformats.org/officeDocument/2006/relationships/hyperlink" Target="https://podminky.urs.cz/item/CS_URS_2021_02/28615612" TargetMode="External"/><Relationship Id="rId8" Type="http://schemas.openxmlformats.org/officeDocument/2006/relationships/hyperlink" Target="https://podminky.urs.cz/item/CS_URS_2021_02/171251201" TargetMode="External"/><Relationship Id="rId98" Type="http://schemas.openxmlformats.org/officeDocument/2006/relationships/hyperlink" Target="https://podminky.urs.cz/item/CS_URS_2021_02/28615618" TargetMode="External"/><Relationship Id="rId121" Type="http://schemas.openxmlformats.org/officeDocument/2006/relationships/hyperlink" Target="https://podminky.urs.cz/item/CS_URS_2021_02/998721202" TargetMode="External"/><Relationship Id="rId142" Type="http://schemas.openxmlformats.org/officeDocument/2006/relationships/hyperlink" Target="https://podminky.urs.cz/item/CS_URS_2021_02/725211602" TargetMode="External"/><Relationship Id="rId163" Type="http://schemas.openxmlformats.org/officeDocument/2006/relationships/hyperlink" Target="https://podminky.urs.cz/item/CS_URS_2021_02/735110912" TargetMode="External"/><Relationship Id="rId184" Type="http://schemas.openxmlformats.org/officeDocument/2006/relationships/hyperlink" Target="https://podminky.urs.cz/item/CS_URS_2021_02/764004801" TargetMode="External"/><Relationship Id="rId219" Type="http://schemas.openxmlformats.org/officeDocument/2006/relationships/hyperlink" Target="https://podminky.urs.cz/item/CS_URS_2021_02/998771202" TargetMode="External"/><Relationship Id="rId230" Type="http://schemas.openxmlformats.org/officeDocument/2006/relationships/hyperlink" Target="https://podminky.urs.cz/item/CS_URS_2021_02/781131264" TargetMode="External"/><Relationship Id="rId251" Type="http://schemas.openxmlformats.org/officeDocument/2006/relationships/hyperlink" Target="https://podminky.urs.cz/item/CS_URS_2021_02/040001000" TargetMode="External"/><Relationship Id="rId25" Type="http://schemas.openxmlformats.org/officeDocument/2006/relationships/hyperlink" Target="https://podminky.urs.cz/item/CS_URS_2021_02/413941125" TargetMode="External"/><Relationship Id="rId46" Type="http://schemas.openxmlformats.org/officeDocument/2006/relationships/hyperlink" Target="https://podminky.urs.cz/item/CS_URS_2021_02/631311131" TargetMode="External"/><Relationship Id="rId67" Type="http://schemas.openxmlformats.org/officeDocument/2006/relationships/hyperlink" Target="https://podminky.urs.cz/item/CS_URS_2021_02/997013153" TargetMode="External"/><Relationship Id="rId88" Type="http://schemas.openxmlformats.org/officeDocument/2006/relationships/hyperlink" Target="https://podminky.urs.cz/item/CS_URS_2021_02/28323053" TargetMode="External"/><Relationship Id="rId111" Type="http://schemas.openxmlformats.org/officeDocument/2006/relationships/hyperlink" Target="https://podminky.urs.cz/item/CS_URS_2021_02/28614693" TargetMode="External"/><Relationship Id="rId132" Type="http://schemas.openxmlformats.org/officeDocument/2006/relationships/hyperlink" Target="https://podminky.urs.cz/item/CS_URS_2021_02/722230101" TargetMode="External"/><Relationship Id="rId153" Type="http://schemas.openxmlformats.org/officeDocument/2006/relationships/hyperlink" Target="https://podminky.urs.cz/item/CS_URS_2021_02/726111031" TargetMode="External"/><Relationship Id="rId174" Type="http://schemas.openxmlformats.org/officeDocument/2006/relationships/hyperlink" Target="https://podminky.urs.cz/item/CS_URS_2021_02/28329274" TargetMode="External"/><Relationship Id="rId195" Type="http://schemas.openxmlformats.org/officeDocument/2006/relationships/hyperlink" Target="https://podminky.urs.cz/item/CS_URS_2021_02/766622131" TargetMode="External"/><Relationship Id="rId209" Type="http://schemas.openxmlformats.org/officeDocument/2006/relationships/hyperlink" Target="https://podminky.urs.cz/item/CS_URS_2021_02/771573916" TargetMode="External"/><Relationship Id="rId220" Type="http://schemas.openxmlformats.org/officeDocument/2006/relationships/hyperlink" Target="https://podminky.urs.cz/item/CS_URS_2021_02/776141122" TargetMode="External"/><Relationship Id="rId241" Type="http://schemas.openxmlformats.org/officeDocument/2006/relationships/hyperlink" Target="https://podminky.urs.cz/item/CS_URS_2021_02/783317101" TargetMode="External"/><Relationship Id="rId15" Type="http://schemas.openxmlformats.org/officeDocument/2006/relationships/hyperlink" Target="https://podminky.urs.cz/item/CS_URS_2021_02/317944321" TargetMode="External"/><Relationship Id="rId36" Type="http://schemas.openxmlformats.org/officeDocument/2006/relationships/hyperlink" Target="https://podminky.urs.cz/item/CS_URS_2021_02/619991001" TargetMode="External"/><Relationship Id="rId57" Type="http://schemas.openxmlformats.org/officeDocument/2006/relationships/hyperlink" Target="https://podminky.urs.cz/item/CS_URS_2021_02/965081333" TargetMode="External"/><Relationship Id="rId78" Type="http://schemas.openxmlformats.org/officeDocument/2006/relationships/hyperlink" Target="https://podminky.urs.cz/item/CS_URS_2021_02/998712202" TargetMode="External"/><Relationship Id="rId99" Type="http://schemas.openxmlformats.org/officeDocument/2006/relationships/hyperlink" Target="https://podminky.urs.cz/item/CS_URS_2021_02/28615681" TargetMode="External"/><Relationship Id="rId101" Type="http://schemas.openxmlformats.org/officeDocument/2006/relationships/hyperlink" Target="https://podminky.urs.cz/item/CS_URS_2021_02/28615619" TargetMode="External"/><Relationship Id="rId122" Type="http://schemas.openxmlformats.org/officeDocument/2006/relationships/hyperlink" Target="https://podminky.urs.cz/item/CS_URS_2021_02/722130233" TargetMode="External"/><Relationship Id="rId143" Type="http://schemas.openxmlformats.org/officeDocument/2006/relationships/hyperlink" Target="https://podminky.urs.cz/item/CS_URS_2021_02/725291722" TargetMode="External"/><Relationship Id="rId164" Type="http://schemas.openxmlformats.org/officeDocument/2006/relationships/hyperlink" Target="https://podminky.urs.cz/item/CS_URS_2021_02/735111810" TargetMode="External"/><Relationship Id="rId185" Type="http://schemas.openxmlformats.org/officeDocument/2006/relationships/hyperlink" Target="https://podminky.urs.cz/item/CS_URS_2021_02/764011612" TargetMode="External"/><Relationship Id="rId9" Type="http://schemas.openxmlformats.org/officeDocument/2006/relationships/hyperlink" Target="https://podminky.urs.cz/item/CS_URS_2021_02/175111101" TargetMode="External"/><Relationship Id="rId210" Type="http://schemas.openxmlformats.org/officeDocument/2006/relationships/hyperlink" Target="https://podminky.urs.cz/item/CS_URS_2021_02/771574112" TargetMode="External"/><Relationship Id="rId26" Type="http://schemas.openxmlformats.org/officeDocument/2006/relationships/hyperlink" Target="https://podminky.urs.cz/item/CS_URS_2021_02/13011028" TargetMode="External"/><Relationship Id="rId231" Type="http://schemas.openxmlformats.org/officeDocument/2006/relationships/hyperlink" Target="https://podminky.urs.cz/item/CS_URS_2021_02/781474112" TargetMode="External"/><Relationship Id="rId252" Type="http://schemas.openxmlformats.org/officeDocument/2006/relationships/hyperlink" Target="https://podminky.urs.cz/item/CS_URS_2021_02/070001000" TargetMode="External"/><Relationship Id="rId47" Type="http://schemas.openxmlformats.org/officeDocument/2006/relationships/hyperlink" Target="https://podminky.urs.cz/item/CS_URS_2021_02/631319171" TargetMode="External"/><Relationship Id="rId68" Type="http://schemas.openxmlformats.org/officeDocument/2006/relationships/hyperlink" Target="https://podminky.urs.cz/item/CS_URS_2021_02/997013501" TargetMode="External"/><Relationship Id="rId89" Type="http://schemas.openxmlformats.org/officeDocument/2006/relationships/hyperlink" Target="https://podminky.urs.cz/item/CS_URS_2021_02/998713202" TargetMode="External"/><Relationship Id="rId112" Type="http://schemas.openxmlformats.org/officeDocument/2006/relationships/hyperlink" Target="https://podminky.urs.cz/item/CS_URS_2021_02/721174044" TargetMode="External"/><Relationship Id="rId133" Type="http://schemas.openxmlformats.org/officeDocument/2006/relationships/hyperlink" Target="https://podminky.urs.cz/item/CS_URS_2021_02/722230102" TargetMode="External"/><Relationship Id="rId154" Type="http://schemas.openxmlformats.org/officeDocument/2006/relationships/hyperlink" Target="https://podminky.urs.cz/item/CS_URS_2021_02/998726212" TargetMode="External"/><Relationship Id="rId175" Type="http://schemas.openxmlformats.org/officeDocument/2006/relationships/hyperlink" Target="https://podminky.urs.cz/item/CS_URS_2021_02/763131431" TargetMode="External"/><Relationship Id="rId196" Type="http://schemas.openxmlformats.org/officeDocument/2006/relationships/hyperlink" Target="https://podminky.urs.cz/item/CS_URS_2021_02/61140051" TargetMode="External"/><Relationship Id="rId200" Type="http://schemas.openxmlformats.org/officeDocument/2006/relationships/hyperlink" Target="https://podminky.urs.cz/item/CS_URS_2021_02/766694121" TargetMode="External"/><Relationship Id="rId16" Type="http://schemas.openxmlformats.org/officeDocument/2006/relationships/hyperlink" Target="https://podminky.urs.cz/item/CS_URS_2021_02/331231116" TargetMode="External"/><Relationship Id="rId221" Type="http://schemas.openxmlformats.org/officeDocument/2006/relationships/hyperlink" Target="https://podminky.urs.cz/item/CS_URS_2021_02/776201812" TargetMode="External"/><Relationship Id="rId242" Type="http://schemas.openxmlformats.org/officeDocument/2006/relationships/hyperlink" Target="https://podminky.urs.cz/item/CS_URS_2021_02/783823101" TargetMode="External"/><Relationship Id="rId37" Type="http://schemas.openxmlformats.org/officeDocument/2006/relationships/hyperlink" Target="https://podminky.urs.cz/item/CS_URS_2021_02/619991011" TargetMode="External"/><Relationship Id="rId58" Type="http://schemas.openxmlformats.org/officeDocument/2006/relationships/hyperlink" Target="https://podminky.urs.cz/item/CS_URS_2021_02/967031132" TargetMode="External"/><Relationship Id="rId79" Type="http://schemas.openxmlformats.org/officeDocument/2006/relationships/hyperlink" Target="https://podminky.urs.cz/item/CS_URS_2021_02/713121111" TargetMode="External"/><Relationship Id="rId102" Type="http://schemas.openxmlformats.org/officeDocument/2006/relationships/hyperlink" Target="https://podminky.urs.cz/item/CS_URS_2021_02/28615551" TargetMode="External"/><Relationship Id="rId123" Type="http://schemas.openxmlformats.org/officeDocument/2006/relationships/hyperlink" Target="https://podminky.urs.cz/item/CS_URS_2021_02/722174002" TargetMode="External"/><Relationship Id="rId144" Type="http://schemas.openxmlformats.org/officeDocument/2006/relationships/hyperlink" Target="https://podminky.urs.cz/item/CS_URS_2021_02/725311125" TargetMode="External"/><Relationship Id="rId90" Type="http://schemas.openxmlformats.org/officeDocument/2006/relationships/hyperlink" Target="https://podminky.urs.cz/item/CS_URS_2021_02/713463411" TargetMode="External"/><Relationship Id="rId165" Type="http://schemas.openxmlformats.org/officeDocument/2006/relationships/hyperlink" Target="https://podminky.urs.cz/item/CS_URS_2021_02/735191902" TargetMode="External"/><Relationship Id="rId186" Type="http://schemas.openxmlformats.org/officeDocument/2006/relationships/hyperlink" Target="https://podminky.urs.cz/item/CS_URS_2021_02/764011621" TargetMode="External"/><Relationship Id="rId211" Type="http://schemas.openxmlformats.org/officeDocument/2006/relationships/hyperlink" Target="https://podminky.urs.cz/item/CS_URS_2021_02/59761003" TargetMode="External"/><Relationship Id="rId232" Type="http://schemas.openxmlformats.org/officeDocument/2006/relationships/hyperlink" Target="https://podminky.urs.cz/item/CS_URS_2021_02/59761026" TargetMode="External"/><Relationship Id="rId253" Type="http://schemas.openxmlformats.org/officeDocument/2006/relationships/printerSettings" Target="../printerSettings/printerSettings1.bin"/><Relationship Id="rId27" Type="http://schemas.openxmlformats.org/officeDocument/2006/relationships/hyperlink" Target="https://podminky.urs.cz/item/CS_URS_2021_02/13010758" TargetMode="External"/><Relationship Id="rId48" Type="http://schemas.openxmlformats.org/officeDocument/2006/relationships/hyperlink" Target="https://podminky.urs.cz/item/CS_URS_2021_02/631362021" TargetMode="External"/><Relationship Id="rId69" Type="http://schemas.openxmlformats.org/officeDocument/2006/relationships/hyperlink" Target="https://podminky.urs.cz/item/CS_URS_2021_02/997013509" TargetMode="External"/><Relationship Id="rId113" Type="http://schemas.openxmlformats.org/officeDocument/2006/relationships/hyperlink" Target="https://podminky.urs.cz/item/CS_URS_2021_02/721194105" TargetMode="External"/><Relationship Id="rId134" Type="http://schemas.openxmlformats.org/officeDocument/2006/relationships/hyperlink" Target="https://podminky.urs.cz/item/CS_URS_2021_02/722230103" TargetMode="External"/><Relationship Id="rId80" Type="http://schemas.openxmlformats.org/officeDocument/2006/relationships/hyperlink" Target="https://podminky.urs.cz/item/CS_URS_2021_02/28376554" TargetMode="External"/><Relationship Id="rId155" Type="http://schemas.openxmlformats.org/officeDocument/2006/relationships/hyperlink" Target="https://podminky.urs.cz/item/CS_URS_2021_02/733223102" TargetMode="External"/><Relationship Id="rId176" Type="http://schemas.openxmlformats.org/officeDocument/2006/relationships/hyperlink" Target="https://podminky.urs.cz/item/CS_URS_2021_02/763131751" TargetMode="External"/><Relationship Id="rId197" Type="http://schemas.openxmlformats.org/officeDocument/2006/relationships/hyperlink" Target="https://podminky.urs.cz/item/CS_URS_2021_02/766629214" TargetMode="External"/><Relationship Id="rId201" Type="http://schemas.openxmlformats.org/officeDocument/2006/relationships/hyperlink" Target="https://podminky.urs.cz/item/CS_URS_2021_02/60794104" TargetMode="External"/><Relationship Id="rId222" Type="http://schemas.openxmlformats.org/officeDocument/2006/relationships/hyperlink" Target="https://podminky.urs.cz/item/CS_URS_2021_02/776221111" TargetMode="External"/><Relationship Id="rId243" Type="http://schemas.openxmlformats.org/officeDocument/2006/relationships/hyperlink" Target="https://podminky.urs.cz/item/CS_URS_2021_02/783823135" TargetMode="External"/><Relationship Id="rId17" Type="http://schemas.openxmlformats.org/officeDocument/2006/relationships/hyperlink" Target="https://podminky.urs.cz/item/CS_URS_2021_02/346244381" TargetMode="External"/><Relationship Id="rId38" Type="http://schemas.openxmlformats.org/officeDocument/2006/relationships/hyperlink" Target="https://podminky.urs.cz/item/CS_URS_2021_02/622142001" TargetMode="External"/><Relationship Id="rId59" Type="http://schemas.openxmlformats.org/officeDocument/2006/relationships/hyperlink" Target="https://podminky.urs.cz/item/CS_URS_2021_02/968062376" TargetMode="External"/><Relationship Id="rId103" Type="http://schemas.openxmlformats.org/officeDocument/2006/relationships/hyperlink" Target="https://podminky.urs.cz/item/CS_URS_2021_02/28615624" TargetMode="External"/><Relationship Id="rId124" Type="http://schemas.openxmlformats.org/officeDocument/2006/relationships/hyperlink" Target="https://podminky.urs.cz/item/CS_URS_2021_02/722174003" TargetMode="External"/><Relationship Id="rId70" Type="http://schemas.openxmlformats.org/officeDocument/2006/relationships/hyperlink" Target="https://podminky.urs.cz/item/CS_URS_2021_02/997013631" TargetMode="External"/><Relationship Id="rId91" Type="http://schemas.openxmlformats.org/officeDocument/2006/relationships/hyperlink" Target="https://podminky.urs.cz/item/CS_URS_2021_02/28377101" TargetMode="External"/><Relationship Id="rId145" Type="http://schemas.openxmlformats.org/officeDocument/2006/relationships/hyperlink" Target="https://podminky.urs.cz/item/CS_URS_2021_02/725331111" TargetMode="External"/><Relationship Id="rId166" Type="http://schemas.openxmlformats.org/officeDocument/2006/relationships/hyperlink" Target="https://podminky.urs.cz/item/CS_URS_2021_02/735191904" TargetMode="External"/><Relationship Id="rId187" Type="http://schemas.openxmlformats.org/officeDocument/2006/relationships/hyperlink" Target="https://podminky.urs.cz/item/CS_URS_2021_02/764011624" TargetMode="External"/><Relationship Id="rId1" Type="http://schemas.openxmlformats.org/officeDocument/2006/relationships/hyperlink" Target="https://podminky.urs.cz/item/CS_URS_2021_02/139751101" TargetMode="External"/><Relationship Id="rId212" Type="http://schemas.openxmlformats.org/officeDocument/2006/relationships/hyperlink" Target="https://podminky.urs.cz/item/CS_URS_2021_02/59761432" TargetMode="External"/><Relationship Id="rId233" Type="http://schemas.openxmlformats.org/officeDocument/2006/relationships/hyperlink" Target="https://podminky.urs.cz/item/CS_URS_2021_02/781477111" TargetMode="External"/><Relationship Id="rId254" Type="http://schemas.openxmlformats.org/officeDocument/2006/relationships/drawing" Target="../drawings/drawing2.xml"/><Relationship Id="rId28" Type="http://schemas.openxmlformats.org/officeDocument/2006/relationships/hyperlink" Target="https://podminky.urs.cz/item/CS_URS_2021_02/13010988" TargetMode="External"/><Relationship Id="rId49" Type="http://schemas.openxmlformats.org/officeDocument/2006/relationships/hyperlink" Target="https://podminky.urs.cz/item/CS_URS_2021_02/632441111" TargetMode="External"/><Relationship Id="rId114" Type="http://schemas.openxmlformats.org/officeDocument/2006/relationships/hyperlink" Target="https://podminky.urs.cz/item/CS_URS_2021_02/721194109" TargetMode="External"/><Relationship Id="rId60" Type="http://schemas.openxmlformats.org/officeDocument/2006/relationships/hyperlink" Target="https://podminky.urs.cz/item/CS_URS_2021_02/968072455" TargetMode="External"/><Relationship Id="rId81" Type="http://schemas.openxmlformats.org/officeDocument/2006/relationships/hyperlink" Target="https://podminky.urs.cz/item/CS_URS_2021_02/713141151" TargetMode="External"/><Relationship Id="rId135" Type="http://schemas.openxmlformats.org/officeDocument/2006/relationships/hyperlink" Target="https://podminky.urs.cz/item/CS_URS_2021_02/722230104" TargetMode="External"/><Relationship Id="rId156" Type="http://schemas.openxmlformats.org/officeDocument/2006/relationships/hyperlink" Target="https://podminky.urs.cz/item/CS_URS_2021_02/733223103" TargetMode="External"/><Relationship Id="rId177" Type="http://schemas.openxmlformats.org/officeDocument/2006/relationships/hyperlink" Target="https://podminky.urs.cz/item/CS_URS_2021_02/28329274" TargetMode="External"/><Relationship Id="rId198" Type="http://schemas.openxmlformats.org/officeDocument/2006/relationships/hyperlink" Target="https://podminky.urs.cz/item/CS_URS_2021_02/766660001" TargetMode="External"/><Relationship Id="rId202" Type="http://schemas.openxmlformats.org/officeDocument/2006/relationships/hyperlink" Target="https://podminky.urs.cz/item/CS_URS_2021_02/60794121" TargetMode="External"/><Relationship Id="rId223" Type="http://schemas.openxmlformats.org/officeDocument/2006/relationships/hyperlink" Target="https://podminky.urs.cz/item/CS_URS_2021_02/28412245" TargetMode="External"/><Relationship Id="rId244" Type="http://schemas.openxmlformats.org/officeDocument/2006/relationships/hyperlink" Target="https://podminky.urs.cz/item/CS_URS_2021_02/783826311" TargetMode="External"/><Relationship Id="rId18" Type="http://schemas.openxmlformats.org/officeDocument/2006/relationships/hyperlink" Target="https://podminky.urs.cz/item/CS_URS_2021_02/411123904" TargetMode="External"/><Relationship Id="rId39" Type="http://schemas.openxmlformats.org/officeDocument/2006/relationships/hyperlink" Target="https://podminky.urs.cz/item/CS_URS_2021_02/622252002" TargetMode="External"/><Relationship Id="rId50" Type="http://schemas.openxmlformats.org/officeDocument/2006/relationships/hyperlink" Target="https://podminky.urs.cz/item/CS_URS_2021_02/941111121" TargetMode="External"/><Relationship Id="rId104" Type="http://schemas.openxmlformats.org/officeDocument/2006/relationships/hyperlink" Target="https://podminky.urs.cz/item/CS_URS_2021_02/28615623" TargetMode="External"/><Relationship Id="rId125" Type="http://schemas.openxmlformats.org/officeDocument/2006/relationships/hyperlink" Target="https://podminky.urs.cz/item/CS_URS_2021_02/722174004" TargetMode="External"/><Relationship Id="rId146" Type="http://schemas.openxmlformats.org/officeDocument/2006/relationships/hyperlink" Target="https://podminky.urs.cz/item/CS_URS_2021_02/725813111" TargetMode="External"/><Relationship Id="rId167" Type="http://schemas.openxmlformats.org/officeDocument/2006/relationships/hyperlink" Target="https://podminky.urs.cz/item/CS_URS_2021_02/735192911" TargetMode="External"/><Relationship Id="rId188" Type="http://schemas.openxmlformats.org/officeDocument/2006/relationships/hyperlink" Target="https://podminky.urs.cz/item/CS_URS_2021_02/764214611" TargetMode="External"/><Relationship Id="rId71" Type="http://schemas.openxmlformats.org/officeDocument/2006/relationships/hyperlink" Target="https://podminky.urs.cz/item/CS_URS_2021_02/998017002" TargetMode="External"/><Relationship Id="rId92" Type="http://schemas.openxmlformats.org/officeDocument/2006/relationships/hyperlink" Target="https://podminky.urs.cz/item/CS_URS_2021_02/28377094" TargetMode="External"/><Relationship Id="rId213" Type="http://schemas.openxmlformats.org/officeDocument/2006/relationships/hyperlink" Target="https://podminky.urs.cz/item/CS_URS_2021_02/771577111" TargetMode="External"/><Relationship Id="rId234" Type="http://schemas.openxmlformats.org/officeDocument/2006/relationships/hyperlink" Target="https://podminky.urs.cz/item/CS_URS_2021_02/781491021" TargetMode="External"/><Relationship Id="rId2" Type="http://schemas.openxmlformats.org/officeDocument/2006/relationships/hyperlink" Target="https://podminky.urs.cz/item/CS_URS_2021_02/162211311" TargetMode="External"/><Relationship Id="rId29" Type="http://schemas.openxmlformats.org/officeDocument/2006/relationships/hyperlink" Target="https://podminky.urs.cz/item/CS_URS_2021_02/417272111" TargetMode="External"/><Relationship Id="rId40" Type="http://schemas.openxmlformats.org/officeDocument/2006/relationships/hyperlink" Target="https://podminky.urs.cz/item/CS_URS_2021_02/63127416" TargetMode="External"/><Relationship Id="rId115" Type="http://schemas.openxmlformats.org/officeDocument/2006/relationships/hyperlink" Target="https://podminky.urs.cz/item/CS_URS_2021_02/721211403" TargetMode="External"/><Relationship Id="rId136" Type="http://schemas.openxmlformats.org/officeDocument/2006/relationships/hyperlink" Target="https://podminky.urs.cz/item/CS_URS_2021_02/722250133" TargetMode="External"/><Relationship Id="rId157" Type="http://schemas.openxmlformats.org/officeDocument/2006/relationships/hyperlink" Target="https://podminky.urs.cz/item/CS_URS_2021_02/733291101" TargetMode="External"/><Relationship Id="rId178" Type="http://schemas.openxmlformats.org/officeDocument/2006/relationships/hyperlink" Target="https://podminky.urs.cz/item/CS_URS_2021_02/763181311" TargetMode="External"/><Relationship Id="rId61" Type="http://schemas.openxmlformats.org/officeDocument/2006/relationships/hyperlink" Target="https://podminky.urs.cz/item/CS_URS_2021_02/971033651" TargetMode="External"/><Relationship Id="rId82" Type="http://schemas.openxmlformats.org/officeDocument/2006/relationships/hyperlink" Target="https://podminky.urs.cz/item/CS_URS_2021_02/28372200" TargetMode="External"/><Relationship Id="rId199" Type="http://schemas.openxmlformats.org/officeDocument/2006/relationships/hyperlink" Target="https://podminky.urs.cz/item/CS_URS_2021_02/766660002" TargetMode="External"/><Relationship Id="rId203" Type="http://schemas.openxmlformats.org/officeDocument/2006/relationships/hyperlink" Target="https://podminky.urs.cz/item/CS_URS_2021_02/766694122" TargetMode="External"/><Relationship Id="rId19" Type="http://schemas.openxmlformats.org/officeDocument/2006/relationships/hyperlink" Target="https://podminky.urs.cz/item/CS_URS_2021_02/59346861.R" TargetMode="External"/><Relationship Id="rId224" Type="http://schemas.openxmlformats.org/officeDocument/2006/relationships/hyperlink" Target="https://podminky.urs.cz/item/CS_URS_2021_02/776410811" TargetMode="External"/><Relationship Id="rId245" Type="http://schemas.openxmlformats.org/officeDocument/2006/relationships/hyperlink" Target="https://podminky.urs.cz/item/CS_URS_2021_02/783826315" TargetMode="External"/><Relationship Id="rId30" Type="http://schemas.openxmlformats.org/officeDocument/2006/relationships/hyperlink" Target="https://podminky.urs.cz/item/CS_URS_2021_02/417321414" TargetMode="External"/><Relationship Id="rId105" Type="http://schemas.openxmlformats.org/officeDocument/2006/relationships/hyperlink" Target="https://podminky.urs.cz/item/CS_URS_2021_02/28615552" TargetMode="External"/><Relationship Id="rId126" Type="http://schemas.openxmlformats.org/officeDocument/2006/relationships/hyperlink" Target="https://podminky.urs.cz/item/CS_URS_2021_02/722174005" TargetMode="External"/><Relationship Id="rId147" Type="http://schemas.openxmlformats.org/officeDocument/2006/relationships/hyperlink" Target="https://podminky.urs.cz/item/CS_URS_2021_02/725813112" TargetMode="External"/><Relationship Id="rId168" Type="http://schemas.openxmlformats.org/officeDocument/2006/relationships/hyperlink" Target="https://podminky.urs.cz/item/CS_URS_2021_02/998735101" TargetMode="External"/><Relationship Id="rId51" Type="http://schemas.openxmlformats.org/officeDocument/2006/relationships/hyperlink" Target="https://podminky.urs.cz/item/CS_URS_2021_02/941111221" TargetMode="External"/><Relationship Id="rId72" Type="http://schemas.openxmlformats.org/officeDocument/2006/relationships/hyperlink" Target="https://podminky.urs.cz/item/CS_URS_2021_02/712331111" TargetMode="External"/><Relationship Id="rId93" Type="http://schemas.openxmlformats.org/officeDocument/2006/relationships/hyperlink" Target="https://podminky.urs.cz/item/CS_URS_2021_02/721110952" TargetMode="External"/><Relationship Id="rId189" Type="http://schemas.openxmlformats.org/officeDocument/2006/relationships/hyperlink" Target="https://podminky.urs.cz/item/CS_URS_2021_02/764226442" TargetMode="External"/><Relationship Id="rId3" Type="http://schemas.openxmlformats.org/officeDocument/2006/relationships/hyperlink" Target="https://podminky.urs.cz/item/CS_URS_2021_02/162211319" TargetMode="External"/><Relationship Id="rId214" Type="http://schemas.openxmlformats.org/officeDocument/2006/relationships/hyperlink" Target="https://podminky.urs.cz/item/CS_URS_2021_02/771591112" TargetMode="External"/><Relationship Id="rId235" Type="http://schemas.openxmlformats.org/officeDocument/2006/relationships/hyperlink" Target="https://podminky.urs.cz/item/CS_URS_2021_02/781494111" TargetMode="External"/><Relationship Id="rId116" Type="http://schemas.openxmlformats.org/officeDocument/2006/relationships/hyperlink" Target="https://podminky.urs.cz/item/CS_URS_2021_02/721226512" TargetMode="External"/><Relationship Id="rId137" Type="http://schemas.openxmlformats.org/officeDocument/2006/relationships/hyperlink" Target="https://podminky.urs.cz/item/CS_URS_2021_02/722290226" TargetMode="External"/><Relationship Id="rId158" Type="http://schemas.openxmlformats.org/officeDocument/2006/relationships/hyperlink" Target="https://podminky.urs.cz/item/CS_URS_2021_02/998733101" TargetMode="External"/><Relationship Id="rId20" Type="http://schemas.openxmlformats.org/officeDocument/2006/relationships/hyperlink" Target="https://podminky.urs.cz/item/CS_URS_2021_02/411321414" TargetMode="External"/><Relationship Id="rId41" Type="http://schemas.openxmlformats.org/officeDocument/2006/relationships/hyperlink" Target="https://podminky.urs.cz/item/CS_URS_2021_02/59051476" TargetMode="External"/><Relationship Id="rId62" Type="http://schemas.openxmlformats.org/officeDocument/2006/relationships/hyperlink" Target="https://podminky.urs.cz/item/CS_URS_2021_02/974031664" TargetMode="External"/><Relationship Id="rId83" Type="http://schemas.openxmlformats.org/officeDocument/2006/relationships/hyperlink" Target="https://podminky.urs.cz/item/CS_URS_2021_02/28376535" TargetMode="External"/><Relationship Id="rId179" Type="http://schemas.openxmlformats.org/officeDocument/2006/relationships/hyperlink" Target="https://podminky.urs.cz/item/CS_URS_2021_02/55331541" TargetMode="External"/><Relationship Id="rId190" Type="http://schemas.openxmlformats.org/officeDocument/2006/relationships/hyperlink" Target="https://podminky.urs.cz/item/CS_URS_2021_02/764311605" TargetMode="External"/><Relationship Id="rId204" Type="http://schemas.openxmlformats.org/officeDocument/2006/relationships/hyperlink" Target="https://podminky.urs.cz/item/CS_URS_2021_02/998766202" TargetMode="External"/><Relationship Id="rId225" Type="http://schemas.openxmlformats.org/officeDocument/2006/relationships/hyperlink" Target="https://podminky.urs.cz/item/CS_URS_2021_02/776411111" TargetMode="External"/><Relationship Id="rId246" Type="http://schemas.openxmlformats.org/officeDocument/2006/relationships/hyperlink" Target="https://podminky.urs.cz/item/CS_URS_2021_02/784181111" TargetMode="External"/><Relationship Id="rId106" Type="http://schemas.openxmlformats.org/officeDocument/2006/relationships/hyperlink" Target="https://podminky.urs.cz/item/CS_URS_2021_02/28615625" TargetMode="External"/><Relationship Id="rId127" Type="http://schemas.openxmlformats.org/officeDocument/2006/relationships/hyperlink" Target="https://podminky.urs.cz/item/CS_URS_2021_02/722181231" TargetMode="External"/><Relationship Id="rId10" Type="http://schemas.openxmlformats.org/officeDocument/2006/relationships/hyperlink" Target="https://podminky.urs.cz/item/CS_URS_2021_02/58331200" TargetMode="External"/><Relationship Id="rId31" Type="http://schemas.openxmlformats.org/officeDocument/2006/relationships/hyperlink" Target="https://podminky.urs.cz/item/CS_URS_2021_02/417361821" TargetMode="External"/><Relationship Id="rId52" Type="http://schemas.openxmlformats.org/officeDocument/2006/relationships/hyperlink" Target="https://podminky.urs.cz/item/CS_URS_2021_02/941111821" TargetMode="External"/><Relationship Id="rId73" Type="http://schemas.openxmlformats.org/officeDocument/2006/relationships/hyperlink" Target="https://podminky.urs.cz/item/CS_URS_2021_02/62866281" TargetMode="External"/><Relationship Id="rId94" Type="http://schemas.openxmlformats.org/officeDocument/2006/relationships/hyperlink" Target="https://podminky.urs.cz/item/CS_URS_2021_02/721110953" TargetMode="External"/><Relationship Id="rId148" Type="http://schemas.openxmlformats.org/officeDocument/2006/relationships/hyperlink" Target="https://podminky.urs.cz/item/CS_URS_2021_02/725821312" TargetMode="External"/><Relationship Id="rId169" Type="http://schemas.openxmlformats.org/officeDocument/2006/relationships/hyperlink" Target="https://podminky.urs.cz/item/CS_URS_2021_02/762495000" TargetMode="External"/><Relationship Id="rId4" Type="http://schemas.openxmlformats.org/officeDocument/2006/relationships/hyperlink" Target="https://podminky.urs.cz/item/CS_URS_2021_02/162751117" TargetMode="External"/><Relationship Id="rId180" Type="http://schemas.openxmlformats.org/officeDocument/2006/relationships/hyperlink" Target="https://podminky.urs.cz/item/CS_URS_2021_02/55331543" TargetMode="External"/><Relationship Id="rId215" Type="http://schemas.openxmlformats.org/officeDocument/2006/relationships/hyperlink" Target="https://podminky.urs.cz/item/CS_URS_2021_02/771591185" TargetMode="External"/><Relationship Id="rId236" Type="http://schemas.openxmlformats.org/officeDocument/2006/relationships/hyperlink" Target="https://podminky.urs.cz/item/CS_URS_2021_02/7814952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opLeftCell="A10" workbookViewId="0"/>
  </sheetViews>
  <sheetFormatPr baseColWidth="10" defaultColWidth="8.75" defaultRowHeight="11"/>
  <cols>
    <col min="1" max="1" width="8.25" customWidth="1"/>
    <col min="2" max="2" width="1.75" customWidth="1"/>
    <col min="3" max="3" width="4.25" customWidth="1"/>
    <col min="4" max="33" width="2.75" customWidth="1"/>
    <col min="34" max="34" width="3.25" customWidth="1"/>
    <col min="35" max="35" width="31.75" customWidth="1"/>
    <col min="36" max="37" width="2.5" customWidth="1"/>
    <col min="38" max="38" width="8.25" customWidth="1"/>
    <col min="39" max="39" width="3.25" customWidth="1"/>
    <col min="40" max="40" width="13.25" customWidth="1"/>
    <col min="41" max="41" width="7.5" customWidth="1"/>
    <col min="42" max="42" width="4.25" customWidth="1"/>
    <col min="43" max="43" width="15.75" customWidth="1"/>
    <col min="44" max="44" width="13.75" customWidth="1"/>
    <col min="45" max="47" width="25.75" hidden="1" customWidth="1"/>
    <col min="48" max="49" width="21.75" hidden="1" customWidth="1"/>
    <col min="50" max="51" width="25" hidden="1" customWidth="1"/>
    <col min="52" max="52" width="21.75" hidden="1" customWidth="1"/>
    <col min="53" max="53" width="19.25" hidden="1" customWidth="1"/>
    <col min="54" max="54" width="25" hidden="1" customWidth="1"/>
    <col min="55" max="55" width="21.75" hidden="1" customWidth="1"/>
    <col min="56" max="56" width="19.25" hidden="1" customWidth="1"/>
    <col min="57" max="57" width="66.5" customWidth="1"/>
    <col min="71" max="91" width="9.25" hidden="1" customWidth="1"/>
  </cols>
  <sheetData>
    <row r="1" spans="1:74">
      <c r="A1" s="17" t="s">
        <v>0</v>
      </c>
      <c r="AZ1" s="17" t="s">
        <v>1</v>
      </c>
      <c r="BA1" s="17" t="s">
        <v>2</v>
      </c>
      <c r="BB1" s="17" t="s">
        <v>3</v>
      </c>
      <c r="BT1" s="17" t="s">
        <v>4</v>
      </c>
      <c r="BU1" s="17" t="s">
        <v>4</v>
      </c>
      <c r="BV1" s="17" t="s">
        <v>5</v>
      </c>
    </row>
    <row r="2" spans="1:74" ht="37" customHeight="1">
      <c r="AR2" s="365"/>
      <c r="AS2" s="365"/>
      <c r="AT2" s="365"/>
      <c r="AU2" s="365"/>
      <c r="AV2" s="365"/>
      <c r="AW2" s="365"/>
      <c r="AX2" s="365"/>
      <c r="AY2" s="365"/>
      <c r="AZ2" s="365"/>
      <c r="BA2" s="365"/>
      <c r="BB2" s="365"/>
      <c r="BC2" s="365"/>
      <c r="BD2" s="365"/>
      <c r="BE2" s="365"/>
      <c r="BS2" s="18" t="s">
        <v>6</v>
      </c>
      <c r="BT2" s="18" t="s">
        <v>7</v>
      </c>
    </row>
    <row r="3" spans="1:74" ht="7"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8</v>
      </c>
      <c r="BT3" s="18" t="s">
        <v>9</v>
      </c>
    </row>
    <row r="4" spans="1:74" ht="25"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E4" s="26" t="s">
        <v>12</v>
      </c>
      <c r="BS4" s="18" t="s">
        <v>6</v>
      </c>
    </row>
    <row r="5" spans="1:74" ht="12" customHeight="1">
      <c r="B5" s="22"/>
      <c r="C5" s="23"/>
      <c r="D5" s="27" t="s">
        <v>13</v>
      </c>
      <c r="E5" s="23"/>
      <c r="F5" s="23"/>
      <c r="G5" s="23"/>
      <c r="H5" s="23"/>
      <c r="I5" s="23"/>
      <c r="J5" s="23"/>
      <c r="K5" s="351" t="s">
        <v>14</v>
      </c>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23"/>
      <c r="AQ5" s="23"/>
      <c r="AR5" s="21"/>
      <c r="BE5" s="348" t="s">
        <v>15</v>
      </c>
      <c r="BS5" s="18" t="s">
        <v>6</v>
      </c>
    </row>
    <row r="6" spans="1:74" ht="37" customHeight="1">
      <c r="B6" s="22"/>
      <c r="C6" s="23"/>
      <c r="D6" s="29" t="s">
        <v>16</v>
      </c>
      <c r="E6" s="23"/>
      <c r="F6" s="23"/>
      <c r="G6" s="23"/>
      <c r="H6" s="23"/>
      <c r="I6" s="23"/>
      <c r="J6" s="23"/>
      <c r="K6" s="353" t="s">
        <v>17</v>
      </c>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23"/>
      <c r="AQ6" s="23"/>
      <c r="AR6" s="21"/>
      <c r="BE6" s="349"/>
      <c r="BS6" s="18" t="s">
        <v>18</v>
      </c>
    </row>
    <row r="7" spans="1:74" ht="12" customHeight="1">
      <c r="B7" s="22"/>
      <c r="C7" s="23"/>
      <c r="D7" s="30" t="s">
        <v>19</v>
      </c>
      <c r="E7" s="23"/>
      <c r="F7" s="23"/>
      <c r="G7" s="23"/>
      <c r="H7" s="23"/>
      <c r="I7" s="23"/>
      <c r="J7" s="23"/>
      <c r="K7" s="28"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21</v>
      </c>
      <c r="AL7" s="23"/>
      <c r="AM7" s="23"/>
      <c r="AN7" s="28" t="s">
        <v>20</v>
      </c>
      <c r="AO7" s="23"/>
      <c r="AP7" s="23"/>
      <c r="AQ7" s="23"/>
      <c r="AR7" s="21"/>
      <c r="BE7" s="349"/>
      <c r="BS7" s="18" t="s">
        <v>8</v>
      </c>
    </row>
    <row r="8" spans="1:74"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49"/>
      <c r="BS8" s="18" t="s">
        <v>26</v>
      </c>
    </row>
    <row r="9" spans="1:74" ht="1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49"/>
      <c r="BS9" s="18" t="s">
        <v>27</v>
      </c>
    </row>
    <row r="10" spans="1:74" ht="12" customHeight="1">
      <c r="B10" s="22"/>
      <c r="C10" s="23"/>
      <c r="D10" s="30" t="s">
        <v>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29</v>
      </c>
      <c r="AL10" s="23"/>
      <c r="AM10" s="23"/>
      <c r="AN10" s="28" t="s">
        <v>20</v>
      </c>
      <c r="AO10" s="23"/>
      <c r="AP10" s="23"/>
      <c r="AQ10" s="23"/>
      <c r="AR10" s="21"/>
      <c r="BE10" s="349"/>
      <c r="BS10" s="18" t="s">
        <v>18</v>
      </c>
    </row>
    <row r="11" spans="1:74" ht="18.5" customHeight="1">
      <c r="B11" s="22"/>
      <c r="C11" s="23"/>
      <c r="D11" s="23"/>
      <c r="E11" s="28" t="s">
        <v>23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30</v>
      </c>
      <c r="AL11" s="23"/>
      <c r="AM11" s="23"/>
      <c r="AN11" s="28" t="s">
        <v>20</v>
      </c>
      <c r="AO11" s="23"/>
      <c r="AP11" s="23"/>
      <c r="AQ11" s="23"/>
      <c r="AR11" s="21"/>
      <c r="BE11" s="349"/>
      <c r="BS11" s="18" t="s">
        <v>18</v>
      </c>
    </row>
    <row r="12" spans="1:74" ht="7"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49"/>
      <c r="BS12" s="18" t="s">
        <v>18</v>
      </c>
    </row>
    <row r="13" spans="1:74" ht="12" customHeight="1">
      <c r="B13" s="22"/>
      <c r="C13" s="23"/>
      <c r="D13" s="30"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29</v>
      </c>
      <c r="AL13" s="23"/>
      <c r="AM13" s="23"/>
      <c r="AN13" s="32" t="s">
        <v>32</v>
      </c>
      <c r="AO13" s="23"/>
      <c r="AP13" s="23"/>
      <c r="AQ13" s="23"/>
      <c r="AR13" s="21"/>
      <c r="BE13" s="349"/>
      <c r="BS13" s="18" t="s">
        <v>18</v>
      </c>
    </row>
    <row r="14" spans="1:74" ht="13">
      <c r="B14" s="22"/>
      <c r="C14" s="23"/>
      <c r="D14" s="23"/>
      <c r="E14" s="354" t="s">
        <v>32</v>
      </c>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0" t="s">
        <v>30</v>
      </c>
      <c r="AL14" s="23"/>
      <c r="AM14" s="23"/>
      <c r="AN14" s="32" t="s">
        <v>32</v>
      </c>
      <c r="AO14" s="23"/>
      <c r="AP14" s="23"/>
      <c r="AQ14" s="23"/>
      <c r="AR14" s="21"/>
      <c r="BE14" s="349"/>
      <c r="BS14" s="18" t="s">
        <v>18</v>
      </c>
    </row>
    <row r="15" spans="1:74" ht="7"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49"/>
      <c r="BS15" s="18" t="s">
        <v>33</v>
      </c>
    </row>
    <row r="16" spans="1:74" ht="12" customHeight="1">
      <c r="B16" s="22"/>
      <c r="C16" s="23"/>
      <c r="D16" s="30"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29</v>
      </c>
      <c r="AL16" s="23"/>
      <c r="AM16" s="23"/>
      <c r="AN16" s="28" t="s">
        <v>20</v>
      </c>
      <c r="AO16" s="23"/>
      <c r="AP16" s="23"/>
      <c r="AQ16" s="23"/>
      <c r="AR16" s="21"/>
      <c r="BE16" s="349"/>
      <c r="BS16" s="18" t="s">
        <v>4</v>
      </c>
    </row>
    <row r="17" spans="1:71" ht="18.5" customHeight="1">
      <c r="B17" s="22"/>
      <c r="C17" s="23"/>
      <c r="D17" s="23"/>
      <c r="E17" s="28" t="s">
        <v>23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30</v>
      </c>
      <c r="AL17" s="23"/>
      <c r="AM17" s="23"/>
      <c r="AN17" s="28" t="s">
        <v>20</v>
      </c>
      <c r="AO17" s="23"/>
      <c r="AP17" s="23"/>
      <c r="AQ17" s="23"/>
      <c r="AR17" s="21"/>
      <c r="BE17" s="349"/>
      <c r="BS17" s="18" t="s">
        <v>33</v>
      </c>
    </row>
    <row r="18" spans="1:71" ht="7"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49"/>
      <c r="BS18" s="18" t="s">
        <v>6</v>
      </c>
    </row>
    <row r="19" spans="1:71" ht="12" customHeight="1">
      <c r="B19" s="22"/>
      <c r="C19" s="23"/>
      <c r="D19" s="30"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29</v>
      </c>
      <c r="AL19" s="23"/>
      <c r="AM19" s="23"/>
      <c r="AN19" s="28" t="s">
        <v>20</v>
      </c>
      <c r="AO19" s="23"/>
      <c r="AP19" s="23"/>
      <c r="AQ19" s="23"/>
      <c r="AR19" s="21"/>
      <c r="BE19" s="349"/>
      <c r="BS19" s="18" t="s">
        <v>8</v>
      </c>
    </row>
    <row r="20" spans="1:71" ht="18.5" customHeight="1">
      <c r="B20" s="22"/>
      <c r="C20" s="23"/>
      <c r="D20" s="23"/>
      <c r="E20" s="28" t="s">
        <v>23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30</v>
      </c>
      <c r="AL20" s="23"/>
      <c r="AM20" s="23"/>
      <c r="AN20" s="28" t="s">
        <v>20</v>
      </c>
      <c r="AO20" s="23"/>
      <c r="AP20" s="23"/>
      <c r="AQ20" s="23"/>
      <c r="AR20" s="21"/>
      <c r="BE20" s="349"/>
      <c r="BS20" s="18" t="s">
        <v>33</v>
      </c>
    </row>
    <row r="21" spans="1:71" ht="7"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49"/>
    </row>
    <row r="22" spans="1:71" ht="12" customHeight="1">
      <c r="B22" s="22"/>
      <c r="C22" s="23"/>
      <c r="D22" s="30"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49"/>
    </row>
    <row r="23" spans="1:71" ht="47.25" customHeight="1">
      <c r="B23" s="22"/>
      <c r="C23" s="23"/>
      <c r="D23" s="23"/>
      <c r="E23" s="356" t="s">
        <v>37</v>
      </c>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23"/>
      <c r="AP23" s="23"/>
      <c r="AQ23" s="23"/>
      <c r="AR23" s="21"/>
      <c r="BE23" s="349"/>
    </row>
    <row r="24" spans="1:71" ht="7"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49"/>
    </row>
    <row r="25" spans="1:71" ht="7"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49"/>
    </row>
    <row r="26" spans="1:71" s="1" customFormat="1" ht="26" customHeight="1">
      <c r="A26" s="35"/>
      <c r="B26" s="36"/>
      <c r="C26" s="37"/>
      <c r="D26" s="38" t="s">
        <v>38</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57">
        <f>ROUND(AG54,2)</f>
        <v>0</v>
      </c>
      <c r="AL26" s="358"/>
      <c r="AM26" s="358"/>
      <c r="AN26" s="358"/>
      <c r="AO26" s="358"/>
      <c r="AP26" s="37"/>
      <c r="AQ26" s="37"/>
      <c r="AR26" s="40"/>
      <c r="BE26" s="349"/>
    </row>
    <row r="27" spans="1:71" s="1" customFormat="1" ht="7"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49"/>
    </row>
    <row r="28" spans="1:71" s="1" customFormat="1" ht="13">
      <c r="A28" s="35"/>
      <c r="B28" s="36"/>
      <c r="C28" s="37"/>
      <c r="D28" s="37"/>
      <c r="E28" s="37"/>
      <c r="F28" s="37"/>
      <c r="G28" s="37"/>
      <c r="H28" s="37"/>
      <c r="I28" s="37"/>
      <c r="J28" s="37"/>
      <c r="K28" s="37"/>
      <c r="L28" s="359" t="s">
        <v>39</v>
      </c>
      <c r="M28" s="359"/>
      <c r="N28" s="359"/>
      <c r="O28" s="359"/>
      <c r="P28" s="359"/>
      <c r="Q28" s="37"/>
      <c r="R28" s="37"/>
      <c r="S28" s="37"/>
      <c r="T28" s="37"/>
      <c r="U28" s="37"/>
      <c r="V28" s="37"/>
      <c r="W28" s="359" t="s">
        <v>40</v>
      </c>
      <c r="X28" s="359"/>
      <c r="Y28" s="359"/>
      <c r="Z28" s="359"/>
      <c r="AA28" s="359"/>
      <c r="AB28" s="359"/>
      <c r="AC28" s="359"/>
      <c r="AD28" s="359"/>
      <c r="AE28" s="359"/>
      <c r="AF28" s="37"/>
      <c r="AG28" s="37"/>
      <c r="AH28" s="37"/>
      <c r="AI28" s="37"/>
      <c r="AJ28" s="37"/>
      <c r="AK28" s="359" t="s">
        <v>41</v>
      </c>
      <c r="AL28" s="359"/>
      <c r="AM28" s="359"/>
      <c r="AN28" s="359"/>
      <c r="AO28" s="359"/>
      <c r="AP28" s="37"/>
      <c r="AQ28" s="37"/>
      <c r="AR28" s="40"/>
      <c r="BE28" s="349"/>
    </row>
    <row r="29" spans="1:71" s="2" customFormat="1" ht="14.5" customHeight="1">
      <c r="B29" s="41"/>
      <c r="C29" s="42"/>
      <c r="D29" s="30" t="s">
        <v>42</v>
      </c>
      <c r="E29" s="42"/>
      <c r="F29" s="30" t="s">
        <v>43</v>
      </c>
      <c r="G29" s="42"/>
      <c r="H29" s="42"/>
      <c r="I29" s="42"/>
      <c r="J29" s="42"/>
      <c r="K29" s="42"/>
      <c r="L29" s="347">
        <v>0.21</v>
      </c>
      <c r="M29" s="346"/>
      <c r="N29" s="346"/>
      <c r="O29" s="346"/>
      <c r="P29" s="346"/>
      <c r="Q29" s="42"/>
      <c r="R29" s="42"/>
      <c r="S29" s="42"/>
      <c r="T29" s="42"/>
      <c r="U29" s="42"/>
      <c r="V29" s="42"/>
      <c r="W29" s="345">
        <f>ROUND(AZ54, 2)</f>
        <v>0</v>
      </c>
      <c r="X29" s="346"/>
      <c r="Y29" s="346"/>
      <c r="Z29" s="346"/>
      <c r="AA29" s="346"/>
      <c r="AB29" s="346"/>
      <c r="AC29" s="346"/>
      <c r="AD29" s="346"/>
      <c r="AE29" s="346"/>
      <c r="AF29" s="42"/>
      <c r="AG29" s="42"/>
      <c r="AH29" s="42"/>
      <c r="AI29" s="42"/>
      <c r="AJ29" s="42"/>
      <c r="AK29" s="345">
        <f>ROUND(AV54, 2)</f>
        <v>0</v>
      </c>
      <c r="AL29" s="346"/>
      <c r="AM29" s="346"/>
      <c r="AN29" s="346"/>
      <c r="AO29" s="346"/>
      <c r="AP29" s="42"/>
      <c r="AQ29" s="42"/>
      <c r="AR29" s="43"/>
      <c r="BE29" s="350"/>
    </row>
    <row r="30" spans="1:71" s="2" customFormat="1" ht="14.5" customHeight="1">
      <c r="B30" s="41"/>
      <c r="C30" s="42"/>
      <c r="D30" s="42"/>
      <c r="E30" s="42"/>
      <c r="F30" s="30" t="s">
        <v>44</v>
      </c>
      <c r="G30" s="42"/>
      <c r="H30" s="42"/>
      <c r="I30" s="42"/>
      <c r="J30" s="42"/>
      <c r="K30" s="42"/>
      <c r="L30" s="347">
        <v>0.15</v>
      </c>
      <c r="M30" s="346"/>
      <c r="N30" s="346"/>
      <c r="O30" s="346"/>
      <c r="P30" s="346"/>
      <c r="Q30" s="42"/>
      <c r="R30" s="42"/>
      <c r="S30" s="42"/>
      <c r="T30" s="42"/>
      <c r="U30" s="42"/>
      <c r="V30" s="42"/>
      <c r="W30" s="345">
        <f>ROUND(BA54, 2)</f>
        <v>0</v>
      </c>
      <c r="X30" s="346"/>
      <c r="Y30" s="346"/>
      <c r="Z30" s="346"/>
      <c r="AA30" s="346"/>
      <c r="AB30" s="346"/>
      <c r="AC30" s="346"/>
      <c r="AD30" s="346"/>
      <c r="AE30" s="346"/>
      <c r="AF30" s="42"/>
      <c r="AG30" s="42"/>
      <c r="AH30" s="42"/>
      <c r="AI30" s="42"/>
      <c r="AJ30" s="42"/>
      <c r="AK30" s="345">
        <f>ROUND(AW54, 2)</f>
        <v>0</v>
      </c>
      <c r="AL30" s="346"/>
      <c r="AM30" s="346"/>
      <c r="AN30" s="346"/>
      <c r="AO30" s="346"/>
      <c r="AP30" s="42"/>
      <c r="AQ30" s="42"/>
      <c r="AR30" s="43"/>
      <c r="BE30" s="350"/>
    </row>
    <row r="31" spans="1:71" s="2" customFormat="1" ht="14.5" hidden="1" customHeight="1">
      <c r="B31" s="41"/>
      <c r="C31" s="42"/>
      <c r="D31" s="42"/>
      <c r="E31" s="42"/>
      <c r="F31" s="30" t="s">
        <v>45</v>
      </c>
      <c r="G31" s="42"/>
      <c r="H31" s="42"/>
      <c r="I31" s="42"/>
      <c r="J31" s="42"/>
      <c r="K31" s="42"/>
      <c r="L31" s="347">
        <v>0.21</v>
      </c>
      <c r="M31" s="346"/>
      <c r="N31" s="346"/>
      <c r="O31" s="346"/>
      <c r="P31" s="346"/>
      <c r="Q31" s="42"/>
      <c r="R31" s="42"/>
      <c r="S31" s="42"/>
      <c r="T31" s="42"/>
      <c r="U31" s="42"/>
      <c r="V31" s="42"/>
      <c r="W31" s="345">
        <f>ROUND(BB54, 2)</f>
        <v>0</v>
      </c>
      <c r="X31" s="346"/>
      <c r="Y31" s="346"/>
      <c r="Z31" s="346"/>
      <c r="AA31" s="346"/>
      <c r="AB31" s="346"/>
      <c r="AC31" s="346"/>
      <c r="AD31" s="346"/>
      <c r="AE31" s="346"/>
      <c r="AF31" s="42"/>
      <c r="AG31" s="42"/>
      <c r="AH31" s="42"/>
      <c r="AI31" s="42"/>
      <c r="AJ31" s="42"/>
      <c r="AK31" s="345">
        <v>0</v>
      </c>
      <c r="AL31" s="346"/>
      <c r="AM31" s="346"/>
      <c r="AN31" s="346"/>
      <c r="AO31" s="346"/>
      <c r="AP31" s="42"/>
      <c r="AQ31" s="42"/>
      <c r="AR31" s="43"/>
      <c r="BE31" s="350"/>
    </row>
    <row r="32" spans="1:71" s="2" customFormat="1" ht="14.5" hidden="1" customHeight="1">
      <c r="B32" s="41"/>
      <c r="C32" s="42"/>
      <c r="D32" s="42"/>
      <c r="E32" s="42"/>
      <c r="F32" s="30" t="s">
        <v>46</v>
      </c>
      <c r="G32" s="42"/>
      <c r="H32" s="42"/>
      <c r="I32" s="42"/>
      <c r="J32" s="42"/>
      <c r="K32" s="42"/>
      <c r="L32" s="347">
        <v>0.15</v>
      </c>
      <c r="M32" s="346"/>
      <c r="N32" s="346"/>
      <c r="O32" s="346"/>
      <c r="P32" s="346"/>
      <c r="Q32" s="42"/>
      <c r="R32" s="42"/>
      <c r="S32" s="42"/>
      <c r="T32" s="42"/>
      <c r="U32" s="42"/>
      <c r="V32" s="42"/>
      <c r="W32" s="345">
        <f>ROUND(BC54, 2)</f>
        <v>0</v>
      </c>
      <c r="X32" s="346"/>
      <c r="Y32" s="346"/>
      <c r="Z32" s="346"/>
      <c r="AA32" s="346"/>
      <c r="AB32" s="346"/>
      <c r="AC32" s="346"/>
      <c r="AD32" s="346"/>
      <c r="AE32" s="346"/>
      <c r="AF32" s="42"/>
      <c r="AG32" s="42"/>
      <c r="AH32" s="42"/>
      <c r="AI32" s="42"/>
      <c r="AJ32" s="42"/>
      <c r="AK32" s="345">
        <v>0</v>
      </c>
      <c r="AL32" s="346"/>
      <c r="AM32" s="346"/>
      <c r="AN32" s="346"/>
      <c r="AO32" s="346"/>
      <c r="AP32" s="42"/>
      <c r="AQ32" s="42"/>
      <c r="AR32" s="43"/>
      <c r="BE32" s="350"/>
    </row>
    <row r="33" spans="1:57" s="2" customFormat="1" ht="14.5" hidden="1" customHeight="1">
      <c r="B33" s="41"/>
      <c r="C33" s="42"/>
      <c r="D33" s="42"/>
      <c r="E33" s="42"/>
      <c r="F33" s="30" t="s">
        <v>47</v>
      </c>
      <c r="G33" s="42"/>
      <c r="H33" s="42"/>
      <c r="I33" s="42"/>
      <c r="J33" s="42"/>
      <c r="K33" s="42"/>
      <c r="L33" s="347">
        <v>0</v>
      </c>
      <c r="M33" s="346"/>
      <c r="N33" s="346"/>
      <c r="O33" s="346"/>
      <c r="P33" s="346"/>
      <c r="Q33" s="42"/>
      <c r="R33" s="42"/>
      <c r="S33" s="42"/>
      <c r="T33" s="42"/>
      <c r="U33" s="42"/>
      <c r="V33" s="42"/>
      <c r="W33" s="345">
        <f>ROUND(BD54, 2)</f>
        <v>0</v>
      </c>
      <c r="X33" s="346"/>
      <c r="Y33" s="346"/>
      <c r="Z33" s="346"/>
      <c r="AA33" s="346"/>
      <c r="AB33" s="346"/>
      <c r="AC33" s="346"/>
      <c r="AD33" s="346"/>
      <c r="AE33" s="346"/>
      <c r="AF33" s="42"/>
      <c r="AG33" s="42"/>
      <c r="AH33" s="42"/>
      <c r="AI33" s="42"/>
      <c r="AJ33" s="42"/>
      <c r="AK33" s="345">
        <v>0</v>
      </c>
      <c r="AL33" s="346"/>
      <c r="AM33" s="346"/>
      <c r="AN33" s="346"/>
      <c r="AO33" s="346"/>
      <c r="AP33" s="42"/>
      <c r="AQ33" s="42"/>
      <c r="AR33" s="43"/>
    </row>
    <row r="34" spans="1:57" s="1" customFormat="1" ht="7"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1" customFormat="1" ht="26" customHeight="1">
      <c r="A35" s="35"/>
      <c r="B35" s="36"/>
      <c r="C35" s="44"/>
      <c r="D35" s="45" t="s">
        <v>48</v>
      </c>
      <c r="E35" s="46"/>
      <c r="F35" s="46"/>
      <c r="G35" s="46"/>
      <c r="H35" s="46"/>
      <c r="I35" s="46"/>
      <c r="J35" s="46"/>
      <c r="K35" s="46"/>
      <c r="L35" s="46"/>
      <c r="M35" s="46"/>
      <c r="N35" s="46"/>
      <c r="O35" s="46"/>
      <c r="P35" s="46"/>
      <c r="Q35" s="46"/>
      <c r="R35" s="46"/>
      <c r="S35" s="46"/>
      <c r="T35" s="47" t="s">
        <v>49</v>
      </c>
      <c r="U35" s="46"/>
      <c r="V35" s="46"/>
      <c r="W35" s="46"/>
      <c r="X35" s="381" t="s">
        <v>50</v>
      </c>
      <c r="Y35" s="382"/>
      <c r="Z35" s="382"/>
      <c r="AA35" s="382"/>
      <c r="AB35" s="382"/>
      <c r="AC35" s="46"/>
      <c r="AD35" s="46"/>
      <c r="AE35" s="46"/>
      <c r="AF35" s="46"/>
      <c r="AG35" s="46"/>
      <c r="AH35" s="46"/>
      <c r="AI35" s="46"/>
      <c r="AJ35" s="46"/>
      <c r="AK35" s="383">
        <f>SUM(AK26:AK33)</f>
        <v>0</v>
      </c>
      <c r="AL35" s="382"/>
      <c r="AM35" s="382"/>
      <c r="AN35" s="382"/>
      <c r="AO35" s="384"/>
      <c r="AP35" s="44"/>
      <c r="AQ35" s="44"/>
      <c r="AR35" s="40"/>
      <c r="BE35" s="35"/>
    </row>
    <row r="36" spans="1:57" s="1" customFormat="1" ht="7"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1" customFormat="1" ht="7"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1" customFormat="1" ht="7"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1" customFormat="1" ht="25" customHeight="1">
      <c r="A42" s="35"/>
      <c r="B42" s="36"/>
      <c r="C42" s="24" t="s">
        <v>51</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1" customFormat="1" ht="7"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3" customFormat="1" ht="12" customHeight="1">
      <c r="B44" s="52"/>
      <c r="C44" s="30" t="s">
        <v>13</v>
      </c>
      <c r="D44" s="53"/>
      <c r="E44" s="53"/>
      <c r="F44" s="53"/>
      <c r="G44" s="53"/>
      <c r="H44" s="53"/>
      <c r="I44" s="53"/>
      <c r="J44" s="53"/>
      <c r="K44" s="53"/>
      <c r="L44" s="53" t="str">
        <f>K5</f>
        <v>14320</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4" customFormat="1" ht="37" customHeight="1">
      <c r="B45" s="55"/>
      <c r="C45" s="56" t="s">
        <v>16</v>
      </c>
      <c r="D45" s="57"/>
      <c r="E45" s="57"/>
      <c r="F45" s="57"/>
      <c r="G45" s="57"/>
      <c r="H45" s="57"/>
      <c r="I45" s="57"/>
      <c r="J45" s="57"/>
      <c r="K45" s="57"/>
      <c r="L45" s="370" t="str">
        <f>K6</f>
        <v>143020 Bystřice nad Úhlavou č. p. 44 nástavba nad 1. NP, stavební úpravy</v>
      </c>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57"/>
      <c r="AQ45" s="57"/>
      <c r="AR45" s="58"/>
    </row>
    <row r="46" spans="1:57" s="1" customFormat="1" ht="7"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1" customFormat="1" ht="12" customHeight="1">
      <c r="A47" s="35"/>
      <c r="B47" s="36"/>
      <c r="C47" s="30" t="s">
        <v>22</v>
      </c>
      <c r="D47" s="37"/>
      <c r="E47" s="37"/>
      <c r="F47" s="37"/>
      <c r="G47" s="37"/>
      <c r="H47" s="37"/>
      <c r="I47" s="37"/>
      <c r="J47" s="37"/>
      <c r="K47" s="37"/>
      <c r="L47" s="59" t="str">
        <f>IF(K8="","",K8)</f>
        <v xml:space="preserve"> </v>
      </c>
      <c r="M47" s="37"/>
      <c r="N47" s="37"/>
      <c r="O47" s="37"/>
      <c r="P47" s="37"/>
      <c r="Q47" s="37"/>
      <c r="R47" s="37"/>
      <c r="S47" s="37"/>
      <c r="T47" s="37"/>
      <c r="U47" s="37"/>
      <c r="V47" s="37"/>
      <c r="W47" s="37"/>
      <c r="X47" s="37"/>
      <c r="Y47" s="37"/>
      <c r="Z47" s="37"/>
      <c r="AA47" s="37"/>
      <c r="AB47" s="37"/>
      <c r="AC47" s="37"/>
      <c r="AD47" s="37"/>
      <c r="AE47" s="37"/>
      <c r="AF47" s="37"/>
      <c r="AG47" s="37"/>
      <c r="AH47" s="37"/>
      <c r="AI47" s="30" t="s">
        <v>24</v>
      </c>
      <c r="AJ47" s="37"/>
      <c r="AK47" s="37"/>
      <c r="AL47" s="37"/>
      <c r="AM47" s="372" t="str">
        <f>IF(AN8= "","",AN8)</f>
        <v>12. 10. 2020</v>
      </c>
      <c r="AN47" s="372"/>
      <c r="AO47" s="37"/>
      <c r="AP47" s="37"/>
      <c r="AQ47" s="37"/>
      <c r="AR47" s="40"/>
      <c r="BE47" s="35"/>
    </row>
    <row r="48" spans="1:57" s="1" customFormat="1" ht="7"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1" customFormat="1" ht="15.25" customHeight="1">
      <c r="A49" s="35"/>
      <c r="B49" s="36"/>
      <c r="C49" s="30" t="s">
        <v>28</v>
      </c>
      <c r="D49" s="37"/>
      <c r="E49" s="37"/>
      <c r="F49" s="37"/>
      <c r="G49" s="37"/>
      <c r="H49" s="37"/>
      <c r="I49" s="37"/>
      <c r="J49" s="37"/>
      <c r="K49" s="37"/>
      <c r="L49" s="53" t="str">
        <f>IF(E11= "","",E11)</f>
        <v xml:space="preserve"> </v>
      </c>
      <c r="M49" s="37"/>
      <c r="N49" s="37"/>
      <c r="O49" s="37"/>
      <c r="P49" s="37"/>
      <c r="Q49" s="37"/>
      <c r="R49" s="37"/>
      <c r="S49" s="37"/>
      <c r="T49" s="37"/>
      <c r="U49" s="37"/>
      <c r="V49" s="37"/>
      <c r="W49" s="37"/>
      <c r="X49" s="37"/>
      <c r="Y49" s="37"/>
      <c r="Z49" s="37"/>
      <c r="AA49" s="37"/>
      <c r="AB49" s="37"/>
      <c r="AC49" s="37"/>
      <c r="AD49" s="37"/>
      <c r="AE49" s="37"/>
      <c r="AF49" s="37"/>
      <c r="AG49" s="37"/>
      <c r="AH49" s="37"/>
      <c r="AI49" s="30" t="s">
        <v>34</v>
      </c>
      <c r="AJ49" s="37"/>
      <c r="AK49" s="37"/>
      <c r="AL49" s="37"/>
      <c r="AM49" s="373" t="str">
        <f>IF(E17="","",E17)</f>
        <v xml:space="preserve"> </v>
      </c>
      <c r="AN49" s="374"/>
      <c r="AO49" s="374"/>
      <c r="AP49" s="374"/>
      <c r="AQ49" s="37"/>
      <c r="AR49" s="40"/>
      <c r="AS49" s="375" t="s">
        <v>52</v>
      </c>
      <c r="AT49" s="376"/>
      <c r="AU49" s="61"/>
      <c r="AV49" s="61"/>
      <c r="AW49" s="61"/>
      <c r="AX49" s="61"/>
      <c r="AY49" s="61"/>
      <c r="AZ49" s="61"/>
      <c r="BA49" s="61"/>
      <c r="BB49" s="61"/>
      <c r="BC49" s="61"/>
      <c r="BD49" s="62"/>
      <c r="BE49" s="35"/>
    </row>
    <row r="50" spans="1:91" s="1" customFormat="1" ht="15.25" customHeight="1">
      <c r="A50" s="35"/>
      <c r="B50" s="36"/>
      <c r="C50" s="30" t="s">
        <v>31</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35</v>
      </c>
      <c r="AJ50" s="37"/>
      <c r="AK50" s="37"/>
      <c r="AL50" s="37"/>
      <c r="AM50" s="373" t="str">
        <f>IF(E20="","",E20)</f>
        <v xml:space="preserve"> </v>
      </c>
      <c r="AN50" s="374"/>
      <c r="AO50" s="374"/>
      <c r="AP50" s="374"/>
      <c r="AQ50" s="37"/>
      <c r="AR50" s="40"/>
      <c r="AS50" s="377"/>
      <c r="AT50" s="378"/>
      <c r="AU50" s="63"/>
      <c r="AV50" s="63"/>
      <c r="AW50" s="63"/>
      <c r="AX50" s="63"/>
      <c r="AY50" s="63"/>
      <c r="AZ50" s="63"/>
      <c r="BA50" s="63"/>
      <c r="BB50" s="63"/>
      <c r="BC50" s="63"/>
      <c r="BD50" s="64"/>
      <c r="BE50" s="35"/>
    </row>
    <row r="51" spans="1:91" s="1" customFormat="1" ht="11"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79"/>
      <c r="AT51" s="380"/>
      <c r="AU51" s="65"/>
      <c r="AV51" s="65"/>
      <c r="AW51" s="65"/>
      <c r="AX51" s="65"/>
      <c r="AY51" s="65"/>
      <c r="AZ51" s="65"/>
      <c r="BA51" s="65"/>
      <c r="BB51" s="65"/>
      <c r="BC51" s="65"/>
      <c r="BD51" s="66"/>
      <c r="BE51" s="35"/>
    </row>
    <row r="52" spans="1:91" s="1" customFormat="1" ht="29.25" customHeight="1">
      <c r="A52" s="35"/>
      <c r="B52" s="36"/>
      <c r="C52" s="366" t="s">
        <v>53</v>
      </c>
      <c r="D52" s="367"/>
      <c r="E52" s="367"/>
      <c r="F52" s="367"/>
      <c r="G52" s="367"/>
      <c r="H52" s="67"/>
      <c r="I52" s="368" t="s">
        <v>54</v>
      </c>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9" t="s">
        <v>55</v>
      </c>
      <c r="AH52" s="367"/>
      <c r="AI52" s="367"/>
      <c r="AJ52" s="367"/>
      <c r="AK52" s="367"/>
      <c r="AL52" s="367"/>
      <c r="AM52" s="367"/>
      <c r="AN52" s="368" t="s">
        <v>56</v>
      </c>
      <c r="AO52" s="367"/>
      <c r="AP52" s="367"/>
      <c r="AQ52" s="68" t="s">
        <v>57</v>
      </c>
      <c r="AR52" s="40"/>
      <c r="AS52" s="69" t="s">
        <v>58</v>
      </c>
      <c r="AT52" s="70" t="s">
        <v>59</v>
      </c>
      <c r="AU52" s="70" t="s">
        <v>60</v>
      </c>
      <c r="AV52" s="70" t="s">
        <v>61</v>
      </c>
      <c r="AW52" s="70" t="s">
        <v>62</v>
      </c>
      <c r="AX52" s="70" t="s">
        <v>63</v>
      </c>
      <c r="AY52" s="70" t="s">
        <v>64</v>
      </c>
      <c r="AZ52" s="70" t="s">
        <v>65</v>
      </c>
      <c r="BA52" s="70" t="s">
        <v>66</v>
      </c>
      <c r="BB52" s="70" t="s">
        <v>67</v>
      </c>
      <c r="BC52" s="70" t="s">
        <v>68</v>
      </c>
      <c r="BD52" s="71" t="s">
        <v>69</v>
      </c>
      <c r="BE52" s="35"/>
    </row>
    <row r="53" spans="1:91" s="1" customFormat="1" ht="11"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5" customFormat="1" ht="32.5" customHeight="1">
      <c r="B54" s="75"/>
      <c r="C54" s="76" t="s">
        <v>70</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63">
        <f>ROUND(AG55,2)</f>
        <v>0</v>
      </c>
      <c r="AH54" s="363"/>
      <c r="AI54" s="363"/>
      <c r="AJ54" s="363"/>
      <c r="AK54" s="363"/>
      <c r="AL54" s="363"/>
      <c r="AM54" s="363"/>
      <c r="AN54" s="364">
        <f>SUM(AG54,AT54)</f>
        <v>0</v>
      </c>
      <c r="AO54" s="364"/>
      <c r="AP54" s="364"/>
      <c r="AQ54" s="79" t="s">
        <v>20</v>
      </c>
      <c r="AR54" s="80"/>
      <c r="AS54" s="81">
        <f>ROUND(AS55,2)</f>
        <v>0</v>
      </c>
      <c r="AT54" s="82">
        <f>ROUND(SUM(AV54:AW54),0)</f>
        <v>0</v>
      </c>
      <c r="AU54" s="83">
        <f>ROUND(AU55,5)</f>
        <v>0</v>
      </c>
      <c r="AV54" s="82">
        <f>ROUND(AZ54*L29,0)</f>
        <v>0</v>
      </c>
      <c r="AW54" s="82">
        <f>ROUND(BA54*L30,0)</f>
        <v>0</v>
      </c>
      <c r="AX54" s="82">
        <f>ROUND(BB54*L29,0)</f>
        <v>0</v>
      </c>
      <c r="AY54" s="82">
        <f>ROUND(BC54*L30,0)</f>
        <v>0</v>
      </c>
      <c r="AZ54" s="82">
        <f>ROUND(AZ55,2)</f>
        <v>0</v>
      </c>
      <c r="BA54" s="82">
        <f>ROUND(BA55,2)</f>
        <v>0</v>
      </c>
      <c r="BB54" s="82">
        <f>ROUND(BB55,2)</f>
        <v>0</v>
      </c>
      <c r="BC54" s="82">
        <f>ROUND(BC55,2)</f>
        <v>0</v>
      </c>
      <c r="BD54" s="84">
        <f>ROUND(BD55,2)</f>
        <v>0</v>
      </c>
      <c r="BS54" s="85" t="s">
        <v>71</v>
      </c>
      <c r="BT54" s="85" t="s">
        <v>72</v>
      </c>
      <c r="BU54" s="86" t="s">
        <v>73</v>
      </c>
      <c r="BV54" s="85" t="s">
        <v>74</v>
      </c>
      <c r="BW54" s="85" t="s">
        <v>5</v>
      </c>
      <c r="BX54" s="85" t="s">
        <v>75</v>
      </c>
      <c r="CL54" s="85" t="s">
        <v>20</v>
      </c>
    </row>
    <row r="55" spans="1:91" s="6" customFormat="1" ht="24.75" customHeight="1">
      <c r="A55" s="87" t="s">
        <v>76</v>
      </c>
      <c r="B55" s="88"/>
      <c r="C55" s="89"/>
      <c r="D55" s="362" t="s">
        <v>77</v>
      </c>
      <c r="E55" s="362"/>
      <c r="F55" s="362"/>
      <c r="G55" s="362"/>
      <c r="H55" s="362"/>
      <c r="I55" s="90"/>
      <c r="J55" s="362" t="s">
        <v>78</v>
      </c>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0">
        <f>'01 - SO 01 Nástavba nad 1...'!J30</f>
        <v>0</v>
      </c>
      <c r="AH55" s="361"/>
      <c r="AI55" s="361"/>
      <c r="AJ55" s="361"/>
      <c r="AK55" s="361"/>
      <c r="AL55" s="361"/>
      <c r="AM55" s="361"/>
      <c r="AN55" s="360">
        <f>SUM(AG55,AT55)</f>
        <v>0</v>
      </c>
      <c r="AO55" s="361"/>
      <c r="AP55" s="361"/>
      <c r="AQ55" s="91" t="s">
        <v>79</v>
      </c>
      <c r="AR55" s="92"/>
      <c r="AS55" s="93">
        <v>0</v>
      </c>
      <c r="AT55" s="94">
        <f>ROUND(SUM(AV55:AW55),0)</f>
        <v>0</v>
      </c>
      <c r="AU55" s="95">
        <f>'01 - SO 01 Nástavba nad 1...'!P123</f>
        <v>0</v>
      </c>
      <c r="AV55" s="94">
        <f>'01 - SO 01 Nástavba nad 1...'!J33</f>
        <v>0</v>
      </c>
      <c r="AW55" s="94">
        <f>'01 - SO 01 Nástavba nad 1...'!J34</f>
        <v>0</v>
      </c>
      <c r="AX55" s="94">
        <f>'01 - SO 01 Nástavba nad 1...'!J35</f>
        <v>0</v>
      </c>
      <c r="AY55" s="94">
        <f>'01 - SO 01 Nástavba nad 1...'!J36</f>
        <v>0</v>
      </c>
      <c r="AZ55" s="94">
        <f>'01 - SO 01 Nástavba nad 1...'!F33</f>
        <v>0</v>
      </c>
      <c r="BA55" s="94">
        <f>'01 - SO 01 Nástavba nad 1...'!F34</f>
        <v>0</v>
      </c>
      <c r="BB55" s="94">
        <f>'01 - SO 01 Nástavba nad 1...'!F35</f>
        <v>0</v>
      </c>
      <c r="BC55" s="94">
        <f>'01 - SO 01 Nástavba nad 1...'!F36</f>
        <v>0</v>
      </c>
      <c r="BD55" s="96">
        <f>'01 - SO 01 Nástavba nad 1...'!F37</f>
        <v>0</v>
      </c>
      <c r="BT55" s="97" t="s">
        <v>8</v>
      </c>
      <c r="BV55" s="97" t="s">
        <v>74</v>
      </c>
      <c r="BW55" s="97" t="s">
        <v>80</v>
      </c>
      <c r="BX55" s="97" t="s">
        <v>5</v>
      </c>
      <c r="CL55" s="97" t="s">
        <v>20</v>
      </c>
      <c r="CM55" s="97" t="s">
        <v>8</v>
      </c>
    </row>
    <row r="56" spans="1:91" s="1" customFormat="1" ht="30" customHeight="1">
      <c r="A56" s="35"/>
      <c r="B56" s="36"/>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40"/>
      <c r="AS56" s="35"/>
      <c r="AT56" s="35"/>
      <c r="AU56" s="35"/>
      <c r="AV56" s="35"/>
      <c r="AW56" s="35"/>
      <c r="AX56" s="35"/>
      <c r="AY56" s="35"/>
      <c r="AZ56" s="35"/>
      <c r="BA56" s="35"/>
      <c r="BB56" s="35"/>
      <c r="BC56" s="35"/>
      <c r="BD56" s="35"/>
      <c r="BE56" s="35"/>
    </row>
    <row r="57" spans="1:91" s="1" customFormat="1" ht="7" customHeight="1">
      <c r="A57" s="35"/>
      <c r="B57" s="48"/>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0"/>
      <c r="AS57" s="35"/>
      <c r="AT57" s="35"/>
      <c r="AU57" s="35"/>
      <c r="AV57" s="35"/>
      <c r="AW57" s="35"/>
      <c r="AX57" s="35"/>
      <c r="AY57" s="35"/>
      <c r="AZ57" s="35"/>
      <c r="BA57" s="35"/>
      <c r="BB57" s="35"/>
      <c r="BC57" s="35"/>
      <c r="BD57" s="35"/>
      <c r="BE57" s="35"/>
    </row>
  </sheetData>
  <sheetProtection formatColumns="0" formatRows="0"/>
  <mergeCells count="42">
    <mergeCell ref="AR2:BE2"/>
    <mergeCell ref="C52:G52"/>
    <mergeCell ref="I52:AF52"/>
    <mergeCell ref="AG52:AM52"/>
    <mergeCell ref="AN52:AP52"/>
    <mergeCell ref="L45:AO45"/>
    <mergeCell ref="AM47:AN47"/>
    <mergeCell ref="AM49:AP49"/>
    <mergeCell ref="AS49:AT51"/>
    <mergeCell ref="AM50:AP50"/>
    <mergeCell ref="W33:AE33"/>
    <mergeCell ref="AK33:AO33"/>
    <mergeCell ref="L33:P33"/>
    <mergeCell ref="X35:AB35"/>
    <mergeCell ref="AK35:AO35"/>
    <mergeCell ref="AK31:AO31"/>
    <mergeCell ref="AN55:AP55"/>
    <mergeCell ref="AG55:AM55"/>
    <mergeCell ref="D55:H55"/>
    <mergeCell ref="J55:AF55"/>
    <mergeCell ref="AG54:AM54"/>
    <mergeCell ref="AN54:AP54"/>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1:P31"/>
  </mergeCells>
  <hyperlinks>
    <hyperlink ref="A55" location="'01 - SO 01 Nástavba nad 1...'!C2" display="/" xr:uid="{00000000-0004-0000-0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2:BM1836"/>
  <sheetViews>
    <sheetView showGridLines="0" tabSelected="1" workbookViewId="0">
      <selection activeCell="G6" sqref="G6"/>
    </sheetView>
  </sheetViews>
  <sheetFormatPr baseColWidth="10" defaultColWidth="8.75" defaultRowHeight="11"/>
  <cols>
    <col min="1" max="1" width="8.25" customWidth="1"/>
    <col min="2" max="2" width="1.25" customWidth="1"/>
    <col min="3" max="4" width="4.25" customWidth="1"/>
    <col min="5" max="5" width="17.25" customWidth="1"/>
    <col min="6" max="6" width="50.75" customWidth="1"/>
    <col min="7" max="7" width="7.5" customWidth="1"/>
    <col min="8" max="8" width="14" customWidth="1"/>
    <col min="9" max="9" width="15.75" customWidth="1"/>
    <col min="10" max="11" width="22.25" customWidth="1"/>
    <col min="12" max="12" width="9.25" customWidth="1"/>
    <col min="13" max="13" width="10.75" hidden="1" customWidth="1"/>
    <col min="14" max="14" width="9.25" hidden="1" customWidth="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ustomWidth="1"/>
  </cols>
  <sheetData>
    <row r="2" spans="1:46" ht="37" customHeight="1">
      <c r="L2" s="365"/>
      <c r="M2" s="365"/>
      <c r="N2" s="365"/>
      <c r="O2" s="365"/>
      <c r="P2" s="365"/>
      <c r="Q2" s="365"/>
      <c r="R2" s="365"/>
      <c r="S2" s="365"/>
      <c r="T2" s="365"/>
      <c r="U2" s="365"/>
      <c r="V2" s="365"/>
      <c r="AT2" s="18" t="s">
        <v>80</v>
      </c>
    </row>
    <row r="3" spans="1:46" ht="7" customHeight="1">
      <c r="B3" s="98"/>
      <c r="C3" s="99"/>
      <c r="D3" s="99"/>
      <c r="E3" s="99"/>
      <c r="F3" s="99"/>
      <c r="G3" s="99"/>
      <c r="H3" s="99"/>
      <c r="I3" s="99"/>
      <c r="J3" s="99"/>
      <c r="K3" s="99"/>
      <c r="L3" s="21"/>
      <c r="AT3" s="18" t="s">
        <v>8</v>
      </c>
    </row>
    <row r="4" spans="1:46" ht="25" customHeight="1">
      <c r="B4" s="21"/>
      <c r="D4" s="100" t="s">
        <v>81</v>
      </c>
      <c r="L4" s="21"/>
      <c r="M4" s="101" t="s">
        <v>11</v>
      </c>
      <c r="AT4" s="18" t="s">
        <v>4</v>
      </c>
    </row>
    <row r="5" spans="1:46" ht="7" customHeight="1">
      <c r="B5" s="21"/>
      <c r="L5" s="21"/>
    </row>
    <row r="6" spans="1:46" ht="12" customHeight="1">
      <c r="B6" s="21"/>
      <c r="D6" s="102" t="s">
        <v>16</v>
      </c>
      <c r="L6" s="21"/>
    </row>
    <row r="7" spans="1:46" ht="26.25" customHeight="1">
      <c r="B7" s="21"/>
      <c r="E7" s="388" t="str">
        <f>'Rekapitulace stavby'!K6</f>
        <v>143020 Bystřice nad Úhlavou č. p. 44 nástavba nad 1. NP, stavební úpravy</v>
      </c>
      <c r="F7" s="389"/>
      <c r="G7" s="389"/>
      <c r="H7" s="389"/>
      <c r="L7" s="21"/>
    </row>
    <row r="8" spans="1:46" s="1" customFormat="1" ht="12" customHeight="1">
      <c r="A8" s="35"/>
      <c r="B8" s="40"/>
      <c r="C8" s="35"/>
      <c r="D8" s="102" t="s">
        <v>82</v>
      </c>
      <c r="E8" s="35"/>
      <c r="F8" s="35"/>
      <c r="G8" s="35"/>
      <c r="H8" s="35"/>
      <c r="I8" s="35"/>
      <c r="J8" s="35"/>
      <c r="K8" s="35"/>
      <c r="L8" s="103"/>
      <c r="S8" s="35"/>
      <c r="T8" s="35"/>
      <c r="U8" s="35"/>
      <c r="V8" s="35"/>
      <c r="W8" s="35"/>
      <c r="X8" s="35"/>
      <c r="Y8" s="35"/>
      <c r="Z8" s="35"/>
      <c r="AA8" s="35"/>
      <c r="AB8" s="35"/>
      <c r="AC8" s="35"/>
      <c r="AD8" s="35"/>
      <c r="AE8" s="35"/>
    </row>
    <row r="9" spans="1:46" s="1" customFormat="1" ht="16.5" customHeight="1">
      <c r="A9" s="35"/>
      <c r="B9" s="40"/>
      <c r="C9" s="35"/>
      <c r="D9" s="35"/>
      <c r="E9" s="390" t="s">
        <v>3079</v>
      </c>
      <c r="F9" s="391"/>
      <c r="G9" s="391"/>
      <c r="H9" s="391"/>
      <c r="I9" s="35"/>
      <c r="J9" s="35"/>
      <c r="K9" s="35"/>
      <c r="L9" s="103"/>
      <c r="S9" s="35"/>
      <c r="T9" s="35"/>
      <c r="U9" s="35"/>
      <c r="V9" s="35"/>
      <c r="W9" s="35"/>
      <c r="X9" s="35"/>
      <c r="Y9" s="35"/>
      <c r="Z9" s="35"/>
      <c r="AA9" s="35"/>
      <c r="AB9" s="35"/>
      <c r="AC9" s="35"/>
      <c r="AD9" s="35"/>
      <c r="AE9" s="35"/>
    </row>
    <row r="10" spans="1:46" s="1" customFormat="1">
      <c r="A10" s="35"/>
      <c r="B10" s="40"/>
      <c r="C10" s="35"/>
      <c r="D10" s="35"/>
      <c r="E10" s="35"/>
      <c r="F10" s="35"/>
      <c r="G10" s="35"/>
      <c r="H10" s="35"/>
      <c r="I10" s="35"/>
      <c r="J10" s="35"/>
      <c r="K10" s="35"/>
      <c r="L10" s="103"/>
      <c r="S10" s="35"/>
      <c r="T10" s="35"/>
      <c r="U10" s="35"/>
      <c r="V10" s="35"/>
      <c r="W10" s="35"/>
      <c r="X10" s="35"/>
      <c r="Y10" s="35"/>
      <c r="Z10" s="35"/>
      <c r="AA10" s="35"/>
      <c r="AB10" s="35"/>
      <c r="AC10" s="35"/>
      <c r="AD10" s="35"/>
      <c r="AE10" s="35"/>
    </row>
    <row r="11" spans="1:46" s="1" customFormat="1" ht="12" customHeight="1">
      <c r="A11" s="35"/>
      <c r="B11" s="40"/>
      <c r="C11" s="35"/>
      <c r="D11" s="102" t="s">
        <v>19</v>
      </c>
      <c r="E11" s="35"/>
      <c r="F11" s="104" t="s">
        <v>20</v>
      </c>
      <c r="G11" s="35"/>
      <c r="H11" s="35"/>
      <c r="I11" s="102" t="s">
        <v>21</v>
      </c>
      <c r="J11" s="104" t="s">
        <v>20</v>
      </c>
      <c r="K11" s="35"/>
      <c r="L11" s="103"/>
      <c r="S11" s="35"/>
      <c r="T11" s="35"/>
      <c r="U11" s="35"/>
      <c r="V11" s="35"/>
      <c r="W11" s="35"/>
      <c r="X11" s="35"/>
      <c r="Y11" s="35"/>
      <c r="Z11" s="35"/>
      <c r="AA11" s="35"/>
      <c r="AB11" s="35"/>
      <c r="AC11" s="35"/>
      <c r="AD11" s="35"/>
      <c r="AE11" s="35"/>
    </row>
    <row r="12" spans="1:46" s="1" customFormat="1" ht="12" customHeight="1">
      <c r="A12" s="35"/>
      <c r="B12" s="40"/>
      <c r="C12" s="35"/>
      <c r="D12" s="102" t="s">
        <v>22</v>
      </c>
      <c r="E12" s="35"/>
      <c r="F12" s="104" t="s">
        <v>23</v>
      </c>
      <c r="G12" s="35"/>
      <c r="H12" s="35"/>
      <c r="I12" s="102" t="s">
        <v>24</v>
      </c>
      <c r="J12" s="105" t="str">
        <f>'Rekapitulace stavby'!AN8</f>
        <v>12. 10. 2020</v>
      </c>
      <c r="K12" s="35"/>
      <c r="L12" s="103"/>
      <c r="S12" s="35"/>
      <c r="T12" s="35"/>
      <c r="U12" s="35"/>
      <c r="V12" s="35"/>
      <c r="W12" s="35"/>
      <c r="X12" s="35"/>
      <c r="Y12" s="35"/>
      <c r="Z12" s="35"/>
      <c r="AA12" s="35"/>
      <c r="AB12" s="35"/>
      <c r="AC12" s="35"/>
      <c r="AD12" s="35"/>
      <c r="AE12" s="35"/>
    </row>
    <row r="13" spans="1:46" s="1" customFormat="1" ht="11" customHeight="1">
      <c r="A13" s="35"/>
      <c r="B13" s="40"/>
      <c r="C13" s="35"/>
      <c r="D13" s="35"/>
      <c r="E13" s="35"/>
      <c r="F13" s="35"/>
      <c r="G13" s="35"/>
      <c r="H13" s="35"/>
      <c r="I13" s="35"/>
      <c r="J13" s="35"/>
      <c r="K13" s="35"/>
      <c r="L13" s="103"/>
      <c r="S13" s="35"/>
      <c r="T13" s="35"/>
      <c r="U13" s="35"/>
      <c r="V13" s="35"/>
      <c r="W13" s="35"/>
      <c r="X13" s="35"/>
      <c r="Y13" s="35"/>
      <c r="Z13" s="35"/>
      <c r="AA13" s="35"/>
      <c r="AB13" s="35"/>
      <c r="AC13" s="35"/>
      <c r="AD13" s="35"/>
      <c r="AE13" s="35"/>
    </row>
    <row r="14" spans="1:46" s="1" customFormat="1" ht="12" customHeight="1">
      <c r="A14" s="35"/>
      <c r="B14" s="40"/>
      <c r="C14" s="35"/>
      <c r="D14" s="102" t="s">
        <v>28</v>
      </c>
      <c r="E14" s="35"/>
      <c r="F14" s="35"/>
      <c r="G14" s="35"/>
      <c r="H14" s="35"/>
      <c r="I14" s="102" t="s">
        <v>29</v>
      </c>
      <c r="J14" s="104" t="str">
        <f>IF('Rekapitulace stavby'!AN10="","",'Rekapitulace stavby'!AN10)</f>
        <v/>
      </c>
      <c r="K14" s="35"/>
      <c r="L14" s="103"/>
      <c r="S14" s="35"/>
      <c r="T14" s="35"/>
      <c r="U14" s="35"/>
      <c r="V14" s="35"/>
      <c r="W14" s="35"/>
      <c r="X14" s="35"/>
      <c r="Y14" s="35"/>
      <c r="Z14" s="35"/>
      <c r="AA14" s="35"/>
      <c r="AB14" s="35"/>
      <c r="AC14" s="35"/>
      <c r="AD14" s="35"/>
      <c r="AE14" s="35"/>
    </row>
    <row r="15" spans="1:46" s="1" customFormat="1" ht="18" customHeight="1">
      <c r="A15" s="35"/>
      <c r="B15" s="40"/>
      <c r="C15" s="35"/>
      <c r="D15" s="35"/>
      <c r="E15" s="104" t="str">
        <f>IF('Rekapitulace stavby'!E11="","",'Rekapitulace stavby'!E11)</f>
        <v xml:space="preserve"> </v>
      </c>
      <c r="F15" s="35"/>
      <c r="G15" s="35"/>
      <c r="H15" s="35"/>
      <c r="I15" s="102" t="s">
        <v>30</v>
      </c>
      <c r="J15" s="104" t="str">
        <f>IF('Rekapitulace stavby'!AN11="","",'Rekapitulace stavby'!AN11)</f>
        <v/>
      </c>
      <c r="K15" s="35"/>
      <c r="L15" s="103"/>
      <c r="S15" s="35"/>
      <c r="T15" s="35"/>
      <c r="U15" s="35"/>
      <c r="V15" s="35"/>
      <c r="W15" s="35"/>
      <c r="X15" s="35"/>
      <c r="Y15" s="35"/>
      <c r="Z15" s="35"/>
      <c r="AA15" s="35"/>
      <c r="AB15" s="35"/>
      <c r="AC15" s="35"/>
      <c r="AD15" s="35"/>
      <c r="AE15" s="35"/>
    </row>
    <row r="16" spans="1:46" s="1" customFormat="1" ht="7" customHeight="1">
      <c r="A16" s="35"/>
      <c r="B16" s="40"/>
      <c r="C16" s="35"/>
      <c r="D16" s="35"/>
      <c r="E16" s="35"/>
      <c r="F16" s="35"/>
      <c r="G16" s="35"/>
      <c r="H16" s="35"/>
      <c r="I16" s="35"/>
      <c r="J16" s="35"/>
      <c r="K16" s="35"/>
      <c r="L16" s="103"/>
      <c r="S16" s="35"/>
      <c r="T16" s="35"/>
      <c r="U16" s="35"/>
      <c r="V16" s="35"/>
      <c r="W16" s="35"/>
      <c r="X16" s="35"/>
      <c r="Y16" s="35"/>
      <c r="Z16" s="35"/>
      <c r="AA16" s="35"/>
      <c r="AB16" s="35"/>
      <c r="AC16" s="35"/>
      <c r="AD16" s="35"/>
      <c r="AE16" s="35"/>
    </row>
    <row r="17" spans="1:31" s="1" customFormat="1" ht="12" customHeight="1">
      <c r="A17" s="35"/>
      <c r="B17" s="40"/>
      <c r="C17" s="35"/>
      <c r="D17" s="102" t="s">
        <v>31</v>
      </c>
      <c r="E17" s="35"/>
      <c r="F17" s="35"/>
      <c r="G17" s="35"/>
      <c r="H17" s="35"/>
      <c r="I17" s="102" t="s">
        <v>29</v>
      </c>
      <c r="J17" s="31" t="str">
        <f>'Rekapitulace stavby'!AN13</f>
        <v>Vyplň údaj</v>
      </c>
      <c r="K17" s="35"/>
      <c r="L17" s="103"/>
      <c r="S17" s="35"/>
      <c r="T17" s="35"/>
      <c r="U17" s="35"/>
      <c r="V17" s="35"/>
      <c r="W17" s="35"/>
      <c r="X17" s="35"/>
      <c r="Y17" s="35"/>
      <c r="Z17" s="35"/>
      <c r="AA17" s="35"/>
      <c r="AB17" s="35"/>
      <c r="AC17" s="35"/>
      <c r="AD17" s="35"/>
      <c r="AE17" s="35"/>
    </row>
    <row r="18" spans="1:31" s="1" customFormat="1" ht="18" customHeight="1">
      <c r="A18" s="35"/>
      <c r="B18" s="40"/>
      <c r="C18" s="35"/>
      <c r="D18" s="35"/>
      <c r="E18" s="392" t="str">
        <f>'Rekapitulace stavby'!E14</f>
        <v>Vyplň údaj</v>
      </c>
      <c r="F18" s="393"/>
      <c r="G18" s="393"/>
      <c r="H18" s="393"/>
      <c r="I18" s="102" t="s">
        <v>30</v>
      </c>
      <c r="J18" s="31" t="str">
        <f>'Rekapitulace stavby'!AN14</f>
        <v>Vyplň údaj</v>
      </c>
      <c r="K18" s="35"/>
      <c r="L18" s="103"/>
      <c r="S18" s="35"/>
      <c r="T18" s="35"/>
      <c r="U18" s="35"/>
      <c r="V18" s="35"/>
      <c r="W18" s="35"/>
      <c r="X18" s="35"/>
      <c r="Y18" s="35"/>
      <c r="Z18" s="35"/>
      <c r="AA18" s="35"/>
      <c r="AB18" s="35"/>
      <c r="AC18" s="35"/>
      <c r="AD18" s="35"/>
      <c r="AE18" s="35"/>
    </row>
    <row r="19" spans="1:31" s="1" customFormat="1" ht="7" customHeight="1">
      <c r="A19" s="35"/>
      <c r="B19" s="40"/>
      <c r="C19" s="35"/>
      <c r="D19" s="35"/>
      <c r="E19" s="35"/>
      <c r="F19" s="35"/>
      <c r="G19" s="35"/>
      <c r="H19" s="35"/>
      <c r="I19" s="35"/>
      <c r="J19" s="35"/>
      <c r="K19" s="35"/>
      <c r="L19" s="103"/>
      <c r="S19" s="35"/>
      <c r="T19" s="35"/>
      <c r="U19" s="35"/>
      <c r="V19" s="35"/>
      <c r="W19" s="35"/>
      <c r="X19" s="35"/>
      <c r="Y19" s="35"/>
      <c r="Z19" s="35"/>
      <c r="AA19" s="35"/>
      <c r="AB19" s="35"/>
      <c r="AC19" s="35"/>
      <c r="AD19" s="35"/>
      <c r="AE19" s="35"/>
    </row>
    <row r="20" spans="1:31" s="1" customFormat="1" ht="12" customHeight="1">
      <c r="A20" s="35"/>
      <c r="B20" s="40"/>
      <c r="C20" s="35"/>
      <c r="D20" s="102" t="s">
        <v>34</v>
      </c>
      <c r="E20" s="35"/>
      <c r="F20" s="35"/>
      <c r="G20" s="35"/>
      <c r="H20" s="35"/>
      <c r="I20" s="102" t="s">
        <v>29</v>
      </c>
      <c r="J20" s="104" t="str">
        <f>IF('Rekapitulace stavby'!AN16="","",'Rekapitulace stavby'!AN16)</f>
        <v/>
      </c>
      <c r="K20" s="35"/>
      <c r="L20" s="103"/>
      <c r="S20" s="35"/>
      <c r="T20" s="35"/>
      <c r="U20" s="35"/>
      <c r="V20" s="35"/>
      <c r="W20" s="35"/>
      <c r="X20" s="35"/>
      <c r="Y20" s="35"/>
      <c r="Z20" s="35"/>
      <c r="AA20" s="35"/>
      <c r="AB20" s="35"/>
      <c r="AC20" s="35"/>
      <c r="AD20" s="35"/>
      <c r="AE20" s="35"/>
    </row>
    <row r="21" spans="1:31" s="1" customFormat="1" ht="18" customHeight="1">
      <c r="A21" s="35"/>
      <c r="B21" s="40"/>
      <c r="C21" s="35"/>
      <c r="D21" s="35"/>
      <c r="E21" s="104" t="str">
        <f>IF('Rekapitulace stavby'!E17="","",'Rekapitulace stavby'!E17)</f>
        <v xml:space="preserve"> </v>
      </c>
      <c r="F21" s="35"/>
      <c r="G21" s="35"/>
      <c r="H21" s="35"/>
      <c r="I21" s="102" t="s">
        <v>30</v>
      </c>
      <c r="J21" s="104" t="str">
        <f>IF('Rekapitulace stavby'!AN17="","",'Rekapitulace stavby'!AN17)</f>
        <v/>
      </c>
      <c r="K21" s="35"/>
      <c r="L21" s="103"/>
      <c r="S21" s="35"/>
      <c r="T21" s="35"/>
      <c r="U21" s="35"/>
      <c r="V21" s="35"/>
      <c r="W21" s="35"/>
      <c r="X21" s="35"/>
      <c r="Y21" s="35"/>
      <c r="Z21" s="35"/>
      <c r="AA21" s="35"/>
      <c r="AB21" s="35"/>
      <c r="AC21" s="35"/>
      <c r="AD21" s="35"/>
      <c r="AE21" s="35"/>
    </row>
    <row r="22" spans="1:31" s="1" customFormat="1" ht="7" customHeight="1">
      <c r="A22" s="35"/>
      <c r="B22" s="40"/>
      <c r="C22" s="35"/>
      <c r="D22" s="35"/>
      <c r="E22" s="35"/>
      <c r="F22" s="35"/>
      <c r="G22" s="35"/>
      <c r="H22" s="35"/>
      <c r="I22" s="35"/>
      <c r="J22" s="35"/>
      <c r="K22" s="35"/>
      <c r="L22" s="103"/>
      <c r="S22" s="35"/>
      <c r="T22" s="35"/>
      <c r="U22" s="35"/>
      <c r="V22" s="35"/>
      <c r="W22" s="35"/>
      <c r="X22" s="35"/>
      <c r="Y22" s="35"/>
      <c r="Z22" s="35"/>
      <c r="AA22" s="35"/>
      <c r="AB22" s="35"/>
      <c r="AC22" s="35"/>
      <c r="AD22" s="35"/>
      <c r="AE22" s="35"/>
    </row>
    <row r="23" spans="1:31" s="1" customFormat="1" ht="12" customHeight="1">
      <c r="A23" s="35"/>
      <c r="B23" s="40"/>
      <c r="C23" s="35"/>
      <c r="D23" s="102" t="s">
        <v>35</v>
      </c>
      <c r="E23" s="35"/>
      <c r="F23" s="35"/>
      <c r="G23" s="35"/>
      <c r="H23" s="35"/>
      <c r="I23" s="102" t="s">
        <v>29</v>
      </c>
      <c r="J23" s="104" t="str">
        <f>IF('Rekapitulace stavby'!AN19="","",'Rekapitulace stavby'!AN19)</f>
        <v/>
      </c>
      <c r="K23" s="35"/>
      <c r="L23" s="103"/>
      <c r="S23" s="35"/>
      <c r="T23" s="35"/>
      <c r="U23" s="35"/>
      <c r="V23" s="35"/>
      <c r="W23" s="35"/>
      <c r="X23" s="35"/>
      <c r="Y23" s="35"/>
      <c r="Z23" s="35"/>
      <c r="AA23" s="35"/>
      <c r="AB23" s="35"/>
      <c r="AC23" s="35"/>
      <c r="AD23" s="35"/>
      <c r="AE23" s="35"/>
    </row>
    <row r="24" spans="1:31" s="1" customFormat="1" ht="18" customHeight="1">
      <c r="A24" s="35"/>
      <c r="B24" s="40"/>
      <c r="C24" s="35"/>
      <c r="D24" s="35"/>
      <c r="E24" s="104" t="str">
        <f>IF('Rekapitulace stavby'!E20="","",'Rekapitulace stavby'!E20)</f>
        <v xml:space="preserve"> </v>
      </c>
      <c r="F24" s="35"/>
      <c r="G24" s="35"/>
      <c r="H24" s="35"/>
      <c r="I24" s="102" t="s">
        <v>30</v>
      </c>
      <c r="J24" s="104" t="str">
        <f>IF('Rekapitulace stavby'!AN20="","",'Rekapitulace stavby'!AN20)</f>
        <v/>
      </c>
      <c r="K24" s="35"/>
      <c r="L24" s="103"/>
      <c r="S24" s="35"/>
      <c r="T24" s="35"/>
      <c r="U24" s="35"/>
      <c r="V24" s="35"/>
      <c r="W24" s="35"/>
      <c r="X24" s="35"/>
      <c r="Y24" s="35"/>
      <c r="Z24" s="35"/>
      <c r="AA24" s="35"/>
      <c r="AB24" s="35"/>
      <c r="AC24" s="35"/>
      <c r="AD24" s="35"/>
      <c r="AE24" s="35"/>
    </row>
    <row r="25" spans="1:31" s="1" customFormat="1" ht="7" customHeight="1">
      <c r="A25" s="35"/>
      <c r="B25" s="40"/>
      <c r="C25" s="35"/>
      <c r="D25" s="35"/>
      <c r="E25" s="35"/>
      <c r="F25" s="35"/>
      <c r="G25" s="35"/>
      <c r="H25" s="35"/>
      <c r="I25" s="35"/>
      <c r="J25" s="35"/>
      <c r="K25" s="35"/>
      <c r="L25" s="103"/>
      <c r="S25" s="35"/>
      <c r="T25" s="35"/>
      <c r="U25" s="35"/>
      <c r="V25" s="35"/>
      <c r="W25" s="35"/>
      <c r="X25" s="35"/>
      <c r="Y25" s="35"/>
      <c r="Z25" s="35"/>
      <c r="AA25" s="35"/>
      <c r="AB25" s="35"/>
      <c r="AC25" s="35"/>
      <c r="AD25" s="35"/>
      <c r="AE25" s="35"/>
    </row>
    <row r="26" spans="1:31" s="1" customFormat="1" ht="12" customHeight="1">
      <c r="A26" s="35"/>
      <c r="B26" s="40"/>
      <c r="C26" s="35"/>
      <c r="D26" s="102" t="s">
        <v>36</v>
      </c>
      <c r="E26" s="35"/>
      <c r="F26" s="35"/>
      <c r="G26" s="35"/>
      <c r="H26" s="35"/>
      <c r="I26" s="35"/>
      <c r="J26" s="35"/>
      <c r="K26" s="35"/>
      <c r="L26" s="103"/>
      <c r="S26" s="35"/>
      <c r="T26" s="35"/>
      <c r="U26" s="35"/>
      <c r="V26" s="35"/>
      <c r="W26" s="35"/>
      <c r="X26" s="35"/>
      <c r="Y26" s="35"/>
      <c r="Z26" s="35"/>
      <c r="AA26" s="35"/>
      <c r="AB26" s="35"/>
      <c r="AC26" s="35"/>
      <c r="AD26" s="35"/>
      <c r="AE26" s="35"/>
    </row>
    <row r="27" spans="1:31" s="7" customFormat="1" ht="16.5" customHeight="1">
      <c r="A27" s="106"/>
      <c r="B27" s="107"/>
      <c r="C27" s="106"/>
      <c r="D27" s="106"/>
      <c r="E27" s="394" t="s">
        <v>20</v>
      </c>
      <c r="F27" s="394"/>
      <c r="G27" s="394"/>
      <c r="H27" s="394"/>
      <c r="I27" s="106"/>
      <c r="J27" s="106"/>
      <c r="K27" s="106"/>
      <c r="L27" s="108"/>
      <c r="S27" s="106"/>
      <c r="T27" s="106"/>
      <c r="U27" s="106"/>
      <c r="V27" s="106"/>
      <c r="W27" s="106"/>
      <c r="X27" s="106"/>
      <c r="Y27" s="106"/>
      <c r="Z27" s="106"/>
      <c r="AA27" s="106"/>
      <c r="AB27" s="106"/>
      <c r="AC27" s="106"/>
      <c r="AD27" s="106"/>
      <c r="AE27" s="106"/>
    </row>
    <row r="28" spans="1:31" s="1" customFormat="1" ht="7" customHeight="1">
      <c r="A28" s="35"/>
      <c r="B28" s="40"/>
      <c r="C28" s="35"/>
      <c r="D28" s="35"/>
      <c r="E28" s="35"/>
      <c r="F28" s="35"/>
      <c r="G28" s="35"/>
      <c r="H28" s="35"/>
      <c r="I28" s="35"/>
      <c r="J28" s="35"/>
      <c r="K28" s="35"/>
      <c r="L28" s="103"/>
      <c r="S28" s="35"/>
      <c r="T28" s="35"/>
      <c r="U28" s="35"/>
      <c r="V28" s="35"/>
      <c r="W28" s="35"/>
      <c r="X28" s="35"/>
      <c r="Y28" s="35"/>
      <c r="Z28" s="35"/>
      <c r="AA28" s="35"/>
      <c r="AB28" s="35"/>
      <c r="AC28" s="35"/>
      <c r="AD28" s="35"/>
      <c r="AE28" s="35"/>
    </row>
    <row r="29" spans="1:31" s="1" customFormat="1" ht="7" customHeight="1">
      <c r="A29" s="35"/>
      <c r="B29" s="40"/>
      <c r="C29" s="35"/>
      <c r="D29" s="109"/>
      <c r="E29" s="109"/>
      <c r="F29" s="109"/>
      <c r="G29" s="109"/>
      <c r="H29" s="109"/>
      <c r="I29" s="109"/>
      <c r="J29" s="109"/>
      <c r="K29" s="109"/>
      <c r="L29" s="103"/>
      <c r="S29" s="35"/>
      <c r="T29" s="35"/>
      <c r="U29" s="35"/>
      <c r="V29" s="35"/>
      <c r="W29" s="35"/>
      <c r="X29" s="35"/>
      <c r="Y29" s="35"/>
      <c r="Z29" s="35"/>
      <c r="AA29" s="35"/>
      <c r="AB29" s="35"/>
      <c r="AC29" s="35"/>
      <c r="AD29" s="35"/>
      <c r="AE29" s="35"/>
    </row>
    <row r="30" spans="1:31" s="1" customFormat="1" ht="25.25" customHeight="1">
      <c r="A30" s="35"/>
      <c r="B30" s="40"/>
      <c r="C30" s="35"/>
      <c r="D30" s="110" t="s">
        <v>38</v>
      </c>
      <c r="E30" s="35"/>
      <c r="F30" s="35"/>
      <c r="G30" s="35"/>
      <c r="H30" s="35"/>
      <c r="I30" s="35"/>
      <c r="J30" s="111">
        <f>ROUND(J123+J441+J442+J443, 2)</f>
        <v>0</v>
      </c>
      <c r="K30" s="35"/>
      <c r="L30" s="103"/>
      <c r="S30" s="35"/>
      <c r="T30" s="35"/>
      <c r="U30" s="35"/>
      <c r="V30" s="35"/>
      <c r="W30" s="35"/>
      <c r="X30" s="35"/>
      <c r="Y30" s="35"/>
      <c r="Z30" s="35"/>
      <c r="AA30" s="35"/>
      <c r="AB30" s="35"/>
      <c r="AC30" s="35"/>
      <c r="AD30" s="35"/>
      <c r="AE30" s="35"/>
    </row>
    <row r="31" spans="1:31" s="1" customFormat="1" ht="7" customHeight="1">
      <c r="A31" s="35"/>
      <c r="B31" s="40"/>
      <c r="C31" s="35"/>
      <c r="D31" s="109"/>
      <c r="E31" s="109"/>
      <c r="F31" s="109"/>
      <c r="G31" s="109"/>
      <c r="H31" s="109"/>
      <c r="I31" s="109"/>
      <c r="J31" s="109"/>
      <c r="K31" s="109"/>
      <c r="L31" s="103"/>
      <c r="S31" s="35"/>
      <c r="T31" s="35"/>
      <c r="U31" s="35"/>
      <c r="V31" s="35"/>
      <c r="W31" s="35"/>
      <c r="X31" s="35"/>
      <c r="Y31" s="35"/>
      <c r="Z31" s="35"/>
      <c r="AA31" s="35"/>
      <c r="AB31" s="35"/>
      <c r="AC31" s="35"/>
      <c r="AD31" s="35"/>
      <c r="AE31" s="35"/>
    </row>
    <row r="32" spans="1:31" s="1" customFormat="1" ht="14.5" customHeight="1">
      <c r="A32" s="35"/>
      <c r="B32" s="40"/>
      <c r="C32" s="35"/>
      <c r="D32" s="35"/>
      <c r="E32" s="35"/>
      <c r="F32" s="112" t="s">
        <v>40</v>
      </c>
      <c r="G32" s="35"/>
      <c r="H32" s="35"/>
      <c r="I32" s="112" t="s">
        <v>39</v>
      </c>
      <c r="J32" s="112" t="s">
        <v>41</v>
      </c>
      <c r="K32" s="35"/>
      <c r="L32" s="103"/>
      <c r="S32" s="35"/>
      <c r="T32" s="35"/>
      <c r="U32" s="35"/>
      <c r="V32" s="35"/>
      <c r="W32" s="35"/>
      <c r="X32" s="35"/>
      <c r="Y32" s="35"/>
      <c r="Z32" s="35"/>
      <c r="AA32" s="35"/>
      <c r="AB32" s="35"/>
      <c r="AC32" s="35"/>
      <c r="AD32" s="35"/>
      <c r="AE32" s="35"/>
    </row>
    <row r="33" spans="1:31" s="1" customFormat="1" ht="14.5" customHeight="1">
      <c r="A33" s="35"/>
      <c r="B33" s="40"/>
      <c r="C33" s="35"/>
      <c r="D33" s="113" t="s">
        <v>42</v>
      </c>
      <c r="E33" s="102" t="s">
        <v>43</v>
      </c>
      <c r="F33" s="114">
        <f>ROUND((SUM(BE123:BE1835)),  2)</f>
        <v>0</v>
      </c>
      <c r="G33" s="35"/>
      <c r="H33" s="35"/>
      <c r="I33" s="115">
        <v>0.21</v>
      </c>
      <c r="J33" s="114">
        <f>ROUND(((SUM(BE123:BE1835))*I33),  2)</f>
        <v>0</v>
      </c>
      <c r="K33" s="35"/>
      <c r="L33" s="103"/>
      <c r="S33" s="35"/>
      <c r="T33" s="35"/>
      <c r="U33" s="35"/>
      <c r="V33" s="35"/>
      <c r="W33" s="35"/>
      <c r="X33" s="35"/>
      <c r="Y33" s="35"/>
      <c r="Z33" s="35"/>
      <c r="AA33" s="35"/>
      <c r="AB33" s="35"/>
      <c r="AC33" s="35"/>
      <c r="AD33" s="35"/>
      <c r="AE33" s="35"/>
    </row>
    <row r="34" spans="1:31" s="1" customFormat="1" ht="14.5" customHeight="1">
      <c r="A34" s="35"/>
      <c r="B34" s="40"/>
      <c r="C34" s="35"/>
      <c r="D34" s="35"/>
      <c r="E34" s="102" t="s">
        <v>44</v>
      </c>
      <c r="F34" s="114">
        <f>ROUND((SUM(BF123:BF1835)+J441+J442+J443),  2)</f>
        <v>0</v>
      </c>
      <c r="G34" s="35"/>
      <c r="H34" s="35"/>
      <c r="I34" s="115">
        <v>0.15</v>
      </c>
      <c r="J34" s="114">
        <f>F34*0.15</f>
        <v>0</v>
      </c>
      <c r="K34" s="35"/>
      <c r="L34" s="103"/>
      <c r="S34" s="35"/>
      <c r="T34" s="35"/>
      <c r="U34" s="35"/>
      <c r="V34" s="35"/>
      <c r="W34" s="35"/>
      <c r="X34" s="35"/>
      <c r="Y34" s="35"/>
      <c r="Z34" s="35"/>
      <c r="AA34" s="35"/>
      <c r="AB34" s="35"/>
      <c r="AC34" s="35"/>
      <c r="AD34" s="35"/>
      <c r="AE34" s="35"/>
    </row>
    <row r="35" spans="1:31" s="1" customFormat="1" ht="14.5" hidden="1" customHeight="1">
      <c r="A35" s="35"/>
      <c r="B35" s="40"/>
      <c r="C35" s="35"/>
      <c r="D35" s="35"/>
      <c r="E35" s="102" t="s">
        <v>45</v>
      </c>
      <c r="F35" s="114">
        <f>ROUND((SUM(BG123:BG1835)),  2)</f>
        <v>0</v>
      </c>
      <c r="G35" s="35"/>
      <c r="H35" s="35"/>
      <c r="I35" s="115">
        <v>0.21</v>
      </c>
      <c r="J35" s="114">
        <f>0</f>
        <v>0</v>
      </c>
      <c r="K35" s="35"/>
      <c r="L35" s="103"/>
      <c r="S35" s="35"/>
      <c r="T35" s="35"/>
      <c r="U35" s="35"/>
      <c r="V35" s="35"/>
      <c r="W35" s="35"/>
      <c r="X35" s="35"/>
      <c r="Y35" s="35"/>
      <c r="Z35" s="35"/>
      <c r="AA35" s="35"/>
      <c r="AB35" s="35"/>
      <c r="AC35" s="35"/>
      <c r="AD35" s="35"/>
      <c r="AE35" s="35"/>
    </row>
    <row r="36" spans="1:31" s="1" customFormat="1" ht="14.5" hidden="1" customHeight="1">
      <c r="A36" s="35"/>
      <c r="B36" s="40"/>
      <c r="C36" s="35"/>
      <c r="D36" s="35"/>
      <c r="E36" s="102" t="s">
        <v>46</v>
      </c>
      <c r="F36" s="114">
        <f>ROUND((SUM(BH123:BH1835)),  2)</f>
        <v>0</v>
      </c>
      <c r="G36" s="35"/>
      <c r="H36" s="35"/>
      <c r="I36" s="115">
        <v>0.15</v>
      </c>
      <c r="J36" s="114">
        <f>0</f>
        <v>0</v>
      </c>
      <c r="K36" s="35"/>
      <c r="L36" s="103"/>
      <c r="S36" s="35"/>
      <c r="T36" s="35"/>
      <c r="U36" s="35"/>
      <c r="V36" s="35"/>
      <c r="W36" s="35"/>
      <c r="X36" s="35"/>
      <c r="Y36" s="35"/>
      <c r="Z36" s="35"/>
      <c r="AA36" s="35"/>
      <c r="AB36" s="35"/>
      <c r="AC36" s="35"/>
      <c r="AD36" s="35"/>
      <c r="AE36" s="35"/>
    </row>
    <row r="37" spans="1:31" s="1" customFormat="1" ht="14.5" hidden="1" customHeight="1">
      <c r="A37" s="35"/>
      <c r="B37" s="40"/>
      <c r="C37" s="35"/>
      <c r="D37" s="35"/>
      <c r="E37" s="102" t="s">
        <v>47</v>
      </c>
      <c r="F37" s="114">
        <f>ROUND((SUM(BI123:BI1835)),  2)</f>
        <v>0</v>
      </c>
      <c r="G37" s="35"/>
      <c r="H37" s="35"/>
      <c r="I37" s="115">
        <v>0</v>
      </c>
      <c r="J37" s="114">
        <f>0</f>
        <v>0</v>
      </c>
      <c r="K37" s="35"/>
      <c r="L37" s="103"/>
      <c r="S37" s="35"/>
      <c r="T37" s="35"/>
      <c r="U37" s="35"/>
      <c r="V37" s="35"/>
      <c r="W37" s="35"/>
      <c r="X37" s="35"/>
      <c r="Y37" s="35"/>
      <c r="Z37" s="35"/>
      <c r="AA37" s="35"/>
      <c r="AB37" s="35"/>
      <c r="AC37" s="35"/>
      <c r="AD37" s="35"/>
      <c r="AE37" s="35"/>
    </row>
    <row r="38" spans="1:31" s="1" customFormat="1" ht="7" customHeight="1">
      <c r="A38" s="35"/>
      <c r="B38" s="40"/>
      <c r="C38" s="35"/>
      <c r="D38" s="35"/>
      <c r="E38" s="35"/>
      <c r="F38" s="35"/>
      <c r="G38" s="35"/>
      <c r="H38" s="35"/>
      <c r="I38" s="35"/>
      <c r="J38" s="35"/>
      <c r="K38" s="35"/>
      <c r="L38" s="103"/>
      <c r="S38" s="35"/>
      <c r="T38" s="35"/>
      <c r="U38" s="35"/>
      <c r="V38" s="35"/>
      <c r="W38" s="35"/>
      <c r="X38" s="35"/>
      <c r="Y38" s="35"/>
      <c r="Z38" s="35"/>
      <c r="AA38" s="35"/>
      <c r="AB38" s="35"/>
      <c r="AC38" s="35"/>
      <c r="AD38" s="35"/>
      <c r="AE38" s="35"/>
    </row>
    <row r="39" spans="1:31" s="1" customFormat="1" ht="25.25" customHeight="1">
      <c r="A39" s="35"/>
      <c r="B39" s="40"/>
      <c r="C39" s="116"/>
      <c r="D39" s="117" t="s">
        <v>48</v>
      </c>
      <c r="E39" s="118"/>
      <c r="F39" s="118"/>
      <c r="G39" s="119" t="s">
        <v>49</v>
      </c>
      <c r="H39" s="120" t="s">
        <v>50</v>
      </c>
      <c r="I39" s="118"/>
      <c r="J39" s="121">
        <f>SUM(J30:J37)</f>
        <v>0</v>
      </c>
      <c r="K39" s="122"/>
      <c r="L39" s="103"/>
      <c r="S39" s="35"/>
      <c r="T39" s="35"/>
      <c r="U39" s="35"/>
      <c r="V39" s="35"/>
      <c r="W39" s="35"/>
      <c r="X39" s="35"/>
      <c r="Y39" s="35"/>
      <c r="Z39" s="35"/>
      <c r="AA39" s="35"/>
      <c r="AB39" s="35"/>
      <c r="AC39" s="35"/>
      <c r="AD39" s="35"/>
      <c r="AE39" s="35"/>
    </row>
    <row r="40" spans="1:31" s="1" customFormat="1" ht="14.5" customHeight="1">
      <c r="A40" s="35"/>
      <c r="B40" s="123"/>
      <c r="C40" s="124"/>
      <c r="D40" s="124"/>
      <c r="E40" s="124"/>
      <c r="F40" s="124"/>
      <c r="G40" s="124"/>
      <c r="H40" s="124"/>
      <c r="I40" s="124"/>
      <c r="J40" s="124"/>
      <c r="K40" s="124"/>
      <c r="L40" s="103"/>
      <c r="S40" s="35"/>
      <c r="T40" s="35"/>
      <c r="U40" s="35"/>
      <c r="V40" s="35"/>
      <c r="W40" s="35"/>
      <c r="X40" s="35"/>
      <c r="Y40" s="35"/>
      <c r="Z40" s="35"/>
      <c r="AA40" s="35"/>
      <c r="AB40" s="35"/>
      <c r="AC40" s="35"/>
      <c r="AD40" s="35"/>
      <c r="AE40" s="35"/>
    </row>
    <row r="44" spans="1:31" s="1" customFormat="1" ht="7" customHeight="1">
      <c r="A44" s="35"/>
      <c r="B44" s="125"/>
      <c r="C44" s="126"/>
      <c r="D44" s="126"/>
      <c r="E44" s="126"/>
      <c r="F44" s="126"/>
      <c r="G44" s="126"/>
      <c r="H44" s="126"/>
      <c r="I44" s="126"/>
      <c r="J44" s="126"/>
      <c r="K44" s="126"/>
      <c r="L44" s="103"/>
      <c r="S44" s="35"/>
      <c r="T44" s="35"/>
      <c r="U44" s="35"/>
      <c r="V44" s="35"/>
      <c r="W44" s="35"/>
      <c r="X44" s="35"/>
      <c r="Y44" s="35"/>
      <c r="Z44" s="35"/>
      <c r="AA44" s="35"/>
      <c r="AB44" s="35"/>
      <c r="AC44" s="35"/>
      <c r="AD44" s="35"/>
      <c r="AE44" s="35"/>
    </row>
    <row r="45" spans="1:31" s="1" customFormat="1" ht="25" customHeight="1">
      <c r="A45" s="35"/>
      <c r="B45" s="36"/>
      <c r="C45" s="24" t="s">
        <v>83</v>
      </c>
      <c r="D45" s="37"/>
      <c r="E45" s="37"/>
      <c r="F45" s="37"/>
      <c r="G45" s="37"/>
      <c r="H45" s="37"/>
      <c r="I45" s="37"/>
      <c r="J45" s="37"/>
      <c r="K45" s="37"/>
      <c r="L45" s="103"/>
      <c r="S45" s="35"/>
      <c r="T45" s="35"/>
      <c r="U45" s="35"/>
      <c r="V45" s="35"/>
      <c r="W45" s="35"/>
      <c r="X45" s="35"/>
      <c r="Y45" s="35"/>
      <c r="Z45" s="35"/>
      <c r="AA45" s="35"/>
      <c r="AB45" s="35"/>
      <c r="AC45" s="35"/>
      <c r="AD45" s="35"/>
      <c r="AE45" s="35"/>
    </row>
    <row r="46" spans="1:31" s="1" customFormat="1" ht="7" customHeight="1">
      <c r="A46" s="35"/>
      <c r="B46" s="36"/>
      <c r="C46" s="37"/>
      <c r="D46" s="37"/>
      <c r="E46" s="37"/>
      <c r="F46" s="37"/>
      <c r="G46" s="37"/>
      <c r="H46" s="37"/>
      <c r="I46" s="37"/>
      <c r="J46" s="37"/>
      <c r="K46" s="37"/>
      <c r="L46" s="103"/>
      <c r="S46" s="35"/>
      <c r="T46" s="35"/>
      <c r="U46" s="35"/>
      <c r="V46" s="35"/>
      <c r="W46" s="35"/>
      <c r="X46" s="35"/>
      <c r="Y46" s="35"/>
      <c r="Z46" s="35"/>
      <c r="AA46" s="35"/>
      <c r="AB46" s="35"/>
      <c r="AC46" s="35"/>
      <c r="AD46" s="35"/>
      <c r="AE46" s="35"/>
    </row>
    <row r="47" spans="1:31" s="1" customFormat="1" ht="12" customHeight="1">
      <c r="A47" s="35"/>
      <c r="B47" s="36"/>
      <c r="C47" s="30" t="s">
        <v>16</v>
      </c>
      <c r="D47" s="37"/>
      <c r="E47" s="37"/>
      <c r="F47" s="37"/>
      <c r="G47" s="37"/>
      <c r="H47" s="37"/>
      <c r="I47" s="37"/>
      <c r="J47" s="37"/>
      <c r="K47" s="37"/>
      <c r="L47" s="103"/>
      <c r="S47" s="35"/>
      <c r="T47" s="35"/>
      <c r="U47" s="35"/>
      <c r="V47" s="35"/>
      <c r="W47" s="35"/>
      <c r="X47" s="35"/>
      <c r="Y47" s="35"/>
      <c r="Z47" s="35"/>
      <c r="AA47" s="35"/>
      <c r="AB47" s="35"/>
      <c r="AC47" s="35"/>
      <c r="AD47" s="35"/>
      <c r="AE47" s="35"/>
    </row>
    <row r="48" spans="1:31" s="1" customFormat="1" ht="26.25" customHeight="1">
      <c r="A48" s="35"/>
      <c r="B48" s="36"/>
      <c r="C48" s="37"/>
      <c r="D48" s="37"/>
      <c r="E48" s="386" t="str">
        <f>E7</f>
        <v>143020 Bystřice nad Úhlavou č. p. 44 nástavba nad 1. NP, stavební úpravy</v>
      </c>
      <c r="F48" s="387"/>
      <c r="G48" s="387"/>
      <c r="H48" s="387"/>
      <c r="I48" s="37"/>
      <c r="J48" s="37"/>
      <c r="K48" s="37"/>
      <c r="L48" s="103"/>
      <c r="S48" s="35"/>
      <c r="T48" s="35"/>
      <c r="U48" s="35"/>
      <c r="V48" s="35"/>
      <c r="W48" s="35"/>
      <c r="X48" s="35"/>
      <c r="Y48" s="35"/>
      <c r="Z48" s="35"/>
      <c r="AA48" s="35"/>
      <c r="AB48" s="35"/>
      <c r="AC48" s="35"/>
      <c r="AD48" s="35"/>
      <c r="AE48" s="35"/>
    </row>
    <row r="49" spans="1:47" s="1" customFormat="1" ht="12" customHeight="1">
      <c r="A49" s="35"/>
      <c r="B49" s="36"/>
      <c r="C49" s="30" t="s">
        <v>82</v>
      </c>
      <c r="D49" s="37"/>
      <c r="E49" s="37"/>
      <c r="F49" s="37"/>
      <c r="G49" s="37"/>
      <c r="H49" s="37"/>
      <c r="I49" s="37"/>
      <c r="J49" s="37"/>
      <c r="K49" s="37"/>
      <c r="L49" s="103"/>
      <c r="S49" s="35"/>
      <c r="T49" s="35"/>
      <c r="U49" s="35"/>
      <c r="V49" s="35"/>
      <c r="W49" s="35"/>
      <c r="X49" s="35"/>
      <c r="Y49" s="35"/>
      <c r="Z49" s="35"/>
      <c r="AA49" s="35"/>
      <c r="AB49" s="35"/>
      <c r="AC49" s="35"/>
      <c r="AD49" s="35"/>
      <c r="AE49" s="35"/>
    </row>
    <row r="50" spans="1:47" s="1" customFormat="1" ht="16.5" customHeight="1">
      <c r="A50" s="35"/>
      <c r="B50" s="36"/>
      <c r="C50" s="37"/>
      <c r="D50" s="37"/>
      <c r="E50" s="370" t="str">
        <f>E9</f>
        <v>01 - SO 01 Nástavba nad 1. NP,  stavební úpravy</v>
      </c>
      <c r="F50" s="385"/>
      <c r="G50" s="385"/>
      <c r="H50" s="385"/>
      <c r="I50" s="37"/>
      <c r="J50" s="37"/>
      <c r="K50" s="37"/>
      <c r="L50" s="103"/>
      <c r="S50" s="35"/>
      <c r="T50" s="35"/>
      <c r="U50" s="35"/>
      <c r="V50" s="35"/>
      <c r="W50" s="35"/>
      <c r="X50" s="35"/>
      <c r="Y50" s="35"/>
      <c r="Z50" s="35"/>
      <c r="AA50" s="35"/>
      <c r="AB50" s="35"/>
      <c r="AC50" s="35"/>
      <c r="AD50" s="35"/>
      <c r="AE50" s="35"/>
    </row>
    <row r="51" spans="1:47" s="1" customFormat="1" ht="7" customHeight="1">
      <c r="A51" s="35"/>
      <c r="B51" s="36"/>
      <c r="C51" s="37"/>
      <c r="D51" s="37"/>
      <c r="E51" s="37"/>
      <c r="F51" s="37"/>
      <c r="G51" s="37"/>
      <c r="H51" s="37"/>
      <c r="I51" s="37"/>
      <c r="J51" s="37"/>
      <c r="K51" s="37"/>
      <c r="L51" s="103"/>
      <c r="S51" s="35"/>
      <c r="T51" s="35"/>
      <c r="U51" s="35"/>
      <c r="V51" s="35"/>
      <c r="W51" s="35"/>
      <c r="X51" s="35"/>
      <c r="Y51" s="35"/>
      <c r="Z51" s="35"/>
      <c r="AA51" s="35"/>
      <c r="AB51" s="35"/>
      <c r="AC51" s="35"/>
      <c r="AD51" s="35"/>
      <c r="AE51" s="35"/>
    </row>
    <row r="52" spans="1:47" s="1" customFormat="1" ht="12" customHeight="1">
      <c r="A52" s="35"/>
      <c r="B52" s="36"/>
      <c r="C52" s="30" t="s">
        <v>22</v>
      </c>
      <c r="D52" s="37"/>
      <c r="E52" s="37"/>
      <c r="F52" s="28" t="str">
        <f>F12</f>
        <v xml:space="preserve"> </v>
      </c>
      <c r="G52" s="37"/>
      <c r="H52" s="37"/>
      <c r="I52" s="30" t="s">
        <v>24</v>
      </c>
      <c r="J52" s="60" t="str">
        <f>IF(J12="","",J12)</f>
        <v>12. 10. 2020</v>
      </c>
      <c r="K52" s="37"/>
      <c r="L52" s="103"/>
      <c r="S52" s="35"/>
      <c r="T52" s="35"/>
      <c r="U52" s="35"/>
      <c r="V52" s="35"/>
      <c r="W52" s="35"/>
      <c r="X52" s="35"/>
      <c r="Y52" s="35"/>
      <c r="Z52" s="35"/>
      <c r="AA52" s="35"/>
      <c r="AB52" s="35"/>
      <c r="AC52" s="35"/>
      <c r="AD52" s="35"/>
      <c r="AE52" s="35"/>
    </row>
    <row r="53" spans="1:47" s="1" customFormat="1" ht="7" customHeight="1">
      <c r="A53" s="35"/>
      <c r="B53" s="36"/>
      <c r="C53" s="37"/>
      <c r="D53" s="37"/>
      <c r="E53" s="37"/>
      <c r="F53" s="37"/>
      <c r="G53" s="37"/>
      <c r="H53" s="37"/>
      <c r="I53" s="37"/>
      <c r="J53" s="37"/>
      <c r="K53" s="37"/>
      <c r="L53" s="103"/>
      <c r="S53" s="35"/>
      <c r="T53" s="35"/>
      <c r="U53" s="35"/>
      <c r="V53" s="35"/>
      <c r="W53" s="35"/>
      <c r="X53" s="35"/>
      <c r="Y53" s="35"/>
      <c r="Z53" s="35"/>
      <c r="AA53" s="35"/>
      <c r="AB53" s="35"/>
      <c r="AC53" s="35"/>
      <c r="AD53" s="35"/>
      <c r="AE53" s="35"/>
    </row>
    <row r="54" spans="1:47" s="1" customFormat="1" ht="15.25" customHeight="1">
      <c r="A54" s="35"/>
      <c r="B54" s="36"/>
      <c r="C54" s="30" t="s">
        <v>28</v>
      </c>
      <c r="D54" s="37"/>
      <c r="E54" s="37"/>
      <c r="F54" s="28" t="str">
        <f>E15</f>
        <v xml:space="preserve"> </v>
      </c>
      <c r="G54" s="37"/>
      <c r="H54" s="37"/>
      <c r="I54" s="30" t="s">
        <v>34</v>
      </c>
      <c r="J54" s="33" t="str">
        <f>E21</f>
        <v xml:space="preserve"> </v>
      </c>
      <c r="K54" s="37"/>
      <c r="L54" s="103"/>
      <c r="S54" s="35"/>
      <c r="T54" s="35"/>
      <c r="U54" s="35"/>
      <c r="V54" s="35"/>
      <c r="W54" s="35"/>
      <c r="X54" s="35"/>
      <c r="Y54" s="35"/>
      <c r="Z54" s="35"/>
      <c r="AA54" s="35"/>
      <c r="AB54" s="35"/>
      <c r="AC54" s="35"/>
      <c r="AD54" s="35"/>
      <c r="AE54" s="35"/>
    </row>
    <row r="55" spans="1:47" s="1" customFormat="1" ht="15.25" customHeight="1">
      <c r="A55" s="35"/>
      <c r="B55" s="36"/>
      <c r="C55" s="30" t="s">
        <v>31</v>
      </c>
      <c r="D55" s="37"/>
      <c r="E55" s="37"/>
      <c r="F55" s="28" t="str">
        <f>IF(E18="","",E18)</f>
        <v>Vyplň údaj</v>
      </c>
      <c r="G55" s="37"/>
      <c r="H55" s="37"/>
      <c r="I55" s="30" t="s">
        <v>35</v>
      </c>
      <c r="J55" s="33" t="str">
        <f>E24</f>
        <v xml:space="preserve"> </v>
      </c>
      <c r="K55" s="37"/>
      <c r="L55" s="103"/>
      <c r="S55" s="35"/>
      <c r="T55" s="35"/>
      <c r="U55" s="35"/>
      <c r="V55" s="35"/>
      <c r="W55" s="35"/>
      <c r="X55" s="35"/>
      <c r="Y55" s="35"/>
      <c r="Z55" s="35"/>
      <c r="AA55" s="35"/>
      <c r="AB55" s="35"/>
      <c r="AC55" s="35"/>
      <c r="AD55" s="35"/>
      <c r="AE55" s="35"/>
    </row>
    <row r="56" spans="1:47" s="1" customFormat="1" ht="10.25" customHeight="1">
      <c r="A56" s="35"/>
      <c r="B56" s="36"/>
      <c r="C56" s="37"/>
      <c r="D56" s="37"/>
      <c r="E56" s="37"/>
      <c r="F56" s="37"/>
      <c r="G56" s="37"/>
      <c r="H56" s="37"/>
      <c r="I56" s="37"/>
      <c r="J56" s="37"/>
      <c r="K56" s="37"/>
      <c r="L56" s="103"/>
      <c r="S56" s="35"/>
      <c r="T56" s="35"/>
      <c r="U56" s="35"/>
      <c r="V56" s="35"/>
      <c r="W56" s="35"/>
      <c r="X56" s="35"/>
      <c r="Y56" s="35"/>
      <c r="Z56" s="35"/>
      <c r="AA56" s="35"/>
      <c r="AB56" s="35"/>
      <c r="AC56" s="35"/>
      <c r="AD56" s="35"/>
      <c r="AE56" s="35"/>
    </row>
    <row r="57" spans="1:47" s="1" customFormat="1" ht="29.25" customHeight="1">
      <c r="A57" s="35"/>
      <c r="B57" s="36"/>
      <c r="C57" s="127" t="s">
        <v>84</v>
      </c>
      <c r="D57" s="128"/>
      <c r="E57" s="128"/>
      <c r="F57" s="128"/>
      <c r="G57" s="128"/>
      <c r="H57" s="128"/>
      <c r="I57" s="128"/>
      <c r="J57" s="129" t="s">
        <v>85</v>
      </c>
      <c r="K57" s="128"/>
      <c r="L57" s="103"/>
      <c r="S57" s="35"/>
      <c r="T57" s="35"/>
      <c r="U57" s="35"/>
      <c r="V57" s="35"/>
      <c r="W57" s="35"/>
      <c r="X57" s="35"/>
      <c r="Y57" s="35"/>
      <c r="Z57" s="35"/>
      <c r="AA57" s="35"/>
      <c r="AB57" s="35"/>
      <c r="AC57" s="35"/>
      <c r="AD57" s="35"/>
      <c r="AE57" s="35"/>
    </row>
    <row r="58" spans="1:47" s="1" customFormat="1" ht="10.25" customHeight="1">
      <c r="A58" s="35"/>
      <c r="B58" s="36"/>
      <c r="C58" s="37"/>
      <c r="D58" s="37"/>
      <c r="E58" s="37"/>
      <c r="F58" s="37"/>
      <c r="G58" s="37"/>
      <c r="H58" s="37"/>
      <c r="I58" s="37"/>
      <c r="J58" s="37"/>
      <c r="K58" s="37"/>
      <c r="L58" s="103"/>
      <c r="S58" s="35"/>
      <c r="T58" s="35"/>
      <c r="U58" s="35"/>
      <c r="V58" s="35"/>
      <c r="W58" s="35"/>
      <c r="X58" s="35"/>
      <c r="Y58" s="35"/>
      <c r="Z58" s="35"/>
      <c r="AA58" s="35"/>
      <c r="AB58" s="35"/>
      <c r="AC58" s="35"/>
      <c r="AD58" s="35"/>
      <c r="AE58" s="35"/>
    </row>
    <row r="59" spans="1:47" s="1" customFormat="1" ht="23" customHeight="1">
      <c r="A59" s="35"/>
      <c r="B59" s="36"/>
      <c r="C59" s="130" t="s">
        <v>70</v>
      </c>
      <c r="D59" s="37"/>
      <c r="E59" s="37"/>
      <c r="F59" s="37"/>
      <c r="G59" s="37"/>
      <c r="H59" s="37"/>
      <c r="I59" s="37"/>
      <c r="J59" s="78">
        <f>J123+J441+J442+J443</f>
        <v>0</v>
      </c>
      <c r="K59" s="37"/>
      <c r="L59" s="103"/>
      <c r="S59" s="35"/>
      <c r="T59" s="35"/>
      <c r="U59" s="35"/>
      <c r="V59" s="35"/>
      <c r="W59" s="35"/>
      <c r="X59" s="35"/>
      <c r="Y59" s="35"/>
      <c r="Z59" s="35"/>
      <c r="AA59" s="35"/>
      <c r="AB59" s="35"/>
      <c r="AC59" s="35"/>
      <c r="AD59" s="35"/>
      <c r="AE59" s="35"/>
      <c r="AU59" s="18" t="s">
        <v>86</v>
      </c>
    </row>
    <row r="60" spans="1:47" s="8" customFormat="1" ht="25" customHeight="1">
      <c r="B60" s="131"/>
      <c r="C60" s="132"/>
      <c r="D60" s="133" t="s">
        <v>87</v>
      </c>
      <c r="E60" s="134"/>
      <c r="F60" s="134"/>
      <c r="G60" s="134"/>
      <c r="H60" s="134"/>
      <c r="I60" s="134"/>
      <c r="J60" s="135">
        <f>J124</f>
        <v>0</v>
      </c>
      <c r="K60" s="132"/>
      <c r="L60" s="136"/>
    </row>
    <row r="61" spans="1:47" s="9" customFormat="1" ht="20" customHeight="1">
      <c r="B61" s="137"/>
      <c r="C61" s="138"/>
      <c r="D61" s="139" t="s">
        <v>88</v>
      </c>
      <c r="E61" s="140"/>
      <c r="F61" s="140"/>
      <c r="G61" s="140"/>
      <c r="H61" s="140"/>
      <c r="I61" s="140"/>
      <c r="J61" s="141">
        <f>J125</f>
        <v>0</v>
      </c>
      <c r="K61" s="138"/>
      <c r="L61" s="142"/>
    </row>
    <row r="62" spans="1:47" s="9" customFormat="1" ht="20" customHeight="1">
      <c r="B62" s="137"/>
      <c r="C62" s="138"/>
      <c r="D62" s="139" t="s">
        <v>89</v>
      </c>
      <c r="E62" s="140"/>
      <c r="F62" s="140"/>
      <c r="G62" s="140"/>
      <c r="H62" s="140"/>
      <c r="I62" s="140"/>
      <c r="J62" s="141">
        <f>J173</f>
        <v>0</v>
      </c>
      <c r="K62" s="138"/>
      <c r="L62" s="142"/>
    </row>
    <row r="63" spans="1:47" s="9" customFormat="1" ht="20" customHeight="1">
      <c r="B63" s="137"/>
      <c r="C63" s="138"/>
      <c r="D63" s="139" t="s">
        <v>90</v>
      </c>
      <c r="E63" s="140"/>
      <c r="F63" s="140"/>
      <c r="G63" s="140"/>
      <c r="H63" s="140"/>
      <c r="I63" s="140"/>
      <c r="J63" s="141">
        <f>J217</f>
        <v>0</v>
      </c>
      <c r="K63" s="138"/>
      <c r="L63" s="142"/>
    </row>
    <row r="64" spans="1:47" s="9" customFormat="1" ht="20" customHeight="1">
      <c r="B64" s="137"/>
      <c r="C64" s="138"/>
      <c r="D64" s="139" t="s">
        <v>91</v>
      </c>
      <c r="E64" s="140"/>
      <c r="F64" s="140"/>
      <c r="G64" s="140"/>
      <c r="H64" s="140"/>
      <c r="I64" s="140"/>
      <c r="J64" s="141">
        <f>J295</f>
        <v>0</v>
      </c>
      <c r="K64" s="138"/>
      <c r="L64" s="142"/>
    </row>
    <row r="65" spans="2:12" s="9" customFormat="1" ht="20" customHeight="1">
      <c r="B65" s="137"/>
      <c r="C65" s="138"/>
      <c r="D65" s="139" t="s">
        <v>92</v>
      </c>
      <c r="E65" s="140"/>
      <c r="F65" s="140"/>
      <c r="G65" s="140"/>
      <c r="H65" s="140"/>
      <c r="I65" s="140"/>
      <c r="J65" s="141">
        <f>J415</f>
        <v>0</v>
      </c>
      <c r="K65" s="138"/>
      <c r="L65" s="142"/>
    </row>
    <row r="66" spans="2:12" s="9" customFormat="1" ht="20" customHeight="1">
      <c r="B66" s="137"/>
      <c r="C66" s="138"/>
      <c r="D66" s="139" t="s">
        <v>93</v>
      </c>
      <c r="E66" s="140"/>
      <c r="F66" s="140"/>
      <c r="G66" s="140"/>
      <c r="H66" s="140"/>
      <c r="I66" s="140"/>
      <c r="J66" s="141">
        <f>J523</f>
        <v>0</v>
      </c>
      <c r="K66" s="138"/>
      <c r="L66" s="142"/>
    </row>
    <row r="67" spans="2:12" s="9" customFormat="1" ht="20" customHeight="1">
      <c r="B67" s="137"/>
      <c r="C67" s="138"/>
      <c r="D67" s="139" t="s">
        <v>94</v>
      </c>
      <c r="E67" s="140"/>
      <c r="F67" s="140"/>
      <c r="G67" s="140"/>
      <c r="H67" s="140"/>
      <c r="I67" s="140"/>
      <c r="J67" s="141">
        <f>J545</f>
        <v>0</v>
      </c>
      <c r="K67" s="138"/>
      <c r="L67" s="142"/>
    </row>
    <row r="68" spans="2:12" s="8" customFormat="1" ht="25" customHeight="1">
      <c r="B68" s="131"/>
      <c r="C68" s="132"/>
      <c r="D68" s="133" t="s">
        <v>95</v>
      </c>
      <c r="E68" s="134"/>
      <c r="F68" s="134"/>
      <c r="G68" s="134"/>
      <c r="H68" s="134"/>
      <c r="I68" s="134"/>
      <c r="J68" s="135">
        <f>J550</f>
        <v>0</v>
      </c>
      <c r="K68" s="132"/>
      <c r="L68" s="136"/>
    </row>
    <row r="69" spans="2:12" s="9" customFormat="1" ht="20" customHeight="1">
      <c r="B69" s="137"/>
      <c r="C69" s="138"/>
      <c r="D69" s="139" t="s">
        <v>96</v>
      </c>
      <c r="E69" s="140"/>
      <c r="F69" s="140"/>
      <c r="G69" s="140"/>
      <c r="H69" s="140"/>
      <c r="I69" s="140"/>
      <c r="J69" s="141">
        <f>J551</f>
        <v>0</v>
      </c>
      <c r="K69" s="138"/>
      <c r="L69" s="142"/>
    </row>
    <row r="70" spans="2:12" s="9" customFormat="1" ht="20" customHeight="1">
      <c r="B70" s="137"/>
      <c r="C70" s="138"/>
      <c r="D70" s="139" t="s">
        <v>97</v>
      </c>
      <c r="E70" s="140"/>
      <c r="F70" s="140"/>
      <c r="G70" s="140"/>
      <c r="H70" s="140"/>
      <c r="I70" s="140"/>
      <c r="J70" s="141">
        <f>J556</f>
        <v>0</v>
      </c>
      <c r="K70" s="138"/>
      <c r="L70" s="142"/>
    </row>
    <row r="71" spans="2:12" s="9" customFormat="1" ht="20" customHeight="1">
      <c r="B71" s="137"/>
      <c r="C71" s="138"/>
      <c r="D71" s="139" t="s">
        <v>98</v>
      </c>
      <c r="E71" s="140"/>
      <c r="F71" s="140"/>
      <c r="G71" s="140"/>
      <c r="H71" s="140"/>
      <c r="I71" s="140"/>
      <c r="J71" s="141">
        <f>J599</f>
        <v>0</v>
      </c>
      <c r="K71" s="138"/>
      <c r="L71" s="142"/>
    </row>
    <row r="72" spans="2:12" s="9" customFormat="1" ht="20" customHeight="1">
      <c r="B72" s="137"/>
      <c r="C72" s="138"/>
      <c r="D72" s="139" t="s">
        <v>99</v>
      </c>
      <c r="E72" s="140"/>
      <c r="F72" s="140"/>
      <c r="G72" s="140"/>
      <c r="H72" s="140"/>
      <c r="I72" s="140"/>
      <c r="J72" s="141">
        <f>J654</f>
        <v>0</v>
      </c>
      <c r="K72" s="138"/>
      <c r="L72" s="142"/>
    </row>
    <row r="73" spans="2:12" s="9" customFormat="1" ht="20" customHeight="1">
      <c r="B73" s="137"/>
      <c r="C73" s="138"/>
      <c r="D73" s="139" t="s">
        <v>100</v>
      </c>
      <c r="E73" s="140"/>
      <c r="F73" s="140"/>
      <c r="G73" s="140"/>
      <c r="H73" s="140"/>
      <c r="I73" s="140"/>
      <c r="J73" s="141">
        <f>J664</f>
        <v>0</v>
      </c>
      <c r="K73" s="138"/>
      <c r="L73" s="142"/>
    </row>
    <row r="74" spans="2:12" s="9" customFormat="1" ht="20" customHeight="1">
      <c r="B74" s="137"/>
      <c r="C74" s="138"/>
      <c r="D74" s="139" t="s">
        <v>101</v>
      </c>
      <c r="E74" s="140"/>
      <c r="F74" s="140"/>
      <c r="G74" s="140"/>
      <c r="H74" s="140"/>
      <c r="I74" s="140"/>
      <c r="J74" s="141">
        <f>J761</f>
        <v>0</v>
      </c>
      <c r="K74" s="138"/>
      <c r="L74" s="142"/>
    </row>
    <row r="75" spans="2:12" s="9" customFormat="1" ht="20" customHeight="1">
      <c r="B75" s="137"/>
      <c r="C75" s="138"/>
      <c r="D75" s="139" t="s">
        <v>102</v>
      </c>
      <c r="E75" s="140"/>
      <c r="F75" s="140"/>
      <c r="G75" s="140"/>
      <c r="H75" s="140"/>
      <c r="I75" s="140"/>
      <c r="J75" s="141">
        <f>J833</f>
        <v>0</v>
      </c>
      <c r="K75" s="138"/>
      <c r="L75" s="142"/>
    </row>
    <row r="76" spans="2:12" s="9" customFormat="1" ht="20" customHeight="1">
      <c r="B76" s="137"/>
      <c r="C76" s="138"/>
      <c r="D76" s="139" t="s">
        <v>103</v>
      </c>
      <c r="E76" s="140"/>
      <c r="F76" s="140"/>
      <c r="G76" s="140"/>
      <c r="H76" s="140"/>
      <c r="I76" s="140"/>
      <c r="J76" s="141">
        <f>J889</f>
        <v>0</v>
      </c>
      <c r="K76" s="138"/>
      <c r="L76" s="142"/>
    </row>
    <row r="77" spans="2:12" s="9" customFormat="1" ht="20" customHeight="1">
      <c r="B77" s="137"/>
      <c r="C77" s="138"/>
      <c r="D77" s="139" t="s">
        <v>104</v>
      </c>
      <c r="E77" s="140"/>
      <c r="F77" s="140"/>
      <c r="G77" s="140"/>
      <c r="H77" s="140"/>
      <c r="I77" s="140"/>
      <c r="J77" s="141">
        <f>J898</f>
        <v>0</v>
      </c>
      <c r="K77" s="138"/>
      <c r="L77" s="142"/>
    </row>
    <row r="78" spans="2:12" s="9" customFormat="1" ht="20" customHeight="1">
      <c r="B78" s="137"/>
      <c r="C78" s="138"/>
      <c r="D78" s="139" t="s">
        <v>105</v>
      </c>
      <c r="E78" s="140"/>
      <c r="F78" s="140"/>
      <c r="G78" s="140"/>
      <c r="H78" s="140"/>
      <c r="I78" s="140"/>
      <c r="J78" s="141">
        <f>J911</f>
        <v>0</v>
      </c>
      <c r="K78" s="138"/>
      <c r="L78" s="142"/>
    </row>
    <row r="79" spans="2:12" s="9" customFormat="1" ht="20" customHeight="1">
      <c r="B79" s="137"/>
      <c r="C79" s="138"/>
      <c r="D79" s="139" t="s">
        <v>106</v>
      </c>
      <c r="E79" s="140"/>
      <c r="F79" s="140"/>
      <c r="G79" s="140"/>
      <c r="H79" s="140"/>
      <c r="I79" s="140"/>
      <c r="J79" s="141">
        <f>J921</f>
        <v>0</v>
      </c>
      <c r="K79" s="138"/>
      <c r="L79" s="142"/>
    </row>
    <row r="80" spans="2:12" s="9" customFormat="1" ht="20" customHeight="1">
      <c r="B80" s="137"/>
      <c r="C80" s="138"/>
      <c r="D80" s="139" t="s">
        <v>107</v>
      </c>
      <c r="E80" s="140"/>
      <c r="F80" s="140"/>
      <c r="G80" s="140"/>
      <c r="H80" s="140"/>
      <c r="I80" s="140"/>
      <c r="J80" s="141">
        <f>J959</f>
        <v>0</v>
      </c>
      <c r="K80" s="138"/>
      <c r="L80" s="142"/>
    </row>
    <row r="81" spans="2:12" s="9" customFormat="1" ht="20" customHeight="1">
      <c r="B81" s="137"/>
      <c r="C81" s="138"/>
      <c r="D81" s="139" t="s">
        <v>108</v>
      </c>
      <c r="E81" s="140"/>
      <c r="F81" s="140"/>
      <c r="G81" s="140"/>
      <c r="H81" s="140"/>
      <c r="I81" s="140"/>
      <c r="J81" s="141">
        <f>J1068</f>
        <v>0</v>
      </c>
      <c r="K81" s="138"/>
      <c r="L81" s="142"/>
    </row>
    <row r="82" spans="2:12" s="9" customFormat="1" ht="20" customHeight="1">
      <c r="B82" s="137"/>
      <c r="C82" s="138"/>
      <c r="D82" s="139" t="s">
        <v>109</v>
      </c>
      <c r="E82" s="140"/>
      <c r="F82" s="140"/>
      <c r="G82" s="140"/>
      <c r="H82" s="140"/>
      <c r="I82" s="140"/>
      <c r="J82" s="141">
        <f>J1165</f>
        <v>0</v>
      </c>
      <c r="K82" s="138"/>
      <c r="L82" s="142"/>
    </row>
    <row r="83" spans="2:12" s="9" customFormat="1" ht="20" customHeight="1">
      <c r="B83" s="137"/>
      <c r="C83" s="138"/>
      <c r="D83" s="139" t="s">
        <v>110</v>
      </c>
      <c r="E83" s="140"/>
      <c r="F83" s="140"/>
      <c r="G83" s="140"/>
      <c r="H83" s="140"/>
      <c r="I83" s="140"/>
      <c r="J83" s="141">
        <f>J1228</f>
        <v>0</v>
      </c>
      <c r="K83" s="138"/>
      <c r="L83" s="142"/>
    </row>
    <row r="84" spans="2:12" s="9" customFormat="1" ht="20" customHeight="1">
      <c r="B84" s="137"/>
      <c r="C84" s="138"/>
      <c r="D84" s="139" t="s">
        <v>111</v>
      </c>
      <c r="E84" s="140"/>
      <c r="F84" s="140"/>
      <c r="G84" s="140"/>
      <c r="H84" s="140"/>
      <c r="I84" s="140"/>
      <c r="J84" s="141">
        <f>J1261</f>
        <v>0</v>
      </c>
      <c r="K84" s="138"/>
      <c r="L84" s="142"/>
    </row>
    <row r="85" spans="2:12" s="9" customFormat="1" ht="20" customHeight="1">
      <c r="B85" s="137"/>
      <c r="C85" s="138"/>
      <c r="D85" s="139" t="s">
        <v>112</v>
      </c>
      <c r="E85" s="140"/>
      <c r="F85" s="140"/>
      <c r="G85" s="140"/>
      <c r="H85" s="140"/>
      <c r="I85" s="140"/>
      <c r="J85" s="141">
        <f>J1302</f>
        <v>0</v>
      </c>
      <c r="K85" s="138"/>
      <c r="L85" s="142"/>
    </row>
    <row r="86" spans="2:12" s="9" customFormat="1" ht="20" customHeight="1">
      <c r="B86" s="137"/>
      <c r="C86" s="138"/>
      <c r="D86" s="139" t="s">
        <v>113</v>
      </c>
      <c r="E86" s="140"/>
      <c r="F86" s="140"/>
      <c r="G86" s="140"/>
      <c r="H86" s="140"/>
      <c r="I86" s="140"/>
      <c r="J86" s="141">
        <f>J1333</f>
        <v>0</v>
      </c>
      <c r="K86" s="138"/>
      <c r="L86" s="142"/>
    </row>
    <row r="87" spans="2:12" s="9" customFormat="1" ht="20" customHeight="1">
      <c r="B87" s="137"/>
      <c r="C87" s="138"/>
      <c r="D87" s="139" t="s">
        <v>114</v>
      </c>
      <c r="E87" s="140"/>
      <c r="F87" s="140"/>
      <c r="G87" s="140"/>
      <c r="H87" s="140"/>
      <c r="I87" s="140"/>
      <c r="J87" s="141">
        <f>J1347</f>
        <v>0</v>
      </c>
      <c r="K87" s="138"/>
      <c r="L87" s="142"/>
    </row>
    <row r="88" spans="2:12" s="9" customFormat="1" ht="20" customHeight="1">
      <c r="B88" s="137"/>
      <c r="C88" s="138"/>
      <c r="D88" s="139" t="s">
        <v>115</v>
      </c>
      <c r="E88" s="140"/>
      <c r="F88" s="140"/>
      <c r="G88" s="140"/>
      <c r="H88" s="140"/>
      <c r="I88" s="140"/>
      <c r="J88" s="141">
        <f>J1416</f>
        <v>0</v>
      </c>
      <c r="K88" s="138"/>
      <c r="L88" s="142"/>
    </row>
    <row r="89" spans="2:12" s="9" customFormat="1" ht="20" customHeight="1">
      <c r="B89" s="137"/>
      <c r="C89" s="138"/>
      <c r="D89" s="139" t="s">
        <v>116</v>
      </c>
      <c r="E89" s="140"/>
      <c r="F89" s="140"/>
      <c r="G89" s="140"/>
      <c r="H89" s="140"/>
      <c r="I89" s="140"/>
      <c r="J89" s="141">
        <f>J1464</f>
        <v>0</v>
      </c>
      <c r="K89" s="138"/>
      <c r="L89" s="142"/>
    </row>
    <row r="90" spans="2:12" s="9" customFormat="1" ht="20" customHeight="1">
      <c r="B90" s="137"/>
      <c r="C90" s="138"/>
      <c r="D90" s="139" t="s">
        <v>117</v>
      </c>
      <c r="E90" s="140"/>
      <c r="F90" s="140"/>
      <c r="G90" s="140"/>
      <c r="H90" s="140"/>
      <c r="I90" s="140"/>
      <c r="J90" s="141">
        <f>J1535</f>
        <v>0</v>
      </c>
      <c r="K90" s="138"/>
      <c r="L90" s="142"/>
    </row>
    <row r="91" spans="2:12" s="9" customFormat="1" ht="20" customHeight="1">
      <c r="B91" s="137"/>
      <c r="C91" s="138"/>
      <c r="D91" s="139" t="s">
        <v>118</v>
      </c>
      <c r="E91" s="140"/>
      <c r="F91" s="140"/>
      <c r="G91" s="140"/>
      <c r="H91" s="140"/>
      <c r="I91" s="140"/>
      <c r="J91" s="141">
        <f>J1552</f>
        <v>0</v>
      </c>
      <c r="K91" s="138"/>
      <c r="L91" s="142"/>
    </row>
    <row r="92" spans="2:12" s="9" customFormat="1" ht="20" customHeight="1">
      <c r="B92" s="137"/>
      <c r="C92" s="138"/>
      <c r="D92" s="139" t="s">
        <v>119</v>
      </c>
      <c r="E92" s="140"/>
      <c r="F92" s="140"/>
      <c r="G92" s="140"/>
      <c r="H92" s="140"/>
      <c r="I92" s="140"/>
      <c r="J92" s="141">
        <f>J1623</f>
        <v>0</v>
      </c>
      <c r="K92" s="138"/>
      <c r="L92" s="142"/>
    </row>
    <row r="93" spans="2:12" s="9" customFormat="1" ht="20" customHeight="1">
      <c r="B93" s="137"/>
      <c r="C93" s="138"/>
      <c r="D93" s="139" t="s">
        <v>120</v>
      </c>
      <c r="E93" s="140"/>
      <c r="F93" s="140"/>
      <c r="G93" s="140"/>
      <c r="H93" s="140"/>
      <c r="I93" s="140"/>
      <c r="J93" s="141">
        <f>J1658</f>
        <v>0</v>
      </c>
      <c r="K93" s="138"/>
      <c r="L93" s="142"/>
    </row>
    <row r="94" spans="2:12" s="9" customFormat="1" ht="20" customHeight="1">
      <c r="B94" s="137"/>
      <c r="C94" s="138"/>
      <c r="D94" s="139" t="s">
        <v>121</v>
      </c>
      <c r="E94" s="140"/>
      <c r="F94" s="140"/>
      <c r="G94" s="140"/>
      <c r="H94" s="140"/>
      <c r="I94" s="140"/>
      <c r="J94" s="141">
        <f>J1661</f>
        <v>0</v>
      </c>
      <c r="K94" s="138"/>
      <c r="L94" s="142"/>
    </row>
    <row r="95" spans="2:12" s="9" customFormat="1" ht="20" customHeight="1">
      <c r="B95" s="137"/>
      <c r="C95" s="138"/>
      <c r="D95" s="139" t="s">
        <v>122</v>
      </c>
      <c r="E95" s="140"/>
      <c r="F95" s="140"/>
      <c r="G95" s="140"/>
      <c r="H95" s="140"/>
      <c r="I95" s="140"/>
      <c r="J95" s="141">
        <f>J1726</f>
        <v>0</v>
      </c>
      <c r="K95" s="138"/>
      <c r="L95" s="142"/>
    </row>
    <row r="96" spans="2:12" s="9" customFormat="1" ht="20" customHeight="1">
      <c r="B96" s="137"/>
      <c r="C96" s="138"/>
      <c r="D96" s="139" t="s">
        <v>123</v>
      </c>
      <c r="E96" s="140"/>
      <c r="F96" s="140"/>
      <c r="G96" s="140"/>
      <c r="H96" s="140"/>
      <c r="I96" s="140"/>
      <c r="J96" s="141">
        <f>J1792</f>
        <v>0</v>
      </c>
      <c r="K96" s="138"/>
      <c r="L96" s="142"/>
    </row>
    <row r="97" spans="1:31" s="9" customFormat="1" ht="20" customHeight="1">
      <c r="B97" s="137"/>
      <c r="C97" s="138"/>
      <c r="D97" s="139" t="s">
        <v>124</v>
      </c>
      <c r="E97" s="140"/>
      <c r="F97" s="140"/>
      <c r="G97" s="140"/>
      <c r="H97" s="140"/>
      <c r="I97" s="140"/>
      <c r="J97" s="141">
        <f>J1801</f>
        <v>0</v>
      </c>
      <c r="K97" s="138"/>
      <c r="L97" s="142"/>
    </row>
    <row r="98" spans="1:31" s="8" customFormat="1" ht="25" customHeight="1">
      <c r="B98" s="131"/>
      <c r="C98" s="132"/>
      <c r="D98" s="133" t="s">
        <v>125</v>
      </c>
      <c r="E98" s="134"/>
      <c r="F98" s="134"/>
      <c r="G98" s="134"/>
      <c r="H98" s="134"/>
      <c r="I98" s="134"/>
      <c r="J98" s="135">
        <f>J1815</f>
        <v>0</v>
      </c>
      <c r="K98" s="132"/>
      <c r="L98" s="136"/>
    </row>
    <row r="99" spans="1:31" s="8" customFormat="1" ht="25" customHeight="1">
      <c r="B99" s="131"/>
      <c r="C99" s="132"/>
      <c r="D99" s="133" t="s">
        <v>126</v>
      </c>
      <c r="E99" s="134"/>
      <c r="F99" s="134"/>
      <c r="G99" s="134"/>
      <c r="H99" s="134"/>
      <c r="I99" s="134"/>
      <c r="J99" s="135">
        <f>J1820</f>
        <v>0</v>
      </c>
      <c r="K99" s="132"/>
      <c r="L99" s="136"/>
    </row>
    <row r="100" spans="1:31" s="9" customFormat="1" ht="20" customHeight="1">
      <c r="B100" s="137"/>
      <c r="C100" s="138"/>
      <c r="D100" s="139" t="s">
        <v>127</v>
      </c>
      <c r="E100" s="140"/>
      <c r="F100" s="140"/>
      <c r="G100" s="140"/>
      <c r="H100" s="140"/>
      <c r="I100" s="140"/>
      <c r="J100" s="141">
        <f>J1821</f>
        <v>0</v>
      </c>
      <c r="K100" s="138"/>
      <c r="L100" s="142"/>
    </row>
    <row r="101" spans="1:31" s="9" customFormat="1" ht="20" customHeight="1">
      <c r="B101" s="137"/>
      <c r="C101" s="138"/>
      <c r="D101" s="139" t="s">
        <v>128</v>
      </c>
      <c r="E101" s="140"/>
      <c r="F101" s="140"/>
      <c r="G101" s="140"/>
      <c r="H101" s="140"/>
      <c r="I101" s="140"/>
      <c r="J101" s="141">
        <f>J1825</f>
        <v>0</v>
      </c>
      <c r="K101" s="138"/>
      <c r="L101" s="142"/>
    </row>
    <row r="102" spans="1:31" s="9" customFormat="1" ht="20" customHeight="1">
      <c r="B102" s="137"/>
      <c r="C102" s="138"/>
      <c r="D102" s="139" t="s">
        <v>129</v>
      </c>
      <c r="E102" s="140"/>
      <c r="F102" s="140"/>
      <c r="G102" s="140"/>
      <c r="H102" s="140"/>
      <c r="I102" s="140"/>
      <c r="J102" s="141">
        <f>J1829</f>
        <v>0</v>
      </c>
      <c r="K102" s="138"/>
      <c r="L102" s="142"/>
    </row>
    <row r="103" spans="1:31" s="9" customFormat="1" ht="20" customHeight="1">
      <c r="B103" s="137"/>
      <c r="C103" s="138"/>
      <c r="D103" s="139" t="s">
        <v>130</v>
      </c>
      <c r="E103" s="140"/>
      <c r="F103" s="140"/>
      <c r="G103" s="140"/>
      <c r="H103" s="140"/>
      <c r="I103" s="140"/>
      <c r="J103" s="141">
        <f>J1833</f>
        <v>0</v>
      </c>
      <c r="K103" s="138"/>
      <c r="L103" s="142"/>
    </row>
    <row r="104" spans="1:31" s="1" customFormat="1" ht="21.75" customHeight="1">
      <c r="A104" s="35"/>
      <c r="B104" s="36"/>
      <c r="C104" s="37"/>
      <c r="D104" s="37"/>
      <c r="E104" s="37"/>
      <c r="F104" s="37"/>
      <c r="G104" s="37"/>
      <c r="H104" s="37"/>
      <c r="I104" s="37"/>
      <c r="J104" s="37"/>
      <c r="K104" s="37"/>
      <c r="L104" s="103"/>
      <c r="S104" s="35"/>
      <c r="T104" s="35"/>
      <c r="U104" s="35"/>
      <c r="V104" s="35"/>
      <c r="W104" s="35"/>
      <c r="X104" s="35"/>
      <c r="Y104" s="35"/>
      <c r="Z104" s="35"/>
      <c r="AA104" s="35"/>
      <c r="AB104" s="35"/>
      <c r="AC104" s="35"/>
      <c r="AD104" s="35"/>
      <c r="AE104" s="35"/>
    </row>
    <row r="105" spans="1:31" s="1" customFormat="1" ht="7" customHeight="1">
      <c r="A105" s="35"/>
      <c r="B105" s="48"/>
      <c r="C105" s="49"/>
      <c r="D105" s="49"/>
      <c r="E105" s="49"/>
      <c r="F105" s="49"/>
      <c r="G105" s="49"/>
      <c r="H105" s="49"/>
      <c r="I105" s="49"/>
      <c r="J105" s="49"/>
      <c r="K105" s="49"/>
      <c r="L105" s="103"/>
      <c r="S105" s="35"/>
      <c r="T105" s="35"/>
      <c r="U105" s="35"/>
      <c r="V105" s="35"/>
      <c r="W105" s="35"/>
      <c r="X105" s="35"/>
      <c r="Y105" s="35"/>
      <c r="Z105" s="35"/>
      <c r="AA105" s="35"/>
      <c r="AB105" s="35"/>
      <c r="AC105" s="35"/>
      <c r="AD105" s="35"/>
      <c r="AE105" s="35"/>
    </row>
    <row r="109" spans="1:31" s="1" customFormat="1" ht="7" customHeight="1">
      <c r="A109" s="35"/>
      <c r="B109" s="50"/>
      <c r="C109" s="51"/>
      <c r="D109" s="51"/>
      <c r="E109" s="51"/>
      <c r="F109" s="51"/>
      <c r="G109" s="51"/>
      <c r="H109" s="51"/>
      <c r="I109" s="51"/>
      <c r="J109" s="51"/>
      <c r="K109" s="51"/>
      <c r="L109" s="103"/>
      <c r="S109" s="35"/>
      <c r="T109" s="35"/>
      <c r="U109" s="35"/>
      <c r="V109" s="35"/>
      <c r="W109" s="35"/>
      <c r="X109" s="35"/>
      <c r="Y109" s="35"/>
      <c r="Z109" s="35"/>
      <c r="AA109" s="35"/>
      <c r="AB109" s="35"/>
      <c r="AC109" s="35"/>
      <c r="AD109" s="35"/>
      <c r="AE109" s="35"/>
    </row>
    <row r="110" spans="1:31" s="1" customFormat="1" ht="25" customHeight="1">
      <c r="A110" s="35"/>
      <c r="B110" s="36"/>
      <c r="C110" s="24" t="s">
        <v>131</v>
      </c>
      <c r="D110" s="37"/>
      <c r="E110" s="37"/>
      <c r="F110" s="37"/>
      <c r="G110" s="37"/>
      <c r="H110" s="37"/>
      <c r="I110" s="37"/>
      <c r="J110" s="37"/>
      <c r="K110" s="37"/>
      <c r="L110" s="103"/>
      <c r="S110" s="35"/>
      <c r="T110" s="35"/>
      <c r="U110" s="35"/>
      <c r="V110" s="35"/>
      <c r="W110" s="35"/>
      <c r="X110" s="35"/>
      <c r="Y110" s="35"/>
      <c r="Z110" s="35"/>
      <c r="AA110" s="35"/>
      <c r="AB110" s="35"/>
      <c r="AC110" s="35"/>
      <c r="AD110" s="35"/>
      <c r="AE110" s="35"/>
    </row>
    <row r="111" spans="1:31" s="1" customFormat="1" ht="7" customHeight="1">
      <c r="A111" s="35"/>
      <c r="B111" s="36"/>
      <c r="C111" s="37"/>
      <c r="D111" s="37"/>
      <c r="E111" s="37"/>
      <c r="F111" s="37"/>
      <c r="G111" s="37"/>
      <c r="H111" s="37"/>
      <c r="I111" s="37"/>
      <c r="J111" s="37"/>
      <c r="K111" s="37"/>
      <c r="L111" s="103"/>
      <c r="S111" s="35"/>
      <c r="T111" s="35"/>
      <c r="U111" s="35"/>
      <c r="V111" s="35"/>
      <c r="W111" s="35"/>
      <c r="X111" s="35"/>
      <c r="Y111" s="35"/>
      <c r="Z111" s="35"/>
      <c r="AA111" s="35"/>
      <c r="AB111" s="35"/>
      <c r="AC111" s="35"/>
      <c r="AD111" s="35"/>
      <c r="AE111" s="35"/>
    </row>
    <row r="112" spans="1:31" s="1" customFormat="1" ht="12" customHeight="1">
      <c r="A112" s="35"/>
      <c r="B112" s="36"/>
      <c r="C112" s="30" t="s">
        <v>16</v>
      </c>
      <c r="D112" s="37"/>
      <c r="E112" s="37"/>
      <c r="F112" s="37"/>
      <c r="G112" s="37"/>
      <c r="H112" s="37"/>
      <c r="I112" s="37"/>
      <c r="J112" s="37"/>
      <c r="K112" s="37"/>
      <c r="L112" s="103"/>
      <c r="S112" s="35"/>
      <c r="T112" s="35"/>
      <c r="U112" s="35"/>
      <c r="V112" s="35"/>
      <c r="W112" s="35"/>
      <c r="X112" s="35"/>
      <c r="Y112" s="35"/>
      <c r="Z112" s="35"/>
      <c r="AA112" s="35"/>
      <c r="AB112" s="35"/>
      <c r="AC112" s="35"/>
      <c r="AD112" s="35"/>
      <c r="AE112" s="35"/>
    </row>
    <row r="113" spans="1:65" s="1" customFormat="1" ht="26.25" customHeight="1">
      <c r="A113" s="35"/>
      <c r="B113" s="36"/>
      <c r="C113" s="37"/>
      <c r="D113" s="37"/>
      <c r="E113" s="386" t="str">
        <f>E7</f>
        <v>143020 Bystřice nad Úhlavou č. p. 44 nástavba nad 1. NP, stavební úpravy</v>
      </c>
      <c r="F113" s="387"/>
      <c r="G113" s="387"/>
      <c r="H113" s="387"/>
      <c r="I113" s="37"/>
      <c r="J113" s="37"/>
      <c r="K113" s="37"/>
      <c r="L113" s="103"/>
      <c r="S113" s="35"/>
      <c r="T113" s="35"/>
      <c r="U113" s="35"/>
      <c r="V113" s="35"/>
      <c r="W113" s="35"/>
      <c r="X113" s="35"/>
      <c r="Y113" s="35"/>
      <c r="Z113" s="35"/>
      <c r="AA113" s="35"/>
      <c r="AB113" s="35"/>
      <c r="AC113" s="35"/>
      <c r="AD113" s="35"/>
      <c r="AE113" s="35"/>
    </row>
    <row r="114" spans="1:65" s="1" customFormat="1" ht="12" customHeight="1">
      <c r="A114" s="35"/>
      <c r="B114" s="36"/>
      <c r="C114" s="30" t="s">
        <v>82</v>
      </c>
      <c r="D114" s="37"/>
      <c r="E114" s="37"/>
      <c r="F114" s="37"/>
      <c r="G114" s="37"/>
      <c r="H114" s="37"/>
      <c r="I114" s="37"/>
      <c r="J114" s="37"/>
      <c r="K114" s="37"/>
      <c r="L114" s="103"/>
      <c r="S114" s="35"/>
      <c r="T114" s="35"/>
      <c r="U114" s="35"/>
      <c r="V114" s="35"/>
      <c r="W114" s="35"/>
      <c r="X114" s="35"/>
      <c r="Y114" s="35"/>
      <c r="Z114" s="35"/>
      <c r="AA114" s="35"/>
      <c r="AB114" s="35"/>
      <c r="AC114" s="35"/>
      <c r="AD114" s="35"/>
      <c r="AE114" s="35"/>
    </row>
    <row r="115" spans="1:65" s="1" customFormat="1" ht="16.5" customHeight="1">
      <c r="A115" s="35"/>
      <c r="B115" s="36"/>
      <c r="C115" s="37"/>
      <c r="D115" s="37"/>
      <c r="E115" s="370" t="str">
        <f>E9</f>
        <v>01 - SO 01 Nástavba nad 1. NP,  stavební úpravy</v>
      </c>
      <c r="F115" s="385"/>
      <c r="G115" s="385"/>
      <c r="H115" s="385"/>
      <c r="I115" s="37"/>
      <c r="J115" s="37"/>
      <c r="K115" s="37"/>
      <c r="L115" s="103"/>
      <c r="S115" s="35"/>
      <c r="T115" s="35"/>
      <c r="U115" s="35"/>
      <c r="V115" s="35"/>
      <c r="W115" s="35"/>
      <c r="X115" s="35"/>
      <c r="Y115" s="35"/>
      <c r="Z115" s="35"/>
      <c r="AA115" s="35"/>
      <c r="AB115" s="35"/>
      <c r="AC115" s="35"/>
      <c r="AD115" s="35"/>
      <c r="AE115" s="35"/>
    </row>
    <row r="116" spans="1:65" s="1" customFormat="1" ht="7" customHeight="1">
      <c r="A116" s="35"/>
      <c r="B116" s="36"/>
      <c r="C116" s="37"/>
      <c r="D116" s="37"/>
      <c r="E116" s="37"/>
      <c r="F116" s="37"/>
      <c r="G116" s="37"/>
      <c r="H116" s="37"/>
      <c r="I116" s="37"/>
      <c r="J116" s="37"/>
      <c r="K116" s="37"/>
      <c r="L116" s="103"/>
      <c r="S116" s="35"/>
      <c r="T116" s="35"/>
      <c r="U116" s="35"/>
      <c r="V116" s="35"/>
      <c r="W116" s="35"/>
      <c r="X116" s="35"/>
      <c r="Y116" s="35"/>
      <c r="Z116" s="35"/>
      <c r="AA116" s="35"/>
      <c r="AB116" s="35"/>
      <c r="AC116" s="35"/>
      <c r="AD116" s="35"/>
      <c r="AE116" s="35"/>
    </row>
    <row r="117" spans="1:65" s="1" customFormat="1" ht="12" customHeight="1">
      <c r="A117" s="35"/>
      <c r="B117" s="36"/>
      <c r="C117" s="30" t="s">
        <v>22</v>
      </c>
      <c r="D117" s="37"/>
      <c r="E117" s="37"/>
      <c r="F117" s="28" t="str">
        <f>F12</f>
        <v xml:space="preserve"> </v>
      </c>
      <c r="G117" s="37"/>
      <c r="H117" s="37"/>
      <c r="I117" s="30" t="s">
        <v>24</v>
      </c>
      <c r="J117" s="60" t="str">
        <f>IF(J12="","",J12)</f>
        <v>12. 10. 2020</v>
      </c>
      <c r="K117" s="37"/>
      <c r="L117" s="103"/>
      <c r="S117" s="35"/>
      <c r="T117" s="35"/>
      <c r="U117" s="35"/>
      <c r="V117" s="35"/>
      <c r="W117" s="35"/>
      <c r="X117" s="35"/>
      <c r="Y117" s="35"/>
      <c r="Z117" s="35"/>
      <c r="AA117" s="35"/>
      <c r="AB117" s="35"/>
      <c r="AC117" s="35"/>
      <c r="AD117" s="35"/>
      <c r="AE117" s="35"/>
    </row>
    <row r="118" spans="1:65" s="1" customFormat="1" ht="7" customHeight="1">
      <c r="A118" s="35"/>
      <c r="B118" s="36"/>
      <c r="C118" s="37"/>
      <c r="D118" s="37"/>
      <c r="E118" s="37"/>
      <c r="F118" s="37"/>
      <c r="G118" s="37"/>
      <c r="H118" s="37"/>
      <c r="I118" s="37"/>
      <c r="J118" s="37"/>
      <c r="K118" s="37"/>
      <c r="L118" s="103"/>
      <c r="S118" s="35"/>
      <c r="T118" s="35"/>
      <c r="U118" s="35"/>
      <c r="V118" s="35"/>
      <c r="W118" s="35"/>
      <c r="X118" s="35"/>
      <c r="Y118" s="35"/>
      <c r="Z118" s="35"/>
      <c r="AA118" s="35"/>
      <c r="AB118" s="35"/>
      <c r="AC118" s="35"/>
      <c r="AD118" s="35"/>
      <c r="AE118" s="35"/>
    </row>
    <row r="119" spans="1:65" s="1" customFormat="1" ht="15.25" customHeight="1">
      <c r="A119" s="35"/>
      <c r="B119" s="36"/>
      <c r="C119" s="30" t="s">
        <v>28</v>
      </c>
      <c r="D119" s="37"/>
      <c r="E119" s="37"/>
      <c r="F119" s="28" t="str">
        <f>E15</f>
        <v xml:space="preserve"> </v>
      </c>
      <c r="G119" s="37"/>
      <c r="H119" s="37"/>
      <c r="I119" s="30" t="s">
        <v>34</v>
      </c>
      <c r="J119" s="33" t="str">
        <f>E21</f>
        <v xml:space="preserve"> </v>
      </c>
      <c r="K119" s="37"/>
      <c r="L119" s="103"/>
      <c r="S119" s="35"/>
      <c r="T119" s="35"/>
      <c r="U119" s="35"/>
      <c r="V119" s="35"/>
      <c r="W119" s="35"/>
      <c r="X119" s="35"/>
      <c r="Y119" s="35"/>
      <c r="Z119" s="35"/>
      <c r="AA119" s="35"/>
      <c r="AB119" s="35"/>
      <c r="AC119" s="35"/>
      <c r="AD119" s="35"/>
      <c r="AE119" s="35"/>
    </row>
    <row r="120" spans="1:65" s="1" customFormat="1" ht="15.25" customHeight="1">
      <c r="A120" s="35"/>
      <c r="B120" s="36"/>
      <c r="C120" s="30" t="s">
        <v>31</v>
      </c>
      <c r="D120" s="37"/>
      <c r="E120" s="37"/>
      <c r="F120" s="28" t="str">
        <f>IF(E18="","",E18)</f>
        <v>Vyplň údaj</v>
      </c>
      <c r="G120" s="37"/>
      <c r="H120" s="37"/>
      <c r="I120" s="30" t="s">
        <v>35</v>
      </c>
      <c r="J120" s="33" t="str">
        <f>E24</f>
        <v xml:space="preserve"> </v>
      </c>
      <c r="K120" s="37"/>
      <c r="L120" s="103"/>
      <c r="S120" s="35"/>
      <c r="T120" s="35"/>
      <c r="U120" s="35"/>
      <c r="V120" s="35"/>
      <c r="W120" s="35"/>
      <c r="X120" s="35"/>
      <c r="Y120" s="35"/>
      <c r="Z120" s="35"/>
      <c r="AA120" s="35"/>
      <c r="AB120" s="35"/>
      <c r="AC120" s="35"/>
      <c r="AD120" s="35"/>
      <c r="AE120" s="35"/>
    </row>
    <row r="121" spans="1:65" s="1" customFormat="1" ht="10.25" customHeight="1">
      <c r="A121" s="35"/>
      <c r="B121" s="36"/>
      <c r="C121" s="37"/>
      <c r="D121" s="37"/>
      <c r="E121" s="37"/>
      <c r="F121" s="37"/>
      <c r="G121" s="37"/>
      <c r="H121" s="37"/>
      <c r="I121" s="37"/>
      <c r="J121" s="37"/>
      <c r="K121" s="37"/>
      <c r="L121" s="103"/>
      <c r="S121" s="35"/>
      <c r="T121" s="35"/>
      <c r="U121" s="35"/>
      <c r="V121" s="35"/>
      <c r="W121" s="35"/>
      <c r="X121" s="35"/>
      <c r="Y121" s="35"/>
      <c r="Z121" s="35"/>
      <c r="AA121" s="35"/>
      <c r="AB121" s="35"/>
      <c r="AC121" s="35"/>
      <c r="AD121" s="35"/>
      <c r="AE121" s="35"/>
    </row>
    <row r="122" spans="1:65" s="10" customFormat="1" ht="29.25" customHeight="1">
      <c r="A122" s="143"/>
      <c r="B122" s="144"/>
      <c r="C122" s="145" t="s">
        <v>132</v>
      </c>
      <c r="D122" s="146" t="s">
        <v>57</v>
      </c>
      <c r="E122" s="146" t="s">
        <v>53</v>
      </c>
      <c r="F122" s="146" t="s">
        <v>54</v>
      </c>
      <c r="G122" s="146" t="s">
        <v>133</v>
      </c>
      <c r="H122" s="146" t="s">
        <v>134</v>
      </c>
      <c r="I122" s="146" t="s">
        <v>135</v>
      </c>
      <c r="J122" s="146" t="s">
        <v>85</v>
      </c>
      <c r="K122" s="147" t="s">
        <v>136</v>
      </c>
      <c r="L122" s="148"/>
      <c r="M122" s="69" t="s">
        <v>20</v>
      </c>
      <c r="N122" s="70" t="s">
        <v>42</v>
      </c>
      <c r="O122" s="70" t="s">
        <v>137</v>
      </c>
      <c r="P122" s="70" t="s">
        <v>138</v>
      </c>
      <c r="Q122" s="70" t="s">
        <v>139</v>
      </c>
      <c r="R122" s="70" t="s">
        <v>140</v>
      </c>
      <c r="S122" s="70" t="s">
        <v>141</v>
      </c>
      <c r="T122" s="71" t="s">
        <v>142</v>
      </c>
      <c r="U122" s="143"/>
      <c r="V122" s="143"/>
      <c r="W122" s="143"/>
      <c r="X122" s="143"/>
      <c r="Y122" s="143"/>
      <c r="Z122" s="143"/>
      <c r="AA122" s="143"/>
      <c r="AB122" s="143"/>
      <c r="AC122" s="143"/>
      <c r="AD122" s="143"/>
      <c r="AE122" s="143"/>
    </row>
    <row r="123" spans="1:65" s="1" customFormat="1" ht="23" hidden="1" customHeight="1">
      <c r="A123" s="35"/>
      <c r="B123" s="36"/>
      <c r="C123" s="76" t="s">
        <v>143</v>
      </c>
      <c r="D123" s="37"/>
      <c r="E123" s="37"/>
      <c r="F123" s="37"/>
      <c r="G123" s="37"/>
      <c r="H123" s="37"/>
      <c r="I123" s="37"/>
      <c r="J123" s="149">
        <f>BK123</f>
        <v>0</v>
      </c>
      <c r="K123" s="37"/>
      <c r="L123" s="40"/>
      <c r="M123" s="72"/>
      <c r="N123" s="150"/>
      <c r="O123" s="73"/>
      <c r="P123" s="151">
        <f>P124+P550+P1815+P1820</f>
        <v>0</v>
      </c>
      <c r="Q123" s="73"/>
      <c r="R123" s="151">
        <f>R124+R550+R1815+R1820</f>
        <v>384.31226585000002</v>
      </c>
      <c r="S123" s="73"/>
      <c r="T123" s="152">
        <f>T124+T550+T1815+T1820</f>
        <v>31.649376</v>
      </c>
      <c r="U123" s="35"/>
      <c r="V123" s="35"/>
      <c r="W123" s="35"/>
      <c r="X123" s="35"/>
      <c r="Y123" s="35"/>
      <c r="Z123" s="35"/>
      <c r="AA123" s="35"/>
      <c r="AB123" s="35"/>
      <c r="AC123" s="35"/>
      <c r="AD123" s="35"/>
      <c r="AE123" s="35"/>
      <c r="AT123" s="18" t="s">
        <v>71</v>
      </c>
      <c r="AU123" s="18" t="s">
        <v>86</v>
      </c>
      <c r="BK123" s="153">
        <f>BK124+BK550+BK1815+BK1820</f>
        <v>0</v>
      </c>
    </row>
    <row r="124" spans="1:65" s="11" customFormat="1" ht="26" customHeight="1">
      <c r="B124" s="154"/>
      <c r="C124" s="155"/>
      <c r="D124" s="156" t="s">
        <v>71</v>
      </c>
      <c r="E124" s="157" t="s">
        <v>144</v>
      </c>
      <c r="F124" s="157" t="s">
        <v>145</v>
      </c>
      <c r="G124" s="155"/>
      <c r="H124" s="155"/>
      <c r="I124" s="158"/>
      <c r="J124" s="159">
        <f>BK124+J441+J442+J443</f>
        <v>0</v>
      </c>
      <c r="K124" s="155"/>
      <c r="L124" s="160"/>
      <c r="M124" s="161"/>
      <c r="N124" s="162"/>
      <c r="O124" s="162"/>
      <c r="P124" s="163">
        <f>P125+P173+P217+P295+P415+P523+P545</f>
        <v>0</v>
      </c>
      <c r="Q124" s="162"/>
      <c r="R124" s="163">
        <f>R125+R173+R217+R295+R415+R523+R545</f>
        <v>346.82567184999999</v>
      </c>
      <c r="S124" s="162"/>
      <c r="T124" s="164">
        <f>T125+T173+T217+T295+T415+T523+T545</f>
        <v>27.15962</v>
      </c>
      <c r="AR124" s="165" t="s">
        <v>8</v>
      </c>
      <c r="AT124" s="166" t="s">
        <v>71</v>
      </c>
      <c r="AU124" s="166" t="s">
        <v>72</v>
      </c>
      <c r="AY124" s="165" t="s">
        <v>146</v>
      </c>
      <c r="BK124" s="167">
        <f>BK125+BK173+BK217+BK295+BK415+BK523+BK545</f>
        <v>0</v>
      </c>
    </row>
    <row r="125" spans="1:65" s="11" customFormat="1" ht="23" customHeight="1">
      <c r="B125" s="154"/>
      <c r="C125" s="155"/>
      <c r="D125" s="156" t="s">
        <v>71</v>
      </c>
      <c r="E125" s="168" t="s">
        <v>8</v>
      </c>
      <c r="F125" s="168" t="s">
        <v>147</v>
      </c>
      <c r="G125" s="155"/>
      <c r="H125" s="155"/>
      <c r="I125" s="158"/>
      <c r="J125" s="169">
        <f>BK125</f>
        <v>0</v>
      </c>
      <c r="K125" s="155"/>
      <c r="L125" s="160"/>
      <c r="M125" s="161"/>
      <c r="N125" s="162"/>
      <c r="O125" s="162"/>
      <c r="P125" s="163">
        <f>SUM(P126:P172)</f>
        <v>0</v>
      </c>
      <c r="Q125" s="162"/>
      <c r="R125" s="163">
        <f>SUM(R126:R172)</f>
        <v>10.4</v>
      </c>
      <c r="S125" s="162"/>
      <c r="T125" s="164">
        <f>SUM(T126:T172)</f>
        <v>0</v>
      </c>
      <c r="AR125" s="165" t="s">
        <v>8</v>
      </c>
      <c r="AT125" s="166" t="s">
        <v>71</v>
      </c>
      <c r="AU125" s="166" t="s">
        <v>8</v>
      </c>
      <c r="AY125" s="165" t="s">
        <v>146</v>
      </c>
      <c r="BK125" s="167">
        <f>SUM(BK126:BK172)</f>
        <v>0</v>
      </c>
    </row>
    <row r="126" spans="1:65" s="1" customFormat="1" ht="24.25" customHeight="1">
      <c r="A126" s="35"/>
      <c r="B126" s="36"/>
      <c r="C126" s="170" t="s">
        <v>8</v>
      </c>
      <c r="D126" s="170" t="s">
        <v>148</v>
      </c>
      <c r="E126" s="171" t="s">
        <v>149</v>
      </c>
      <c r="F126" s="172" t="s">
        <v>150</v>
      </c>
      <c r="G126" s="173" t="s">
        <v>151</v>
      </c>
      <c r="H126" s="174">
        <v>6.24</v>
      </c>
      <c r="I126" s="175"/>
      <c r="J126" s="174">
        <f>ROUND(I126*H126,0)</f>
        <v>0</v>
      </c>
      <c r="K126" s="172" t="s">
        <v>152</v>
      </c>
      <c r="L126" s="40"/>
      <c r="M126" s="176" t="s">
        <v>20</v>
      </c>
      <c r="N126" s="177" t="s">
        <v>44</v>
      </c>
      <c r="O126" s="65"/>
      <c r="P126" s="178">
        <f>O126*H126</f>
        <v>0</v>
      </c>
      <c r="Q126" s="178">
        <v>0</v>
      </c>
      <c r="R126" s="178">
        <f>Q126*H126</f>
        <v>0</v>
      </c>
      <c r="S126" s="178">
        <v>0</v>
      </c>
      <c r="T126" s="179">
        <f>S126*H126</f>
        <v>0</v>
      </c>
      <c r="U126" s="35"/>
      <c r="V126" s="35"/>
      <c r="W126" s="35"/>
      <c r="X126" s="35"/>
      <c r="Y126" s="35"/>
      <c r="Z126" s="35"/>
      <c r="AA126" s="35"/>
      <c r="AB126" s="35"/>
      <c r="AC126" s="35"/>
      <c r="AD126" s="35"/>
      <c r="AE126" s="35"/>
      <c r="AR126" s="180" t="s">
        <v>153</v>
      </c>
      <c r="AT126" s="180" t="s">
        <v>148</v>
      </c>
      <c r="AU126" s="180" t="s">
        <v>154</v>
      </c>
      <c r="AY126" s="18" t="s">
        <v>146</v>
      </c>
      <c r="BE126" s="181">
        <f>IF(N126="základní",J126,0)</f>
        <v>0</v>
      </c>
      <c r="BF126" s="181">
        <f>IF(N126="snížená",J126,0)</f>
        <v>0</v>
      </c>
      <c r="BG126" s="181">
        <f>IF(N126="zákl. přenesená",J126,0)</f>
        <v>0</v>
      </c>
      <c r="BH126" s="181">
        <f>IF(N126="sníž. přenesená",J126,0)</f>
        <v>0</v>
      </c>
      <c r="BI126" s="181">
        <f>IF(N126="nulová",J126,0)</f>
        <v>0</v>
      </c>
      <c r="BJ126" s="18" t="s">
        <v>154</v>
      </c>
      <c r="BK126" s="181">
        <f>ROUND(I126*H126,0)</f>
        <v>0</v>
      </c>
      <c r="BL126" s="18" t="s">
        <v>153</v>
      </c>
      <c r="BM126" s="180" t="s">
        <v>155</v>
      </c>
    </row>
    <row r="127" spans="1:65" s="1" customFormat="1" ht="24" hidden="1">
      <c r="A127" s="35"/>
      <c r="B127" s="36"/>
      <c r="C127" s="37"/>
      <c r="D127" s="182" t="s">
        <v>156</v>
      </c>
      <c r="E127" s="37"/>
      <c r="F127" s="183" t="s">
        <v>157</v>
      </c>
      <c r="G127" s="37"/>
      <c r="H127" s="37"/>
      <c r="I127" s="184"/>
      <c r="J127" s="37"/>
      <c r="K127" s="37"/>
      <c r="L127" s="40"/>
      <c r="M127" s="185"/>
      <c r="N127" s="186"/>
      <c r="O127" s="65"/>
      <c r="P127" s="65"/>
      <c r="Q127" s="65"/>
      <c r="R127" s="65"/>
      <c r="S127" s="65"/>
      <c r="T127" s="66"/>
      <c r="U127" s="35"/>
      <c r="V127" s="35"/>
      <c r="W127" s="35"/>
      <c r="X127" s="35"/>
      <c r="Y127" s="35"/>
      <c r="Z127" s="35"/>
      <c r="AA127" s="35"/>
      <c r="AB127" s="35"/>
      <c r="AC127" s="35"/>
      <c r="AD127" s="35"/>
      <c r="AE127" s="35"/>
      <c r="AT127" s="18" t="s">
        <v>156</v>
      </c>
      <c r="AU127" s="18" t="s">
        <v>154</v>
      </c>
    </row>
    <row r="128" spans="1:65" s="1" customFormat="1" hidden="1">
      <c r="A128" s="35"/>
      <c r="B128" s="36"/>
      <c r="C128" s="37"/>
      <c r="D128" s="187" t="s">
        <v>158</v>
      </c>
      <c r="E128" s="37"/>
      <c r="F128" s="188" t="s">
        <v>159</v>
      </c>
      <c r="G128" s="37"/>
      <c r="H128" s="37"/>
      <c r="I128" s="184"/>
      <c r="J128" s="37"/>
      <c r="K128" s="37"/>
      <c r="L128" s="40"/>
      <c r="M128" s="185"/>
      <c r="N128" s="186"/>
      <c r="O128" s="65"/>
      <c r="P128" s="65"/>
      <c r="Q128" s="65"/>
      <c r="R128" s="65"/>
      <c r="S128" s="65"/>
      <c r="T128" s="66"/>
      <c r="U128" s="35"/>
      <c r="V128" s="35"/>
      <c r="W128" s="35"/>
      <c r="X128" s="35"/>
      <c r="Y128" s="35"/>
      <c r="Z128" s="35"/>
      <c r="AA128" s="35"/>
      <c r="AB128" s="35"/>
      <c r="AC128" s="35"/>
      <c r="AD128" s="35"/>
      <c r="AE128" s="35"/>
      <c r="AT128" s="18" t="s">
        <v>158</v>
      </c>
      <c r="AU128" s="18" t="s">
        <v>154</v>
      </c>
    </row>
    <row r="129" spans="1:65" s="1" customFormat="1" ht="84" hidden="1">
      <c r="A129" s="35"/>
      <c r="B129" s="36"/>
      <c r="C129" s="37"/>
      <c r="D129" s="182" t="s">
        <v>160</v>
      </c>
      <c r="E129" s="37"/>
      <c r="F129" s="189" t="s">
        <v>161</v>
      </c>
      <c r="G129" s="37"/>
      <c r="H129" s="37"/>
      <c r="I129" s="184"/>
      <c r="J129" s="37"/>
      <c r="K129" s="37"/>
      <c r="L129" s="40"/>
      <c r="M129" s="185"/>
      <c r="N129" s="186"/>
      <c r="O129" s="65"/>
      <c r="P129" s="65"/>
      <c r="Q129" s="65"/>
      <c r="R129" s="65"/>
      <c r="S129" s="65"/>
      <c r="T129" s="66"/>
      <c r="U129" s="35"/>
      <c r="V129" s="35"/>
      <c r="W129" s="35"/>
      <c r="X129" s="35"/>
      <c r="Y129" s="35"/>
      <c r="Z129" s="35"/>
      <c r="AA129" s="35"/>
      <c r="AB129" s="35"/>
      <c r="AC129" s="35"/>
      <c r="AD129" s="35"/>
      <c r="AE129" s="35"/>
      <c r="AT129" s="18" t="s">
        <v>160</v>
      </c>
      <c r="AU129" s="18" t="s">
        <v>154</v>
      </c>
    </row>
    <row r="130" spans="1:65" s="12" customFormat="1" ht="12">
      <c r="B130" s="190"/>
      <c r="C130" s="191"/>
      <c r="D130" s="182" t="s">
        <v>162</v>
      </c>
      <c r="E130" s="192" t="s">
        <v>20</v>
      </c>
      <c r="F130" s="193" t="s">
        <v>163</v>
      </c>
      <c r="G130" s="191"/>
      <c r="H130" s="192" t="s">
        <v>20</v>
      </c>
      <c r="I130" s="194"/>
      <c r="J130" s="191"/>
      <c r="K130" s="191"/>
      <c r="L130" s="195"/>
      <c r="M130" s="196"/>
      <c r="N130" s="197"/>
      <c r="O130" s="197"/>
      <c r="P130" s="197"/>
      <c r="Q130" s="197"/>
      <c r="R130" s="197"/>
      <c r="S130" s="197"/>
      <c r="T130" s="198"/>
      <c r="AT130" s="199" t="s">
        <v>162</v>
      </c>
      <c r="AU130" s="199" t="s">
        <v>154</v>
      </c>
      <c r="AV130" s="12" t="s">
        <v>8</v>
      </c>
      <c r="AW130" s="12" t="s">
        <v>33</v>
      </c>
      <c r="AX130" s="12" t="s">
        <v>72</v>
      </c>
      <c r="AY130" s="199" t="s">
        <v>146</v>
      </c>
    </row>
    <row r="131" spans="1:65" s="13" customFormat="1" ht="12">
      <c r="B131" s="200"/>
      <c r="C131" s="201"/>
      <c r="D131" s="182" t="s">
        <v>162</v>
      </c>
      <c r="E131" s="202" t="s">
        <v>20</v>
      </c>
      <c r="F131" s="203" t="s">
        <v>164</v>
      </c>
      <c r="G131" s="201"/>
      <c r="H131" s="204">
        <v>6.24</v>
      </c>
      <c r="I131" s="205"/>
      <c r="J131" s="201"/>
      <c r="K131" s="201"/>
      <c r="L131" s="206"/>
      <c r="M131" s="207"/>
      <c r="N131" s="208"/>
      <c r="O131" s="208"/>
      <c r="P131" s="208"/>
      <c r="Q131" s="208"/>
      <c r="R131" s="208"/>
      <c r="S131" s="208"/>
      <c r="T131" s="209"/>
      <c r="AT131" s="210" t="s">
        <v>162</v>
      </c>
      <c r="AU131" s="210" t="s">
        <v>154</v>
      </c>
      <c r="AV131" s="13" t="s">
        <v>154</v>
      </c>
      <c r="AW131" s="13" t="s">
        <v>33</v>
      </c>
      <c r="AX131" s="13" t="s">
        <v>8</v>
      </c>
      <c r="AY131" s="210" t="s">
        <v>146</v>
      </c>
    </row>
    <row r="132" spans="1:65" s="1" customFormat="1" ht="38" customHeight="1">
      <c r="A132" s="35"/>
      <c r="B132" s="36"/>
      <c r="C132" s="170" t="s">
        <v>154</v>
      </c>
      <c r="D132" s="170" t="s">
        <v>148</v>
      </c>
      <c r="E132" s="171" t="s">
        <v>165</v>
      </c>
      <c r="F132" s="172" t="s">
        <v>166</v>
      </c>
      <c r="G132" s="173" t="s">
        <v>151</v>
      </c>
      <c r="H132" s="174">
        <v>6.24</v>
      </c>
      <c r="I132" s="175"/>
      <c r="J132" s="174">
        <f>ROUND(I132*H132,0)</f>
        <v>0</v>
      </c>
      <c r="K132" s="172" t="s">
        <v>152</v>
      </c>
      <c r="L132" s="40"/>
      <c r="M132" s="176" t="s">
        <v>20</v>
      </c>
      <c r="N132" s="177" t="s">
        <v>44</v>
      </c>
      <c r="O132" s="65"/>
      <c r="P132" s="178">
        <f>O132*H132</f>
        <v>0</v>
      </c>
      <c r="Q132" s="178">
        <v>0</v>
      </c>
      <c r="R132" s="178">
        <f>Q132*H132</f>
        <v>0</v>
      </c>
      <c r="S132" s="178">
        <v>0</v>
      </c>
      <c r="T132" s="179">
        <f>S132*H132</f>
        <v>0</v>
      </c>
      <c r="U132" s="35"/>
      <c r="V132" s="35"/>
      <c r="W132" s="35"/>
      <c r="X132" s="35"/>
      <c r="Y132" s="35"/>
      <c r="Z132" s="35"/>
      <c r="AA132" s="35"/>
      <c r="AB132" s="35"/>
      <c r="AC132" s="35"/>
      <c r="AD132" s="35"/>
      <c r="AE132" s="35"/>
      <c r="AR132" s="180" t="s">
        <v>153</v>
      </c>
      <c r="AT132" s="180" t="s">
        <v>148</v>
      </c>
      <c r="AU132" s="180" t="s">
        <v>154</v>
      </c>
      <c r="AY132" s="18" t="s">
        <v>146</v>
      </c>
      <c r="BE132" s="181">
        <f>IF(N132="základní",J132,0)</f>
        <v>0</v>
      </c>
      <c r="BF132" s="181">
        <f>IF(N132="snížená",J132,0)</f>
        <v>0</v>
      </c>
      <c r="BG132" s="181">
        <f>IF(N132="zákl. přenesená",J132,0)</f>
        <v>0</v>
      </c>
      <c r="BH132" s="181">
        <f>IF(N132="sníž. přenesená",J132,0)</f>
        <v>0</v>
      </c>
      <c r="BI132" s="181">
        <f>IF(N132="nulová",J132,0)</f>
        <v>0</v>
      </c>
      <c r="BJ132" s="18" t="s">
        <v>154</v>
      </c>
      <c r="BK132" s="181">
        <f>ROUND(I132*H132,0)</f>
        <v>0</v>
      </c>
      <c r="BL132" s="18" t="s">
        <v>153</v>
      </c>
      <c r="BM132" s="180" t="s">
        <v>167</v>
      </c>
    </row>
    <row r="133" spans="1:65" s="1" customFormat="1" ht="48" hidden="1">
      <c r="A133" s="35"/>
      <c r="B133" s="36"/>
      <c r="C133" s="37"/>
      <c r="D133" s="182" t="s">
        <v>156</v>
      </c>
      <c r="E133" s="37"/>
      <c r="F133" s="183" t="s">
        <v>168</v>
      </c>
      <c r="G133" s="37"/>
      <c r="H133" s="37"/>
      <c r="I133" s="184"/>
      <c r="J133" s="37"/>
      <c r="K133" s="37"/>
      <c r="L133" s="40"/>
      <c r="M133" s="185"/>
      <c r="N133" s="186"/>
      <c r="O133" s="65"/>
      <c r="P133" s="65"/>
      <c r="Q133" s="65"/>
      <c r="R133" s="65"/>
      <c r="S133" s="65"/>
      <c r="T133" s="66"/>
      <c r="U133" s="35"/>
      <c r="V133" s="35"/>
      <c r="W133" s="35"/>
      <c r="X133" s="35"/>
      <c r="Y133" s="35"/>
      <c r="Z133" s="35"/>
      <c r="AA133" s="35"/>
      <c r="AB133" s="35"/>
      <c r="AC133" s="35"/>
      <c r="AD133" s="35"/>
      <c r="AE133" s="35"/>
      <c r="AT133" s="18" t="s">
        <v>156</v>
      </c>
      <c r="AU133" s="18" t="s">
        <v>154</v>
      </c>
    </row>
    <row r="134" spans="1:65" s="1" customFormat="1" hidden="1">
      <c r="A134" s="35"/>
      <c r="B134" s="36"/>
      <c r="C134" s="37"/>
      <c r="D134" s="187" t="s">
        <v>158</v>
      </c>
      <c r="E134" s="37"/>
      <c r="F134" s="188" t="s">
        <v>169</v>
      </c>
      <c r="G134" s="37"/>
      <c r="H134" s="37"/>
      <c r="I134" s="184"/>
      <c r="J134" s="37"/>
      <c r="K134" s="37"/>
      <c r="L134" s="40"/>
      <c r="M134" s="185"/>
      <c r="N134" s="186"/>
      <c r="O134" s="65"/>
      <c r="P134" s="65"/>
      <c r="Q134" s="65"/>
      <c r="R134" s="65"/>
      <c r="S134" s="65"/>
      <c r="T134" s="66"/>
      <c r="U134" s="35"/>
      <c r="V134" s="35"/>
      <c r="W134" s="35"/>
      <c r="X134" s="35"/>
      <c r="Y134" s="35"/>
      <c r="Z134" s="35"/>
      <c r="AA134" s="35"/>
      <c r="AB134" s="35"/>
      <c r="AC134" s="35"/>
      <c r="AD134" s="35"/>
      <c r="AE134" s="35"/>
      <c r="AT134" s="18" t="s">
        <v>158</v>
      </c>
      <c r="AU134" s="18" t="s">
        <v>154</v>
      </c>
    </row>
    <row r="135" spans="1:65" s="12" customFormat="1" ht="12">
      <c r="B135" s="190"/>
      <c r="C135" s="191"/>
      <c r="D135" s="182" t="s">
        <v>162</v>
      </c>
      <c r="E135" s="192" t="s">
        <v>20</v>
      </c>
      <c r="F135" s="193" t="s">
        <v>163</v>
      </c>
      <c r="G135" s="191"/>
      <c r="H135" s="192" t="s">
        <v>20</v>
      </c>
      <c r="I135" s="194"/>
      <c r="J135" s="191"/>
      <c r="K135" s="191"/>
      <c r="L135" s="195"/>
      <c r="M135" s="196"/>
      <c r="N135" s="197"/>
      <c r="O135" s="197"/>
      <c r="P135" s="197"/>
      <c r="Q135" s="197"/>
      <c r="R135" s="197"/>
      <c r="S135" s="197"/>
      <c r="T135" s="198"/>
      <c r="AT135" s="199" t="s">
        <v>162</v>
      </c>
      <c r="AU135" s="199" t="s">
        <v>154</v>
      </c>
      <c r="AV135" s="12" t="s">
        <v>8</v>
      </c>
      <c r="AW135" s="12" t="s">
        <v>33</v>
      </c>
      <c r="AX135" s="12" t="s">
        <v>72</v>
      </c>
      <c r="AY135" s="199" t="s">
        <v>146</v>
      </c>
    </row>
    <row r="136" spans="1:65" s="13" customFormat="1" ht="12">
      <c r="B136" s="200"/>
      <c r="C136" s="201"/>
      <c r="D136" s="182" t="s">
        <v>162</v>
      </c>
      <c r="E136" s="202" t="s">
        <v>20</v>
      </c>
      <c r="F136" s="203" t="s">
        <v>164</v>
      </c>
      <c r="G136" s="201"/>
      <c r="H136" s="204">
        <v>6.24</v>
      </c>
      <c r="I136" s="205"/>
      <c r="J136" s="201"/>
      <c r="K136" s="201"/>
      <c r="L136" s="206"/>
      <c r="M136" s="207"/>
      <c r="N136" s="208"/>
      <c r="O136" s="208"/>
      <c r="P136" s="208"/>
      <c r="Q136" s="208"/>
      <c r="R136" s="208"/>
      <c r="S136" s="208"/>
      <c r="T136" s="209"/>
      <c r="AT136" s="210" t="s">
        <v>162</v>
      </c>
      <c r="AU136" s="210" t="s">
        <v>154</v>
      </c>
      <c r="AV136" s="13" t="s">
        <v>154</v>
      </c>
      <c r="AW136" s="13" t="s">
        <v>33</v>
      </c>
      <c r="AX136" s="13" t="s">
        <v>8</v>
      </c>
      <c r="AY136" s="210" t="s">
        <v>146</v>
      </c>
    </row>
    <row r="137" spans="1:65" s="1" customFormat="1" ht="38" customHeight="1">
      <c r="A137" s="35"/>
      <c r="B137" s="36"/>
      <c r="C137" s="170" t="s">
        <v>170</v>
      </c>
      <c r="D137" s="170" t="s">
        <v>148</v>
      </c>
      <c r="E137" s="171" t="s">
        <v>171</v>
      </c>
      <c r="F137" s="172" t="s">
        <v>172</v>
      </c>
      <c r="G137" s="173" t="s">
        <v>151</v>
      </c>
      <c r="H137" s="174">
        <v>18.72</v>
      </c>
      <c r="I137" s="175"/>
      <c r="J137" s="174">
        <f>ROUND(I137*H137,0)</f>
        <v>0</v>
      </c>
      <c r="K137" s="172" t="s">
        <v>152</v>
      </c>
      <c r="L137" s="40"/>
      <c r="M137" s="176" t="s">
        <v>20</v>
      </c>
      <c r="N137" s="177" t="s">
        <v>44</v>
      </c>
      <c r="O137" s="65"/>
      <c r="P137" s="178">
        <f>O137*H137</f>
        <v>0</v>
      </c>
      <c r="Q137" s="178">
        <v>0</v>
      </c>
      <c r="R137" s="178">
        <f>Q137*H137</f>
        <v>0</v>
      </c>
      <c r="S137" s="178">
        <v>0</v>
      </c>
      <c r="T137" s="179">
        <f>S137*H137</f>
        <v>0</v>
      </c>
      <c r="U137" s="35"/>
      <c r="V137" s="35"/>
      <c r="W137" s="35"/>
      <c r="X137" s="35"/>
      <c r="Y137" s="35"/>
      <c r="Z137" s="35"/>
      <c r="AA137" s="35"/>
      <c r="AB137" s="35"/>
      <c r="AC137" s="35"/>
      <c r="AD137" s="35"/>
      <c r="AE137" s="35"/>
      <c r="AR137" s="180" t="s">
        <v>153</v>
      </c>
      <c r="AT137" s="180" t="s">
        <v>148</v>
      </c>
      <c r="AU137" s="180" t="s">
        <v>154</v>
      </c>
      <c r="AY137" s="18" t="s">
        <v>146</v>
      </c>
      <c r="BE137" s="181">
        <f>IF(N137="základní",J137,0)</f>
        <v>0</v>
      </c>
      <c r="BF137" s="181">
        <f>IF(N137="snížená",J137,0)</f>
        <v>0</v>
      </c>
      <c r="BG137" s="181">
        <f>IF(N137="zákl. přenesená",J137,0)</f>
        <v>0</v>
      </c>
      <c r="BH137" s="181">
        <f>IF(N137="sníž. přenesená",J137,0)</f>
        <v>0</v>
      </c>
      <c r="BI137" s="181">
        <f>IF(N137="nulová",J137,0)</f>
        <v>0</v>
      </c>
      <c r="BJ137" s="18" t="s">
        <v>154</v>
      </c>
      <c r="BK137" s="181">
        <f>ROUND(I137*H137,0)</f>
        <v>0</v>
      </c>
      <c r="BL137" s="18" t="s">
        <v>153</v>
      </c>
      <c r="BM137" s="180" t="s">
        <v>173</v>
      </c>
    </row>
    <row r="138" spans="1:65" s="1" customFormat="1" ht="48" hidden="1">
      <c r="A138" s="35"/>
      <c r="B138" s="36"/>
      <c r="C138" s="37"/>
      <c r="D138" s="182" t="s">
        <v>156</v>
      </c>
      <c r="E138" s="37"/>
      <c r="F138" s="183" t="s">
        <v>174</v>
      </c>
      <c r="G138" s="37"/>
      <c r="H138" s="37"/>
      <c r="I138" s="184"/>
      <c r="J138" s="37"/>
      <c r="K138" s="37"/>
      <c r="L138" s="40"/>
      <c r="M138" s="185"/>
      <c r="N138" s="186"/>
      <c r="O138" s="65"/>
      <c r="P138" s="65"/>
      <c r="Q138" s="65"/>
      <c r="R138" s="65"/>
      <c r="S138" s="65"/>
      <c r="T138" s="66"/>
      <c r="U138" s="35"/>
      <c r="V138" s="35"/>
      <c r="W138" s="35"/>
      <c r="X138" s="35"/>
      <c r="Y138" s="35"/>
      <c r="Z138" s="35"/>
      <c r="AA138" s="35"/>
      <c r="AB138" s="35"/>
      <c r="AC138" s="35"/>
      <c r="AD138" s="35"/>
      <c r="AE138" s="35"/>
      <c r="AT138" s="18" t="s">
        <v>156</v>
      </c>
      <c r="AU138" s="18" t="s">
        <v>154</v>
      </c>
    </row>
    <row r="139" spans="1:65" s="1" customFormat="1" hidden="1">
      <c r="A139" s="35"/>
      <c r="B139" s="36"/>
      <c r="C139" s="37"/>
      <c r="D139" s="187" t="s">
        <v>158</v>
      </c>
      <c r="E139" s="37"/>
      <c r="F139" s="188" t="s">
        <v>175</v>
      </c>
      <c r="G139" s="37"/>
      <c r="H139" s="37"/>
      <c r="I139" s="184"/>
      <c r="J139" s="37"/>
      <c r="K139" s="37"/>
      <c r="L139" s="40"/>
      <c r="M139" s="185"/>
      <c r="N139" s="186"/>
      <c r="O139" s="65"/>
      <c r="P139" s="65"/>
      <c r="Q139" s="65"/>
      <c r="R139" s="65"/>
      <c r="S139" s="65"/>
      <c r="T139" s="66"/>
      <c r="U139" s="35"/>
      <c r="V139" s="35"/>
      <c r="W139" s="35"/>
      <c r="X139" s="35"/>
      <c r="Y139" s="35"/>
      <c r="Z139" s="35"/>
      <c r="AA139" s="35"/>
      <c r="AB139" s="35"/>
      <c r="AC139" s="35"/>
      <c r="AD139" s="35"/>
      <c r="AE139" s="35"/>
      <c r="AT139" s="18" t="s">
        <v>158</v>
      </c>
      <c r="AU139" s="18" t="s">
        <v>154</v>
      </c>
    </row>
    <row r="140" spans="1:65" s="13" customFormat="1" ht="12">
      <c r="B140" s="200"/>
      <c r="C140" s="201"/>
      <c r="D140" s="182" t="s">
        <v>162</v>
      </c>
      <c r="E140" s="202" t="s">
        <v>20</v>
      </c>
      <c r="F140" s="203" t="s">
        <v>176</v>
      </c>
      <c r="G140" s="201"/>
      <c r="H140" s="204">
        <v>18.72</v>
      </c>
      <c r="I140" s="205"/>
      <c r="J140" s="201"/>
      <c r="K140" s="201"/>
      <c r="L140" s="206"/>
      <c r="M140" s="207"/>
      <c r="N140" s="208"/>
      <c r="O140" s="208"/>
      <c r="P140" s="208"/>
      <c r="Q140" s="208"/>
      <c r="R140" s="208"/>
      <c r="S140" s="208"/>
      <c r="T140" s="209"/>
      <c r="AT140" s="210" t="s">
        <v>162</v>
      </c>
      <c r="AU140" s="210" t="s">
        <v>154</v>
      </c>
      <c r="AV140" s="13" t="s">
        <v>154</v>
      </c>
      <c r="AW140" s="13" t="s">
        <v>33</v>
      </c>
      <c r="AX140" s="13" t="s">
        <v>8</v>
      </c>
      <c r="AY140" s="210" t="s">
        <v>146</v>
      </c>
    </row>
    <row r="141" spans="1:65" s="1" customFormat="1" ht="38" customHeight="1">
      <c r="A141" s="35"/>
      <c r="B141" s="36"/>
      <c r="C141" s="170" t="s">
        <v>153</v>
      </c>
      <c r="D141" s="170" t="s">
        <v>148</v>
      </c>
      <c r="E141" s="171" t="s">
        <v>177</v>
      </c>
      <c r="F141" s="172" t="s">
        <v>178</v>
      </c>
      <c r="G141" s="173" t="s">
        <v>151</v>
      </c>
      <c r="H141" s="174">
        <v>6.24</v>
      </c>
      <c r="I141" s="175"/>
      <c r="J141" s="174">
        <f>ROUND(I141*H141,0)</f>
        <v>0</v>
      </c>
      <c r="K141" s="172" t="s">
        <v>152</v>
      </c>
      <c r="L141" s="40"/>
      <c r="M141" s="176" t="s">
        <v>20</v>
      </c>
      <c r="N141" s="177" t="s">
        <v>44</v>
      </c>
      <c r="O141" s="65"/>
      <c r="P141" s="178">
        <f>O141*H141</f>
        <v>0</v>
      </c>
      <c r="Q141" s="178">
        <v>0</v>
      </c>
      <c r="R141" s="178">
        <f>Q141*H141</f>
        <v>0</v>
      </c>
      <c r="S141" s="178">
        <v>0</v>
      </c>
      <c r="T141" s="179">
        <f>S141*H141</f>
        <v>0</v>
      </c>
      <c r="U141" s="35"/>
      <c r="V141" s="35"/>
      <c r="W141" s="35"/>
      <c r="X141" s="35"/>
      <c r="Y141" s="35"/>
      <c r="Z141" s="35"/>
      <c r="AA141" s="35"/>
      <c r="AB141" s="35"/>
      <c r="AC141" s="35"/>
      <c r="AD141" s="35"/>
      <c r="AE141" s="35"/>
      <c r="AR141" s="180" t="s">
        <v>153</v>
      </c>
      <c r="AT141" s="180" t="s">
        <v>148</v>
      </c>
      <c r="AU141" s="180" t="s">
        <v>154</v>
      </c>
      <c r="AY141" s="18" t="s">
        <v>146</v>
      </c>
      <c r="BE141" s="181">
        <f>IF(N141="základní",J141,0)</f>
        <v>0</v>
      </c>
      <c r="BF141" s="181">
        <f>IF(N141="snížená",J141,0)</f>
        <v>0</v>
      </c>
      <c r="BG141" s="181">
        <f>IF(N141="zákl. přenesená",J141,0)</f>
        <v>0</v>
      </c>
      <c r="BH141" s="181">
        <f>IF(N141="sníž. přenesená",J141,0)</f>
        <v>0</v>
      </c>
      <c r="BI141" s="181">
        <f>IF(N141="nulová",J141,0)</f>
        <v>0</v>
      </c>
      <c r="BJ141" s="18" t="s">
        <v>154</v>
      </c>
      <c r="BK141" s="181">
        <f>ROUND(I141*H141,0)</f>
        <v>0</v>
      </c>
      <c r="BL141" s="18" t="s">
        <v>153</v>
      </c>
      <c r="BM141" s="180" t="s">
        <v>179</v>
      </c>
    </row>
    <row r="142" spans="1:65" s="1" customFormat="1" ht="60" hidden="1">
      <c r="A142" s="35"/>
      <c r="B142" s="36"/>
      <c r="C142" s="37"/>
      <c r="D142" s="182" t="s">
        <v>156</v>
      </c>
      <c r="E142" s="37"/>
      <c r="F142" s="183" t="s">
        <v>180</v>
      </c>
      <c r="G142" s="37"/>
      <c r="H142" s="37"/>
      <c r="I142" s="184"/>
      <c r="J142" s="37"/>
      <c r="K142" s="37"/>
      <c r="L142" s="40"/>
      <c r="M142" s="185"/>
      <c r="N142" s="186"/>
      <c r="O142" s="65"/>
      <c r="P142" s="65"/>
      <c r="Q142" s="65"/>
      <c r="R142" s="65"/>
      <c r="S142" s="65"/>
      <c r="T142" s="66"/>
      <c r="U142" s="35"/>
      <c r="V142" s="35"/>
      <c r="W142" s="35"/>
      <c r="X142" s="35"/>
      <c r="Y142" s="35"/>
      <c r="Z142" s="35"/>
      <c r="AA142" s="35"/>
      <c r="AB142" s="35"/>
      <c r="AC142" s="35"/>
      <c r="AD142" s="35"/>
      <c r="AE142" s="35"/>
      <c r="AT142" s="18" t="s">
        <v>156</v>
      </c>
      <c r="AU142" s="18" t="s">
        <v>154</v>
      </c>
    </row>
    <row r="143" spans="1:65" s="1" customFormat="1" hidden="1">
      <c r="A143" s="35"/>
      <c r="B143" s="36"/>
      <c r="C143" s="37"/>
      <c r="D143" s="187" t="s">
        <v>158</v>
      </c>
      <c r="E143" s="37"/>
      <c r="F143" s="188" t="s">
        <v>181</v>
      </c>
      <c r="G143" s="37"/>
      <c r="H143" s="37"/>
      <c r="I143" s="184"/>
      <c r="J143" s="37"/>
      <c r="K143" s="37"/>
      <c r="L143" s="40"/>
      <c r="M143" s="185"/>
      <c r="N143" s="186"/>
      <c r="O143" s="65"/>
      <c r="P143" s="65"/>
      <c r="Q143" s="65"/>
      <c r="R143" s="65"/>
      <c r="S143" s="65"/>
      <c r="T143" s="66"/>
      <c r="U143" s="35"/>
      <c r="V143" s="35"/>
      <c r="W143" s="35"/>
      <c r="X143" s="35"/>
      <c r="Y143" s="35"/>
      <c r="Z143" s="35"/>
      <c r="AA143" s="35"/>
      <c r="AB143" s="35"/>
      <c r="AC143" s="35"/>
      <c r="AD143" s="35"/>
      <c r="AE143" s="35"/>
      <c r="AT143" s="18" t="s">
        <v>158</v>
      </c>
      <c r="AU143" s="18" t="s">
        <v>154</v>
      </c>
    </row>
    <row r="144" spans="1:65" s="1" customFormat="1" ht="108" hidden="1">
      <c r="A144" s="35"/>
      <c r="B144" s="36"/>
      <c r="C144" s="37"/>
      <c r="D144" s="182" t="s">
        <v>160</v>
      </c>
      <c r="E144" s="37"/>
      <c r="F144" s="189" t="s">
        <v>182</v>
      </c>
      <c r="G144" s="37"/>
      <c r="H144" s="37"/>
      <c r="I144" s="184"/>
      <c r="J144" s="37"/>
      <c r="K144" s="37"/>
      <c r="L144" s="40"/>
      <c r="M144" s="185"/>
      <c r="N144" s="186"/>
      <c r="O144" s="65"/>
      <c r="P144" s="65"/>
      <c r="Q144" s="65"/>
      <c r="R144" s="65"/>
      <c r="S144" s="65"/>
      <c r="T144" s="66"/>
      <c r="U144" s="35"/>
      <c r="V144" s="35"/>
      <c r="W144" s="35"/>
      <c r="X144" s="35"/>
      <c r="Y144" s="35"/>
      <c r="Z144" s="35"/>
      <c r="AA144" s="35"/>
      <c r="AB144" s="35"/>
      <c r="AC144" s="35"/>
      <c r="AD144" s="35"/>
      <c r="AE144" s="35"/>
      <c r="AT144" s="18" t="s">
        <v>160</v>
      </c>
      <c r="AU144" s="18" t="s">
        <v>154</v>
      </c>
    </row>
    <row r="145" spans="1:65" s="1" customFormat="1" ht="38" customHeight="1">
      <c r="A145" s="35"/>
      <c r="B145" s="36"/>
      <c r="C145" s="170" t="s">
        <v>183</v>
      </c>
      <c r="D145" s="170" t="s">
        <v>148</v>
      </c>
      <c r="E145" s="171" t="s">
        <v>184</v>
      </c>
      <c r="F145" s="172" t="s">
        <v>185</v>
      </c>
      <c r="G145" s="173" t="s">
        <v>151</v>
      </c>
      <c r="H145" s="174">
        <v>74.88</v>
      </c>
      <c r="I145" s="175"/>
      <c r="J145" s="174">
        <f>ROUND(I145*H145,0)</f>
        <v>0</v>
      </c>
      <c r="K145" s="172" t="s">
        <v>152</v>
      </c>
      <c r="L145" s="40"/>
      <c r="M145" s="176" t="s">
        <v>20</v>
      </c>
      <c r="N145" s="177" t="s">
        <v>44</v>
      </c>
      <c r="O145" s="65"/>
      <c r="P145" s="178">
        <f>O145*H145</f>
        <v>0</v>
      </c>
      <c r="Q145" s="178">
        <v>0</v>
      </c>
      <c r="R145" s="178">
        <f>Q145*H145</f>
        <v>0</v>
      </c>
      <c r="S145" s="178">
        <v>0</v>
      </c>
      <c r="T145" s="179">
        <f>S145*H145</f>
        <v>0</v>
      </c>
      <c r="U145" s="35"/>
      <c r="V145" s="35"/>
      <c r="W145" s="35"/>
      <c r="X145" s="35"/>
      <c r="Y145" s="35"/>
      <c r="Z145" s="35"/>
      <c r="AA145" s="35"/>
      <c r="AB145" s="35"/>
      <c r="AC145" s="35"/>
      <c r="AD145" s="35"/>
      <c r="AE145" s="35"/>
      <c r="AR145" s="180" t="s">
        <v>153</v>
      </c>
      <c r="AT145" s="180" t="s">
        <v>148</v>
      </c>
      <c r="AU145" s="180" t="s">
        <v>154</v>
      </c>
      <c r="AY145" s="18" t="s">
        <v>146</v>
      </c>
      <c r="BE145" s="181">
        <f>IF(N145="základní",J145,0)</f>
        <v>0</v>
      </c>
      <c r="BF145" s="181">
        <f>IF(N145="snížená",J145,0)</f>
        <v>0</v>
      </c>
      <c r="BG145" s="181">
        <f>IF(N145="zákl. přenesená",J145,0)</f>
        <v>0</v>
      </c>
      <c r="BH145" s="181">
        <f>IF(N145="sníž. přenesená",J145,0)</f>
        <v>0</v>
      </c>
      <c r="BI145" s="181">
        <f>IF(N145="nulová",J145,0)</f>
        <v>0</v>
      </c>
      <c r="BJ145" s="18" t="s">
        <v>154</v>
      </c>
      <c r="BK145" s="181">
        <f>ROUND(I145*H145,0)</f>
        <v>0</v>
      </c>
      <c r="BL145" s="18" t="s">
        <v>153</v>
      </c>
      <c r="BM145" s="180" t="s">
        <v>186</v>
      </c>
    </row>
    <row r="146" spans="1:65" s="1" customFormat="1" ht="60" hidden="1">
      <c r="A146" s="35"/>
      <c r="B146" s="36"/>
      <c r="C146" s="37"/>
      <c r="D146" s="182" t="s">
        <v>156</v>
      </c>
      <c r="E146" s="37"/>
      <c r="F146" s="183" t="s">
        <v>187</v>
      </c>
      <c r="G146" s="37"/>
      <c r="H146" s="37"/>
      <c r="I146" s="184"/>
      <c r="J146" s="37"/>
      <c r="K146" s="37"/>
      <c r="L146" s="40"/>
      <c r="M146" s="185"/>
      <c r="N146" s="186"/>
      <c r="O146" s="65"/>
      <c r="P146" s="65"/>
      <c r="Q146" s="65"/>
      <c r="R146" s="65"/>
      <c r="S146" s="65"/>
      <c r="T146" s="66"/>
      <c r="U146" s="35"/>
      <c r="V146" s="35"/>
      <c r="W146" s="35"/>
      <c r="X146" s="35"/>
      <c r="Y146" s="35"/>
      <c r="Z146" s="35"/>
      <c r="AA146" s="35"/>
      <c r="AB146" s="35"/>
      <c r="AC146" s="35"/>
      <c r="AD146" s="35"/>
      <c r="AE146" s="35"/>
      <c r="AT146" s="18" t="s">
        <v>156</v>
      </c>
      <c r="AU146" s="18" t="s">
        <v>154</v>
      </c>
    </row>
    <row r="147" spans="1:65" s="1" customFormat="1" hidden="1">
      <c r="A147" s="35"/>
      <c r="B147" s="36"/>
      <c r="C147" s="37"/>
      <c r="D147" s="187" t="s">
        <v>158</v>
      </c>
      <c r="E147" s="37"/>
      <c r="F147" s="188" t="s">
        <v>188</v>
      </c>
      <c r="G147" s="37"/>
      <c r="H147" s="37"/>
      <c r="I147" s="184"/>
      <c r="J147" s="37"/>
      <c r="K147" s="37"/>
      <c r="L147" s="40"/>
      <c r="M147" s="185"/>
      <c r="N147" s="186"/>
      <c r="O147" s="65"/>
      <c r="P147" s="65"/>
      <c r="Q147" s="65"/>
      <c r="R147" s="65"/>
      <c r="S147" s="65"/>
      <c r="T147" s="66"/>
      <c r="U147" s="35"/>
      <c r="V147" s="35"/>
      <c r="W147" s="35"/>
      <c r="X147" s="35"/>
      <c r="Y147" s="35"/>
      <c r="Z147" s="35"/>
      <c r="AA147" s="35"/>
      <c r="AB147" s="35"/>
      <c r="AC147" s="35"/>
      <c r="AD147" s="35"/>
      <c r="AE147" s="35"/>
      <c r="AT147" s="18" t="s">
        <v>158</v>
      </c>
      <c r="AU147" s="18" t="s">
        <v>154</v>
      </c>
    </row>
    <row r="148" spans="1:65" s="1" customFormat="1" ht="108" hidden="1">
      <c r="A148" s="35"/>
      <c r="B148" s="36"/>
      <c r="C148" s="37"/>
      <c r="D148" s="182" t="s">
        <v>160</v>
      </c>
      <c r="E148" s="37"/>
      <c r="F148" s="189" t="s">
        <v>182</v>
      </c>
      <c r="G148" s="37"/>
      <c r="H148" s="37"/>
      <c r="I148" s="184"/>
      <c r="J148" s="37"/>
      <c r="K148" s="37"/>
      <c r="L148" s="40"/>
      <c r="M148" s="185"/>
      <c r="N148" s="186"/>
      <c r="O148" s="65"/>
      <c r="P148" s="65"/>
      <c r="Q148" s="65"/>
      <c r="R148" s="65"/>
      <c r="S148" s="65"/>
      <c r="T148" s="66"/>
      <c r="U148" s="35"/>
      <c r="V148" s="35"/>
      <c r="W148" s="35"/>
      <c r="X148" s="35"/>
      <c r="Y148" s="35"/>
      <c r="Z148" s="35"/>
      <c r="AA148" s="35"/>
      <c r="AB148" s="35"/>
      <c r="AC148" s="35"/>
      <c r="AD148" s="35"/>
      <c r="AE148" s="35"/>
      <c r="AT148" s="18" t="s">
        <v>160</v>
      </c>
      <c r="AU148" s="18" t="s">
        <v>154</v>
      </c>
    </row>
    <row r="149" spans="1:65" s="13" customFormat="1" ht="12">
      <c r="B149" s="200"/>
      <c r="C149" s="201"/>
      <c r="D149" s="182" t="s">
        <v>162</v>
      </c>
      <c r="E149" s="202" t="s">
        <v>20</v>
      </c>
      <c r="F149" s="203" t="s">
        <v>189</v>
      </c>
      <c r="G149" s="201"/>
      <c r="H149" s="204">
        <v>74.88</v>
      </c>
      <c r="I149" s="205"/>
      <c r="J149" s="201"/>
      <c r="K149" s="201"/>
      <c r="L149" s="206"/>
      <c r="M149" s="207"/>
      <c r="N149" s="208"/>
      <c r="O149" s="208"/>
      <c r="P149" s="208"/>
      <c r="Q149" s="208"/>
      <c r="R149" s="208"/>
      <c r="S149" s="208"/>
      <c r="T149" s="209"/>
      <c r="AT149" s="210" t="s">
        <v>162</v>
      </c>
      <c r="AU149" s="210" t="s">
        <v>154</v>
      </c>
      <c r="AV149" s="13" t="s">
        <v>154</v>
      </c>
      <c r="AW149" s="13" t="s">
        <v>33</v>
      </c>
      <c r="AX149" s="13" t="s">
        <v>8</v>
      </c>
      <c r="AY149" s="210" t="s">
        <v>146</v>
      </c>
    </row>
    <row r="150" spans="1:65" s="1" customFormat="1" ht="24.25" customHeight="1">
      <c r="A150" s="35"/>
      <c r="B150" s="36"/>
      <c r="C150" s="170" t="s">
        <v>190</v>
      </c>
      <c r="D150" s="170" t="s">
        <v>148</v>
      </c>
      <c r="E150" s="171" t="s">
        <v>191</v>
      </c>
      <c r="F150" s="172" t="s">
        <v>192</v>
      </c>
      <c r="G150" s="173" t="s">
        <v>151</v>
      </c>
      <c r="H150" s="174">
        <v>6.24</v>
      </c>
      <c r="I150" s="175"/>
      <c r="J150" s="174">
        <f>ROUND(I150*H150,0)</f>
        <v>0</v>
      </c>
      <c r="K150" s="172" t="s">
        <v>152</v>
      </c>
      <c r="L150" s="40"/>
      <c r="M150" s="176" t="s">
        <v>20</v>
      </c>
      <c r="N150" s="177" t="s">
        <v>44</v>
      </c>
      <c r="O150" s="65"/>
      <c r="P150" s="178">
        <f>O150*H150</f>
        <v>0</v>
      </c>
      <c r="Q150" s="178">
        <v>0</v>
      </c>
      <c r="R150" s="178">
        <f>Q150*H150</f>
        <v>0</v>
      </c>
      <c r="S150" s="178">
        <v>0</v>
      </c>
      <c r="T150" s="179">
        <f>S150*H150</f>
        <v>0</v>
      </c>
      <c r="U150" s="35"/>
      <c r="V150" s="35"/>
      <c r="W150" s="35"/>
      <c r="X150" s="35"/>
      <c r="Y150" s="35"/>
      <c r="Z150" s="35"/>
      <c r="AA150" s="35"/>
      <c r="AB150" s="35"/>
      <c r="AC150" s="35"/>
      <c r="AD150" s="35"/>
      <c r="AE150" s="35"/>
      <c r="AR150" s="180" t="s">
        <v>153</v>
      </c>
      <c r="AT150" s="180" t="s">
        <v>148</v>
      </c>
      <c r="AU150" s="180" t="s">
        <v>154</v>
      </c>
      <c r="AY150" s="18" t="s">
        <v>146</v>
      </c>
      <c r="BE150" s="181">
        <f>IF(N150="základní",J150,0)</f>
        <v>0</v>
      </c>
      <c r="BF150" s="181">
        <f>IF(N150="snížená",J150,0)</f>
        <v>0</v>
      </c>
      <c r="BG150" s="181">
        <f>IF(N150="zákl. přenesená",J150,0)</f>
        <v>0</v>
      </c>
      <c r="BH150" s="181">
        <f>IF(N150="sníž. přenesená",J150,0)</f>
        <v>0</v>
      </c>
      <c r="BI150" s="181">
        <f>IF(N150="nulová",J150,0)</f>
        <v>0</v>
      </c>
      <c r="BJ150" s="18" t="s">
        <v>154</v>
      </c>
      <c r="BK150" s="181">
        <f>ROUND(I150*H150,0)</f>
        <v>0</v>
      </c>
      <c r="BL150" s="18" t="s">
        <v>153</v>
      </c>
      <c r="BM150" s="180" t="s">
        <v>193</v>
      </c>
    </row>
    <row r="151" spans="1:65" s="1" customFormat="1" ht="36" hidden="1">
      <c r="A151" s="35"/>
      <c r="B151" s="36"/>
      <c r="C151" s="37"/>
      <c r="D151" s="182" t="s">
        <v>156</v>
      </c>
      <c r="E151" s="37"/>
      <c r="F151" s="183" t="s">
        <v>194</v>
      </c>
      <c r="G151" s="37"/>
      <c r="H151" s="37"/>
      <c r="I151" s="184"/>
      <c r="J151" s="37"/>
      <c r="K151" s="37"/>
      <c r="L151" s="40"/>
      <c r="M151" s="185"/>
      <c r="N151" s="186"/>
      <c r="O151" s="65"/>
      <c r="P151" s="65"/>
      <c r="Q151" s="65"/>
      <c r="R151" s="65"/>
      <c r="S151" s="65"/>
      <c r="T151" s="66"/>
      <c r="U151" s="35"/>
      <c r="V151" s="35"/>
      <c r="W151" s="35"/>
      <c r="X151" s="35"/>
      <c r="Y151" s="35"/>
      <c r="Z151" s="35"/>
      <c r="AA151" s="35"/>
      <c r="AB151" s="35"/>
      <c r="AC151" s="35"/>
      <c r="AD151" s="35"/>
      <c r="AE151" s="35"/>
      <c r="AT151" s="18" t="s">
        <v>156</v>
      </c>
      <c r="AU151" s="18" t="s">
        <v>154</v>
      </c>
    </row>
    <row r="152" spans="1:65" s="1" customFormat="1" hidden="1">
      <c r="A152" s="35"/>
      <c r="B152" s="36"/>
      <c r="C152" s="37"/>
      <c r="D152" s="187" t="s">
        <v>158</v>
      </c>
      <c r="E152" s="37"/>
      <c r="F152" s="188" t="s">
        <v>195</v>
      </c>
      <c r="G152" s="37"/>
      <c r="H152" s="37"/>
      <c r="I152" s="184"/>
      <c r="J152" s="37"/>
      <c r="K152" s="37"/>
      <c r="L152" s="40"/>
      <c r="M152" s="185"/>
      <c r="N152" s="186"/>
      <c r="O152" s="65"/>
      <c r="P152" s="65"/>
      <c r="Q152" s="65"/>
      <c r="R152" s="65"/>
      <c r="S152" s="65"/>
      <c r="T152" s="66"/>
      <c r="U152" s="35"/>
      <c r="V152" s="35"/>
      <c r="W152" s="35"/>
      <c r="X152" s="35"/>
      <c r="Y152" s="35"/>
      <c r="Z152" s="35"/>
      <c r="AA152" s="35"/>
      <c r="AB152" s="35"/>
      <c r="AC152" s="35"/>
      <c r="AD152" s="35"/>
      <c r="AE152" s="35"/>
      <c r="AT152" s="18" t="s">
        <v>158</v>
      </c>
      <c r="AU152" s="18" t="s">
        <v>154</v>
      </c>
    </row>
    <row r="153" spans="1:65" s="1" customFormat="1" ht="192" hidden="1">
      <c r="A153" s="35"/>
      <c r="B153" s="36"/>
      <c r="C153" s="37"/>
      <c r="D153" s="182" t="s">
        <v>160</v>
      </c>
      <c r="E153" s="37"/>
      <c r="F153" s="189" t="s">
        <v>196</v>
      </c>
      <c r="G153" s="37"/>
      <c r="H153" s="37"/>
      <c r="I153" s="184"/>
      <c r="J153" s="37"/>
      <c r="K153" s="37"/>
      <c r="L153" s="40"/>
      <c r="M153" s="185"/>
      <c r="N153" s="186"/>
      <c r="O153" s="65"/>
      <c r="P153" s="65"/>
      <c r="Q153" s="65"/>
      <c r="R153" s="65"/>
      <c r="S153" s="65"/>
      <c r="T153" s="66"/>
      <c r="U153" s="35"/>
      <c r="V153" s="35"/>
      <c r="W153" s="35"/>
      <c r="X153" s="35"/>
      <c r="Y153" s="35"/>
      <c r="Z153" s="35"/>
      <c r="AA153" s="35"/>
      <c r="AB153" s="35"/>
      <c r="AC153" s="35"/>
      <c r="AD153" s="35"/>
      <c r="AE153" s="35"/>
      <c r="AT153" s="18" t="s">
        <v>160</v>
      </c>
      <c r="AU153" s="18" t="s">
        <v>154</v>
      </c>
    </row>
    <row r="154" spans="1:65" s="1" customFormat="1" ht="24.25" customHeight="1">
      <c r="A154" s="35"/>
      <c r="B154" s="36"/>
      <c r="C154" s="170" t="s">
        <v>197</v>
      </c>
      <c r="D154" s="170" t="s">
        <v>148</v>
      </c>
      <c r="E154" s="171" t="s">
        <v>198</v>
      </c>
      <c r="F154" s="172" t="s">
        <v>199</v>
      </c>
      <c r="G154" s="173" t="s">
        <v>200</v>
      </c>
      <c r="H154" s="174">
        <v>11.23</v>
      </c>
      <c r="I154" s="175"/>
      <c r="J154" s="174">
        <f>ROUND(I154*H154,0)</f>
        <v>0</v>
      </c>
      <c r="K154" s="172" t="s">
        <v>152</v>
      </c>
      <c r="L154" s="40"/>
      <c r="M154" s="176" t="s">
        <v>20</v>
      </c>
      <c r="N154" s="177" t="s">
        <v>44</v>
      </c>
      <c r="O154" s="65"/>
      <c r="P154" s="178">
        <f>O154*H154</f>
        <v>0</v>
      </c>
      <c r="Q154" s="178">
        <v>0</v>
      </c>
      <c r="R154" s="178">
        <f>Q154*H154</f>
        <v>0</v>
      </c>
      <c r="S154" s="178">
        <v>0</v>
      </c>
      <c r="T154" s="179">
        <f>S154*H154</f>
        <v>0</v>
      </c>
      <c r="U154" s="35"/>
      <c r="V154" s="35"/>
      <c r="W154" s="35"/>
      <c r="X154" s="35"/>
      <c r="Y154" s="35"/>
      <c r="Z154" s="35"/>
      <c r="AA154" s="35"/>
      <c r="AB154" s="35"/>
      <c r="AC154" s="35"/>
      <c r="AD154" s="35"/>
      <c r="AE154" s="35"/>
      <c r="AR154" s="180" t="s">
        <v>153</v>
      </c>
      <c r="AT154" s="180" t="s">
        <v>148</v>
      </c>
      <c r="AU154" s="180" t="s">
        <v>154</v>
      </c>
      <c r="AY154" s="18" t="s">
        <v>146</v>
      </c>
      <c r="BE154" s="181">
        <f>IF(N154="základní",J154,0)</f>
        <v>0</v>
      </c>
      <c r="BF154" s="181">
        <f>IF(N154="snížená",J154,0)</f>
        <v>0</v>
      </c>
      <c r="BG154" s="181">
        <f>IF(N154="zákl. přenesená",J154,0)</f>
        <v>0</v>
      </c>
      <c r="BH154" s="181">
        <f>IF(N154="sníž. přenesená",J154,0)</f>
        <v>0</v>
      </c>
      <c r="BI154" s="181">
        <f>IF(N154="nulová",J154,0)</f>
        <v>0</v>
      </c>
      <c r="BJ154" s="18" t="s">
        <v>154</v>
      </c>
      <c r="BK154" s="181">
        <f>ROUND(I154*H154,0)</f>
        <v>0</v>
      </c>
      <c r="BL154" s="18" t="s">
        <v>153</v>
      </c>
      <c r="BM154" s="180" t="s">
        <v>201</v>
      </c>
    </row>
    <row r="155" spans="1:65" s="1" customFormat="1" ht="36" hidden="1">
      <c r="A155" s="35"/>
      <c r="B155" s="36"/>
      <c r="C155" s="37"/>
      <c r="D155" s="182" t="s">
        <v>156</v>
      </c>
      <c r="E155" s="37"/>
      <c r="F155" s="183" t="s">
        <v>202</v>
      </c>
      <c r="G155" s="37"/>
      <c r="H155" s="37"/>
      <c r="I155" s="184"/>
      <c r="J155" s="37"/>
      <c r="K155" s="37"/>
      <c r="L155" s="40"/>
      <c r="M155" s="185"/>
      <c r="N155" s="186"/>
      <c r="O155" s="65"/>
      <c r="P155" s="65"/>
      <c r="Q155" s="65"/>
      <c r="R155" s="65"/>
      <c r="S155" s="65"/>
      <c r="T155" s="66"/>
      <c r="U155" s="35"/>
      <c r="V155" s="35"/>
      <c r="W155" s="35"/>
      <c r="X155" s="35"/>
      <c r="Y155" s="35"/>
      <c r="Z155" s="35"/>
      <c r="AA155" s="35"/>
      <c r="AB155" s="35"/>
      <c r="AC155" s="35"/>
      <c r="AD155" s="35"/>
      <c r="AE155" s="35"/>
      <c r="AT155" s="18" t="s">
        <v>156</v>
      </c>
      <c r="AU155" s="18" t="s">
        <v>154</v>
      </c>
    </row>
    <row r="156" spans="1:65" s="1" customFormat="1" hidden="1">
      <c r="A156" s="35"/>
      <c r="B156" s="36"/>
      <c r="C156" s="37"/>
      <c r="D156" s="187" t="s">
        <v>158</v>
      </c>
      <c r="E156" s="37"/>
      <c r="F156" s="188" t="s">
        <v>203</v>
      </c>
      <c r="G156" s="37"/>
      <c r="H156" s="37"/>
      <c r="I156" s="184"/>
      <c r="J156" s="37"/>
      <c r="K156" s="37"/>
      <c r="L156" s="40"/>
      <c r="M156" s="185"/>
      <c r="N156" s="186"/>
      <c r="O156" s="65"/>
      <c r="P156" s="65"/>
      <c r="Q156" s="65"/>
      <c r="R156" s="65"/>
      <c r="S156" s="65"/>
      <c r="T156" s="66"/>
      <c r="U156" s="35"/>
      <c r="V156" s="35"/>
      <c r="W156" s="35"/>
      <c r="X156" s="35"/>
      <c r="Y156" s="35"/>
      <c r="Z156" s="35"/>
      <c r="AA156" s="35"/>
      <c r="AB156" s="35"/>
      <c r="AC156" s="35"/>
      <c r="AD156" s="35"/>
      <c r="AE156" s="35"/>
      <c r="AT156" s="18" t="s">
        <v>158</v>
      </c>
      <c r="AU156" s="18" t="s">
        <v>154</v>
      </c>
    </row>
    <row r="157" spans="1:65" s="1" customFormat="1" ht="72" hidden="1">
      <c r="A157" s="35"/>
      <c r="B157" s="36"/>
      <c r="C157" s="37"/>
      <c r="D157" s="182" t="s">
        <v>160</v>
      </c>
      <c r="E157" s="37"/>
      <c r="F157" s="189" t="s">
        <v>204</v>
      </c>
      <c r="G157" s="37"/>
      <c r="H157" s="37"/>
      <c r="I157" s="184"/>
      <c r="J157" s="37"/>
      <c r="K157" s="37"/>
      <c r="L157" s="40"/>
      <c r="M157" s="185"/>
      <c r="N157" s="186"/>
      <c r="O157" s="65"/>
      <c r="P157" s="65"/>
      <c r="Q157" s="65"/>
      <c r="R157" s="65"/>
      <c r="S157" s="65"/>
      <c r="T157" s="66"/>
      <c r="U157" s="35"/>
      <c r="V157" s="35"/>
      <c r="W157" s="35"/>
      <c r="X157" s="35"/>
      <c r="Y157" s="35"/>
      <c r="Z157" s="35"/>
      <c r="AA157" s="35"/>
      <c r="AB157" s="35"/>
      <c r="AC157" s="35"/>
      <c r="AD157" s="35"/>
      <c r="AE157" s="35"/>
      <c r="AT157" s="18" t="s">
        <v>160</v>
      </c>
      <c r="AU157" s="18" t="s">
        <v>154</v>
      </c>
    </row>
    <row r="158" spans="1:65" s="13" customFormat="1" ht="12">
      <c r="B158" s="200"/>
      <c r="C158" s="201"/>
      <c r="D158" s="182" t="s">
        <v>162</v>
      </c>
      <c r="E158" s="202" t="s">
        <v>20</v>
      </c>
      <c r="F158" s="203" t="s">
        <v>205</v>
      </c>
      <c r="G158" s="201"/>
      <c r="H158" s="204">
        <v>11.23</v>
      </c>
      <c r="I158" s="205"/>
      <c r="J158" s="201"/>
      <c r="K158" s="201"/>
      <c r="L158" s="206"/>
      <c r="M158" s="207"/>
      <c r="N158" s="208"/>
      <c r="O158" s="208"/>
      <c r="P158" s="208"/>
      <c r="Q158" s="208"/>
      <c r="R158" s="208"/>
      <c r="S158" s="208"/>
      <c r="T158" s="209"/>
      <c r="AT158" s="210" t="s">
        <v>162</v>
      </c>
      <c r="AU158" s="210" t="s">
        <v>154</v>
      </c>
      <c r="AV158" s="13" t="s">
        <v>154</v>
      </c>
      <c r="AW158" s="13" t="s">
        <v>33</v>
      </c>
      <c r="AX158" s="13" t="s">
        <v>8</v>
      </c>
      <c r="AY158" s="210" t="s">
        <v>146</v>
      </c>
    </row>
    <row r="159" spans="1:65" s="1" customFormat="1" ht="16.5" customHeight="1">
      <c r="A159" s="35"/>
      <c r="B159" s="36"/>
      <c r="C159" s="170" t="s">
        <v>206</v>
      </c>
      <c r="D159" s="170" t="s">
        <v>148</v>
      </c>
      <c r="E159" s="171" t="s">
        <v>207</v>
      </c>
      <c r="F159" s="172" t="s">
        <v>208</v>
      </c>
      <c r="G159" s="173" t="s">
        <v>151</v>
      </c>
      <c r="H159" s="174">
        <v>6.24</v>
      </c>
      <c r="I159" s="175"/>
      <c r="J159" s="174">
        <f>ROUND(I159*H159,0)</f>
        <v>0</v>
      </c>
      <c r="K159" s="172" t="s">
        <v>152</v>
      </c>
      <c r="L159" s="40"/>
      <c r="M159" s="176" t="s">
        <v>20</v>
      </c>
      <c r="N159" s="177" t="s">
        <v>44</v>
      </c>
      <c r="O159" s="65"/>
      <c r="P159" s="178">
        <f>O159*H159</f>
        <v>0</v>
      </c>
      <c r="Q159" s="178">
        <v>0</v>
      </c>
      <c r="R159" s="178">
        <f>Q159*H159</f>
        <v>0</v>
      </c>
      <c r="S159" s="178">
        <v>0</v>
      </c>
      <c r="T159" s="179">
        <f>S159*H159</f>
        <v>0</v>
      </c>
      <c r="U159" s="35"/>
      <c r="V159" s="35"/>
      <c r="W159" s="35"/>
      <c r="X159" s="35"/>
      <c r="Y159" s="35"/>
      <c r="Z159" s="35"/>
      <c r="AA159" s="35"/>
      <c r="AB159" s="35"/>
      <c r="AC159" s="35"/>
      <c r="AD159" s="35"/>
      <c r="AE159" s="35"/>
      <c r="AR159" s="180" t="s">
        <v>153</v>
      </c>
      <c r="AT159" s="180" t="s">
        <v>148</v>
      </c>
      <c r="AU159" s="180" t="s">
        <v>154</v>
      </c>
      <c r="AY159" s="18" t="s">
        <v>146</v>
      </c>
      <c r="BE159" s="181">
        <f>IF(N159="základní",J159,0)</f>
        <v>0</v>
      </c>
      <c r="BF159" s="181">
        <f>IF(N159="snížená",J159,0)</f>
        <v>0</v>
      </c>
      <c r="BG159" s="181">
        <f>IF(N159="zákl. přenesená",J159,0)</f>
        <v>0</v>
      </c>
      <c r="BH159" s="181">
        <f>IF(N159="sníž. přenesená",J159,0)</f>
        <v>0</v>
      </c>
      <c r="BI159" s="181">
        <f>IF(N159="nulová",J159,0)</f>
        <v>0</v>
      </c>
      <c r="BJ159" s="18" t="s">
        <v>154</v>
      </c>
      <c r="BK159" s="181">
        <f>ROUND(I159*H159,0)</f>
        <v>0</v>
      </c>
      <c r="BL159" s="18" t="s">
        <v>153</v>
      </c>
      <c r="BM159" s="180" t="s">
        <v>209</v>
      </c>
    </row>
    <row r="160" spans="1:65" s="1" customFormat="1" ht="36" hidden="1">
      <c r="A160" s="35"/>
      <c r="B160" s="36"/>
      <c r="C160" s="37"/>
      <c r="D160" s="182" t="s">
        <v>156</v>
      </c>
      <c r="E160" s="37"/>
      <c r="F160" s="183" t="s">
        <v>210</v>
      </c>
      <c r="G160" s="37"/>
      <c r="H160" s="37"/>
      <c r="I160" s="184"/>
      <c r="J160" s="37"/>
      <c r="K160" s="37"/>
      <c r="L160" s="40"/>
      <c r="M160" s="185"/>
      <c r="N160" s="186"/>
      <c r="O160" s="65"/>
      <c r="P160" s="65"/>
      <c r="Q160" s="65"/>
      <c r="R160" s="65"/>
      <c r="S160" s="65"/>
      <c r="T160" s="66"/>
      <c r="U160" s="35"/>
      <c r="V160" s="35"/>
      <c r="W160" s="35"/>
      <c r="X160" s="35"/>
      <c r="Y160" s="35"/>
      <c r="Z160" s="35"/>
      <c r="AA160" s="35"/>
      <c r="AB160" s="35"/>
      <c r="AC160" s="35"/>
      <c r="AD160" s="35"/>
      <c r="AE160" s="35"/>
      <c r="AT160" s="18" t="s">
        <v>156</v>
      </c>
      <c r="AU160" s="18" t="s">
        <v>154</v>
      </c>
    </row>
    <row r="161" spans="1:65" s="1" customFormat="1" hidden="1">
      <c r="A161" s="35"/>
      <c r="B161" s="36"/>
      <c r="C161" s="37"/>
      <c r="D161" s="187" t="s">
        <v>158</v>
      </c>
      <c r="E161" s="37"/>
      <c r="F161" s="188" t="s">
        <v>211</v>
      </c>
      <c r="G161" s="37"/>
      <c r="H161" s="37"/>
      <c r="I161" s="184"/>
      <c r="J161" s="37"/>
      <c r="K161" s="37"/>
      <c r="L161" s="40"/>
      <c r="M161" s="185"/>
      <c r="N161" s="186"/>
      <c r="O161" s="65"/>
      <c r="P161" s="65"/>
      <c r="Q161" s="65"/>
      <c r="R161" s="65"/>
      <c r="S161" s="65"/>
      <c r="T161" s="66"/>
      <c r="U161" s="35"/>
      <c r="V161" s="35"/>
      <c r="W161" s="35"/>
      <c r="X161" s="35"/>
      <c r="Y161" s="35"/>
      <c r="Z161" s="35"/>
      <c r="AA161" s="35"/>
      <c r="AB161" s="35"/>
      <c r="AC161" s="35"/>
      <c r="AD161" s="35"/>
      <c r="AE161" s="35"/>
      <c r="AT161" s="18" t="s">
        <v>158</v>
      </c>
      <c r="AU161" s="18" t="s">
        <v>154</v>
      </c>
    </row>
    <row r="162" spans="1:65" s="1" customFormat="1" ht="216" hidden="1">
      <c r="A162" s="35"/>
      <c r="B162" s="36"/>
      <c r="C162" s="37"/>
      <c r="D162" s="182" t="s">
        <v>160</v>
      </c>
      <c r="E162" s="37"/>
      <c r="F162" s="189" t="s">
        <v>212</v>
      </c>
      <c r="G162" s="37"/>
      <c r="H162" s="37"/>
      <c r="I162" s="184"/>
      <c r="J162" s="37"/>
      <c r="K162" s="37"/>
      <c r="L162" s="40"/>
      <c r="M162" s="185"/>
      <c r="N162" s="186"/>
      <c r="O162" s="65"/>
      <c r="P162" s="65"/>
      <c r="Q162" s="65"/>
      <c r="R162" s="65"/>
      <c r="S162" s="65"/>
      <c r="T162" s="66"/>
      <c r="U162" s="35"/>
      <c r="V162" s="35"/>
      <c r="W162" s="35"/>
      <c r="X162" s="35"/>
      <c r="Y162" s="35"/>
      <c r="Z162" s="35"/>
      <c r="AA162" s="35"/>
      <c r="AB162" s="35"/>
      <c r="AC162" s="35"/>
      <c r="AD162" s="35"/>
      <c r="AE162" s="35"/>
      <c r="AT162" s="18" t="s">
        <v>160</v>
      </c>
      <c r="AU162" s="18" t="s">
        <v>154</v>
      </c>
    </row>
    <row r="163" spans="1:65" s="1" customFormat="1" ht="24.25" customHeight="1">
      <c r="A163" s="35"/>
      <c r="B163" s="36"/>
      <c r="C163" s="170" t="s">
        <v>213</v>
      </c>
      <c r="D163" s="170" t="s">
        <v>148</v>
      </c>
      <c r="E163" s="171" t="s">
        <v>214</v>
      </c>
      <c r="F163" s="172" t="s">
        <v>215</v>
      </c>
      <c r="G163" s="173" t="s">
        <v>151</v>
      </c>
      <c r="H163" s="174">
        <v>5.2</v>
      </c>
      <c r="I163" s="175"/>
      <c r="J163" s="174">
        <f>ROUND(I163*H163,0)</f>
        <v>0</v>
      </c>
      <c r="K163" s="172" t="s">
        <v>152</v>
      </c>
      <c r="L163" s="40"/>
      <c r="M163" s="176" t="s">
        <v>20</v>
      </c>
      <c r="N163" s="177" t="s">
        <v>44</v>
      </c>
      <c r="O163" s="65"/>
      <c r="P163" s="178">
        <f>O163*H163</f>
        <v>0</v>
      </c>
      <c r="Q163" s="178">
        <v>0</v>
      </c>
      <c r="R163" s="178">
        <f>Q163*H163</f>
        <v>0</v>
      </c>
      <c r="S163" s="178">
        <v>0</v>
      </c>
      <c r="T163" s="179">
        <f>S163*H163</f>
        <v>0</v>
      </c>
      <c r="U163" s="35"/>
      <c r="V163" s="35"/>
      <c r="W163" s="35"/>
      <c r="X163" s="35"/>
      <c r="Y163" s="35"/>
      <c r="Z163" s="35"/>
      <c r="AA163" s="35"/>
      <c r="AB163" s="35"/>
      <c r="AC163" s="35"/>
      <c r="AD163" s="35"/>
      <c r="AE163" s="35"/>
      <c r="AR163" s="180" t="s">
        <v>153</v>
      </c>
      <c r="AT163" s="180" t="s">
        <v>148</v>
      </c>
      <c r="AU163" s="180" t="s">
        <v>154</v>
      </c>
      <c r="AY163" s="18" t="s">
        <v>146</v>
      </c>
      <c r="BE163" s="181">
        <f>IF(N163="základní",J163,0)</f>
        <v>0</v>
      </c>
      <c r="BF163" s="181">
        <f>IF(N163="snížená",J163,0)</f>
        <v>0</v>
      </c>
      <c r="BG163" s="181">
        <f>IF(N163="zákl. přenesená",J163,0)</f>
        <v>0</v>
      </c>
      <c r="BH163" s="181">
        <f>IF(N163="sníž. přenesená",J163,0)</f>
        <v>0</v>
      </c>
      <c r="BI163" s="181">
        <f>IF(N163="nulová",J163,0)</f>
        <v>0</v>
      </c>
      <c r="BJ163" s="18" t="s">
        <v>154</v>
      </c>
      <c r="BK163" s="181">
        <f>ROUND(I163*H163,0)</f>
        <v>0</v>
      </c>
      <c r="BL163" s="18" t="s">
        <v>153</v>
      </c>
      <c r="BM163" s="180" t="s">
        <v>216</v>
      </c>
    </row>
    <row r="164" spans="1:65" s="1" customFormat="1" ht="60" hidden="1">
      <c r="A164" s="35"/>
      <c r="B164" s="36"/>
      <c r="C164" s="37"/>
      <c r="D164" s="182" t="s">
        <v>156</v>
      </c>
      <c r="E164" s="37"/>
      <c r="F164" s="183" t="s">
        <v>217</v>
      </c>
      <c r="G164" s="37"/>
      <c r="H164" s="37"/>
      <c r="I164" s="184"/>
      <c r="J164" s="37"/>
      <c r="K164" s="37"/>
      <c r="L164" s="40"/>
      <c r="M164" s="185"/>
      <c r="N164" s="186"/>
      <c r="O164" s="65"/>
      <c r="P164" s="65"/>
      <c r="Q164" s="65"/>
      <c r="R164" s="65"/>
      <c r="S164" s="65"/>
      <c r="T164" s="66"/>
      <c r="U164" s="35"/>
      <c r="V164" s="35"/>
      <c r="W164" s="35"/>
      <c r="X164" s="35"/>
      <c r="Y164" s="35"/>
      <c r="Z164" s="35"/>
      <c r="AA164" s="35"/>
      <c r="AB164" s="35"/>
      <c r="AC164" s="35"/>
      <c r="AD164" s="35"/>
      <c r="AE164" s="35"/>
      <c r="AT164" s="18" t="s">
        <v>156</v>
      </c>
      <c r="AU164" s="18" t="s">
        <v>154</v>
      </c>
    </row>
    <row r="165" spans="1:65" s="1" customFormat="1" hidden="1">
      <c r="A165" s="35"/>
      <c r="B165" s="36"/>
      <c r="C165" s="37"/>
      <c r="D165" s="187" t="s">
        <v>158</v>
      </c>
      <c r="E165" s="37"/>
      <c r="F165" s="188" t="s">
        <v>218</v>
      </c>
      <c r="G165" s="37"/>
      <c r="H165" s="37"/>
      <c r="I165" s="184"/>
      <c r="J165" s="37"/>
      <c r="K165" s="37"/>
      <c r="L165" s="40"/>
      <c r="M165" s="185"/>
      <c r="N165" s="186"/>
      <c r="O165" s="65"/>
      <c r="P165" s="65"/>
      <c r="Q165" s="65"/>
      <c r="R165" s="65"/>
      <c r="S165" s="65"/>
      <c r="T165" s="66"/>
      <c r="U165" s="35"/>
      <c r="V165" s="35"/>
      <c r="W165" s="35"/>
      <c r="X165" s="35"/>
      <c r="Y165" s="35"/>
      <c r="Z165" s="35"/>
      <c r="AA165" s="35"/>
      <c r="AB165" s="35"/>
      <c r="AC165" s="35"/>
      <c r="AD165" s="35"/>
      <c r="AE165" s="35"/>
      <c r="AT165" s="18" t="s">
        <v>158</v>
      </c>
      <c r="AU165" s="18" t="s">
        <v>154</v>
      </c>
    </row>
    <row r="166" spans="1:65" s="1" customFormat="1" ht="132" hidden="1">
      <c r="A166" s="35"/>
      <c r="B166" s="36"/>
      <c r="C166" s="37"/>
      <c r="D166" s="182" t="s">
        <v>160</v>
      </c>
      <c r="E166" s="37"/>
      <c r="F166" s="189" t="s">
        <v>219</v>
      </c>
      <c r="G166" s="37"/>
      <c r="H166" s="37"/>
      <c r="I166" s="184"/>
      <c r="J166" s="37"/>
      <c r="K166" s="37"/>
      <c r="L166" s="40"/>
      <c r="M166" s="185"/>
      <c r="N166" s="186"/>
      <c r="O166" s="65"/>
      <c r="P166" s="65"/>
      <c r="Q166" s="65"/>
      <c r="R166" s="65"/>
      <c r="S166" s="65"/>
      <c r="T166" s="66"/>
      <c r="U166" s="35"/>
      <c r="V166" s="35"/>
      <c r="W166" s="35"/>
      <c r="X166" s="35"/>
      <c r="Y166" s="35"/>
      <c r="Z166" s="35"/>
      <c r="AA166" s="35"/>
      <c r="AB166" s="35"/>
      <c r="AC166" s="35"/>
      <c r="AD166" s="35"/>
      <c r="AE166" s="35"/>
      <c r="AT166" s="18" t="s">
        <v>160</v>
      </c>
      <c r="AU166" s="18" t="s">
        <v>154</v>
      </c>
    </row>
    <row r="167" spans="1:65" s="12" customFormat="1" ht="12">
      <c r="B167" s="190"/>
      <c r="C167" s="191"/>
      <c r="D167" s="182" t="s">
        <v>162</v>
      </c>
      <c r="E167" s="192" t="s">
        <v>20</v>
      </c>
      <c r="F167" s="193" t="s">
        <v>163</v>
      </c>
      <c r="G167" s="191"/>
      <c r="H167" s="192" t="s">
        <v>20</v>
      </c>
      <c r="I167" s="194"/>
      <c r="J167" s="191"/>
      <c r="K167" s="191"/>
      <c r="L167" s="195"/>
      <c r="M167" s="196"/>
      <c r="N167" s="197"/>
      <c r="O167" s="197"/>
      <c r="P167" s="197"/>
      <c r="Q167" s="197"/>
      <c r="R167" s="197"/>
      <c r="S167" s="197"/>
      <c r="T167" s="198"/>
      <c r="AT167" s="199" t="s">
        <v>162</v>
      </c>
      <c r="AU167" s="199" t="s">
        <v>154</v>
      </c>
      <c r="AV167" s="12" t="s">
        <v>8</v>
      </c>
      <c r="AW167" s="12" t="s">
        <v>33</v>
      </c>
      <c r="AX167" s="12" t="s">
        <v>72</v>
      </c>
      <c r="AY167" s="199" t="s">
        <v>146</v>
      </c>
    </row>
    <row r="168" spans="1:65" s="13" customFormat="1" ht="12">
      <c r="B168" s="200"/>
      <c r="C168" s="201"/>
      <c r="D168" s="182" t="s">
        <v>162</v>
      </c>
      <c r="E168" s="202" t="s">
        <v>20</v>
      </c>
      <c r="F168" s="203" t="s">
        <v>220</v>
      </c>
      <c r="G168" s="201"/>
      <c r="H168" s="204">
        <v>5.2</v>
      </c>
      <c r="I168" s="205"/>
      <c r="J168" s="201"/>
      <c r="K168" s="201"/>
      <c r="L168" s="206"/>
      <c r="M168" s="207"/>
      <c r="N168" s="208"/>
      <c r="O168" s="208"/>
      <c r="P168" s="208"/>
      <c r="Q168" s="208"/>
      <c r="R168" s="208"/>
      <c r="S168" s="208"/>
      <c r="T168" s="209"/>
      <c r="AT168" s="210" t="s">
        <v>162</v>
      </c>
      <c r="AU168" s="210" t="s">
        <v>154</v>
      </c>
      <c r="AV168" s="13" t="s">
        <v>154</v>
      </c>
      <c r="AW168" s="13" t="s">
        <v>33</v>
      </c>
      <c r="AX168" s="13" t="s">
        <v>8</v>
      </c>
      <c r="AY168" s="210" t="s">
        <v>146</v>
      </c>
    </row>
    <row r="169" spans="1:65" s="1" customFormat="1" ht="16.5" customHeight="1">
      <c r="A169" s="35"/>
      <c r="B169" s="36"/>
      <c r="C169" s="211" t="s">
        <v>26</v>
      </c>
      <c r="D169" s="211" t="s">
        <v>221</v>
      </c>
      <c r="E169" s="212" t="s">
        <v>222</v>
      </c>
      <c r="F169" s="213" t="s">
        <v>223</v>
      </c>
      <c r="G169" s="214" t="s">
        <v>200</v>
      </c>
      <c r="H169" s="215">
        <v>10.4</v>
      </c>
      <c r="I169" s="216"/>
      <c r="J169" s="215">
        <f>ROUND(I169*H169,0)</f>
        <v>0</v>
      </c>
      <c r="K169" s="213" t="s">
        <v>152</v>
      </c>
      <c r="L169" s="217"/>
      <c r="M169" s="218" t="s">
        <v>20</v>
      </c>
      <c r="N169" s="219" t="s">
        <v>44</v>
      </c>
      <c r="O169" s="65"/>
      <c r="P169" s="178">
        <f>O169*H169</f>
        <v>0</v>
      </c>
      <c r="Q169" s="178">
        <v>1</v>
      </c>
      <c r="R169" s="178">
        <f>Q169*H169</f>
        <v>10.4</v>
      </c>
      <c r="S169" s="178">
        <v>0</v>
      </c>
      <c r="T169" s="179">
        <f>S169*H169</f>
        <v>0</v>
      </c>
      <c r="U169" s="35"/>
      <c r="V169" s="35"/>
      <c r="W169" s="35"/>
      <c r="X169" s="35"/>
      <c r="Y169" s="35"/>
      <c r="Z169" s="35"/>
      <c r="AA169" s="35"/>
      <c r="AB169" s="35"/>
      <c r="AC169" s="35"/>
      <c r="AD169" s="35"/>
      <c r="AE169" s="35"/>
      <c r="AR169" s="180" t="s">
        <v>206</v>
      </c>
      <c r="AT169" s="180" t="s">
        <v>221</v>
      </c>
      <c r="AU169" s="180" t="s">
        <v>154</v>
      </c>
      <c r="AY169" s="18" t="s">
        <v>146</v>
      </c>
      <c r="BE169" s="181">
        <f>IF(N169="základní",J169,0)</f>
        <v>0</v>
      </c>
      <c r="BF169" s="181">
        <f>IF(N169="snížená",J169,0)</f>
        <v>0</v>
      </c>
      <c r="BG169" s="181">
        <f>IF(N169="zákl. přenesená",J169,0)</f>
        <v>0</v>
      </c>
      <c r="BH169" s="181">
        <f>IF(N169="sníž. přenesená",J169,0)</f>
        <v>0</v>
      </c>
      <c r="BI169" s="181">
        <f>IF(N169="nulová",J169,0)</f>
        <v>0</v>
      </c>
      <c r="BJ169" s="18" t="s">
        <v>154</v>
      </c>
      <c r="BK169" s="181">
        <f>ROUND(I169*H169,0)</f>
        <v>0</v>
      </c>
      <c r="BL169" s="18" t="s">
        <v>153</v>
      </c>
      <c r="BM169" s="180" t="s">
        <v>224</v>
      </c>
    </row>
    <row r="170" spans="1:65" s="1" customFormat="1" ht="12" hidden="1">
      <c r="A170" s="35"/>
      <c r="B170" s="36"/>
      <c r="C170" s="37"/>
      <c r="D170" s="182" t="s">
        <v>156</v>
      </c>
      <c r="E170" s="37"/>
      <c r="F170" s="183" t="s">
        <v>223</v>
      </c>
      <c r="G170" s="37"/>
      <c r="H170" s="37"/>
      <c r="I170" s="184"/>
      <c r="J170" s="37"/>
      <c r="K170" s="37"/>
      <c r="L170" s="40"/>
      <c r="M170" s="185"/>
      <c r="N170" s="186"/>
      <c r="O170" s="65"/>
      <c r="P170" s="65"/>
      <c r="Q170" s="65"/>
      <c r="R170" s="65"/>
      <c r="S170" s="65"/>
      <c r="T170" s="66"/>
      <c r="U170" s="35"/>
      <c r="V170" s="35"/>
      <c r="W170" s="35"/>
      <c r="X170" s="35"/>
      <c r="Y170" s="35"/>
      <c r="Z170" s="35"/>
      <c r="AA170" s="35"/>
      <c r="AB170" s="35"/>
      <c r="AC170" s="35"/>
      <c r="AD170" s="35"/>
      <c r="AE170" s="35"/>
      <c r="AT170" s="18" t="s">
        <v>156</v>
      </c>
      <c r="AU170" s="18" t="s">
        <v>154</v>
      </c>
    </row>
    <row r="171" spans="1:65" s="1" customFormat="1" hidden="1">
      <c r="A171" s="35"/>
      <c r="B171" s="36"/>
      <c r="C171" s="37"/>
      <c r="D171" s="187" t="s">
        <v>158</v>
      </c>
      <c r="E171" s="37"/>
      <c r="F171" s="188" t="s">
        <v>225</v>
      </c>
      <c r="G171" s="37"/>
      <c r="H171" s="37"/>
      <c r="I171" s="184"/>
      <c r="J171" s="37"/>
      <c r="K171" s="37"/>
      <c r="L171" s="40"/>
      <c r="M171" s="185"/>
      <c r="N171" s="186"/>
      <c r="O171" s="65"/>
      <c r="P171" s="65"/>
      <c r="Q171" s="65"/>
      <c r="R171" s="65"/>
      <c r="S171" s="65"/>
      <c r="T171" s="66"/>
      <c r="U171" s="35"/>
      <c r="V171" s="35"/>
      <c r="W171" s="35"/>
      <c r="X171" s="35"/>
      <c r="Y171" s="35"/>
      <c r="Z171" s="35"/>
      <c r="AA171" s="35"/>
      <c r="AB171" s="35"/>
      <c r="AC171" s="35"/>
      <c r="AD171" s="35"/>
      <c r="AE171" s="35"/>
      <c r="AT171" s="18" t="s">
        <v>158</v>
      </c>
      <c r="AU171" s="18" t="s">
        <v>154</v>
      </c>
    </row>
    <row r="172" spans="1:65" s="13" customFormat="1" ht="12">
      <c r="B172" s="200"/>
      <c r="C172" s="201"/>
      <c r="D172" s="182" t="s">
        <v>162</v>
      </c>
      <c r="E172" s="201"/>
      <c r="F172" s="203" t="s">
        <v>226</v>
      </c>
      <c r="G172" s="201"/>
      <c r="H172" s="204">
        <v>10.4</v>
      </c>
      <c r="I172" s="205"/>
      <c r="J172" s="201"/>
      <c r="K172" s="201"/>
      <c r="L172" s="206"/>
      <c r="M172" s="207"/>
      <c r="N172" s="208"/>
      <c r="O172" s="208"/>
      <c r="P172" s="208"/>
      <c r="Q172" s="208"/>
      <c r="R172" s="208"/>
      <c r="S172" s="208"/>
      <c r="T172" s="209"/>
      <c r="AT172" s="210" t="s">
        <v>162</v>
      </c>
      <c r="AU172" s="210" t="s">
        <v>154</v>
      </c>
      <c r="AV172" s="13" t="s">
        <v>154</v>
      </c>
      <c r="AW172" s="13" t="s">
        <v>4</v>
      </c>
      <c r="AX172" s="13" t="s">
        <v>8</v>
      </c>
      <c r="AY172" s="210" t="s">
        <v>146</v>
      </c>
    </row>
    <row r="173" spans="1:65" s="11" customFormat="1" ht="23" customHeight="1">
      <c r="B173" s="154"/>
      <c r="C173" s="155"/>
      <c r="D173" s="156" t="s">
        <v>71</v>
      </c>
      <c r="E173" s="168" t="s">
        <v>170</v>
      </c>
      <c r="F173" s="168" t="s">
        <v>227</v>
      </c>
      <c r="G173" s="155"/>
      <c r="H173" s="155"/>
      <c r="I173" s="158"/>
      <c r="J173" s="169">
        <f>BK173</f>
        <v>0</v>
      </c>
      <c r="K173" s="155"/>
      <c r="L173" s="160"/>
      <c r="M173" s="161"/>
      <c r="N173" s="162"/>
      <c r="O173" s="162"/>
      <c r="P173" s="163">
        <f>SUM(P174:P216)</f>
        <v>0</v>
      </c>
      <c r="Q173" s="162"/>
      <c r="R173" s="163">
        <f>SUM(R174:R216)</f>
        <v>81.796627999999998</v>
      </c>
      <c r="S173" s="162"/>
      <c r="T173" s="164">
        <f>SUM(T174:T216)</f>
        <v>0</v>
      </c>
      <c r="AR173" s="165" t="s">
        <v>8</v>
      </c>
      <c r="AT173" s="166" t="s">
        <v>71</v>
      </c>
      <c r="AU173" s="166" t="s">
        <v>8</v>
      </c>
      <c r="AY173" s="165" t="s">
        <v>146</v>
      </c>
      <c r="BK173" s="167">
        <f>SUM(BK174:BK216)</f>
        <v>0</v>
      </c>
    </row>
    <row r="174" spans="1:65" s="1" customFormat="1" ht="24.25" customHeight="1">
      <c r="A174" s="35"/>
      <c r="B174" s="36"/>
      <c r="C174" s="327" t="s">
        <v>228</v>
      </c>
      <c r="D174" s="327" t="s">
        <v>148</v>
      </c>
      <c r="E174" s="328" t="s">
        <v>229</v>
      </c>
      <c r="F174" s="329" t="s">
        <v>230</v>
      </c>
      <c r="G174" s="330" t="s">
        <v>151</v>
      </c>
      <c r="H174" s="331">
        <v>5.24</v>
      </c>
      <c r="I174" s="175"/>
      <c r="J174" s="174">
        <f>ROUND(I174*H174,0)</f>
        <v>0</v>
      </c>
      <c r="K174" s="172" t="s">
        <v>152</v>
      </c>
      <c r="L174" s="40"/>
      <c r="M174" s="176" t="s">
        <v>20</v>
      </c>
      <c r="N174" s="177" t="s">
        <v>44</v>
      </c>
      <c r="O174" s="65"/>
      <c r="P174" s="178">
        <f>O174*H174</f>
        <v>0</v>
      </c>
      <c r="Q174" s="178">
        <v>1.8774999999999999</v>
      </c>
      <c r="R174" s="178">
        <f>Q174*H174</f>
        <v>9.8381000000000007</v>
      </c>
      <c r="S174" s="178">
        <v>0</v>
      </c>
      <c r="T174" s="179">
        <f>S174*H174</f>
        <v>0</v>
      </c>
      <c r="U174" s="35"/>
      <c r="V174" s="35"/>
      <c r="W174" s="35"/>
      <c r="X174" s="35"/>
      <c r="Y174" s="35"/>
      <c r="Z174" s="35"/>
      <c r="AA174" s="35"/>
      <c r="AB174" s="35"/>
      <c r="AC174" s="35"/>
      <c r="AD174" s="35"/>
      <c r="AE174" s="35"/>
      <c r="AR174" s="180" t="s">
        <v>153</v>
      </c>
      <c r="AT174" s="180" t="s">
        <v>148</v>
      </c>
      <c r="AU174" s="180" t="s">
        <v>154</v>
      </c>
      <c r="AY174" s="18" t="s">
        <v>146</v>
      </c>
      <c r="BE174" s="181">
        <f>IF(N174="základní",J174,0)</f>
        <v>0</v>
      </c>
      <c r="BF174" s="181">
        <f>IF(N174="snížená",J174,0)</f>
        <v>0</v>
      </c>
      <c r="BG174" s="181">
        <f>IF(N174="zákl. přenesená",J174,0)</f>
        <v>0</v>
      </c>
      <c r="BH174" s="181">
        <f>IF(N174="sníž. přenesená",J174,0)</f>
        <v>0</v>
      </c>
      <c r="BI174" s="181">
        <f>IF(N174="nulová",J174,0)</f>
        <v>0</v>
      </c>
      <c r="BJ174" s="18" t="s">
        <v>154</v>
      </c>
      <c r="BK174" s="181">
        <f>ROUND(I174*H174,0)</f>
        <v>0</v>
      </c>
      <c r="BL174" s="18" t="s">
        <v>153</v>
      </c>
      <c r="BM174" s="180" t="s">
        <v>231</v>
      </c>
    </row>
    <row r="175" spans="1:65" s="1" customFormat="1" ht="36" hidden="1">
      <c r="A175" s="35"/>
      <c r="B175" s="36"/>
      <c r="C175" s="37"/>
      <c r="D175" s="182" t="s">
        <v>156</v>
      </c>
      <c r="E175" s="37"/>
      <c r="F175" s="183" t="s">
        <v>232</v>
      </c>
      <c r="G175" s="37"/>
      <c r="H175" s="37"/>
      <c r="I175" s="184"/>
      <c r="J175" s="37"/>
      <c r="K175" s="37"/>
      <c r="L175" s="40"/>
      <c r="M175" s="185"/>
      <c r="N175" s="186"/>
      <c r="O175" s="65"/>
      <c r="P175" s="65"/>
      <c r="Q175" s="65"/>
      <c r="R175" s="65"/>
      <c r="S175" s="65"/>
      <c r="T175" s="66"/>
      <c r="U175" s="35"/>
      <c r="V175" s="35"/>
      <c r="W175" s="35"/>
      <c r="X175" s="35"/>
      <c r="Y175" s="35"/>
      <c r="Z175" s="35"/>
      <c r="AA175" s="35"/>
      <c r="AB175" s="35"/>
      <c r="AC175" s="35"/>
      <c r="AD175" s="35"/>
      <c r="AE175" s="35"/>
      <c r="AT175" s="18" t="s">
        <v>156</v>
      </c>
      <c r="AU175" s="18" t="s">
        <v>154</v>
      </c>
    </row>
    <row r="176" spans="1:65" s="1" customFormat="1" hidden="1">
      <c r="A176" s="35"/>
      <c r="B176" s="36"/>
      <c r="C176" s="37"/>
      <c r="D176" s="187" t="s">
        <v>158</v>
      </c>
      <c r="E176" s="37"/>
      <c r="F176" s="188" t="s">
        <v>233</v>
      </c>
      <c r="G176" s="37"/>
      <c r="H176" s="37"/>
      <c r="I176" s="184"/>
      <c r="J176" s="37"/>
      <c r="K176" s="37"/>
      <c r="L176" s="40"/>
      <c r="M176" s="185"/>
      <c r="N176" s="186"/>
      <c r="O176" s="65"/>
      <c r="P176" s="65"/>
      <c r="Q176" s="65"/>
      <c r="R176" s="65"/>
      <c r="S176" s="65"/>
      <c r="T176" s="66"/>
      <c r="U176" s="35"/>
      <c r="V176" s="35"/>
      <c r="W176" s="35"/>
      <c r="X176" s="35"/>
      <c r="Y176" s="35"/>
      <c r="Z176" s="35"/>
      <c r="AA176" s="35"/>
      <c r="AB176" s="35"/>
      <c r="AC176" s="35"/>
      <c r="AD176" s="35"/>
      <c r="AE176" s="35"/>
      <c r="AT176" s="18" t="s">
        <v>158</v>
      </c>
      <c r="AU176" s="18" t="s">
        <v>154</v>
      </c>
    </row>
    <row r="177" spans="1:65" s="12" customFormat="1" ht="12">
      <c r="B177" s="190"/>
      <c r="C177" s="191"/>
      <c r="D177" s="182" t="s">
        <v>162</v>
      </c>
      <c r="E177" s="192" t="s">
        <v>20</v>
      </c>
      <c r="F177" s="193" t="s">
        <v>234</v>
      </c>
      <c r="G177" s="191"/>
      <c r="H177" s="192" t="s">
        <v>20</v>
      </c>
      <c r="I177" s="194"/>
      <c r="J177" s="191"/>
      <c r="K177" s="191"/>
      <c r="L177" s="195"/>
      <c r="M177" s="196"/>
      <c r="N177" s="197"/>
      <c r="O177" s="197"/>
      <c r="P177" s="197"/>
      <c r="Q177" s="197"/>
      <c r="R177" s="197"/>
      <c r="S177" s="197"/>
      <c r="T177" s="198"/>
      <c r="AT177" s="199" t="s">
        <v>162</v>
      </c>
      <c r="AU177" s="199" t="s">
        <v>154</v>
      </c>
      <c r="AV177" s="12" t="s">
        <v>8</v>
      </c>
      <c r="AW177" s="12" t="s">
        <v>33</v>
      </c>
      <c r="AX177" s="12" t="s">
        <v>72</v>
      </c>
      <c r="AY177" s="199" t="s">
        <v>146</v>
      </c>
    </row>
    <row r="178" spans="1:65" s="12" customFormat="1" ht="24">
      <c r="B178" s="190"/>
      <c r="C178" s="191"/>
      <c r="D178" s="182" t="s">
        <v>162</v>
      </c>
      <c r="E178" s="202" t="s">
        <v>20</v>
      </c>
      <c r="F178" s="203" t="s">
        <v>235</v>
      </c>
      <c r="G178" s="201"/>
      <c r="H178" s="204">
        <v>2.88</v>
      </c>
      <c r="I178" s="194"/>
      <c r="J178" s="191"/>
      <c r="K178" s="191"/>
      <c r="L178" s="195"/>
      <c r="M178" s="196"/>
      <c r="N178" s="197"/>
      <c r="O178" s="197"/>
      <c r="P178" s="197"/>
      <c r="Q178" s="197"/>
      <c r="R178" s="197"/>
      <c r="S178" s="197"/>
      <c r="T178" s="198"/>
      <c r="AT178" s="199"/>
      <c r="AU178" s="199"/>
      <c r="AY178" s="199"/>
    </row>
    <row r="179" spans="1:65" s="12" customFormat="1" ht="12">
      <c r="B179" s="190"/>
      <c r="C179" s="191"/>
      <c r="D179" s="182" t="s">
        <v>162</v>
      </c>
      <c r="E179" s="192" t="s">
        <v>20</v>
      </c>
      <c r="F179" s="340" t="s">
        <v>3071</v>
      </c>
      <c r="G179" s="191"/>
      <c r="H179" s="192"/>
      <c r="I179" s="194"/>
      <c r="J179" s="191"/>
      <c r="K179" s="191"/>
      <c r="L179" s="195"/>
      <c r="M179" s="196"/>
      <c r="N179" s="197"/>
      <c r="O179" s="197"/>
      <c r="P179" s="197"/>
      <c r="Q179" s="197"/>
      <c r="R179" s="197"/>
      <c r="S179" s="197"/>
      <c r="T179" s="198"/>
      <c r="AT179" s="199"/>
      <c r="AU179" s="199"/>
      <c r="AY179" s="199"/>
    </row>
    <row r="180" spans="1:65" s="13" customFormat="1" ht="12">
      <c r="B180" s="200"/>
      <c r="C180" s="201"/>
      <c r="D180" s="182" t="s">
        <v>162</v>
      </c>
      <c r="E180" s="202" t="s">
        <v>20</v>
      </c>
      <c r="F180" s="332" t="s">
        <v>3072</v>
      </c>
      <c r="G180" s="201"/>
      <c r="H180" s="204">
        <v>2.3580000000000001</v>
      </c>
      <c r="I180" s="205"/>
      <c r="J180" s="201"/>
      <c r="K180" s="201"/>
      <c r="L180" s="206"/>
      <c r="M180" s="207"/>
      <c r="N180" s="208"/>
      <c r="O180" s="208"/>
      <c r="P180" s="208"/>
      <c r="Q180" s="208"/>
      <c r="R180" s="208"/>
      <c r="S180" s="208"/>
      <c r="T180" s="209"/>
      <c r="X180" s="332"/>
      <c r="AT180" s="210" t="s">
        <v>162</v>
      </c>
      <c r="AU180" s="210" t="s">
        <v>154</v>
      </c>
      <c r="AV180" s="13" t="s">
        <v>154</v>
      </c>
      <c r="AW180" s="13" t="s">
        <v>33</v>
      </c>
      <c r="AX180" s="13" t="s">
        <v>8</v>
      </c>
      <c r="AY180" s="210" t="s">
        <v>146</v>
      </c>
    </row>
    <row r="181" spans="1:65" s="1" customFormat="1" ht="24.25" customHeight="1">
      <c r="A181" s="35"/>
      <c r="B181" s="36"/>
      <c r="C181" s="170" t="s">
        <v>236</v>
      </c>
      <c r="D181" s="170" t="s">
        <v>148</v>
      </c>
      <c r="E181" s="171" t="s">
        <v>237</v>
      </c>
      <c r="F181" s="172" t="s">
        <v>238</v>
      </c>
      <c r="G181" s="173" t="s">
        <v>151</v>
      </c>
      <c r="H181" s="174">
        <v>11.4</v>
      </c>
      <c r="I181" s="175"/>
      <c r="J181" s="174">
        <f>ROUND(I181*H181,0)</f>
        <v>0</v>
      </c>
      <c r="K181" s="172" t="s">
        <v>152</v>
      </c>
      <c r="L181" s="40"/>
      <c r="M181" s="176" t="s">
        <v>20</v>
      </c>
      <c r="N181" s="177" t="s">
        <v>44</v>
      </c>
      <c r="O181" s="65"/>
      <c r="P181" s="178">
        <f>O181*H181</f>
        <v>0</v>
      </c>
      <c r="Q181" s="178">
        <v>1.7863599999999999</v>
      </c>
      <c r="R181" s="178">
        <f>Q181*H181</f>
        <v>20.364504</v>
      </c>
      <c r="S181" s="178">
        <v>0</v>
      </c>
      <c r="T181" s="179">
        <f>S181*H181</f>
        <v>0</v>
      </c>
      <c r="U181" s="35"/>
      <c r="V181" s="35"/>
      <c r="W181" s="35"/>
      <c r="X181" s="35"/>
      <c r="Y181" s="35"/>
      <c r="Z181" s="35"/>
      <c r="AA181" s="35"/>
      <c r="AB181" s="35"/>
      <c r="AC181" s="35"/>
      <c r="AD181" s="35"/>
      <c r="AE181" s="35"/>
      <c r="AR181" s="180" t="s">
        <v>153</v>
      </c>
      <c r="AT181" s="180" t="s">
        <v>148</v>
      </c>
      <c r="AU181" s="180" t="s">
        <v>154</v>
      </c>
      <c r="AY181" s="18" t="s">
        <v>146</v>
      </c>
      <c r="BE181" s="181">
        <f>IF(N181="základní",J181,0)</f>
        <v>0</v>
      </c>
      <c r="BF181" s="181">
        <f>IF(N181="snížená",J181,0)</f>
        <v>0</v>
      </c>
      <c r="BG181" s="181">
        <f>IF(N181="zákl. přenesená",J181,0)</f>
        <v>0</v>
      </c>
      <c r="BH181" s="181">
        <f>IF(N181="sníž. přenesená",J181,0)</f>
        <v>0</v>
      </c>
      <c r="BI181" s="181">
        <f>IF(N181="nulová",J181,0)</f>
        <v>0</v>
      </c>
      <c r="BJ181" s="18" t="s">
        <v>154</v>
      </c>
      <c r="BK181" s="181">
        <f>ROUND(I181*H181,0)</f>
        <v>0</v>
      </c>
      <c r="BL181" s="18" t="s">
        <v>153</v>
      </c>
      <c r="BM181" s="180" t="s">
        <v>239</v>
      </c>
    </row>
    <row r="182" spans="1:65" s="1" customFormat="1" ht="24" hidden="1">
      <c r="A182" s="35"/>
      <c r="B182" s="36"/>
      <c r="C182" s="37"/>
      <c r="D182" s="182" t="s">
        <v>156</v>
      </c>
      <c r="E182" s="37"/>
      <c r="F182" s="183" t="s">
        <v>240</v>
      </c>
      <c r="G182" s="37"/>
      <c r="H182" s="37"/>
      <c r="I182" s="184"/>
      <c r="J182" s="37"/>
      <c r="K182" s="37"/>
      <c r="L182" s="40"/>
      <c r="M182" s="185"/>
      <c r="N182" s="186"/>
      <c r="O182" s="65"/>
      <c r="P182" s="65"/>
      <c r="Q182" s="65"/>
      <c r="R182" s="65"/>
      <c r="S182" s="65"/>
      <c r="T182" s="66"/>
      <c r="U182" s="35"/>
      <c r="V182" s="35"/>
      <c r="W182" s="35"/>
      <c r="X182" s="35"/>
      <c r="Y182" s="35"/>
      <c r="Z182" s="35"/>
      <c r="AA182" s="35"/>
      <c r="AB182" s="35"/>
      <c r="AC182" s="35"/>
      <c r="AD182" s="35"/>
      <c r="AE182" s="35"/>
      <c r="AT182" s="18" t="s">
        <v>156</v>
      </c>
      <c r="AU182" s="18" t="s">
        <v>154</v>
      </c>
    </row>
    <row r="183" spans="1:65" s="1" customFormat="1" hidden="1">
      <c r="A183" s="35"/>
      <c r="B183" s="36"/>
      <c r="C183" s="37"/>
      <c r="D183" s="187" t="s">
        <v>158</v>
      </c>
      <c r="E183" s="37"/>
      <c r="F183" s="188" t="s">
        <v>241</v>
      </c>
      <c r="G183" s="37"/>
      <c r="H183" s="37"/>
      <c r="I183" s="184"/>
      <c r="J183" s="37"/>
      <c r="K183" s="37"/>
      <c r="L183" s="40"/>
      <c r="M183" s="185"/>
      <c r="N183" s="186"/>
      <c r="O183" s="65"/>
      <c r="P183" s="65"/>
      <c r="Q183" s="65"/>
      <c r="R183" s="65"/>
      <c r="S183" s="65"/>
      <c r="T183" s="66"/>
      <c r="U183" s="35"/>
      <c r="V183" s="35"/>
      <c r="W183" s="35"/>
      <c r="X183" s="35"/>
      <c r="Y183" s="35"/>
      <c r="Z183" s="35"/>
      <c r="AA183" s="35"/>
      <c r="AB183" s="35"/>
      <c r="AC183" s="35"/>
      <c r="AD183" s="35"/>
      <c r="AE183" s="35"/>
      <c r="AT183" s="18" t="s">
        <v>158</v>
      </c>
      <c r="AU183" s="18" t="s">
        <v>154</v>
      </c>
    </row>
    <row r="184" spans="1:65" s="1" customFormat="1" ht="144" hidden="1">
      <c r="A184" s="35"/>
      <c r="B184" s="36"/>
      <c r="C184" s="37"/>
      <c r="D184" s="182" t="s">
        <v>160</v>
      </c>
      <c r="E184" s="37"/>
      <c r="F184" s="189" t="s">
        <v>242</v>
      </c>
      <c r="G184" s="37"/>
      <c r="H184" s="37"/>
      <c r="I184" s="184"/>
      <c r="J184" s="37"/>
      <c r="K184" s="37"/>
      <c r="L184" s="40"/>
      <c r="M184" s="185"/>
      <c r="N184" s="186"/>
      <c r="O184" s="65"/>
      <c r="P184" s="65"/>
      <c r="Q184" s="65"/>
      <c r="R184" s="65"/>
      <c r="S184" s="65"/>
      <c r="T184" s="66"/>
      <c r="U184" s="35"/>
      <c r="V184" s="35"/>
      <c r="W184" s="35"/>
      <c r="X184" s="35"/>
      <c r="Y184" s="35"/>
      <c r="Z184" s="35"/>
      <c r="AA184" s="35"/>
      <c r="AB184" s="35"/>
      <c r="AC184" s="35"/>
      <c r="AD184" s="35"/>
      <c r="AE184" s="35"/>
      <c r="AT184" s="18" t="s">
        <v>160</v>
      </c>
      <c r="AU184" s="18" t="s">
        <v>154</v>
      </c>
    </row>
    <row r="185" spans="1:65" s="12" customFormat="1" ht="24">
      <c r="B185" s="190"/>
      <c r="C185" s="191"/>
      <c r="D185" s="182" t="s">
        <v>162</v>
      </c>
      <c r="E185" s="192" t="s">
        <v>20</v>
      </c>
      <c r="F185" s="193" t="s">
        <v>243</v>
      </c>
      <c r="G185" s="191"/>
      <c r="H185" s="192" t="s">
        <v>20</v>
      </c>
      <c r="I185" s="194"/>
      <c r="J185" s="191"/>
      <c r="K185" s="191"/>
      <c r="L185" s="195"/>
      <c r="M185" s="196"/>
      <c r="N185" s="197"/>
      <c r="O185" s="197"/>
      <c r="P185" s="197"/>
      <c r="Q185" s="197"/>
      <c r="R185" s="197"/>
      <c r="S185" s="197"/>
      <c r="T185" s="198"/>
      <c r="AT185" s="199" t="s">
        <v>162</v>
      </c>
      <c r="AU185" s="199" t="s">
        <v>154</v>
      </c>
      <c r="AV185" s="12" t="s">
        <v>8</v>
      </c>
      <c r="AW185" s="12" t="s">
        <v>33</v>
      </c>
      <c r="AX185" s="12" t="s">
        <v>72</v>
      </c>
      <c r="AY185" s="199" t="s">
        <v>146</v>
      </c>
    </row>
    <row r="186" spans="1:65" s="13" customFormat="1" ht="12">
      <c r="B186" s="200"/>
      <c r="C186" s="201"/>
      <c r="D186" s="182" t="s">
        <v>162</v>
      </c>
      <c r="E186" s="202" t="s">
        <v>20</v>
      </c>
      <c r="F186" s="203" t="s">
        <v>244</v>
      </c>
      <c r="G186" s="201"/>
      <c r="H186" s="204">
        <v>11.4</v>
      </c>
      <c r="I186" s="205"/>
      <c r="J186" s="201"/>
      <c r="K186" s="201"/>
      <c r="L186" s="206"/>
      <c r="M186" s="207"/>
      <c r="N186" s="208"/>
      <c r="O186" s="208"/>
      <c r="P186" s="208"/>
      <c r="Q186" s="208"/>
      <c r="R186" s="208"/>
      <c r="S186" s="208"/>
      <c r="T186" s="209"/>
      <c r="AT186" s="210" t="s">
        <v>162</v>
      </c>
      <c r="AU186" s="210" t="s">
        <v>154</v>
      </c>
      <c r="AV186" s="13" t="s">
        <v>154</v>
      </c>
      <c r="AW186" s="13" t="s">
        <v>33</v>
      </c>
      <c r="AX186" s="13" t="s">
        <v>8</v>
      </c>
      <c r="AY186" s="210" t="s">
        <v>146</v>
      </c>
    </row>
    <row r="187" spans="1:65" s="1" customFormat="1" ht="33" customHeight="1">
      <c r="A187" s="35"/>
      <c r="B187" s="36"/>
      <c r="C187" s="170" t="s">
        <v>245</v>
      </c>
      <c r="D187" s="170" t="s">
        <v>148</v>
      </c>
      <c r="E187" s="171" t="s">
        <v>246</v>
      </c>
      <c r="F187" s="172" t="s">
        <v>247</v>
      </c>
      <c r="G187" s="173" t="s">
        <v>248</v>
      </c>
      <c r="H187" s="174">
        <v>185.34</v>
      </c>
      <c r="I187" s="175"/>
      <c r="J187" s="174">
        <f>ROUND(I187*H187,0)</f>
        <v>0</v>
      </c>
      <c r="K187" s="172" t="s">
        <v>152</v>
      </c>
      <c r="L187" s="40"/>
      <c r="M187" s="176" t="s">
        <v>20</v>
      </c>
      <c r="N187" s="177" t="s">
        <v>44</v>
      </c>
      <c r="O187" s="65"/>
      <c r="P187" s="178">
        <f>O187*H187</f>
        <v>0</v>
      </c>
      <c r="Q187" s="178">
        <v>0.23891999999999999</v>
      </c>
      <c r="R187" s="178">
        <f>Q187*H187</f>
        <v>44.281432799999997</v>
      </c>
      <c r="S187" s="178">
        <v>0</v>
      </c>
      <c r="T187" s="179">
        <f>S187*H187</f>
        <v>0</v>
      </c>
      <c r="U187" s="35"/>
      <c r="V187" s="35"/>
      <c r="W187" s="35"/>
      <c r="X187" s="35"/>
      <c r="Y187" s="35"/>
      <c r="Z187" s="35"/>
      <c r="AA187" s="35"/>
      <c r="AB187" s="35"/>
      <c r="AC187" s="35"/>
      <c r="AD187" s="35"/>
      <c r="AE187" s="35"/>
      <c r="AR187" s="180" t="s">
        <v>153</v>
      </c>
      <c r="AT187" s="180" t="s">
        <v>148</v>
      </c>
      <c r="AU187" s="180" t="s">
        <v>154</v>
      </c>
      <c r="AY187" s="18" t="s">
        <v>146</v>
      </c>
      <c r="BE187" s="181">
        <f>IF(N187="základní",J187,0)</f>
        <v>0</v>
      </c>
      <c r="BF187" s="181">
        <f>IF(N187="snížená",J187,0)</f>
        <v>0</v>
      </c>
      <c r="BG187" s="181">
        <f>IF(N187="zákl. přenesená",J187,0)</f>
        <v>0</v>
      </c>
      <c r="BH187" s="181">
        <f>IF(N187="sníž. přenesená",J187,0)</f>
        <v>0</v>
      </c>
      <c r="BI187" s="181">
        <f>IF(N187="nulová",J187,0)</f>
        <v>0</v>
      </c>
      <c r="BJ187" s="18" t="s">
        <v>154</v>
      </c>
      <c r="BK187" s="181">
        <f>ROUND(I187*H187,0)</f>
        <v>0</v>
      </c>
      <c r="BL187" s="18" t="s">
        <v>153</v>
      </c>
      <c r="BM187" s="180" t="s">
        <v>249</v>
      </c>
    </row>
    <row r="188" spans="1:65" s="1" customFormat="1" ht="48" hidden="1">
      <c r="A188" s="35"/>
      <c r="B188" s="36"/>
      <c r="C188" s="37"/>
      <c r="D188" s="182" t="s">
        <v>156</v>
      </c>
      <c r="E188" s="37"/>
      <c r="F188" s="183" t="s">
        <v>250</v>
      </c>
      <c r="G188" s="37"/>
      <c r="H188" s="37"/>
      <c r="I188" s="184"/>
      <c r="J188" s="37"/>
      <c r="K188" s="37"/>
      <c r="L188" s="40"/>
      <c r="M188" s="185"/>
      <c r="N188" s="186"/>
      <c r="O188" s="65"/>
      <c r="P188" s="65"/>
      <c r="Q188" s="65"/>
      <c r="R188" s="65"/>
      <c r="S188" s="65"/>
      <c r="T188" s="66"/>
      <c r="U188" s="35"/>
      <c r="V188" s="35"/>
      <c r="W188" s="35"/>
      <c r="X188" s="35"/>
      <c r="Y188" s="35"/>
      <c r="Z188" s="35"/>
      <c r="AA188" s="35"/>
      <c r="AB188" s="35"/>
      <c r="AC188" s="35"/>
      <c r="AD188" s="35"/>
      <c r="AE188" s="35"/>
      <c r="AT188" s="18" t="s">
        <v>156</v>
      </c>
      <c r="AU188" s="18" t="s">
        <v>154</v>
      </c>
    </row>
    <row r="189" spans="1:65" s="1" customFormat="1" hidden="1">
      <c r="A189" s="35"/>
      <c r="B189" s="36"/>
      <c r="C189" s="37"/>
      <c r="D189" s="187" t="s">
        <v>158</v>
      </c>
      <c r="E189" s="37"/>
      <c r="F189" s="188" t="s">
        <v>251</v>
      </c>
      <c r="G189" s="37"/>
      <c r="H189" s="37"/>
      <c r="I189" s="184"/>
      <c r="J189" s="37"/>
      <c r="K189" s="37"/>
      <c r="L189" s="40"/>
      <c r="M189" s="185"/>
      <c r="N189" s="186"/>
      <c r="O189" s="65"/>
      <c r="P189" s="65"/>
      <c r="Q189" s="65"/>
      <c r="R189" s="65"/>
      <c r="S189" s="65"/>
      <c r="T189" s="66"/>
      <c r="U189" s="35"/>
      <c r="V189" s="35"/>
      <c r="W189" s="35"/>
      <c r="X189" s="35"/>
      <c r="Y189" s="35"/>
      <c r="Z189" s="35"/>
      <c r="AA189" s="35"/>
      <c r="AB189" s="35"/>
      <c r="AC189" s="35"/>
      <c r="AD189" s="35"/>
      <c r="AE189" s="35"/>
      <c r="AT189" s="18" t="s">
        <v>158</v>
      </c>
      <c r="AU189" s="18" t="s">
        <v>154</v>
      </c>
    </row>
    <row r="190" spans="1:65" s="1" customFormat="1" ht="60" hidden="1">
      <c r="A190" s="35"/>
      <c r="B190" s="36"/>
      <c r="C190" s="37"/>
      <c r="D190" s="182" t="s">
        <v>160</v>
      </c>
      <c r="E190" s="37"/>
      <c r="F190" s="189" t="s">
        <v>252</v>
      </c>
      <c r="G190" s="37"/>
      <c r="H190" s="37"/>
      <c r="I190" s="184"/>
      <c r="J190" s="37"/>
      <c r="K190" s="37"/>
      <c r="L190" s="40"/>
      <c r="M190" s="185"/>
      <c r="N190" s="186"/>
      <c r="O190" s="65"/>
      <c r="P190" s="65"/>
      <c r="Q190" s="65"/>
      <c r="R190" s="65"/>
      <c r="S190" s="65"/>
      <c r="T190" s="66"/>
      <c r="U190" s="35"/>
      <c r="V190" s="35"/>
      <c r="W190" s="35"/>
      <c r="X190" s="35"/>
      <c r="Y190" s="35"/>
      <c r="Z190" s="35"/>
      <c r="AA190" s="35"/>
      <c r="AB190" s="35"/>
      <c r="AC190" s="35"/>
      <c r="AD190" s="35"/>
      <c r="AE190" s="35"/>
      <c r="AT190" s="18" t="s">
        <v>160</v>
      </c>
      <c r="AU190" s="18" t="s">
        <v>154</v>
      </c>
    </row>
    <row r="191" spans="1:65" s="12" customFormat="1" ht="12">
      <c r="B191" s="190"/>
      <c r="C191" s="191"/>
      <c r="D191" s="182" t="s">
        <v>162</v>
      </c>
      <c r="E191" s="192" t="s">
        <v>20</v>
      </c>
      <c r="F191" s="193" t="s">
        <v>234</v>
      </c>
      <c r="G191" s="191"/>
      <c r="H191" s="192" t="s">
        <v>20</v>
      </c>
      <c r="I191" s="194"/>
      <c r="J191" s="191"/>
      <c r="K191" s="191"/>
      <c r="L191" s="195"/>
      <c r="M191" s="196"/>
      <c r="N191" s="197"/>
      <c r="O191" s="197"/>
      <c r="P191" s="197"/>
      <c r="Q191" s="197"/>
      <c r="R191" s="197"/>
      <c r="S191" s="197"/>
      <c r="T191" s="198"/>
      <c r="AT191" s="199" t="s">
        <v>162</v>
      </c>
      <c r="AU191" s="199" t="s">
        <v>154</v>
      </c>
      <c r="AV191" s="12" t="s">
        <v>8</v>
      </c>
      <c r="AW191" s="12" t="s">
        <v>33</v>
      </c>
      <c r="AX191" s="12" t="s">
        <v>72</v>
      </c>
      <c r="AY191" s="199" t="s">
        <v>146</v>
      </c>
    </row>
    <row r="192" spans="1:65" s="13" customFormat="1" ht="12">
      <c r="B192" s="200"/>
      <c r="C192" s="201"/>
      <c r="D192" s="182" t="s">
        <v>162</v>
      </c>
      <c r="E192" s="202" t="s">
        <v>20</v>
      </c>
      <c r="F192" s="203" t="s">
        <v>253</v>
      </c>
      <c r="G192" s="201"/>
      <c r="H192" s="204">
        <v>209.72</v>
      </c>
      <c r="I192" s="205"/>
      <c r="J192" s="201"/>
      <c r="K192" s="201"/>
      <c r="L192" s="206"/>
      <c r="M192" s="207"/>
      <c r="N192" s="208"/>
      <c r="O192" s="208"/>
      <c r="P192" s="208"/>
      <c r="Q192" s="208"/>
      <c r="R192" s="208"/>
      <c r="S192" s="208"/>
      <c r="T192" s="209"/>
      <c r="AT192" s="210" t="s">
        <v>162</v>
      </c>
      <c r="AU192" s="210" t="s">
        <v>154</v>
      </c>
      <c r="AV192" s="13" t="s">
        <v>154</v>
      </c>
      <c r="AW192" s="13" t="s">
        <v>33</v>
      </c>
      <c r="AX192" s="13" t="s">
        <v>72</v>
      </c>
      <c r="AY192" s="210" t="s">
        <v>146</v>
      </c>
    </row>
    <row r="193" spans="1:65" s="13" customFormat="1" ht="12">
      <c r="B193" s="200"/>
      <c r="C193" s="201"/>
      <c r="D193" s="182" t="s">
        <v>162</v>
      </c>
      <c r="E193" s="202" t="s">
        <v>20</v>
      </c>
      <c r="F193" s="203" t="s">
        <v>254</v>
      </c>
      <c r="G193" s="201"/>
      <c r="H193" s="204">
        <v>-24.38</v>
      </c>
      <c r="I193" s="205"/>
      <c r="J193" s="201"/>
      <c r="K193" s="201"/>
      <c r="L193" s="206"/>
      <c r="M193" s="207"/>
      <c r="N193" s="208"/>
      <c r="O193" s="208"/>
      <c r="P193" s="208"/>
      <c r="Q193" s="208"/>
      <c r="R193" s="208"/>
      <c r="S193" s="208"/>
      <c r="T193" s="209"/>
      <c r="AT193" s="210" t="s">
        <v>162</v>
      </c>
      <c r="AU193" s="210" t="s">
        <v>154</v>
      </c>
      <c r="AV193" s="13" t="s">
        <v>154</v>
      </c>
      <c r="AW193" s="13" t="s">
        <v>33</v>
      </c>
      <c r="AX193" s="13" t="s">
        <v>72</v>
      </c>
      <c r="AY193" s="210" t="s">
        <v>146</v>
      </c>
    </row>
    <row r="194" spans="1:65" s="14" customFormat="1" ht="12">
      <c r="B194" s="220"/>
      <c r="C194" s="221"/>
      <c r="D194" s="182" t="s">
        <v>162</v>
      </c>
      <c r="E194" s="222" t="s">
        <v>20</v>
      </c>
      <c r="F194" s="223" t="s">
        <v>255</v>
      </c>
      <c r="G194" s="221"/>
      <c r="H194" s="224">
        <v>185.34</v>
      </c>
      <c r="I194" s="225"/>
      <c r="J194" s="221"/>
      <c r="K194" s="221"/>
      <c r="L194" s="226"/>
      <c r="M194" s="227"/>
      <c r="N194" s="228"/>
      <c r="O194" s="228"/>
      <c r="P194" s="228"/>
      <c r="Q194" s="228"/>
      <c r="R194" s="228"/>
      <c r="S194" s="228"/>
      <c r="T194" s="229"/>
      <c r="AT194" s="230" t="s">
        <v>162</v>
      </c>
      <c r="AU194" s="230" t="s">
        <v>154</v>
      </c>
      <c r="AV194" s="14" t="s">
        <v>153</v>
      </c>
      <c r="AW194" s="14" t="s">
        <v>33</v>
      </c>
      <c r="AX194" s="14" t="s">
        <v>8</v>
      </c>
      <c r="AY194" s="230" t="s">
        <v>146</v>
      </c>
    </row>
    <row r="195" spans="1:65" s="1" customFormat="1" ht="16.5" customHeight="1">
      <c r="A195" s="35"/>
      <c r="B195" s="36"/>
      <c r="C195" s="170" t="s">
        <v>256</v>
      </c>
      <c r="D195" s="170" t="s">
        <v>148</v>
      </c>
      <c r="E195" s="171" t="s">
        <v>257</v>
      </c>
      <c r="F195" s="172" t="s">
        <v>258</v>
      </c>
      <c r="G195" s="173" t="s">
        <v>151</v>
      </c>
      <c r="H195" s="174">
        <v>0.26</v>
      </c>
      <c r="I195" s="175"/>
      <c r="J195" s="174">
        <f>ROUND(I195*H195,0)</f>
        <v>0</v>
      </c>
      <c r="K195" s="172" t="s">
        <v>152</v>
      </c>
      <c r="L195" s="40"/>
      <c r="M195" s="176" t="s">
        <v>20</v>
      </c>
      <c r="N195" s="177" t="s">
        <v>44</v>
      </c>
      <c r="O195" s="65"/>
      <c r="P195" s="178">
        <f>O195*H195</f>
        <v>0</v>
      </c>
      <c r="Q195" s="178">
        <v>1.94302</v>
      </c>
      <c r="R195" s="178">
        <f>Q195*H195</f>
        <v>0.5051852</v>
      </c>
      <c r="S195" s="178">
        <v>0</v>
      </c>
      <c r="T195" s="179">
        <f>S195*H195</f>
        <v>0</v>
      </c>
      <c r="U195" s="35"/>
      <c r="V195" s="35"/>
      <c r="W195" s="35"/>
      <c r="X195" s="35"/>
      <c r="Y195" s="35"/>
      <c r="Z195" s="35"/>
      <c r="AA195" s="35"/>
      <c r="AB195" s="35"/>
      <c r="AC195" s="35"/>
      <c r="AD195" s="35"/>
      <c r="AE195" s="35"/>
      <c r="AR195" s="180" t="s">
        <v>153</v>
      </c>
      <c r="AT195" s="180" t="s">
        <v>148</v>
      </c>
      <c r="AU195" s="180" t="s">
        <v>154</v>
      </c>
      <c r="AY195" s="18" t="s">
        <v>146</v>
      </c>
      <c r="BE195" s="181">
        <f>IF(N195="základní",J195,0)</f>
        <v>0</v>
      </c>
      <c r="BF195" s="181">
        <f>IF(N195="snížená",J195,0)</f>
        <v>0</v>
      </c>
      <c r="BG195" s="181">
        <f>IF(N195="zákl. přenesená",J195,0)</f>
        <v>0</v>
      </c>
      <c r="BH195" s="181">
        <f>IF(N195="sníž. přenesená",J195,0)</f>
        <v>0</v>
      </c>
      <c r="BI195" s="181">
        <f>IF(N195="nulová",J195,0)</f>
        <v>0</v>
      </c>
      <c r="BJ195" s="18" t="s">
        <v>154</v>
      </c>
      <c r="BK195" s="181">
        <f>ROUND(I195*H195,0)</f>
        <v>0</v>
      </c>
      <c r="BL195" s="18" t="s">
        <v>153</v>
      </c>
      <c r="BM195" s="180" t="s">
        <v>259</v>
      </c>
    </row>
    <row r="196" spans="1:65" s="1" customFormat="1" ht="24" hidden="1">
      <c r="A196" s="35"/>
      <c r="B196" s="36"/>
      <c r="C196" s="37"/>
      <c r="D196" s="182" t="s">
        <v>156</v>
      </c>
      <c r="E196" s="37"/>
      <c r="F196" s="183" t="s">
        <v>260</v>
      </c>
      <c r="G196" s="37"/>
      <c r="H196" s="37"/>
      <c r="I196" s="184"/>
      <c r="J196" s="37"/>
      <c r="K196" s="37"/>
      <c r="L196" s="40"/>
      <c r="M196" s="185"/>
      <c r="N196" s="186"/>
      <c r="O196" s="65"/>
      <c r="P196" s="65"/>
      <c r="Q196" s="65"/>
      <c r="R196" s="65"/>
      <c r="S196" s="65"/>
      <c r="T196" s="66"/>
      <c r="U196" s="35"/>
      <c r="V196" s="35"/>
      <c r="W196" s="35"/>
      <c r="X196" s="35"/>
      <c r="Y196" s="35"/>
      <c r="Z196" s="35"/>
      <c r="AA196" s="35"/>
      <c r="AB196" s="35"/>
      <c r="AC196" s="35"/>
      <c r="AD196" s="35"/>
      <c r="AE196" s="35"/>
      <c r="AT196" s="18" t="s">
        <v>156</v>
      </c>
      <c r="AU196" s="18" t="s">
        <v>154</v>
      </c>
    </row>
    <row r="197" spans="1:65" s="1" customFormat="1" hidden="1">
      <c r="A197" s="35"/>
      <c r="B197" s="36"/>
      <c r="C197" s="37"/>
      <c r="D197" s="187" t="s">
        <v>158</v>
      </c>
      <c r="E197" s="37"/>
      <c r="F197" s="188" t="s">
        <v>261</v>
      </c>
      <c r="G197" s="37"/>
      <c r="H197" s="37"/>
      <c r="I197" s="184"/>
      <c r="J197" s="37"/>
      <c r="K197" s="37"/>
      <c r="L197" s="40"/>
      <c r="M197" s="185"/>
      <c r="N197" s="186"/>
      <c r="O197" s="65"/>
      <c r="P197" s="65"/>
      <c r="Q197" s="65"/>
      <c r="R197" s="65"/>
      <c r="S197" s="65"/>
      <c r="T197" s="66"/>
      <c r="U197" s="35"/>
      <c r="V197" s="35"/>
      <c r="W197" s="35"/>
      <c r="X197" s="35"/>
      <c r="Y197" s="35"/>
      <c r="Z197" s="35"/>
      <c r="AA197" s="35"/>
      <c r="AB197" s="35"/>
      <c r="AC197" s="35"/>
      <c r="AD197" s="35"/>
      <c r="AE197" s="35"/>
      <c r="AT197" s="18" t="s">
        <v>158</v>
      </c>
      <c r="AU197" s="18" t="s">
        <v>154</v>
      </c>
    </row>
    <row r="198" spans="1:65" s="1" customFormat="1" ht="132" hidden="1">
      <c r="A198" s="35"/>
      <c r="B198" s="36"/>
      <c r="C198" s="37"/>
      <c r="D198" s="182" t="s">
        <v>160</v>
      </c>
      <c r="E198" s="37"/>
      <c r="F198" s="189" t="s">
        <v>262</v>
      </c>
      <c r="G198" s="37"/>
      <c r="H198" s="37"/>
      <c r="I198" s="184"/>
      <c r="J198" s="37"/>
      <c r="K198" s="37"/>
      <c r="L198" s="40"/>
      <c r="M198" s="185"/>
      <c r="N198" s="186"/>
      <c r="O198" s="65"/>
      <c r="P198" s="65"/>
      <c r="Q198" s="65"/>
      <c r="R198" s="65"/>
      <c r="S198" s="65"/>
      <c r="T198" s="66"/>
      <c r="U198" s="35"/>
      <c r="V198" s="35"/>
      <c r="W198" s="35"/>
      <c r="X198" s="35"/>
      <c r="Y198" s="35"/>
      <c r="Z198" s="35"/>
      <c r="AA198" s="35"/>
      <c r="AB198" s="35"/>
      <c r="AC198" s="35"/>
      <c r="AD198" s="35"/>
      <c r="AE198" s="35"/>
      <c r="AT198" s="18" t="s">
        <v>160</v>
      </c>
      <c r="AU198" s="18" t="s">
        <v>154</v>
      </c>
    </row>
    <row r="199" spans="1:65" s="12" customFormat="1" ht="12">
      <c r="B199" s="190"/>
      <c r="C199" s="191"/>
      <c r="D199" s="182" t="s">
        <v>162</v>
      </c>
      <c r="E199" s="192" t="s">
        <v>20</v>
      </c>
      <c r="F199" s="193" t="s">
        <v>234</v>
      </c>
      <c r="G199" s="191"/>
      <c r="H199" s="192" t="s">
        <v>20</v>
      </c>
      <c r="I199" s="194"/>
      <c r="J199" s="191"/>
      <c r="K199" s="191"/>
      <c r="L199" s="195"/>
      <c r="M199" s="196"/>
      <c r="N199" s="197"/>
      <c r="O199" s="197"/>
      <c r="P199" s="197"/>
      <c r="Q199" s="197"/>
      <c r="R199" s="197"/>
      <c r="S199" s="197"/>
      <c r="T199" s="198"/>
      <c r="AT199" s="199" t="s">
        <v>162</v>
      </c>
      <c r="AU199" s="199" t="s">
        <v>154</v>
      </c>
      <c r="AV199" s="12" t="s">
        <v>8</v>
      </c>
      <c r="AW199" s="12" t="s">
        <v>33</v>
      </c>
      <c r="AX199" s="12" t="s">
        <v>72</v>
      </c>
      <c r="AY199" s="199" t="s">
        <v>146</v>
      </c>
    </row>
    <row r="200" spans="1:65" s="13" customFormat="1" ht="12">
      <c r="B200" s="200"/>
      <c r="C200" s="201"/>
      <c r="D200" s="182" t="s">
        <v>162</v>
      </c>
      <c r="E200" s="202" t="s">
        <v>20</v>
      </c>
      <c r="F200" s="203" t="s">
        <v>263</v>
      </c>
      <c r="G200" s="201"/>
      <c r="H200" s="204">
        <v>0.26</v>
      </c>
      <c r="I200" s="205"/>
      <c r="J200" s="201"/>
      <c r="K200" s="201"/>
      <c r="L200" s="206"/>
      <c r="M200" s="207"/>
      <c r="N200" s="208"/>
      <c r="O200" s="208"/>
      <c r="P200" s="208"/>
      <c r="Q200" s="208"/>
      <c r="R200" s="208"/>
      <c r="S200" s="208"/>
      <c r="T200" s="209"/>
      <c r="AT200" s="210" t="s">
        <v>162</v>
      </c>
      <c r="AU200" s="210" t="s">
        <v>154</v>
      </c>
      <c r="AV200" s="13" t="s">
        <v>154</v>
      </c>
      <c r="AW200" s="13" t="s">
        <v>33</v>
      </c>
      <c r="AX200" s="13" t="s">
        <v>8</v>
      </c>
      <c r="AY200" s="210" t="s">
        <v>146</v>
      </c>
    </row>
    <row r="201" spans="1:65" s="1" customFormat="1" ht="24.25" customHeight="1">
      <c r="A201" s="35"/>
      <c r="B201" s="36"/>
      <c r="C201" s="170" t="s">
        <v>9</v>
      </c>
      <c r="D201" s="170" t="s">
        <v>148</v>
      </c>
      <c r="E201" s="171" t="s">
        <v>264</v>
      </c>
      <c r="F201" s="172" t="s">
        <v>265</v>
      </c>
      <c r="G201" s="173" t="s">
        <v>200</v>
      </c>
      <c r="H201" s="174">
        <v>0.16</v>
      </c>
      <c r="I201" s="175"/>
      <c r="J201" s="174">
        <f>ROUND(I201*H201,0)</f>
        <v>0</v>
      </c>
      <c r="K201" s="172" t="s">
        <v>152</v>
      </c>
      <c r="L201" s="40"/>
      <c r="M201" s="176" t="s">
        <v>20</v>
      </c>
      <c r="N201" s="177" t="s">
        <v>44</v>
      </c>
      <c r="O201" s="65"/>
      <c r="P201" s="178">
        <f>O201*H201</f>
        <v>0</v>
      </c>
      <c r="Q201" s="178">
        <v>1.0900000000000001</v>
      </c>
      <c r="R201" s="178">
        <f>Q201*H201</f>
        <v>0.17440000000000003</v>
      </c>
      <c r="S201" s="178">
        <v>0</v>
      </c>
      <c r="T201" s="179">
        <f>S201*H201</f>
        <v>0</v>
      </c>
      <c r="U201" s="35"/>
      <c r="V201" s="35"/>
      <c r="W201" s="35"/>
      <c r="X201" s="35"/>
      <c r="Y201" s="35"/>
      <c r="Z201" s="35"/>
      <c r="AA201" s="35"/>
      <c r="AB201" s="35"/>
      <c r="AC201" s="35"/>
      <c r="AD201" s="35"/>
      <c r="AE201" s="35"/>
      <c r="AR201" s="180" t="s">
        <v>153</v>
      </c>
      <c r="AT201" s="180" t="s">
        <v>148</v>
      </c>
      <c r="AU201" s="180" t="s">
        <v>154</v>
      </c>
      <c r="AY201" s="18" t="s">
        <v>146</v>
      </c>
      <c r="BE201" s="181">
        <f>IF(N201="základní",J201,0)</f>
        <v>0</v>
      </c>
      <c r="BF201" s="181">
        <f>IF(N201="snížená",J201,0)</f>
        <v>0</v>
      </c>
      <c r="BG201" s="181">
        <f>IF(N201="zákl. přenesená",J201,0)</f>
        <v>0</v>
      </c>
      <c r="BH201" s="181">
        <f>IF(N201="sníž. přenesená",J201,0)</f>
        <v>0</v>
      </c>
      <c r="BI201" s="181">
        <f>IF(N201="nulová",J201,0)</f>
        <v>0</v>
      </c>
      <c r="BJ201" s="18" t="s">
        <v>154</v>
      </c>
      <c r="BK201" s="181">
        <f>ROUND(I201*H201,0)</f>
        <v>0</v>
      </c>
      <c r="BL201" s="18" t="s">
        <v>153</v>
      </c>
      <c r="BM201" s="180" t="s">
        <v>266</v>
      </c>
    </row>
    <row r="202" spans="1:65" s="1" customFormat="1" ht="24" hidden="1">
      <c r="A202" s="35"/>
      <c r="B202" s="36"/>
      <c r="C202" s="37"/>
      <c r="D202" s="182" t="s">
        <v>156</v>
      </c>
      <c r="E202" s="37"/>
      <c r="F202" s="183" t="s">
        <v>267</v>
      </c>
      <c r="G202" s="37"/>
      <c r="H202" s="37"/>
      <c r="I202" s="184"/>
      <c r="J202" s="37"/>
      <c r="K202" s="37"/>
      <c r="L202" s="40"/>
      <c r="M202" s="185"/>
      <c r="N202" s="186"/>
      <c r="O202" s="65"/>
      <c r="P202" s="65"/>
      <c r="Q202" s="65"/>
      <c r="R202" s="65"/>
      <c r="S202" s="65"/>
      <c r="T202" s="66"/>
      <c r="U202" s="35"/>
      <c r="V202" s="35"/>
      <c r="W202" s="35"/>
      <c r="X202" s="35"/>
      <c r="Y202" s="35"/>
      <c r="Z202" s="35"/>
      <c r="AA202" s="35"/>
      <c r="AB202" s="35"/>
      <c r="AC202" s="35"/>
      <c r="AD202" s="35"/>
      <c r="AE202" s="35"/>
      <c r="AT202" s="18" t="s">
        <v>156</v>
      </c>
      <c r="AU202" s="18" t="s">
        <v>154</v>
      </c>
    </row>
    <row r="203" spans="1:65" s="1" customFormat="1" hidden="1">
      <c r="A203" s="35"/>
      <c r="B203" s="36"/>
      <c r="C203" s="37"/>
      <c r="D203" s="187" t="s">
        <v>158</v>
      </c>
      <c r="E203" s="37"/>
      <c r="F203" s="188" t="s">
        <v>268</v>
      </c>
      <c r="G203" s="37"/>
      <c r="H203" s="37"/>
      <c r="I203" s="184"/>
      <c r="J203" s="37"/>
      <c r="K203" s="37"/>
      <c r="L203" s="40"/>
      <c r="M203" s="185"/>
      <c r="N203" s="186"/>
      <c r="O203" s="65"/>
      <c r="P203" s="65"/>
      <c r="Q203" s="65"/>
      <c r="R203" s="65"/>
      <c r="S203" s="65"/>
      <c r="T203" s="66"/>
      <c r="U203" s="35"/>
      <c r="V203" s="35"/>
      <c r="W203" s="35"/>
      <c r="X203" s="35"/>
      <c r="Y203" s="35"/>
      <c r="Z203" s="35"/>
      <c r="AA203" s="35"/>
      <c r="AB203" s="35"/>
      <c r="AC203" s="35"/>
      <c r="AD203" s="35"/>
      <c r="AE203" s="35"/>
      <c r="AT203" s="18" t="s">
        <v>158</v>
      </c>
      <c r="AU203" s="18" t="s">
        <v>154</v>
      </c>
    </row>
    <row r="204" spans="1:65" s="1" customFormat="1" ht="72" hidden="1">
      <c r="A204" s="35"/>
      <c r="B204" s="36"/>
      <c r="C204" s="37"/>
      <c r="D204" s="182" t="s">
        <v>160</v>
      </c>
      <c r="E204" s="37"/>
      <c r="F204" s="189" t="s">
        <v>269</v>
      </c>
      <c r="G204" s="37"/>
      <c r="H204" s="37"/>
      <c r="I204" s="184"/>
      <c r="J204" s="37"/>
      <c r="K204" s="37"/>
      <c r="L204" s="40"/>
      <c r="M204" s="185"/>
      <c r="N204" s="186"/>
      <c r="O204" s="65"/>
      <c r="P204" s="65"/>
      <c r="Q204" s="65"/>
      <c r="R204" s="65"/>
      <c r="S204" s="65"/>
      <c r="T204" s="66"/>
      <c r="U204" s="35"/>
      <c r="V204" s="35"/>
      <c r="W204" s="35"/>
      <c r="X204" s="35"/>
      <c r="Y204" s="35"/>
      <c r="Z204" s="35"/>
      <c r="AA204" s="35"/>
      <c r="AB204" s="35"/>
      <c r="AC204" s="35"/>
      <c r="AD204" s="35"/>
      <c r="AE204" s="35"/>
      <c r="AT204" s="18" t="s">
        <v>160</v>
      </c>
      <c r="AU204" s="18" t="s">
        <v>154</v>
      </c>
    </row>
    <row r="205" spans="1:65" s="12" customFormat="1" ht="12">
      <c r="B205" s="190"/>
      <c r="C205" s="191"/>
      <c r="D205" s="182" t="s">
        <v>162</v>
      </c>
      <c r="E205" s="192" t="s">
        <v>20</v>
      </c>
      <c r="F205" s="193" t="s">
        <v>270</v>
      </c>
      <c r="G205" s="191"/>
      <c r="H205" s="192" t="s">
        <v>20</v>
      </c>
      <c r="I205" s="194"/>
      <c r="J205" s="191"/>
      <c r="K205" s="191"/>
      <c r="L205" s="195"/>
      <c r="M205" s="196"/>
      <c r="N205" s="197"/>
      <c r="O205" s="197"/>
      <c r="P205" s="197"/>
      <c r="Q205" s="197"/>
      <c r="R205" s="197"/>
      <c r="S205" s="197"/>
      <c r="T205" s="198"/>
      <c r="AT205" s="199" t="s">
        <v>162</v>
      </c>
      <c r="AU205" s="199" t="s">
        <v>154</v>
      </c>
      <c r="AV205" s="12" t="s">
        <v>8</v>
      </c>
      <c r="AW205" s="12" t="s">
        <v>33</v>
      </c>
      <c r="AX205" s="12" t="s">
        <v>72</v>
      </c>
      <c r="AY205" s="199" t="s">
        <v>146</v>
      </c>
    </row>
    <row r="206" spans="1:65" s="13" customFormat="1" ht="12">
      <c r="B206" s="200"/>
      <c r="C206" s="201"/>
      <c r="D206" s="182" t="s">
        <v>162</v>
      </c>
      <c r="E206" s="202" t="s">
        <v>20</v>
      </c>
      <c r="F206" s="203" t="s">
        <v>271</v>
      </c>
      <c r="G206" s="201"/>
      <c r="H206" s="204">
        <v>0.16</v>
      </c>
      <c r="I206" s="205"/>
      <c r="J206" s="201"/>
      <c r="K206" s="201"/>
      <c r="L206" s="206"/>
      <c r="M206" s="207"/>
      <c r="N206" s="208"/>
      <c r="O206" s="208"/>
      <c r="P206" s="208"/>
      <c r="Q206" s="208"/>
      <c r="R206" s="208"/>
      <c r="S206" s="208"/>
      <c r="T206" s="209"/>
      <c r="AT206" s="210" t="s">
        <v>162</v>
      </c>
      <c r="AU206" s="210" t="s">
        <v>154</v>
      </c>
      <c r="AV206" s="13" t="s">
        <v>154</v>
      </c>
      <c r="AW206" s="13" t="s">
        <v>33</v>
      </c>
      <c r="AX206" s="13" t="s">
        <v>8</v>
      </c>
      <c r="AY206" s="210" t="s">
        <v>146</v>
      </c>
    </row>
    <row r="207" spans="1:65" s="1" customFormat="1" ht="24.25" customHeight="1">
      <c r="A207" s="35"/>
      <c r="B207" s="36"/>
      <c r="C207" s="170" t="s">
        <v>272</v>
      </c>
      <c r="D207" s="170" t="s">
        <v>148</v>
      </c>
      <c r="E207" s="171" t="s">
        <v>273</v>
      </c>
      <c r="F207" s="172" t="s">
        <v>274</v>
      </c>
      <c r="G207" s="173" t="s">
        <v>151</v>
      </c>
      <c r="H207" s="174">
        <v>3.38</v>
      </c>
      <c r="I207" s="175"/>
      <c r="J207" s="174">
        <f>ROUND(I207*H207,0)</f>
        <v>0</v>
      </c>
      <c r="K207" s="172" t="s">
        <v>152</v>
      </c>
      <c r="L207" s="40"/>
      <c r="M207" s="176" t="s">
        <v>20</v>
      </c>
      <c r="N207" s="177" t="s">
        <v>44</v>
      </c>
      <c r="O207" s="65"/>
      <c r="P207" s="178">
        <f>O207*H207</f>
        <v>0</v>
      </c>
      <c r="Q207" s="178">
        <v>1.89706</v>
      </c>
      <c r="R207" s="178">
        <f>Q207*H207</f>
        <v>6.4120627999999993</v>
      </c>
      <c r="S207" s="178">
        <v>0</v>
      </c>
      <c r="T207" s="179">
        <f>S207*H207</f>
        <v>0</v>
      </c>
      <c r="U207" s="35"/>
      <c r="V207" s="35"/>
      <c r="W207" s="35"/>
      <c r="X207" s="35"/>
      <c r="Y207" s="35"/>
      <c r="Z207" s="35"/>
      <c r="AA207" s="35"/>
      <c r="AB207" s="35"/>
      <c r="AC207" s="35"/>
      <c r="AD207" s="35"/>
      <c r="AE207" s="35"/>
      <c r="AR207" s="180" t="s">
        <v>153</v>
      </c>
      <c r="AT207" s="180" t="s">
        <v>148</v>
      </c>
      <c r="AU207" s="180" t="s">
        <v>154</v>
      </c>
      <c r="AY207" s="18" t="s">
        <v>146</v>
      </c>
      <c r="BE207" s="181">
        <f>IF(N207="základní",J207,0)</f>
        <v>0</v>
      </c>
      <c r="BF207" s="181">
        <f>IF(N207="snížená",J207,0)</f>
        <v>0</v>
      </c>
      <c r="BG207" s="181">
        <f>IF(N207="zákl. přenesená",J207,0)</f>
        <v>0</v>
      </c>
      <c r="BH207" s="181">
        <f>IF(N207="sníž. přenesená",J207,0)</f>
        <v>0</v>
      </c>
      <c r="BI207" s="181">
        <f>IF(N207="nulová",J207,0)</f>
        <v>0</v>
      </c>
      <c r="BJ207" s="18" t="s">
        <v>154</v>
      </c>
      <c r="BK207" s="181">
        <f>ROUND(I207*H207,0)</f>
        <v>0</v>
      </c>
      <c r="BL207" s="18" t="s">
        <v>153</v>
      </c>
      <c r="BM207" s="180" t="s">
        <v>275</v>
      </c>
    </row>
    <row r="208" spans="1:65" s="1" customFormat="1" ht="48" hidden="1">
      <c r="A208" s="35"/>
      <c r="B208" s="36"/>
      <c r="C208" s="37"/>
      <c r="D208" s="182" t="s">
        <v>156</v>
      </c>
      <c r="E208" s="37"/>
      <c r="F208" s="183" t="s">
        <v>276</v>
      </c>
      <c r="G208" s="37"/>
      <c r="H208" s="37"/>
      <c r="I208" s="184"/>
      <c r="J208" s="37"/>
      <c r="K208" s="37"/>
      <c r="L208" s="40"/>
      <c r="M208" s="185"/>
      <c r="N208" s="186"/>
      <c r="O208" s="65"/>
      <c r="P208" s="65"/>
      <c r="Q208" s="65"/>
      <c r="R208" s="65"/>
      <c r="S208" s="65"/>
      <c r="T208" s="66"/>
      <c r="U208" s="35"/>
      <c r="V208" s="35"/>
      <c r="W208" s="35"/>
      <c r="X208" s="35"/>
      <c r="Y208" s="35"/>
      <c r="Z208" s="35"/>
      <c r="AA208" s="35"/>
      <c r="AB208" s="35"/>
      <c r="AC208" s="35"/>
      <c r="AD208" s="35"/>
      <c r="AE208" s="35"/>
      <c r="AT208" s="18" t="s">
        <v>156</v>
      </c>
      <c r="AU208" s="18" t="s">
        <v>154</v>
      </c>
    </row>
    <row r="209" spans="1:65" s="1" customFormat="1" hidden="1">
      <c r="A209" s="35"/>
      <c r="B209" s="36"/>
      <c r="C209" s="37"/>
      <c r="D209" s="187" t="s">
        <v>158</v>
      </c>
      <c r="E209" s="37"/>
      <c r="F209" s="188" t="s">
        <v>277</v>
      </c>
      <c r="G209" s="37"/>
      <c r="H209" s="37"/>
      <c r="I209" s="184"/>
      <c r="J209" s="37"/>
      <c r="K209" s="37"/>
      <c r="L209" s="40"/>
      <c r="M209" s="185"/>
      <c r="N209" s="186"/>
      <c r="O209" s="65"/>
      <c r="P209" s="65"/>
      <c r="Q209" s="65"/>
      <c r="R209" s="65"/>
      <c r="S209" s="65"/>
      <c r="T209" s="66"/>
      <c r="U209" s="35"/>
      <c r="V209" s="35"/>
      <c r="W209" s="35"/>
      <c r="X209" s="35"/>
      <c r="Y209" s="35"/>
      <c r="Z209" s="35"/>
      <c r="AA209" s="35"/>
      <c r="AB209" s="35"/>
      <c r="AC209" s="35"/>
      <c r="AD209" s="35"/>
      <c r="AE209" s="35"/>
      <c r="AT209" s="18" t="s">
        <v>158</v>
      </c>
      <c r="AU209" s="18" t="s">
        <v>154</v>
      </c>
    </row>
    <row r="210" spans="1:65" s="1" customFormat="1" ht="96" hidden="1">
      <c r="A210" s="35"/>
      <c r="B210" s="36"/>
      <c r="C210" s="37"/>
      <c r="D210" s="182" t="s">
        <v>160</v>
      </c>
      <c r="E210" s="37"/>
      <c r="F210" s="189" t="s">
        <v>278</v>
      </c>
      <c r="G210" s="37"/>
      <c r="H210" s="37"/>
      <c r="I210" s="184"/>
      <c r="J210" s="37"/>
      <c r="K210" s="37"/>
      <c r="L210" s="40"/>
      <c r="M210" s="185"/>
      <c r="N210" s="186"/>
      <c r="O210" s="65"/>
      <c r="P210" s="65"/>
      <c r="Q210" s="65"/>
      <c r="R210" s="65"/>
      <c r="S210" s="65"/>
      <c r="T210" s="66"/>
      <c r="U210" s="35"/>
      <c r="V210" s="35"/>
      <c r="W210" s="35"/>
      <c r="X210" s="35"/>
      <c r="Y210" s="35"/>
      <c r="Z210" s="35"/>
      <c r="AA210" s="35"/>
      <c r="AB210" s="35"/>
      <c r="AC210" s="35"/>
      <c r="AD210" s="35"/>
      <c r="AE210" s="35"/>
      <c r="AT210" s="18" t="s">
        <v>160</v>
      </c>
      <c r="AU210" s="18" t="s">
        <v>154</v>
      </c>
    </row>
    <row r="211" spans="1:65" s="13" customFormat="1" ht="12">
      <c r="B211" s="200"/>
      <c r="C211" s="201"/>
      <c r="D211" s="182" t="s">
        <v>162</v>
      </c>
      <c r="E211" s="202" t="s">
        <v>20</v>
      </c>
      <c r="F211" s="203" t="s">
        <v>279</v>
      </c>
      <c r="G211" s="201"/>
      <c r="H211" s="204">
        <v>3.38</v>
      </c>
      <c r="I211" s="205"/>
      <c r="J211" s="201"/>
      <c r="K211" s="201"/>
      <c r="L211" s="206"/>
      <c r="M211" s="207"/>
      <c r="N211" s="208"/>
      <c r="O211" s="208"/>
      <c r="P211" s="208"/>
      <c r="Q211" s="208"/>
      <c r="R211" s="208"/>
      <c r="S211" s="208"/>
      <c r="T211" s="209"/>
      <c r="AT211" s="210" t="s">
        <v>162</v>
      </c>
      <c r="AU211" s="210" t="s">
        <v>154</v>
      </c>
      <c r="AV211" s="13" t="s">
        <v>154</v>
      </c>
      <c r="AW211" s="13" t="s">
        <v>33</v>
      </c>
      <c r="AX211" s="13" t="s">
        <v>8</v>
      </c>
      <c r="AY211" s="210" t="s">
        <v>146</v>
      </c>
    </row>
    <row r="212" spans="1:65" s="1" customFormat="1" ht="24.25" customHeight="1">
      <c r="A212" s="35"/>
      <c r="B212" s="36"/>
      <c r="C212" s="170" t="s">
        <v>280</v>
      </c>
      <c r="D212" s="170" t="s">
        <v>148</v>
      </c>
      <c r="E212" s="171" t="s">
        <v>281</v>
      </c>
      <c r="F212" s="172" t="s">
        <v>282</v>
      </c>
      <c r="G212" s="173" t="s">
        <v>248</v>
      </c>
      <c r="H212" s="174">
        <v>1.24</v>
      </c>
      <c r="I212" s="175"/>
      <c r="J212" s="174">
        <f>ROUND(I212*H212,0)</f>
        <v>0</v>
      </c>
      <c r="K212" s="172" t="s">
        <v>152</v>
      </c>
      <c r="L212" s="40"/>
      <c r="M212" s="176" t="s">
        <v>20</v>
      </c>
      <c r="N212" s="177" t="s">
        <v>44</v>
      </c>
      <c r="O212" s="65"/>
      <c r="P212" s="178">
        <f>O212*H212</f>
        <v>0</v>
      </c>
      <c r="Q212" s="178">
        <v>0.17818000000000001</v>
      </c>
      <c r="R212" s="178">
        <f>Q212*H212</f>
        <v>0.22094320000000001</v>
      </c>
      <c r="S212" s="178">
        <v>0</v>
      </c>
      <c r="T212" s="179">
        <f>S212*H212</f>
        <v>0</v>
      </c>
      <c r="U212" s="35"/>
      <c r="V212" s="35"/>
      <c r="W212" s="35"/>
      <c r="X212" s="35"/>
      <c r="Y212" s="35"/>
      <c r="Z212" s="35"/>
      <c r="AA212" s="35"/>
      <c r="AB212" s="35"/>
      <c r="AC212" s="35"/>
      <c r="AD212" s="35"/>
      <c r="AE212" s="35"/>
      <c r="AR212" s="180" t="s">
        <v>153</v>
      </c>
      <c r="AT212" s="180" t="s">
        <v>148</v>
      </c>
      <c r="AU212" s="180" t="s">
        <v>154</v>
      </c>
      <c r="AY212" s="18" t="s">
        <v>146</v>
      </c>
      <c r="BE212" s="181">
        <f>IF(N212="základní",J212,0)</f>
        <v>0</v>
      </c>
      <c r="BF212" s="181">
        <f>IF(N212="snížená",J212,0)</f>
        <v>0</v>
      </c>
      <c r="BG212" s="181">
        <f>IF(N212="zákl. přenesená",J212,0)</f>
        <v>0</v>
      </c>
      <c r="BH212" s="181">
        <f>IF(N212="sníž. přenesená",J212,0)</f>
        <v>0</v>
      </c>
      <c r="BI212" s="181">
        <f>IF(N212="nulová",J212,0)</f>
        <v>0</v>
      </c>
      <c r="BJ212" s="18" t="s">
        <v>154</v>
      </c>
      <c r="BK212" s="181">
        <f>ROUND(I212*H212,0)</f>
        <v>0</v>
      </c>
      <c r="BL212" s="18" t="s">
        <v>153</v>
      </c>
      <c r="BM212" s="180" t="s">
        <v>283</v>
      </c>
    </row>
    <row r="213" spans="1:65" s="1" customFormat="1" ht="24" hidden="1">
      <c r="A213" s="35"/>
      <c r="B213" s="36"/>
      <c r="C213" s="37"/>
      <c r="D213" s="182" t="s">
        <v>156</v>
      </c>
      <c r="E213" s="37"/>
      <c r="F213" s="183" t="s">
        <v>284</v>
      </c>
      <c r="G213" s="37"/>
      <c r="H213" s="37"/>
      <c r="I213" s="184"/>
      <c r="J213" s="37"/>
      <c r="K213" s="37"/>
      <c r="L213" s="40"/>
      <c r="M213" s="185"/>
      <c r="N213" s="186"/>
      <c r="O213" s="65"/>
      <c r="P213" s="65"/>
      <c r="Q213" s="65"/>
      <c r="R213" s="65"/>
      <c r="S213" s="65"/>
      <c r="T213" s="66"/>
      <c r="U213" s="35"/>
      <c r="V213" s="35"/>
      <c r="W213" s="35"/>
      <c r="X213" s="35"/>
      <c r="Y213" s="35"/>
      <c r="Z213" s="35"/>
      <c r="AA213" s="35"/>
      <c r="AB213" s="35"/>
      <c r="AC213" s="35"/>
      <c r="AD213" s="35"/>
      <c r="AE213" s="35"/>
      <c r="AT213" s="18" t="s">
        <v>156</v>
      </c>
      <c r="AU213" s="18" t="s">
        <v>154</v>
      </c>
    </row>
    <row r="214" spans="1:65" s="1" customFormat="1" hidden="1">
      <c r="A214" s="35"/>
      <c r="B214" s="36"/>
      <c r="C214" s="37"/>
      <c r="D214" s="187" t="s">
        <v>158</v>
      </c>
      <c r="E214" s="37"/>
      <c r="F214" s="188" t="s">
        <v>285</v>
      </c>
      <c r="G214" s="37"/>
      <c r="H214" s="37"/>
      <c r="I214" s="184"/>
      <c r="J214" s="37"/>
      <c r="K214" s="37"/>
      <c r="L214" s="40"/>
      <c r="M214" s="185"/>
      <c r="N214" s="186"/>
      <c r="O214" s="65"/>
      <c r="P214" s="65"/>
      <c r="Q214" s="65"/>
      <c r="R214" s="65"/>
      <c r="S214" s="65"/>
      <c r="T214" s="66"/>
      <c r="U214" s="35"/>
      <c r="V214" s="35"/>
      <c r="W214" s="35"/>
      <c r="X214" s="35"/>
      <c r="Y214" s="35"/>
      <c r="Z214" s="35"/>
      <c r="AA214" s="35"/>
      <c r="AB214" s="35"/>
      <c r="AC214" s="35"/>
      <c r="AD214" s="35"/>
      <c r="AE214" s="35"/>
      <c r="AT214" s="18" t="s">
        <v>158</v>
      </c>
      <c r="AU214" s="18" t="s">
        <v>154</v>
      </c>
    </row>
    <row r="215" spans="1:65" s="12" customFormat="1" ht="12">
      <c r="B215" s="190"/>
      <c r="C215" s="191"/>
      <c r="D215" s="182" t="s">
        <v>162</v>
      </c>
      <c r="E215" s="192" t="s">
        <v>20</v>
      </c>
      <c r="F215" s="193" t="s">
        <v>234</v>
      </c>
      <c r="G215" s="191"/>
      <c r="H215" s="192" t="s">
        <v>20</v>
      </c>
      <c r="I215" s="194"/>
      <c r="J215" s="191"/>
      <c r="K215" s="191"/>
      <c r="L215" s="195"/>
      <c r="M215" s="196"/>
      <c r="N215" s="197"/>
      <c r="O215" s="197"/>
      <c r="P215" s="197"/>
      <c r="Q215" s="197"/>
      <c r="R215" s="197"/>
      <c r="S215" s="197"/>
      <c r="T215" s="198"/>
      <c r="AT215" s="199" t="s">
        <v>162</v>
      </c>
      <c r="AU215" s="199" t="s">
        <v>154</v>
      </c>
      <c r="AV215" s="12" t="s">
        <v>8</v>
      </c>
      <c r="AW215" s="12" t="s">
        <v>33</v>
      </c>
      <c r="AX215" s="12" t="s">
        <v>72</v>
      </c>
      <c r="AY215" s="199" t="s">
        <v>146</v>
      </c>
    </row>
    <row r="216" spans="1:65" s="13" customFormat="1" ht="12">
      <c r="B216" s="200"/>
      <c r="C216" s="201"/>
      <c r="D216" s="182" t="s">
        <v>162</v>
      </c>
      <c r="E216" s="202" t="s">
        <v>20</v>
      </c>
      <c r="F216" s="203" t="s">
        <v>286</v>
      </c>
      <c r="G216" s="201"/>
      <c r="H216" s="204">
        <v>1.24</v>
      </c>
      <c r="I216" s="205"/>
      <c r="J216" s="201"/>
      <c r="K216" s="201"/>
      <c r="L216" s="206"/>
      <c r="M216" s="207"/>
      <c r="N216" s="208"/>
      <c r="O216" s="208"/>
      <c r="P216" s="208"/>
      <c r="Q216" s="208"/>
      <c r="R216" s="208"/>
      <c r="S216" s="208"/>
      <c r="T216" s="209"/>
      <c r="AT216" s="210" t="s">
        <v>162</v>
      </c>
      <c r="AU216" s="210" t="s">
        <v>154</v>
      </c>
      <c r="AV216" s="13" t="s">
        <v>154</v>
      </c>
      <c r="AW216" s="13" t="s">
        <v>33</v>
      </c>
      <c r="AX216" s="13" t="s">
        <v>8</v>
      </c>
      <c r="AY216" s="210" t="s">
        <v>146</v>
      </c>
    </row>
    <row r="217" spans="1:65" s="11" customFormat="1" ht="23" customHeight="1">
      <c r="B217" s="154"/>
      <c r="C217" s="155"/>
      <c r="D217" s="156" t="s">
        <v>71</v>
      </c>
      <c r="E217" s="168" t="s">
        <v>153</v>
      </c>
      <c r="F217" s="168" t="s">
        <v>287</v>
      </c>
      <c r="G217" s="155"/>
      <c r="H217" s="155"/>
      <c r="I217" s="158"/>
      <c r="J217" s="169">
        <f>BK217</f>
        <v>0</v>
      </c>
      <c r="K217" s="155"/>
      <c r="L217" s="160"/>
      <c r="M217" s="161"/>
      <c r="N217" s="162"/>
      <c r="O217" s="162"/>
      <c r="P217" s="163">
        <f>SUM(P218:P294)</f>
        <v>0</v>
      </c>
      <c r="Q217" s="162"/>
      <c r="R217" s="163">
        <f>SUM(R218:R294)</f>
        <v>170.70076290000003</v>
      </c>
      <c r="S217" s="162"/>
      <c r="T217" s="164">
        <f>SUM(T218:T294)</f>
        <v>0</v>
      </c>
      <c r="AR217" s="165" t="s">
        <v>8</v>
      </c>
      <c r="AT217" s="166" t="s">
        <v>71</v>
      </c>
      <c r="AU217" s="166" t="s">
        <v>8</v>
      </c>
      <c r="AY217" s="165" t="s">
        <v>146</v>
      </c>
      <c r="BK217" s="167">
        <f>SUM(BK218:BK294)</f>
        <v>0</v>
      </c>
    </row>
    <row r="218" spans="1:65" s="1" customFormat="1" ht="24.25" customHeight="1">
      <c r="A218" s="35"/>
      <c r="B218" s="36"/>
      <c r="C218" s="170" t="s">
        <v>288</v>
      </c>
      <c r="D218" s="170" t="s">
        <v>148</v>
      </c>
      <c r="E218" s="171" t="s">
        <v>289</v>
      </c>
      <c r="F218" s="172" t="s">
        <v>290</v>
      </c>
      <c r="G218" s="173" t="s">
        <v>291</v>
      </c>
      <c r="H218" s="174">
        <v>8</v>
      </c>
      <c r="I218" s="175"/>
      <c r="J218" s="174">
        <f>ROUND(I218*H218,0)</f>
        <v>0</v>
      </c>
      <c r="K218" s="172" t="s">
        <v>152</v>
      </c>
      <c r="L218" s="40"/>
      <c r="M218" s="176" t="s">
        <v>20</v>
      </c>
      <c r="N218" s="177" t="s">
        <v>44</v>
      </c>
      <c r="O218" s="65"/>
      <c r="P218" s="178">
        <f>O218*H218</f>
        <v>0</v>
      </c>
      <c r="Q218" s="178">
        <v>0.29304999999999998</v>
      </c>
      <c r="R218" s="178">
        <f>Q218*H218</f>
        <v>2.3443999999999998</v>
      </c>
      <c r="S218" s="178">
        <v>0</v>
      </c>
      <c r="T218" s="179">
        <f>S218*H218</f>
        <v>0</v>
      </c>
      <c r="U218" s="35"/>
      <c r="V218" s="35"/>
      <c r="W218" s="35"/>
      <c r="X218" s="35"/>
      <c r="Y218" s="35"/>
      <c r="Z218" s="35"/>
      <c r="AA218" s="35"/>
      <c r="AB218" s="35"/>
      <c r="AC218" s="35"/>
      <c r="AD218" s="35"/>
      <c r="AE218" s="35"/>
      <c r="AR218" s="180" t="s">
        <v>153</v>
      </c>
      <c r="AT218" s="180" t="s">
        <v>148</v>
      </c>
      <c r="AU218" s="180" t="s">
        <v>154</v>
      </c>
      <c r="AY218" s="18" t="s">
        <v>146</v>
      </c>
      <c r="BE218" s="181">
        <f>IF(N218="základní",J218,0)</f>
        <v>0</v>
      </c>
      <c r="BF218" s="181">
        <f>IF(N218="snížená",J218,0)</f>
        <v>0</v>
      </c>
      <c r="BG218" s="181">
        <f>IF(N218="zákl. přenesená",J218,0)</f>
        <v>0</v>
      </c>
      <c r="BH218" s="181">
        <f>IF(N218="sníž. přenesená",J218,0)</f>
        <v>0</v>
      </c>
      <c r="BI218" s="181">
        <f>IF(N218="nulová",J218,0)</f>
        <v>0</v>
      </c>
      <c r="BJ218" s="18" t="s">
        <v>154</v>
      </c>
      <c r="BK218" s="181">
        <f>ROUND(I218*H218,0)</f>
        <v>0</v>
      </c>
      <c r="BL218" s="18" t="s">
        <v>153</v>
      </c>
      <c r="BM218" s="180" t="s">
        <v>292</v>
      </c>
    </row>
    <row r="219" spans="1:65" s="1" customFormat="1" ht="24" hidden="1">
      <c r="A219" s="35"/>
      <c r="B219" s="36"/>
      <c r="C219" s="37"/>
      <c r="D219" s="182" t="s">
        <v>156</v>
      </c>
      <c r="E219" s="37"/>
      <c r="F219" s="183" t="s">
        <v>293</v>
      </c>
      <c r="G219" s="37"/>
      <c r="H219" s="37"/>
      <c r="I219" s="184"/>
      <c r="J219" s="37"/>
      <c r="K219" s="37"/>
      <c r="L219" s="40"/>
      <c r="M219" s="185"/>
      <c r="N219" s="186"/>
      <c r="O219" s="65"/>
      <c r="P219" s="65"/>
      <c r="Q219" s="65"/>
      <c r="R219" s="65"/>
      <c r="S219" s="65"/>
      <c r="T219" s="66"/>
      <c r="U219" s="35"/>
      <c r="V219" s="35"/>
      <c r="W219" s="35"/>
      <c r="X219" s="35"/>
      <c r="Y219" s="35"/>
      <c r="Z219" s="35"/>
      <c r="AA219" s="35"/>
      <c r="AB219" s="35"/>
      <c r="AC219" s="35"/>
      <c r="AD219" s="35"/>
      <c r="AE219" s="35"/>
      <c r="AT219" s="18" t="s">
        <v>156</v>
      </c>
      <c r="AU219" s="18" t="s">
        <v>154</v>
      </c>
    </row>
    <row r="220" spans="1:65" s="1" customFormat="1" hidden="1">
      <c r="A220" s="35"/>
      <c r="B220" s="36"/>
      <c r="C220" s="37"/>
      <c r="D220" s="187" t="s">
        <v>158</v>
      </c>
      <c r="E220" s="37"/>
      <c r="F220" s="188" t="s">
        <v>294</v>
      </c>
      <c r="G220" s="37"/>
      <c r="H220" s="37"/>
      <c r="I220" s="184"/>
      <c r="J220" s="37"/>
      <c r="K220" s="37"/>
      <c r="L220" s="40"/>
      <c r="M220" s="185"/>
      <c r="N220" s="186"/>
      <c r="O220" s="65"/>
      <c r="P220" s="65"/>
      <c r="Q220" s="65"/>
      <c r="R220" s="65"/>
      <c r="S220" s="65"/>
      <c r="T220" s="66"/>
      <c r="U220" s="35"/>
      <c r="V220" s="35"/>
      <c r="W220" s="35"/>
      <c r="X220" s="35"/>
      <c r="Y220" s="35"/>
      <c r="Z220" s="35"/>
      <c r="AA220" s="35"/>
      <c r="AB220" s="35"/>
      <c r="AC220" s="35"/>
      <c r="AD220" s="35"/>
      <c r="AE220" s="35"/>
      <c r="AT220" s="18" t="s">
        <v>158</v>
      </c>
      <c r="AU220" s="18" t="s">
        <v>154</v>
      </c>
    </row>
    <row r="221" spans="1:65" s="13" customFormat="1" ht="12">
      <c r="B221" s="200"/>
      <c r="C221" s="201"/>
      <c r="D221" s="182" t="s">
        <v>162</v>
      </c>
      <c r="E221" s="202" t="s">
        <v>20</v>
      </c>
      <c r="F221" s="203" t="s">
        <v>295</v>
      </c>
      <c r="G221" s="201"/>
      <c r="H221" s="204">
        <v>8</v>
      </c>
      <c r="I221" s="205"/>
      <c r="J221" s="201"/>
      <c r="K221" s="201"/>
      <c r="L221" s="206"/>
      <c r="M221" s="207"/>
      <c r="N221" s="208"/>
      <c r="O221" s="208"/>
      <c r="P221" s="208"/>
      <c r="Q221" s="208"/>
      <c r="R221" s="208"/>
      <c r="S221" s="208"/>
      <c r="T221" s="209"/>
      <c r="AT221" s="210" t="s">
        <v>162</v>
      </c>
      <c r="AU221" s="210" t="s">
        <v>154</v>
      </c>
      <c r="AV221" s="13" t="s">
        <v>154</v>
      </c>
      <c r="AW221" s="13" t="s">
        <v>33</v>
      </c>
      <c r="AX221" s="13" t="s">
        <v>8</v>
      </c>
      <c r="AY221" s="210" t="s">
        <v>146</v>
      </c>
    </row>
    <row r="222" spans="1:65" s="1" customFormat="1" ht="16.5" customHeight="1">
      <c r="A222" s="35"/>
      <c r="B222" s="36"/>
      <c r="C222" s="211" t="s">
        <v>296</v>
      </c>
      <c r="D222" s="211" t="s">
        <v>221</v>
      </c>
      <c r="E222" s="212" t="s">
        <v>297</v>
      </c>
      <c r="F222" s="213" t="s">
        <v>298</v>
      </c>
      <c r="G222" s="214" t="s">
        <v>299</v>
      </c>
      <c r="H222" s="215">
        <v>88</v>
      </c>
      <c r="I222" s="216"/>
      <c r="J222" s="215">
        <f>ROUND(I222*H222,0)</f>
        <v>0</v>
      </c>
      <c r="K222" s="213" t="s">
        <v>152</v>
      </c>
      <c r="L222" s="217"/>
      <c r="M222" s="218" t="s">
        <v>20</v>
      </c>
      <c r="N222" s="219" t="s">
        <v>44</v>
      </c>
      <c r="O222" s="65"/>
      <c r="P222" s="178">
        <f>O222*H222</f>
        <v>0</v>
      </c>
      <c r="Q222" s="178">
        <v>0.41299999999999998</v>
      </c>
      <c r="R222" s="178">
        <f>Q222*H222</f>
        <v>36.344000000000001</v>
      </c>
      <c r="S222" s="178">
        <v>0</v>
      </c>
      <c r="T222" s="179">
        <f>S222*H222</f>
        <v>0</v>
      </c>
      <c r="U222" s="35"/>
      <c r="V222" s="35"/>
      <c r="W222" s="35"/>
      <c r="X222" s="35"/>
      <c r="Y222" s="35"/>
      <c r="Z222" s="35"/>
      <c r="AA222" s="35"/>
      <c r="AB222" s="35"/>
      <c r="AC222" s="35"/>
      <c r="AD222" s="35"/>
      <c r="AE222" s="35"/>
      <c r="AR222" s="180" t="s">
        <v>206</v>
      </c>
      <c r="AT222" s="180" t="s">
        <v>221</v>
      </c>
      <c r="AU222" s="180" t="s">
        <v>154</v>
      </c>
      <c r="AY222" s="18" t="s">
        <v>146</v>
      </c>
      <c r="BE222" s="181">
        <f>IF(N222="základní",J222,0)</f>
        <v>0</v>
      </c>
      <c r="BF222" s="181">
        <f>IF(N222="snížená",J222,0)</f>
        <v>0</v>
      </c>
      <c r="BG222" s="181">
        <f>IF(N222="zákl. přenesená",J222,0)</f>
        <v>0</v>
      </c>
      <c r="BH222" s="181">
        <f>IF(N222="sníž. přenesená",J222,0)</f>
        <v>0</v>
      </c>
      <c r="BI222" s="181">
        <f>IF(N222="nulová",J222,0)</f>
        <v>0</v>
      </c>
      <c r="BJ222" s="18" t="s">
        <v>154</v>
      </c>
      <c r="BK222" s="181">
        <f>ROUND(I222*H222,0)</f>
        <v>0</v>
      </c>
      <c r="BL222" s="18" t="s">
        <v>153</v>
      </c>
      <c r="BM222" s="180" t="s">
        <v>300</v>
      </c>
    </row>
    <row r="223" spans="1:65" s="1" customFormat="1" ht="12" hidden="1">
      <c r="A223" s="35"/>
      <c r="B223" s="36"/>
      <c r="C223" s="37"/>
      <c r="D223" s="182" t="s">
        <v>156</v>
      </c>
      <c r="E223" s="37"/>
      <c r="F223" s="183" t="s">
        <v>301</v>
      </c>
      <c r="G223" s="37"/>
      <c r="H223" s="37"/>
      <c r="I223" s="184"/>
      <c r="J223" s="37"/>
      <c r="K223" s="37"/>
      <c r="L223" s="40"/>
      <c r="M223" s="185"/>
      <c r="N223" s="186"/>
      <c r="O223" s="65"/>
      <c r="P223" s="65"/>
      <c r="Q223" s="65"/>
      <c r="R223" s="65"/>
      <c r="S223" s="65"/>
      <c r="T223" s="66"/>
      <c r="U223" s="35"/>
      <c r="V223" s="35"/>
      <c r="W223" s="35"/>
      <c r="X223" s="35"/>
      <c r="Y223" s="35"/>
      <c r="Z223" s="35"/>
      <c r="AA223" s="35"/>
      <c r="AB223" s="35"/>
      <c r="AC223" s="35"/>
      <c r="AD223" s="35"/>
      <c r="AE223" s="35"/>
      <c r="AT223" s="18" t="s">
        <v>156</v>
      </c>
      <c r="AU223" s="18" t="s">
        <v>154</v>
      </c>
    </row>
    <row r="224" spans="1:65" s="1" customFormat="1" hidden="1">
      <c r="A224" s="35"/>
      <c r="B224" s="36"/>
      <c r="C224" s="37"/>
      <c r="D224" s="187" t="s">
        <v>158</v>
      </c>
      <c r="E224" s="37"/>
      <c r="F224" s="188" t="s">
        <v>302</v>
      </c>
      <c r="G224" s="37"/>
      <c r="H224" s="37"/>
      <c r="I224" s="184"/>
      <c r="J224" s="37"/>
      <c r="K224" s="37"/>
      <c r="L224" s="40"/>
      <c r="M224" s="185"/>
      <c r="N224" s="186"/>
      <c r="O224" s="65"/>
      <c r="P224" s="65"/>
      <c r="Q224" s="65"/>
      <c r="R224" s="65"/>
      <c r="S224" s="65"/>
      <c r="T224" s="66"/>
      <c r="U224" s="35"/>
      <c r="V224" s="35"/>
      <c r="W224" s="35"/>
      <c r="X224" s="35"/>
      <c r="Y224" s="35"/>
      <c r="Z224" s="35"/>
      <c r="AA224" s="35"/>
      <c r="AB224" s="35"/>
      <c r="AC224" s="35"/>
      <c r="AD224" s="35"/>
      <c r="AE224" s="35"/>
      <c r="AT224" s="18" t="s">
        <v>158</v>
      </c>
      <c r="AU224" s="18" t="s">
        <v>154</v>
      </c>
    </row>
    <row r="225" spans="1:65" s="13" customFormat="1" ht="12">
      <c r="B225" s="200"/>
      <c r="C225" s="201"/>
      <c r="D225" s="182" t="s">
        <v>162</v>
      </c>
      <c r="E225" s="202" t="s">
        <v>20</v>
      </c>
      <c r="F225" s="203" t="s">
        <v>303</v>
      </c>
      <c r="G225" s="201"/>
      <c r="H225" s="204">
        <v>88</v>
      </c>
      <c r="I225" s="205"/>
      <c r="J225" s="201"/>
      <c r="K225" s="201"/>
      <c r="L225" s="206"/>
      <c r="M225" s="207"/>
      <c r="N225" s="208"/>
      <c r="O225" s="208"/>
      <c r="P225" s="208"/>
      <c r="Q225" s="208"/>
      <c r="R225" s="208"/>
      <c r="S225" s="208"/>
      <c r="T225" s="209"/>
      <c r="AT225" s="210" t="s">
        <v>162</v>
      </c>
      <c r="AU225" s="210" t="s">
        <v>154</v>
      </c>
      <c r="AV225" s="13" t="s">
        <v>154</v>
      </c>
      <c r="AW225" s="13" t="s">
        <v>33</v>
      </c>
      <c r="AX225" s="13" t="s">
        <v>8</v>
      </c>
      <c r="AY225" s="210" t="s">
        <v>146</v>
      </c>
    </row>
    <row r="226" spans="1:65" s="1" customFormat="1" ht="16.5" customHeight="1">
      <c r="A226" s="35"/>
      <c r="B226" s="36"/>
      <c r="C226" s="170" t="s">
        <v>304</v>
      </c>
      <c r="D226" s="170" t="s">
        <v>148</v>
      </c>
      <c r="E226" s="171" t="s">
        <v>305</v>
      </c>
      <c r="F226" s="172" t="s">
        <v>306</v>
      </c>
      <c r="G226" s="173" t="s">
        <v>151</v>
      </c>
      <c r="H226" s="174">
        <v>26.37</v>
      </c>
      <c r="I226" s="175"/>
      <c r="J226" s="174">
        <f>ROUND(I226*H226,0)</f>
        <v>0</v>
      </c>
      <c r="K226" s="172" t="s">
        <v>152</v>
      </c>
      <c r="L226" s="40"/>
      <c r="M226" s="176" t="s">
        <v>20</v>
      </c>
      <c r="N226" s="177" t="s">
        <v>44</v>
      </c>
      <c r="O226" s="65"/>
      <c r="P226" s="178">
        <f>O226*H226</f>
        <v>0</v>
      </c>
      <c r="Q226" s="178">
        <v>2.45343</v>
      </c>
      <c r="R226" s="178">
        <f>Q226*H226</f>
        <v>64.696949099999998</v>
      </c>
      <c r="S226" s="178">
        <v>0</v>
      </c>
      <c r="T226" s="179">
        <f>S226*H226</f>
        <v>0</v>
      </c>
      <c r="U226" s="35"/>
      <c r="V226" s="35"/>
      <c r="W226" s="35"/>
      <c r="X226" s="35"/>
      <c r="Y226" s="35"/>
      <c r="Z226" s="35"/>
      <c r="AA226" s="35"/>
      <c r="AB226" s="35"/>
      <c r="AC226" s="35"/>
      <c r="AD226" s="35"/>
      <c r="AE226" s="35"/>
      <c r="AR226" s="180" t="s">
        <v>153</v>
      </c>
      <c r="AT226" s="180" t="s">
        <v>148</v>
      </c>
      <c r="AU226" s="180" t="s">
        <v>154</v>
      </c>
      <c r="AY226" s="18" t="s">
        <v>146</v>
      </c>
      <c r="BE226" s="181">
        <f>IF(N226="základní",J226,0)</f>
        <v>0</v>
      </c>
      <c r="BF226" s="181">
        <f>IF(N226="snížená",J226,0)</f>
        <v>0</v>
      </c>
      <c r="BG226" s="181">
        <f>IF(N226="zákl. přenesená",J226,0)</f>
        <v>0</v>
      </c>
      <c r="BH226" s="181">
        <f>IF(N226="sníž. přenesená",J226,0)</f>
        <v>0</v>
      </c>
      <c r="BI226" s="181">
        <f>IF(N226="nulová",J226,0)</f>
        <v>0</v>
      </c>
      <c r="BJ226" s="18" t="s">
        <v>154</v>
      </c>
      <c r="BK226" s="181">
        <f>ROUND(I226*H226,0)</f>
        <v>0</v>
      </c>
      <c r="BL226" s="18" t="s">
        <v>153</v>
      </c>
      <c r="BM226" s="180" t="s">
        <v>307</v>
      </c>
    </row>
    <row r="227" spans="1:65" s="1" customFormat="1" ht="48" hidden="1">
      <c r="A227" s="35"/>
      <c r="B227" s="36"/>
      <c r="C227" s="37"/>
      <c r="D227" s="182" t="s">
        <v>156</v>
      </c>
      <c r="E227" s="37"/>
      <c r="F227" s="183" t="s">
        <v>308</v>
      </c>
      <c r="G227" s="37"/>
      <c r="H227" s="37"/>
      <c r="I227" s="184"/>
      <c r="J227" s="37"/>
      <c r="K227" s="37"/>
      <c r="L227" s="40"/>
      <c r="M227" s="185"/>
      <c r="N227" s="186"/>
      <c r="O227" s="65"/>
      <c r="P227" s="65"/>
      <c r="Q227" s="65"/>
      <c r="R227" s="65"/>
      <c r="S227" s="65"/>
      <c r="T227" s="66"/>
      <c r="U227" s="35"/>
      <c r="V227" s="35"/>
      <c r="W227" s="35"/>
      <c r="X227" s="35"/>
      <c r="Y227" s="35"/>
      <c r="Z227" s="35"/>
      <c r="AA227" s="35"/>
      <c r="AB227" s="35"/>
      <c r="AC227" s="35"/>
      <c r="AD227" s="35"/>
      <c r="AE227" s="35"/>
      <c r="AT227" s="18" t="s">
        <v>156</v>
      </c>
      <c r="AU227" s="18" t="s">
        <v>154</v>
      </c>
    </row>
    <row r="228" spans="1:65" s="1" customFormat="1" hidden="1">
      <c r="A228" s="35"/>
      <c r="B228" s="36"/>
      <c r="C228" s="37"/>
      <c r="D228" s="187" t="s">
        <v>158</v>
      </c>
      <c r="E228" s="37"/>
      <c r="F228" s="188" t="s">
        <v>309</v>
      </c>
      <c r="G228" s="37"/>
      <c r="H228" s="37"/>
      <c r="I228" s="184"/>
      <c r="J228" s="37"/>
      <c r="K228" s="37"/>
      <c r="L228" s="40"/>
      <c r="M228" s="185"/>
      <c r="N228" s="186"/>
      <c r="O228" s="65"/>
      <c r="P228" s="65"/>
      <c r="Q228" s="65"/>
      <c r="R228" s="65"/>
      <c r="S228" s="65"/>
      <c r="T228" s="66"/>
      <c r="U228" s="35"/>
      <c r="V228" s="35"/>
      <c r="W228" s="35"/>
      <c r="X228" s="35"/>
      <c r="Y228" s="35"/>
      <c r="Z228" s="35"/>
      <c r="AA228" s="35"/>
      <c r="AB228" s="35"/>
      <c r="AC228" s="35"/>
      <c r="AD228" s="35"/>
      <c r="AE228" s="35"/>
      <c r="AT228" s="18" t="s">
        <v>158</v>
      </c>
      <c r="AU228" s="18" t="s">
        <v>154</v>
      </c>
    </row>
    <row r="229" spans="1:65" s="1" customFormat="1" ht="72" hidden="1">
      <c r="A229" s="35"/>
      <c r="B229" s="36"/>
      <c r="C229" s="37"/>
      <c r="D229" s="182" t="s">
        <v>160</v>
      </c>
      <c r="E229" s="37"/>
      <c r="F229" s="189" t="s">
        <v>310</v>
      </c>
      <c r="G229" s="37"/>
      <c r="H229" s="37"/>
      <c r="I229" s="184"/>
      <c r="J229" s="37"/>
      <c r="K229" s="37"/>
      <c r="L229" s="40"/>
      <c r="M229" s="185"/>
      <c r="N229" s="186"/>
      <c r="O229" s="65"/>
      <c r="P229" s="65"/>
      <c r="Q229" s="65"/>
      <c r="R229" s="65"/>
      <c r="S229" s="65"/>
      <c r="T229" s="66"/>
      <c r="U229" s="35"/>
      <c r="V229" s="35"/>
      <c r="W229" s="35"/>
      <c r="X229" s="35"/>
      <c r="Y229" s="35"/>
      <c r="Z229" s="35"/>
      <c r="AA229" s="35"/>
      <c r="AB229" s="35"/>
      <c r="AC229" s="35"/>
      <c r="AD229" s="35"/>
      <c r="AE229" s="35"/>
      <c r="AT229" s="18" t="s">
        <v>160</v>
      </c>
      <c r="AU229" s="18" t="s">
        <v>154</v>
      </c>
    </row>
    <row r="230" spans="1:65" s="13" customFormat="1" ht="36">
      <c r="B230" s="200"/>
      <c r="C230" s="201"/>
      <c r="D230" s="182" t="s">
        <v>162</v>
      </c>
      <c r="E230" s="202" t="s">
        <v>20</v>
      </c>
      <c r="F230" s="203" t="s">
        <v>311</v>
      </c>
      <c r="G230" s="201"/>
      <c r="H230" s="204">
        <v>26.37</v>
      </c>
      <c r="I230" s="205"/>
      <c r="J230" s="201"/>
      <c r="K230" s="201"/>
      <c r="L230" s="206"/>
      <c r="M230" s="207"/>
      <c r="N230" s="208"/>
      <c r="O230" s="208"/>
      <c r="P230" s="208"/>
      <c r="Q230" s="208"/>
      <c r="R230" s="208"/>
      <c r="S230" s="208"/>
      <c r="T230" s="209"/>
      <c r="AT230" s="210" t="s">
        <v>162</v>
      </c>
      <c r="AU230" s="210" t="s">
        <v>154</v>
      </c>
      <c r="AV230" s="13" t="s">
        <v>154</v>
      </c>
      <c r="AW230" s="13" t="s">
        <v>33</v>
      </c>
      <c r="AX230" s="13" t="s">
        <v>8</v>
      </c>
      <c r="AY230" s="210" t="s">
        <v>146</v>
      </c>
    </row>
    <row r="231" spans="1:65" s="1" customFormat="1" ht="24.25" customHeight="1">
      <c r="A231" s="35"/>
      <c r="B231" s="36"/>
      <c r="C231" s="170" t="s">
        <v>7</v>
      </c>
      <c r="D231" s="170" t="s">
        <v>148</v>
      </c>
      <c r="E231" s="171" t="s">
        <v>312</v>
      </c>
      <c r="F231" s="172" t="s">
        <v>313</v>
      </c>
      <c r="G231" s="173" t="s">
        <v>248</v>
      </c>
      <c r="H231" s="174">
        <v>303.68</v>
      </c>
      <c r="I231" s="175"/>
      <c r="J231" s="174">
        <f>ROUND(I231*H231,0)</f>
        <v>0</v>
      </c>
      <c r="K231" s="172" t="s">
        <v>152</v>
      </c>
      <c r="L231" s="40"/>
      <c r="M231" s="176" t="s">
        <v>20</v>
      </c>
      <c r="N231" s="177" t="s">
        <v>44</v>
      </c>
      <c r="O231" s="65"/>
      <c r="P231" s="178">
        <f>O231*H231</f>
        <v>0</v>
      </c>
      <c r="Q231" s="178">
        <v>8.94E-3</v>
      </c>
      <c r="R231" s="178">
        <f>Q231*H231</f>
        <v>2.7148992000000001</v>
      </c>
      <c r="S231" s="178">
        <v>0</v>
      </c>
      <c r="T231" s="179">
        <f>S231*H231</f>
        <v>0</v>
      </c>
      <c r="U231" s="35"/>
      <c r="V231" s="35"/>
      <c r="W231" s="35"/>
      <c r="X231" s="35"/>
      <c r="Y231" s="35"/>
      <c r="Z231" s="35"/>
      <c r="AA231" s="35"/>
      <c r="AB231" s="35"/>
      <c r="AC231" s="35"/>
      <c r="AD231" s="35"/>
      <c r="AE231" s="35"/>
      <c r="AR231" s="180" t="s">
        <v>153</v>
      </c>
      <c r="AT231" s="180" t="s">
        <v>148</v>
      </c>
      <c r="AU231" s="180" t="s">
        <v>154</v>
      </c>
      <c r="AY231" s="18" t="s">
        <v>146</v>
      </c>
      <c r="BE231" s="181">
        <f>IF(N231="základní",J231,0)</f>
        <v>0</v>
      </c>
      <c r="BF231" s="181">
        <f>IF(N231="snížená",J231,0)</f>
        <v>0</v>
      </c>
      <c r="BG231" s="181">
        <f>IF(N231="zákl. přenesená",J231,0)</f>
        <v>0</v>
      </c>
      <c r="BH231" s="181">
        <f>IF(N231="sníž. přenesená",J231,0)</f>
        <v>0</v>
      </c>
      <c r="BI231" s="181">
        <f>IF(N231="nulová",J231,0)</f>
        <v>0</v>
      </c>
      <c r="BJ231" s="18" t="s">
        <v>154</v>
      </c>
      <c r="BK231" s="181">
        <f>ROUND(I231*H231,0)</f>
        <v>0</v>
      </c>
      <c r="BL231" s="18" t="s">
        <v>153</v>
      </c>
      <c r="BM231" s="180" t="s">
        <v>314</v>
      </c>
    </row>
    <row r="232" spans="1:65" s="1" customFormat="1" ht="84" hidden="1">
      <c r="A232" s="35"/>
      <c r="B232" s="36"/>
      <c r="C232" s="37"/>
      <c r="D232" s="182" t="s">
        <v>156</v>
      </c>
      <c r="E232" s="37"/>
      <c r="F232" s="183" t="s">
        <v>315</v>
      </c>
      <c r="G232" s="37"/>
      <c r="H232" s="37"/>
      <c r="I232" s="184"/>
      <c r="J232" s="37"/>
      <c r="K232" s="37"/>
      <c r="L232" s="40"/>
      <c r="M232" s="185"/>
      <c r="N232" s="186"/>
      <c r="O232" s="65"/>
      <c r="P232" s="65"/>
      <c r="Q232" s="65"/>
      <c r="R232" s="65"/>
      <c r="S232" s="65"/>
      <c r="T232" s="66"/>
      <c r="U232" s="35"/>
      <c r="V232" s="35"/>
      <c r="W232" s="35"/>
      <c r="X232" s="35"/>
      <c r="Y232" s="35"/>
      <c r="Z232" s="35"/>
      <c r="AA232" s="35"/>
      <c r="AB232" s="35"/>
      <c r="AC232" s="35"/>
      <c r="AD232" s="35"/>
      <c r="AE232" s="35"/>
      <c r="AT232" s="18" t="s">
        <v>156</v>
      </c>
      <c r="AU232" s="18" t="s">
        <v>154</v>
      </c>
    </row>
    <row r="233" spans="1:65" s="1" customFormat="1" hidden="1">
      <c r="A233" s="35"/>
      <c r="B233" s="36"/>
      <c r="C233" s="37"/>
      <c r="D233" s="187" t="s">
        <v>158</v>
      </c>
      <c r="E233" s="37"/>
      <c r="F233" s="188" t="s">
        <v>316</v>
      </c>
      <c r="G233" s="37"/>
      <c r="H233" s="37"/>
      <c r="I233" s="184"/>
      <c r="J233" s="37"/>
      <c r="K233" s="37"/>
      <c r="L233" s="40"/>
      <c r="M233" s="185"/>
      <c r="N233" s="186"/>
      <c r="O233" s="65"/>
      <c r="P233" s="65"/>
      <c r="Q233" s="65"/>
      <c r="R233" s="65"/>
      <c r="S233" s="65"/>
      <c r="T233" s="66"/>
      <c r="U233" s="35"/>
      <c r="V233" s="35"/>
      <c r="W233" s="35"/>
      <c r="X233" s="35"/>
      <c r="Y233" s="35"/>
      <c r="Z233" s="35"/>
      <c r="AA233" s="35"/>
      <c r="AB233" s="35"/>
      <c r="AC233" s="35"/>
      <c r="AD233" s="35"/>
      <c r="AE233" s="35"/>
      <c r="AT233" s="18" t="s">
        <v>158</v>
      </c>
      <c r="AU233" s="18" t="s">
        <v>154</v>
      </c>
    </row>
    <row r="234" spans="1:65" s="1" customFormat="1" ht="96" hidden="1">
      <c r="A234" s="35"/>
      <c r="B234" s="36"/>
      <c r="C234" s="37"/>
      <c r="D234" s="182" t="s">
        <v>160</v>
      </c>
      <c r="E234" s="37"/>
      <c r="F234" s="189" t="s">
        <v>317</v>
      </c>
      <c r="G234" s="37"/>
      <c r="H234" s="37"/>
      <c r="I234" s="184"/>
      <c r="J234" s="37"/>
      <c r="K234" s="37"/>
      <c r="L234" s="40"/>
      <c r="M234" s="185"/>
      <c r="N234" s="186"/>
      <c r="O234" s="65"/>
      <c r="P234" s="65"/>
      <c r="Q234" s="65"/>
      <c r="R234" s="65"/>
      <c r="S234" s="65"/>
      <c r="T234" s="66"/>
      <c r="U234" s="35"/>
      <c r="V234" s="35"/>
      <c r="W234" s="35"/>
      <c r="X234" s="35"/>
      <c r="Y234" s="35"/>
      <c r="Z234" s="35"/>
      <c r="AA234" s="35"/>
      <c r="AB234" s="35"/>
      <c r="AC234" s="35"/>
      <c r="AD234" s="35"/>
      <c r="AE234" s="35"/>
      <c r="AT234" s="18" t="s">
        <v>160</v>
      </c>
      <c r="AU234" s="18" t="s">
        <v>154</v>
      </c>
    </row>
    <row r="235" spans="1:65" s="13" customFormat="1" ht="12">
      <c r="B235" s="200"/>
      <c r="C235" s="201"/>
      <c r="D235" s="182" t="s">
        <v>162</v>
      </c>
      <c r="E235" s="202" t="s">
        <v>20</v>
      </c>
      <c r="F235" s="203" t="s">
        <v>318</v>
      </c>
      <c r="G235" s="201"/>
      <c r="H235" s="204">
        <v>303.68</v>
      </c>
      <c r="I235" s="205"/>
      <c r="J235" s="201"/>
      <c r="K235" s="201"/>
      <c r="L235" s="206"/>
      <c r="M235" s="207"/>
      <c r="N235" s="208"/>
      <c r="O235" s="208"/>
      <c r="P235" s="208"/>
      <c r="Q235" s="208"/>
      <c r="R235" s="208"/>
      <c r="S235" s="208"/>
      <c r="T235" s="209"/>
      <c r="AT235" s="210" t="s">
        <v>162</v>
      </c>
      <c r="AU235" s="210" t="s">
        <v>154</v>
      </c>
      <c r="AV235" s="13" t="s">
        <v>154</v>
      </c>
      <c r="AW235" s="13" t="s">
        <v>33</v>
      </c>
      <c r="AX235" s="13" t="s">
        <v>8</v>
      </c>
      <c r="AY235" s="210" t="s">
        <v>146</v>
      </c>
    </row>
    <row r="236" spans="1:65" s="1" customFormat="1" ht="16.5" customHeight="1">
      <c r="A236" s="35"/>
      <c r="B236" s="36"/>
      <c r="C236" s="170" t="s">
        <v>319</v>
      </c>
      <c r="D236" s="170" t="s">
        <v>148</v>
      </c>
      <c r="E236" s="171" t="s">
        <v>320</v>
      </c>
      <c r="F236" s="172" t="s">
        <v>321</v>
      </c>
      <c r="G236" s="173" t="s">
        <v>200</v>
      </c>
      <c r="H236" s="174">
        <v>2.73</v>
      </c>
      <c r="I236" s="175"/>
      <c r="J236" s="174">
        <f>ROUND(I236*H236,0)</f>
        <v>0</v>
      </c>
      <c r="K236" s="172" t="s">
        <v>152</v>
      </c>
      <c r="L236" s="40"/>
      <c r="M236" s="176" t="s">
        <v>20</v>
      </c>
      <c r="N236" s="177" t="s">
        <v>44</v>
      </c>
      <c r="O236" s="65"/>
      <c r="P236" s="178">
        <f>O236*H236</f>
        <v>0</v>
      </c>
      <c r="Q236" s="178">
        <v>1.05555</v>
      </c>
      <c r="R236" s="178">
        <f>Q236*H236</f>
        <v>2.8816514999999998</v>
      </c>
      <c r="S236" s="178">
        <v>0</v>
      </c>
      <c r="T236" s="179">
        <f>S236*H236</f>
        <v>0</v>
      </c>
      <c r="U236" s="35"/>
      <c r="V236" s="35"/>
      <c r="W236" s="35"/>
      <c r="X236" s="35"/>
      <c r="Y236" s="35"/>
      <c r="Z236" s="35"/>
      <c r="AA236" s="35"/>
      <c r="AB236" s="35"/>
      <c r="AC236" s="35"/>
      <c r="AD236" s="35"/>
      <c r="AE236" s="35"/>
      <c r="AR236" s="180" t="s">
        <v>153</v>
      </c>
      <c r="AT236" s="180" t="s">
        <v>148</v>
      </c>
      <c r="AU236" s="180" t="s">
        <v>154</v>
      </c>
      <c r="AY236" s="18" t="s">
        <v>146</v>
      </c>
      <c r="BE236" s="181">
        <f>IF(N236="základní",J236,0)</f>
        <v>0</v>
      </c>
      <c r="BF236" s="181">
        <f>IF(N236="snížená",J236,0)</f>
        <v>0</v>
      </c>
      <c r="BG236" s="181">
        <f>IF(N236="zákl. přenesená",J236,0)</f>
        <v>0</v>
      </c>
      <c r="BH236" s="181">
        <f>IF(N236="sníž. přenesená",J236,0)</f>
        <v>0</v>
      </c>
      <c r="BI236" s="181">
        <f>IF(N236="nulová",J236,0)</f>
        <v>0</v>
      </c>
      <c r="BJ236" s="18" t="s">
        <v>154</v>
      </c>
      <c r="BK236" s="181">
        <f>ROUND(I236*H236,0)</f>
        <v>0</v>
      </c>
      <c r="BL236" s="18" t="s">
        <v>153</v>
      </c>
      <c r="BM236" s="180" t="s">
        <v>322</v>
      </c>
    </row>
    <row r="237" spans="1:65" s="1" customFormat="1" ht="72" hidden="1">
      <c r="A237" s="35"/>
      <c r="B237" s="36"/>
      <c r="C237" s="37"/>
      <c r="D237" s="182" t="s">
        <v>156</v>
      </c>
      <c r="E237" s="37"/>
      <c r="F237" s="183" t="s">
        <v>323</v>
      </c>
      <c r="G237" s="37"/>
      <c r="H237" s="37"/>
      <c r="I237" s="184"/>
      <c r="J237" s="37"/>
      <c r="K237" s="37"/>
      <c r="L237" s="40"/>
      <c r="M237" s="185"/>
      <c r="N237" s="186"/>
      <c r="O237" s="65"/>
      <c r="P237" s="65"/>
      <c r="Q237" s="65"/>
      <c r="R237" s="65"/>
      <c r="S237" s="65"/>
      <c r="T237" s="66"/>
      <c r="U237" s="35"/>
      <c r="V237" s="35"/>
      <c r="W237" s="35"/>
      <c r="X237" s="35"/>
      <c r="Y237" s="35"/>
      <c r="Z237" s="35"/>
      <c r="AA237" s="35"/>
      <c r="AB237" s="35"/>
      <c r="AC237" s="35"/>
      <c r="AD237" s="35"/>
      <c r="AE237" s="35"/>
      <c r="AT237" s="18" t="s">
        <v>156</v>
      </c>
      <c r="AU237" s="18" t="s">
        <v>154</v>
      </c>
    </row>
    <row r="238" spans="1:65" s="1" customFormat="1" hidden="1">
      <c r="A238" s="35"/>
      <c r="B238" s="36"/>
      <c r="C238" s="37"/>
      <c r="D238" s="187" t="s">
        <v>158</v>
      </c>
      <c r="E238" s="37"/>
      <c r="F238" s="188" t="s">
        <v>324</v>
      </c>
      <c r="G238" s="37"/>
      <c r="H238" s="37"/>
      <c r="I238" s="184"/>
      <c r="J238" s="37"/>
      <c r="K238" s="37"/>
      <c r="L238" s="40"/>
      <c r="M238" s="185"/>
      <c r="N238" s="186"/>
      <c r="O238" s="65"/>
      <c r="P238" s="65"/>
      <c r="Q238" s="65"/>
      <c r="R238" s="65"/>
      <c r="S238" s="65"/>
      <c r="T238" s="66"/>
      <c r="U238" s="35"/>
      <c r="V238" s="35"/>
      <c r="W238" s="35"/>
      <c r="X238" s="35"/>
      <c r="Y238" s="35"/>
      <c r="Z238" s="35"/>
      <c r="AA238" s="35"/>
      <c r="AB238" s="35"/>
      <c r="AC238" s="35"/>
      <c r="AD238" s="35"/>
      <c r="AE238" s="35"/>
      <c r="AT238" s="18" t="s">
        <v>158</v>
      </c>
      <c r="AU238" s="18" t="s">
        <v>154</v>
      </c>
    </row>
    <row r="239" spans="1:65" s="13" customFormat="1" ht="12">
      <c r="B239" s="200"/>
      <c r="C239" s="201"/>
      <c r="D239" s="182" t="s">
        <v>162</v>
      </c>
      <c r="E239" s="202" t="s">
        <v>20</v>
      </c>
      <c r="F239" s="203" t="s">
        <v>325</v>
      </c>
      <c r="G239" s="201"/>
      <c r="H239" s="204">
        <v>0.09</v>
      </c>
      <c r="I239" s="205"/>
      <c r="J239" s="201"/>
      <c r="K239" s="201"/>
      <c r="L239" s="206"/>
      <c r="M239" s="207"/>
      <c r="N239" s="208"/>
      <c r="O239" s="208"/>
      <c r="P239" s="208"/>
      <c r="Q239" s="208"/>
      <c r="R239" s="208"/>
      <c r="S239" s="208"/>
      <c r="T239" s="209"/>
      <c r="AT239" s="210" t="s">
        <v>162</v>
      </c>
      <c r="AU239" s="210" t="s">
        <v>154</v>
      </c>
      <c r="AV239" s="13" t="s">
        <v>154</v>
      </c>
      <c r="AW239" s="13" t="s">
        <v>33</v>
      </c>
      <c r="AX239" s="13" t="s">
        <v>72</v>
      </c>
      <c r="AY239" s="210" t="s">
        <v>146</v>
      </c>
    </row>
    <row r="240" spans="1:65" s="13" customFormat="1" ht="12">
      <c r="B240" s="200"/>
      <c r="C240" s="201"/>
      <c r="D240" s="182" t="s">
        <v>162</v>
      </c>
      <c r="E240" s="202" t="s">
        <v>20</v>
      </c>
      <c r="F240" s="203" t="s">
        <v>326</v>
      </c>
      <c r="G240" s="201"/>
      <c r="H240" s="204">
        <v>2.64</v>
      </c>
      <c r="I240" s="205"/>
      <c r="J240" s="201"/>
      <c r="K240" s="201"/>
      <c r="L240" s="206"/>
      <c r="M240" s="207"/>
      <c r="N240" s="208"/>
      <c r="O240" s="208"/>
      <c r="P240" s="208"/>
      <c r="Q240" s="208"/>
      <c r="R240" s="208"/>
      <c r="S240" s="208"/>
      <c r="T240" s="209"/>
      <c r="AT240" s="210" t="s">
        <v>162</v>
      </c>
      <c r="AU240" s="210" t="s">
        <v>154</v>
      </c>
      <c r="AV240" s="13" t="s">
        <v>154</v>
      </c>
      <c r="AW240" s="13" t="s">
        <v>33</v>
      </c>
      <c r="AX240" s="13" t="s">
        <v>72</v>
      </c>
      <c r="AY240" s="210" t="s">
        <v>146</v>
      </c>
    </row>
    <row r="241" spans="1:65" s="14" customFormat="1" ht="12">
      <c r="B241" s="220"/>
      <c r="C241" s="221"/>
      <c r="D241" s="182" t="s">
        <v>162</v>
      </c>
      <c r="E241" s="222" t="s">
        <v>20</v>
      </c>
      <c r="F241" s="223" t="s">
        <v>255</v>
      </c>
      <c r="G241" s="221"/>
      <c r="H241" s="224">
        <v>2.73</v>
      </c>
      <c r="I241" s="225"/>
      <c r="J241" s="221"/>
      <c r="K241" s="221"/>
      <c r="L241" s="226"/>
      <c r="M241" s="227"/>
      <c r="N241" s="228"/>
      <c r="O241" s="228"/>
      <c r="P241" s="228"/>
      <c r="Q241" s="228"/>
      <c r="R241" s="228"/>
      <c r="S241" s="228"/>
      <c r="T241" s="229"/>
      <c r="AT241" s="230" t="s">
        <v>162</v>
      </c>
      <c r="AU241" s="230" t="s">
        <v>154</v>
      </c>
      <c r="AV241" s="14" t="s">
        <v>153</v>
      </c>
      <c r="AW241" s="14" t="s">
        <v>33</v>
      </c>
      <c r="AX241" s="14" t="s">
        <v>8</v>
      </c>
      <c r="AY241" s="230" t="s">
        <v>146</v>
      </c>
    </row>
    <row r="242" spans="1:65" s="1" customFormat="1" ht="21.75" customHeight="1">
      <c r="A242" s="35"/>
      <c r="B242" s="36"/>
      <c r="C242" s="170" t="s">
        <v>327</v>
      </c>
      <c r="D242" s="170" t="s">
        <v>148</v>
      </c>
      <c r="E242" s="171" t="s">
        <v>328</v>
      </c>
      <c r="F242" s="172" t="s">
        <v>329</v>
      </c>
      <c r="G242" s="173" t="s">
        <v>291</v>
      </c>
      <c r="H242" s="174">
        <v>24</v>
      </c>
      <c r="I242" s="175"/>
      <c r="J242" s="174">
        <f>ROUND(I242*H242,0)</f>
        <v>0</v>
      </c>
      <c r="K242" s="172" t="s">
        <v>152</v>
      </c>
      <c r="L242" s="40"/>
      <c r="M242" s="176" t="s">
        <v>20</v>
      </c>
      <c r="N242" s="177" t="s">
        <v>44</v>
      </c>
      <c r="O242" s="65"/>
      <c r="P242" s="178">
        <f>O242*H242</f>
        <v>0</v>
      </c>
      <c r="Q242" s="178">
        <v>2.2780000000000002E-2</v>
      </c>
      <c r="R242" s="178">
        <f>Q242*H242</f>
        <v>0.54672000000000009</v>
      </c>
      <c r="S242" s="178">
        <v>0</v>
      </c>
      <c r="T242" s="179">
        <f>S242*H242</f>
        <v>0</v>
      </c>
      <c r="U242" s="35"/>
      <c r="V242" s="35"/>
      <c r="W242" s="35"/>
      <c r="X242" s="35"/>
      <c r="Y242" s="35"/>
      <c r="Z242" s="35"/>
      <c r="AA242" s="35"/>
      <c r="AB242" s="35"/>
      <c r="AC242" s="35"/>
      <c r="AD242" s="35"/>
      <c r="AE242" s="35"/>
      <c r="AR242" s="180" t="s">
        <v>153</v>
      </c>
      <c r="AT242" s="180" t="s">
        <v>148</v>
      </c>
      <c r="AU242" s="180" t="s">
        <v>154</v>
      </c>
      <c r="AY242" s="18" t="s">
        <v>146</v>
      </c>
      <c r="BE242" s="181">
        <f>IF(N242="základní",J242,0)</f>
        <v>0</v>
      </c>
      <c r="BF242" s="181">
        <f>IF(N242="snížená",J242,0)</f>
        <v>0</v>
      </c>
      <c r="BG242" s="181">
        <f>IF(N242="zákl. přenesená",J242,0)</f>
        <v>0</v>
      </c>
      <c r="BH242" s="181">
        <f>IF(N242="sníž. přenesená",J242,0)</f>
        <v>0</v>
      </c>
      <c r="BI242" s="181">
        <f>IF(N242="nulová",J242,0)</f>
        <v>0</v>
      </c>
      <c r="BJ242" s="18" t="s">
        <v>154</v>
      </c>
      <c r="BK242" s="181">
        <f>ROUND(I242*H242,0)</f>
        <v>0</v>
      </c>
      <c r="BL242" s="18" t="s">
        <v>153</v>
      </c>
      <c r="BM242" s="180" t="s">
        <v>330</v>
      </c>
    </row>
    <row r="243" spans="1:65" s="1" customFormat="1" ht="36" hidden="1">
      <c r="A243" s="35"/>
      <c r="B243" s="36"/>
      <c r="C243" s="37"/>
      <c r="D243" s="182" t="s">
        <v>156</v>
      </c>
      <c r="E243" s="37"/>
      <c r="F243" s="183" t="s">
        <v>331</v>
      </c>
      <c r="G243" s="37"/>
      <c r="H243" s="37"/>
      <c r="I243" s="184"/>
      <c r="J243" s="37"/>
      <c r="K243" s="37"/>
      <c r="L243" s="40"/>
      <c r="M243" s="185"/>
      <c r="N243" s="186"/>
      <c r="O243" s="65"/>
      <c r="P243" s="65"/>
      <c r="Q243" s="65"/>
      <c r="R243" s="65"/>
      <c r="S243" s="65"/>
      <c r="T243" s="66"/>
      <c r="U243" s="35"/>
      <c r="V243" s="35"/>
      <c r="W243" s="35"/>
      <c r="X243" s="35"/>
      <c r="Y243" s="35"/>
      <c r="Z243" s="35"/>
      <c r="AA243" s="35"/>
      <c r="AB243" s="35"/>
      <c r="AC243" s="35"/>
      <c r="AD243" s="35"/>
      <c r="AE243" s="35"/>
      <c r="AT243" s="18" t="s">
        <v>156</v>
      </c>
      <c r="AU243" s="18" t="s">
        <v>154</v>
      </c>
    </row>
    <row r="244" spans="1:65" s="1" customFormat="1" hidden="1">
      <c r="A244" s="35"/>
      <c r="B244" s="36"/>
      <c r="C244" s="37"/>
      <c r="D244" s="187" t="s">
        <v>158</v>
      </c>
      <c r="E244" s="37"/>
      <c r="F244" s="188" t="s">
        <v>332</v>
      </c>
      <c r="G244" s="37"/>
      <c r="H244" s="37"/>
      <c r="I244" s="184"/>
      <c r="J244" s="37"/>
      <c r="K244" s="37"/>
      <c r="L244" s="40"/>
      <c r="M244" s="185"/>
      <c r="N244" s="186"/>
      <c r="O244" s="65"/>
      <c r="P244" s="65"/>
      <c r="Q244" s="65"/>
      <c r="R244" s="65"/>
      <c r="S244" s="65"/>
      <c r="T244" s="66"/>
      <c r="U244" s="35"/>
      <c r="V244" s="35"/>
      <c r="W244" s="35"/>
      <c r="X244" s="35"/>
      <c r="Y244" s="35"/>
      <c r="Z244" s="35"/>
      <c r="AA244" s="35"/>
      <c r="AB244" s="35"/>
      <c r="AC244" s="35"/>
      <c r="AD244" s="35"/>
      <c r="AE244" s="35"/>
      <c r="AT244" s="18" t="s">
        <v>158</v>
      </c>
      <c r="AU244" s="18" t="s">
        <v>154</v>
      </c>
    </row>
    <row r="245" spans="1:65" s="13" customFormat="1" ht="12">
      <c r="B245" s="200"/>
      <c r="C245" s="201"/>
      <c r="D245" s="182" t="s">
        <v>162</v>
      </c>
      <c r="E245" s="202" t="s">
        <v>20</v>
      </c>
      <c r="F245" s="203" t="s">
        <v>333</v>
      </c>
      <c r="G245" s="201"/>
      <c r="H245" s="204">
        <v>24</v>
      </c>
      <c r="I245" s="205"/>
      <c r="J245" s="201"/>
      <c r="K245" s="201"/>
      <c r="L245" s="206"/>
      <c r="M245" s="207"/>
      <c r="N245" s="208"/>
      <c r="O245" s="208"/>
      <c r="P245" s="208"/>
      <c r="Q245" s="208"/>
      <c r="R245" s="208"/>
      <c r="S245" s="208"/>
      <c r="T245" s="209"/>
      <c r="AT245" s="210" t="s">
        <v>162</v>
      </c>
      <c r="AU245" s="210" t="s">
        <v>154</v>
      </c>
      <c r="AV245" s="13" t="s">
        <v>154</v>
      </c>
      <c r="AW245" s="13" t="s">
        <v>33</v>
      </c>
      <c r="AX245" s="13" t="s">
        <v>8</v>
      </c>
      <c r="AY245" s="210" t="s">
        <v>146</v>
      </c>
    </row>
    <row r="246" spans="1:65" s="1" customFormat="1" ht="24.25" customHeight="1">
      <c r="A246" s="35"/>
      <c r="B246" s="36"/>
      <c r="C246" s="170" t="s">
        <v>334</v>
      </c>
      <c r="D246" s="170" t="s">
        <v>148</v>
      </c>
      <c r="E246" s="171" t="s">
        <v>335</v>
      </c>
      <c r="F246" s="172" t="s">
        <v>336</v>
      </c>
      <c r="G246" s="173" t="s">
        <v>291</v>
      </c>
      <c r="H246" s="174">
        <v>44</v>
      </c>
      <c r="I246" s="175"/>
      <c r="J246" s="174">
        <f>ROUND(I246*H246,0)</f>
        <v>0</v>
      </c>
      <c r="K246" s="172" t="s">
        <v>152</v>
      </c>
      <c r="L246" s="40"/>
      <c r="M246" s="176" t="s">
        <v>20</v>
      </c>
      <c r="N246" s="177" t="s">
        <v>44</v>
      </c>
      <c r="O246" s="65"/>
      <c r="P246" s="178">
        <f>O246*H246</f>
        <v>0</v>
      </c>
      <c r="Q246" s="178">
        <v>5.8999999999999997E-2</v>
      </c>
      <c r="R246" s="178">
        <f>Q246*H246</f>
        <v>2.5960000000000001</v>
      </c>
      <c r="S246" s="178">
        <v>0</v>
      </c>
      <c r="T246" s="179">
        <f>S246*H246</f>
        <v>0</v>
      </c>
      <c r="U246" s="35"/>
      <c r="V246" s="35"/>
      <c r="W246" s="35"/>
      <c r="X246" s="35"/>
      <c r="Y246" s="35"/>
      <c r="Z246" s="35"/>
      <c r="AA246" s="35"/>
      <c r="AB246" s="35"/>
      <c r="AC246" s="35"/>
      <c r="AD246" s="35"/>
      <c r="AE246" s="35"/>
      <c r="AR246" s="180" t="s">
        <v>153</v>
      </c>
      <c r="AT246" s="180" t="s">
        <v>148</v>
      </c>
      <c r="AU246" s="180" t="s">
        <v>154</v>
      </c>
      <c r="AY246" s="18" t="s">
        <v>146</v>
      </c>
      <c r="BE246" s="181">
        <f>IF(N246="základní",J246,0)</f>
        <v>0</v>
      </c>
      <c r="BF246" s="181">
        <f>IF(N246="snížená",J246,0)</f>
        <v>0</v>
      </c>
      <c r="BG246" s="181">
        <f>IF(N246="zákl. přenesená",J246,0)</f>
        <v>0</v>
      </c>
      <c r="BH246" s="181">
        <f>IF(N246="sníž. přenesená",J246,0)</f>
        <v>0</v>
      </c>
      <c r="BI246" s="181">
        <f>IF(N246="nulová",J246,0)</f>
        <v>0</v>
      </c>
      <c r="BJ246" s="18" t="s">
        <v>154</v>
      </c>
      <c r="BK246" s="181">
        <f>ROUND(I246*H246,0)</f>
        <v>0</v>
      </c>
      <c r="BL246" s="18" t="s">
        <v>153</v>
      </c>
      <c r="BM246" s="180" t="s">
        <v>337</v>
      </c>
    </row>
    <row r="247" spans="1:65" s="1" customFormat="1" ht="36" hidden="1">
      <c r="A247" s="35"/>
      <c r="B247" s="36"/>
      <c r="C247" s="37"/>
      <c r="D247" s="182" t="s">
        <v>156</v>
      </c>
      <c r="E247" s="37"/>
      <c r="F247" s="183" t="s">
        <v>338</v>
      </c>
      <c r="G247" s="37"/>
      <c r="H247" s="37"/>
      <c r="I247" s="184"/>
      <c r="J247" s="37"/>
      <c r="K247" s="37"/>
      <c r="L247" s="40"/>
      <c r="M247" s="185"/>
      <c r="N247" s="186"/>
      <c r="O247" s="65"/>
      <c r="P247" s="65"/>
      <c r="Q247" s="65"/>
      <c r="R247" s="65"/>
      <c r="S247" s="65"/>
      <c r="T247" s="66"/>
      <c r="U247" s="35"/>
      <c r="V247" s="35"/>
      <c r="W247" s="35"/>
      <c r="X247" s="35"/>
      <c r="Y247" s="35"/>
      <c r="Z247" s="35"/>
      <c r="AA247" s="35"/>
      <c r="AB247" s="35"/>
      <c r="AC247" s="35"/>
      <c r="AD247" s="35"/>
      <c r="AE247" s="35"/>
      <c r="AT247" s="18" t="s">
        <v>156</v>
      </c>
      <c r="AU247" s="18" t="s">
        <v>154</v>
      </c>
    </row>
    <row r="248" spans="1:65" s="1" customFormat="1" hidden="1">
      <c r="A248" s="35"/>
      <c r="B248" s="36"/>
      <c r="C248" s="37"/>
      <c r="D248" s="187" t="s">
        <v>158</v>
      </c>
      <c r="E248" s="37"/>
      <c r="F248" s="188" t="s">
        <v>339</v>
      </c>
      <c r="G248" s="37"/>
      <c r="H248" s="37"/>
      <c r="I248" s="184"/>
      <c r="J248" s="37"/>
      <c r="K248" s="37"/>
      <c r="L248" s="40"/>
      <c r="M248" s="185"/>
      <c r="N248" s="186"/>
      <c r="O248" s="65"/>
      <c r="P248" s="65"/>
      <c r="Q248" s="65"/>
      <c r="R248" s="65"/>
      <c r="S248" s="65"/>
      <c r="T248" s="66"/>
      <c r="U248" s="35"/>
      <c r="V248" s="35"/>
      <c r="W248" s="35"/>
      <c r="X248" s="35"/>
      <c r="Y248" s="35"/>
      <c r="Z248" s="35"/>
      <c r="AA248" s="35"/>
      <c r="AB248" s="35"/>
      <c r="AC248" s="35"/>
      <c r="AD248" s="35"/>
      <c r="AE248" s="35"/>
      <c r="AT248" s="18" t="s">
        <v>158</v>
      </c>
      <c r="AU248" s="18" t="s">
        <v>154</v>
      </c>
    </row>
    <row r="249" spans="1:65" s="13" customFormat="1" ht="12">
      <c r="B249" s="200"/>
      <c r="C249" s="201"/>
      <c r="D249" s="182" t="s">
        <v>162</v>
      </c>
      <c r="E249" s="202" t="s">
        <v>20</v>
      </c>
      <c r="F249" s="203" t="s">
        <v>340</v>
      </c>
      <c r="G249" s="201"/>
      <c r="H249" s="204">
        <v>44</v>
      </c>
      <c r="I249" s="205"/>
      <c r="J249" s="201"/>
      <c r="K249" s="201"/>
      <c r="L249" s="206"/>
      <c r="M249" s="207"/>
      <c r="N249" s="208"/>
      <c r="O249" s="208"/>
      <c r="P249" s="208"/>
      <c r="Q249" s="208"/>
      <c r="R249" s="208"/>
      <c r="S249" s="208"/>
      <c r="T249" s="209"/>
      <c r="AT249" s="210" t="s">
        <v>162</v>
      </c>
      <c r="AU249" s="210" t="s">
        <v>154</v>
      </c>
      <c r="AV249" s="13" t="s">
        <v>154</v>
      </c>
      <c r="AW249" s="13" t="s">
        <v>33</v>
      </c>
      <c r="AX249" s="13" t="s">
        <v>8</v>
      </c>
      <c r="AY249" s="210" t="s">
        <v>146</v>
      </c>
    </row>
    <row r="250" spans="1:65" s="1" customFormat="1" ht="33" customHeight="1">
      <c r="A250" s="35"/>
      <c r="B250" s="36"/>
      <c r="C250" s="170" t="s">
        <v>341</v>
      </c>
      <c r="D250" s="170" t="s">
        <v>148</v>
      </c>
      <c r="E250" s="171" t="s">
        <v>342</v>
      </c>
      <c r="F250" s="172" t="s">
        <v>343</v>
      </c>
      <c r="G250" s="173" t="s">
        <v>200</v>
      </c>
      <c r="H250" s="174">
        <v>18.100000000000001</v>
      </c>
      <c r="I250" s="175"/>
      <c r="J250" s="174">
        <f>ROUND(I250*H250,0)</f>
        <v>0</v>
      </c>
      <c r="K250" s="172" t="s">
        <v>152</v>
      </c>
      <c r="L250" s="40"/>
      <c r="M250" s="176" t="s">
        <v>20</v>
      </c>
      <c r="N250" s="177" t="s">
        <v>44</v>
      </c>
      <c r="O250" s="65"/>
      <c r="P250" s="178">
        <f>O250*H250</f>
        <v>0</v>
      </c>
      <c r="Q250" s="178">
        <v>1.221E-2</v>
      </c>
      <c r="R250" s="178">
        <f>Q250*H250</f>
        <v>0.22100100000000003</v>
      </c>
      <c r="S250" s="178">
        <v>0</v>
      </c>
      <c r="T250" s="179">
        <f>S250*H250</f>
        <v>0</v>
      </c>
      <c r="U250" s="35"/>
      <c r="V250" s="35"/>
      <c r="W250" s="35"/>
      <c r="X250" s="35"/>
      <c r="Y250" s="35"/>
      <c r="Z250" s="35"/>
      <c r="AA250" s="35"/>
      <c r="AB250" s="35"/>
      <c r="AC250" s="35"/>
      <c r="AD250" s="35"/>
      <c r="AE250" s="35"/>
      <c r="AR250" s="180" t="s">
        <v>153</v>
      </c>
      <c r="AT250" s="180" t="s">
        <v>148</v>
      </c>
      <c r="AU250" s="180" t="s">
        <v>154</v>
      </c>
      <c r="AY250" s="18" t="s">
        <v>146</v>
      </c>
      <c r="BE250" s="181">
        <f>IF(N250="základní",J250,0)</f>
        <v>0</v>
      </c>
      <c r="BF250" s="181">
        <f>IF(N250="snížená",J250,0)</f>
        <v>0</v>
      </c>
      <c r="BG250" s="181">
        <f>IF(N250="zákl. přenesená",J250,0)</f>
        <v>0</v>
      </c>
      <c r="BH250" s="181">
        <f>IF(N250="sníž. přenesená",J250,0)</f>
        <v>0</v>
      </c>
      <c r="BI250" s="181">
        <f>IF(N250="nulová",J250,0)</f>
        <v>0</v>
      </c>
      <c r="BJ250" s="18" t="s">
        <v>154</v>
      </c>
      <c r="BK250" s="181">
        <f>ROUND(I250*H250,0)</f>
        <v>0</v>
      </c>
      <c r="BL250" s="18" t="s">
        <v>153</v>
      </c>
      <c r="BM250" s="180" t="s">
        <v>344</v>
      </c>
    </row>
    <row r="251" spans="1:65" s="1" customFormat="1" ht="36" hidden="1">
      <c r="A251" s="35"/>
      <c r="B251" s="36"/>
      <c r="C251" s="37"/>
      <c r="D251" s="182" t="s">
        <v>156</v>
      </c>
      <c r="E251" s="37"/>
      <c r="F251" s="183" t="s">
        <v>345</v>
      </c>
      <c r="G251" s="37"/>
      <c r="H251" s="37"/>
      <c r="I251" s="184"/>
      <c r="J251" s="37"/>
      <c r="K251" s="37"/>
      <c r="L251" s="40"/>
      <c r="M251" s="185"/>
      <c r="N251" s="186"/>
      <c r="O251" s="65"/>
      <c r="P251" s="65"/>
      <c r="Q251" s="65"/>
      <c r="R251" s="65"/>
      <c r="S251" s="65"/>
      <c r="T251" s="66"/>
      <c r="U251" s="35"/>
      <c r="V251" s="35"/>
      <c r="W251" s="35"/>
      <c r="X251" s="35"/>
      <c r="Y251" s="35"/>
      <c r="Z251" s="35"/>
      <c r="AA251" s="35"/>
      <c r="AB251" s="35"/>
      <c r="AC251" s="35"/>
      <c r="AD251" s="35"/>
      <c r="AE251" s="35"/>
      <c r="AT251" s="18" t="s">
        <v>156</v>
      </c>
      <c r="AU251" s="18" t="s">
        <v>154</v>
      </c>
    </row>
    <row r="252" spans="1:65" s="1" customFormat="1" hidden="1">
      <c r="A252" s="35"/>
      <c r="B252" s="36"/>
      <c r="C252" s="37"/>
      <c r="D252" s="187" t="s">
        <v>158</v>
      </c>
      <c r="E252" s="37"/>
      <c r="F252" s="188" t="s">
        <v>346</v>
      </c>
      <c r="G252" s="37"/>
      <c r="H252" s="37"/>
      <c r="I252" s="184"/>
      <c r="J252" s="37"/>
      <c r="K252" s="37"/>
      <c r="L252" s="40"/>
      <c r="M252" s="185"/>
      <c r="N252" s="186"/>
      <c r="O252" s="65"/>
      <c r="P252" s="65"/>
      <c r="Q252" s="65"/>
      <c r="R252" s="65"/>
      <c r="S252" s="65"/>
      <c r="T252" s="66"/>
      <c r="U252" s="35"/>
      <c r="V252" s="35"/>
      <c r="W252" s="35"/>
      <c r="X252" s="35"/>
      <c r="Y252" s="35"/>
      <c r="Z252" s="35"/>
      <c r="AA252" s="35"/>
      <c r="AB252" s="35"/>
      <c r="AC252" s="35"/>
      <c r="AD252" s="35"/>
      <c r="AE252" s="35"/>
      <c r="AT252" s="18" t="s">
        <v>158</v>
      </c>
      <c r="AU252" s="18" t="s">
        <v>154</v>
      </c>
    </row>
    <row r="253" spans="1:65" s="1" customFormat="1" ht="108" hidden="1">
      <c r="A253" s="35"/>
      <c r="B253" s="36"/>
      <c r="C253" s="37"/>
      <c r="D253" s="182" t="s">
        <v>160</v>
      </c>
      <c r="E253" s="37"/>
      <c r="F253" s="189" t="s">
        <v>347</v>
      </c>
      <c r="G253" s="37"/>
      <c r="H253" s="37"/>
      <c r="I253" s="184"/>
      <c r="J253" s="37"/>
      <c r="K253" s="37"/>
      <c r="L253" s="40"/>
      <c r="M253" s="185"/>
      <c r="N253" s="186"/>
      <c r="O253" s="65"/>
      <c r="P253" s="65"/>
      <c r="Q253" s="65"/>
      <c r="R253" s="65"/>
      <c r="S253" s="65"/>
      <c r="T253" s="66"/>
      <c r="U253" s="35"/>
      <c r="V253" s="35"/>
      <c r="W253" s="35"/>
      <c r="X253" s="35"/>
      <c r="Y253" s="35"/>
      <c r="Z253" s="35"/>
      <c r="AA253" s="35"/>
      <c r="AB253" s="35"/>
      <c r="AC253" s="35"/>
      <c r="AD253" s="35"/>
      <c r="AE253" s="35"/>
      <c r="AT253" s="18" t="s">
        <v>160</v>
      </c>
      <c r="AU253" s="18" t="s">
        <v>154</v>
      </c>
    </row>
    <row r="254" spans="1:65" s="13" customFormat="1" ht="24">
      <c r="B254" s="200"/>
      <c r="C254" s="201"/>
      <c r="D254" s="182" t="s">
        <v>162</v>
      </c>
      <c r="E254" s="202" t="s">
        <v>20</v>
      </c>
      <c r="F254" s="203" t="s">
        <v>348</v>
      </c>
      <c r="G254" s="201"/>
      <c r="H254" s="204">
        <v>15.95</v>
      </c>
      <c r="I254" s="205"/>
      <c r="J254" s="201"/>
      <c r="K254" s="201"/>
      <c r="L254" s="206"/>
      <c r="M254" s="207"/>
      <c r="N254" s="208"/>
      <c r="O254" s="208"/>
      <c r="P254" s="208"/>
      <c r="Q254" s="208"/>
      <c r="R254" s="208"/>
      <c r="S254" s="208"/>
      <c r="T254" s="209"/>
      <c r="AT254" s="210" t="s">
        <v>162</v>
      </c>
      <c r="AU254" s="210" t="s">
        <v>154</v>
      </c>
      <c r="AV254" s="13" t="s">
        <v>154</v>
      </c>
      <c r="AW254" s="13" t="s">
        <v>33</v>
      </c>
      <c r="AX254" s="13" t="s">
        <v>72</v>
      </c>
      <c r="AY254" s="210" t="s">
        <v>146</v>
      </c>
    </row>
    <row r="255" spans="1:65" s="13" customFormat="1" ht="12">
      <c r="B255" s="200"/>
      <c r="C255" s="201"/>
      <c r="D255" s="182" t="s">
        <v>162</v>
      </c>
      <c r="E255" s="202" t="s">
        <v>20</v>
      </c>
      <c r="F255" s="203" t="s">
        <v>349</v>
      </c>
      <c r="G255" s="201"/>
      <c r="H255" s="204">
        <v>0.28000000000000003</v>
      </c>
      <c r="I255" s="205"/>
      <c r="J255" s="201"/>
      <c r="K255" s="201"/>
      <c r="L255" s="206"/>
      <c r="M255" s="207"/>
      <c r="N255" s="208"/>
      <c r="O255" s="208"/>
      <c r="P255" s="208"/>
      <c r="Q255" s="208"/>
      <c r="R255" s="208"/>
      <c r="S255" s="208"/>
      <c r="T255" s="209"/>
      <c r="AT255" s="210" t="s">
        <v>162</v>
      </c>
      <c r="AU255" s="210" t="s">
        <v>154</v>
      </c>
      <c r="AV255" s="13" t="s">
        <v>154</v>
      </c>
      <c r="AW255" s="13" t="s">
        <v>33</v>
      </c>
      <c r="AX255" s="13" t="s">
        <v>72</v>
      </c>
      <c r="AY255" s="210" t="s">
        <v>146</v>
      </c>
    </row>
    <row r="256" spans="1:65" s="13" customFormat="1" ht="12">
      <c r="B256" s="200"/>
      <c r="C256" s="201"/>
      <c r="D256" s="182" t="s">
        <v>162</v>
      </c>
      <c r="E256" s="202" t="s">
        <v>20</v>
      </c>
      <c r="F256" s="203" t="s">
        <v>350</v>
      </c>
      <c r="G256" s="201"/>
      <c r="H256" s="204">
        <v>1.87</v>
      </c>
      <c r="I256" s="205"/>
      <c r="J256" s="201"/>
      <c r="K256" s="201"/>
      <c r="L256" s="206"/>
      <c r="M256" s="207"/>
      <c r="N256" s="208"/>
      <c r="O256" s="208"/>
      <c r="P256" s="208"/>
      <c r="Q256" s="208"/>
      <c r="R256" s="208"/>
      <c r="S256" s="208"/>
      <c r="T256" s="209"/>
      <c r="AT256" s="210" t="s">
        <v>162</v>
      </c>
      <c r="AU256" s="210" t="s">
        <v>154</v>
      </c>
      <c r="AV256" s="13" t="s">
        <v>154</v>
      </c>
      <c r="AW256" s="13" t="s">
        <v>33</v>
      </c>
      <c r="AX256" s="13" t="s">
        <v>72</v>
      </c>
      <c r="AY256" s="210" t="s">
        <v>146</v>
      </c>
    </row>
    <row r="257" spans="1:65" s="14" customFormat="1" ht="12">
      <c r="B257" s="220"/>
      <c r="C257" s="221"/>
      <c r="D257" s="182" t="s">
        <v>162</v>
      </c>
      <c r="E257" s="222" t="s">
        <v>20</v>
      </c>
      <c r="F257" s="223" t="s">
        <v>255</v>
      </c>
      <c r="G257" s="221"/>
      <c r="H257" s="224">
        <v>18.100000000000001</v>
      </c>
      <c r="I257" s="225"/>
      <c r="J257" s="221"/>
      <c r="K257" s="221"/>
      <c r="L257" s="226"/>
      <c r="M257" s="227"/>
      <c r="N257" s="228"/>
      <c r="O257" s="228"/>
      <c r="P257" s="228"/>
      <c r="Q257" s="228"/>
      <c r="R257" s="228"/>
      <c r="S257" s="228"/>
      <c r="T257" s="229"/>
      <c r="AT257" s="230" t="s">
        <v>162</v>
      </c>
      <c r="AU257" s="230" t="s">
        <v>154</v>
      </c>
      <c r="AV257" s="14" t="s">
        <v>153</v>
      </c>
      <c r="AW257" s="14" t="s">
        <v>33</v>
      </c>
      <c r="AX257" s="14" t="s">
        <v>8</v>
      </c>
      <c r="AY257" s="230" t="s">
        <v>146</v>
      </c>
    </row>
    <row r="258" spans="1:65" s="1" customFormat="1" ht="21.75" customHeight="1">
      <c r="A258" s="35"/>
      <c r="B258" s="36"/>
      <c r="C258" s="211" t="s">
        <v>351</v>
      </c>
      <c r="D258" s="211" t="s">
        <v>221</v>
      </c>
      <c r="E258" s="212" t="s">
        <v>352</v>
      </c>
      <c r="F258" s="213" t="s">
        <v>353</v>
      </c>
      <c r="G258" s="214" t="s">
        <v>200</v>
      </c>
      <c r="H258" s="215">
        <v>0.3</v>
      </c>
      <c r="I258" s="216"/>
      <c r="J258" s="215">
        <f>ROUND(I258*H258,0)</f>
        <v>0</v>
      </c>
      <c r="K258" s="213" t="s">
        <v>152</v>
      </c>
      <c r="L258" s="217"/>
      <c r="M258" s="218" t="s">
        <v>20</v>
      </c>
      <c r="N258" s="219" t="s">
        <v>44</v>
      </c>
      <c r="O258" s="65"/>
      <c r="P258" s="178">
        <f>O258*H258</f>
        <v>0</v>
      </c>
      <c r="Q258" s="178">
        <v>1</v>
      </c>
      <c r="R258" s="178">
        <f>Q258*H258</f>
        <v>0.3</v>
      </c>
      <c r="S258" s="178">
        <v>0</v>
      </c>
      <c r="T258" s="179">
        <f>S258*H258</f>
        <v>0</v>
      </c>
      <c r="U258" s="35"/>
      <c r="V258" s="35"/>
      <c r="W258" s="35"/>
      <c r="X258" s="35"/>
      <c r="Y258" s="35"/>
      <c r="Z258" s="35"/>
      <c r="AA258" s="35"/>
      <c r="AB258" s="35"/>
      <c r="AC258" s="35"/>
      <c r="AD258" s="35"/>
      <c r="AE258" s="35"/>
      <c r="AR258" s="180" t="s">
        <v>206</v>
      </c>
      <c r="AT258" s="180" t="s">
        <v>221</v>
      </c>
      <c r="AU258" s="180" t="s">
        <v>154</v>
      </c>
      <c r="AY258" s="18" t="s">
        <v>146</v>
      </c>
      <c r="BE258" s="181">
        <f>IF(N258="základní",J258,0)</f>
        <v>0</v>
      </c>
      <c r="BF258" s="181">
        <f>IF(N258="snížená",J258,0)</f>
        <v>0</v>
      </c>
      <c r="BG258" s="181">
        <f>IF(N258="zákl. přenesená",J258,0)</f>
        <v>0</v>
      </c>
      <c r="BH258" s="181">
        <f>IF(N258="sníž. přenesená",J258,0)</f>
        <v>0</v>
      </c>
      <c r="BI258" s="181">
        <f>IF(N258="nulová",J258,0)</f>
        <v>0</v>
      </c>
      <c r="BJ258" s="18" t="s">
        <v>154</v>
      </c>
      <c r="BK258" s="181">
        <f>ROUND(I258*H258,0)</f>
        <v>0</v>
      </c>
      <c r="BL258" s="18" t="s">
        <v>153</v>
      </c>
      <c r="BM258" s="180" t="s">
        <v>354</v>
      </c>
    </row>
    <row r="259" spans="1:65" s="1" customFormat="1" ht="12" hidden="1">
      <c r="A259" s="35"/>
      <c r="B259" s="36"/>
      <c r="C259" s="37"/>
      <c r="D259" s="182" t="s">
        <v>156</v>
      </c>
      <c r="E259" s="37"/>
      <c r="F259" s="183" t="s">
        <v>353</v>
      </c>
      <c r="G259" s="37"/>
      <c r="H259" s="37"/>
      <c r="I259" s="184"/>
      <c r="J259" s="37"/>
      <c r="K259" s="37"/>
      <c r="L259" s="40"/>
      <c r="M259" s="185"/>
      <c r="N259" s="186"/>
      <c r="O259" s="65"/>
      <c r="P259" s="65"/>
      <c r="Q259" s="65"/>
      <c r="R259" s="65"/>
      <c r="S259" s="65"/>
      <c r="T259" s="66"/>
      <c r="U259" s="35"/>
      <c r="V259" s="35"/>
      <c r="W259" s="35"/>
      <c r="X259" s="35"/>
      <c r="Y259" s="35"/>
      <c r="Z259" s="35"/>
      <c r="AA259" s="35"/>
      <c r="AB259" s="35"/>
      <c r="AC259" s="35"/>
      <c r="AD259" s="35"/>
      <c r="AE259" s="35"/>
      <c r="AT259" s="18" t="s">
        <v>156</v>
      </c>
      <c r="AU259" s="18" t="s">
        <v>154</v>
      </c>
    </row>
    <row r="260" spans="1:65" s="1" customFormat="1" hidden="1">
      <c r="A260" s="35"/>
      <c r="B260" s="36"/>
      <c r="C260" s="37"/>
      <c r="D260" s="187" t="s">
        <v>158</v>
      </c>
      <c r="E260" s="37"/>
      <c r="F260" s="188" t="s">
        <v>355</v>
      </c>
      <c r="G260" s="37"/>
      <c r="H260" s="37"/>
      <c r="I260" s="184"/>
      <c r="J260" s="37"/>
      <c r="K260" s="37"/>
      <c r="L260" s="40"/>
      <c r="M260" s="185"/>
      <c r="N260" s="186"/>
      <c r="O260" s="65"/>
      <c r="P260" s="65"/>
      <c r="Q260" s="65"/>
      <c r="R260" s="65"/>
      <c r="S260" s="65"/>
      <c r="T260" s="66"/>
      <c r="U260" s="35"/>
      <c r="V260" s="35"/>
      <c r="W260" s="35"/>
      <c r="X260" s="35"/>
      <c r="Y260" s="35"/>
      <c r="Z260" s="35"/>
      <c r="AA260" s="35"/>
      <c r="AB260" s="35"/>
      <c r="AC260" s="35"/>
      <c r="AD260" s="35"/>
      <c r="AE260" s="35"/>
      <c r="AT260" s="18" t="s">
        <v>158</v>
      </c>
      <c r="AU260" s="18" t="s">
        <v>154</v>
      </c>
    </row>
    <row r="261" spans="1:65" s="13" customFormat="1" ht="12">
      <c r="B261" s="200"/>
      <c r="C261" s="201"/>
      <c r="D261" s="182" t="s">
        <v>162</v>
      </c>
      <c r="E261" s="202" t="s">
        <v>20</v>
      </c>
      <c r="F261" s="203" t="s">
        <v>356</v>
      </c>
      <c r="G261" s="201"/>
      <c r="H261" s="204">
        <v>0.3</v>
      </c>
      <c r="I261" s="205"/>
      <c r="J261" s="201"/>
      <c r="K261" s="201"/>
      <c r="L261" s="206"/>
      <c r="M261" s="207"/>
      <c r="N261" s="208"/>
      <c r="O261" s="208"/>
      <c r="P261" s="208"/>
      <c r="Q261" s="208"/>
      <c r="R261" s="208"/>
      <c r="S261" s="208"/>
      <c r="T261" s="209"/>
      <c r="AT261" s="210" t="s">
        <v>162</v>
      </c>
      <c r="AU261" s="210" t="s">
        <v>154</v>
      </c>
      <c r="AV261" s="13" t="s">
        <v>154</v>
      </c>
      <c r="AW261" s="13" t="s">
        <v>33</v>
      </c>
      <c r="AX261" s="13" t="s">
        <v>8</v>
      </c>
      <c r="AY261" s="210" t="s">
        <v>146</v>
      </c>
    </row>
    <row r="262" spans="1:65" s="1" customFormat="1" ht="21.75" customHeight="1">
      <c r="A262" s="35"/>
      <c r="B262" s="36"/>
      <c r="C262" s="333" t="s">
        <v>357</v>
      </c>
      <c r="D262" s="333" t="s">
        <v>221</v>
      </c>
      <c r="E262" s="334" t="s">
        <v>358</v>
      </c>
      <c r="F262" s="335" t="s">
        <v>359</v>
      </c>
      <c r="G262" s="336" t="s">
        <v>200</v>
      </c>
      <c r="H262" s="337">
        <v>2.0156795999999999</v>
      </c>
      <c r="I262" s="216"/>
      <c r="J262" s="215">
        <f>ROUND(I262*H262,0)</f>
        <v>0</v>
      </c>
      <c r="K262" s="213" t="s">
        <v>152</v>
      </c>
      <c r="L262" s="217"/>
      <c r="M262" s="218" t="s">
        <v>20</v>
      </c>
      <c r="N262" s="219" t="s">
        <v>44</v>
      </c>
      <c r="O262" s="65"/>
      <c r="P262" s="178">
        <f>O262*H262</f>
        <v>0</v>
      </c>
      <c r="Q262" s="178">
        <v>1</v>
      </c>
      <c r="R262" s="178">
        <f>Q262*H262</f>
        <v>2.0156795999999999</v>
      </c>
      <c r="S262" s="178">
        <v>0</v>
      </c>
      <c r="T262" s="179">
        <f>S262*H262</f>
        <v>0</v>
      </c>
      <c r="U262" s="35"/>
      <c r="V262" s="35"/>
      <c r="W262" s="35"/>
      <c r="X262" s="35"/>
      <c r="Y262" s="35"/>
      <c r="Z262" s="35"/>
      <c r="AA262" s="35"/>
      <c r="AB262" s="35"/>
      <c r="AC262" s="35"/>
      <c r="AD262" s="35"/>
      <c r="AE262" s="35"/>
      <c r="AR262" s="180" t="s">
        <v>206</v>
      </c>
      <c r="AT262" s="180" t="s">
        <v>221</v>
      </c>
      <c r="AU262" s="180" t="s">
        <v>154</v>
      </c>
      <c r="AY262" s="18" t="s">
        <v>146</v>
      </c>
      <c r="BE262" s="181">
        <f>IF(N262="základní",J262,0)</f>
        <v>0</v>
      </c>
      <c r="BF262" s="181">
        <f>IF(N262="snížená",J262,0)</f>
        <v>0</v>
      </c>
      <c r="BG262" s="181">
        <f>IF(N262="zákl. přenesená",J262,0)</f>
        <v>0</v>
      </c>
      <c r="BH262" s="181">
        <f>IF(N262="sníž. přenesená",J262,0)</f>
        <v>0</v>
      </c>
      <c r="BI262" s="181">
        <f>IF(N262="nulová",J262,0)</f>
        <v>0</v>
      </c>
      <c r="BJ262" s="18" t="s">
        <v>154</v>
      </c>
      <c r="BK262" s="181">
        <f>ROUND(I262*H262,0)</f>
        <v>0</v>
      </c>
      <c r="BL262" s="18" t="s">
        <v>153</v>
      </c>
      <c r="BM262" s="180" t="s">
        <v>360</v>
      </c>
    </row>
    <row r="263" spans="1:65" s="1" customFormat="1" ht="12" hidden="1">
      <c r="A263" s="35"/>
      <c r="B263" s="36"/>
      <c r="C263" s="37"/>
      <c r="D263" s="182" t="s">
        <v>156</v>
      </c>
      <c r="E263" s="37"/>
      <c r="F263" s="183" t="s">
        <v>359</v>
      </c>
      <c r="G263" s="37"/>
      <c r="H263" s="37"/>
      <c r="I263" s="184"/>
      <c r="J263" s="37"/>
      <c r="K263" s="37"/>
      <c r="L263" s="40"/>
      <c r="M263" s="185"/>
      <c r="N263" s="186"/>
      <c r="O263" s="65"/>
      <c r="P263" s="65"/>
      <c r="Q263" s="65"/>
      <c r="R263" s="65"/>
      <c r="S263" s="65"/>
      <c r="T263" s="66"/>
      <c r="U263" s="35"/>
      <c r="V263" s="35"/>
      <c r="W263" s="35"/>
      <c r="X263" s="35"/>
      <c r="Y263" s="35"/>
      <c r="Z263" s="35"/>
      <c r="AA263" s="35"/>
      <c r="AB263" s="35"/>
      <c r="AC263" s="35"/>
      <c r="AD263" s="35"/>
      <c r="AE263" s="35"/>
      <c r="AT263" s="18" t="s">
        <v>156</v>
      </c>
      <c r="AU263" s="18" t="s">
        <v>154</v>
      </c>
    </row>
    <row r="264" spans="1:65" s="1" customFormat="1" hidden="1">
      <c r="A264" s="35"/>
      <c r="B264" s="36"/>
      <c r="C264" s="37"/>
      <c r="D264" s="187" t="s">
        <v>158</v>
      </c>
      <c r="E264" s="37"/>
      <c r="F264" s="188" t="s">
        <v>361</v>
      </c>
      <c r="G264" s="37"/>
      <c r="H264" s="37"/>
      <c r="I264" s="184"/>
      <c r="J264" s="37"/>
      <c r="K264" s="37"/>
      <c r="L264" s="40"/>
      <c r="M264" s="185"/>
      <c r="N264" s="186"/>
      <c r="O264" s="65"/>
      <c r="P264" s="65"/>
      <c r="Q264" s="65"/>
      <c r="R264" s="65"/>
      <c r="S264" s="65"/>
      <c r="T264" s="66"/>
      <c r="U264" s="35"/>
      <c r="V264" s="35"/>
      <c r="W264" s="35"/>
      <c r="X264" s="35"/>
      <c r="Y264" s="35"/>
      <c r="Z264" s="35"/>
      <c r="AA264" s="35"/>
      <c r="AB264" s="35"/>
      <c r="AC264" s="35"/>
      <c r="AD264" s="35"/>
      <c r="AE264" s="35"/>
      <c r="AT264" s="18" t="s">
        <v>158</v>
      </c>
      <c r="AU264" s="18" t="s">
        <v>154</v>
      </c>
    </row>
    <row r="265" spans="1:65" s="13" customFormat="1" ht="12">
      <c r="B265" s="200"/>
      <c r="C265" s="201"/>
      <c r="D265" s="182" t="s">
        <v>162</v>
      </c>
      <c r="E265" s="202" t="s">
        <v>20</v>
      </c>
      <c r="F265" s="332" t="s">
        <v>3057</v>
      </c>
      <c r="G265" s="201"/>
      <c r="H265" s="204">
        <v>2.0156795999999999</v>
      </c>
      <c r="I265" s="205"/>
      <c r="J265" s="201"/>
      <c r="K265" s="201"/>
      <c r="L265" s="206"/>
      <c r="M265" s="207"/>
      <c r="N265" s="208"/>
      <c r="O265" s="208"/>
      <c r="P265" s="208"/>
      <c r="Q265" s="208"/>
      <c r="R265" s="208"/>
      <c r="S265" s="208"/>
      <c r="T265" s="209"/>
      <c r="AT265" s="210" t="s">
        <v>162</v>
      </c>
      <c r="AU265" s="210" t="s">
        <v>154</v>
      </c>
      <c r="AV265" s="13" t="s">
        <v>154</v>
      </c>
      <c r="AW265" s="13" t="s">
        <v>33</v>
      </c>
      <c r="AX265" s="13" t="s">
        <v>8</v>
      </c>
      <c r="AY265" s="210" t="s">
        <v>146</v>
      </c>
    </row>
    <row r="266" spans="1:65" s="1" customFormat="1" ht="21.75" customHeight="1">
      <c r="A266" s="35"/>
      <c r="B266" s="36"/>
      <c r="C266" s="211" t="s">
        <v>362</v>
      </c>
      <c r="D266" s="211" t="s">
        <v>221</v>
      </c>
      <c r="E266" s="212" t="s">
        <v>363</v>
      </c>
      <c r="F266" s="213" t="s">
        <v>364</v>
      </c>
      <c r="G266" s="214" t="s">
        <v>200</v>
      </c>
      <c r="H266" s="215">
        <v>17.23</v>
      </c>
      <c r="I266" s="216"/>
      <c r="J266" s="215">
        <f>ROUND(I266*H266,0)</f>
        <v>0</v>
      </c>
      <c r="K266" s="213" t="s">
        <v>152</v>
      </c>
      <c r="L266" s="217"/>
      <c r="M266" s="218" t="s">
        <v>20</v>
      </c>
      <c r="N266" s="219" t="s">
        <v>44</v>
      </c>
      <c r="O266" s="65"/>
      <c r="P266" s="178">
        <f>O266*H266</f>
        <v>0</v>
      </c>
      <c r="Q266" s="178">
        <v>1</v>
      </c>
      <c r="R266" s="178">
        <f>Q266*H266</f>
        <v>17.23</v>
      </c>
      <c r="S266" s="178">
        <v>0</v>
      </c>
      <c r="T266" s="179">
        <f>S266*H266</f>
        <v>0</v>
      </c>
      <c r="U266" s="35"/>
      <c r="V266" s="35"/>
      <c r="W266" s="35"/>
      <c r="X266" s="35"/>
      <c r="Y266" s="35"/>
      <c r="Z266" s="35"/>
      <c r="AA266" s="35"/>
      <c r="AB266" s="35"/>
      <c r="AC266" s="35"/>
      <c r="AD266" s="35"/>
      <c r="AE266" s="35"/>
      <c r="AR266" s="180" t="s">
        <v>206</v>
      </c>
      <c r="AT266" s="180" t="s">
        <v>221</v>
      </c>
      <c r="AU266" s="180" t="s">
        <v>154</v>
      </c>
      <c r="AY266" s="18" t="s">
        <v>146</v>
      </c>
      <c r="BE266" s="181">
        <f>IF(N266="základní",J266,0)</f>
        <v>0</v>
      </c>
      <c r="BF266" s="181">
        <f>IF(N266="snížená",J266,0)</f>
        <v>0</v>
      </c>
      <c r="BG266" s="181">
        <f>IF(N266="zákl. přenesená",J266,0)</f>
        <v>0</v>
      </c>
      <c r="BH266" s="181">
        <f>IF(N266="sníž. přenesená",J266,0)</f>
        <v>0</v>
      </c>
      <c r="BI266" s="181">
        <f>IF(N266="nulová",J266,0)</f>
        <v>0</v>
      </c>
      <c r="BJ266" s="18" t="s">
        <v>154</v>
      </c>
      <c r="BK266" s="181">
        <f>ROUND(I266*H266,0)</f>
        <v>0</v>
      </c>
      <c r="BL266" s="18" t="s">
        <v>153</v>
      </c>
      <c r="BM266" s="180" t="s">
        <v>365</v>
      </c>
    </row>
    <row r="267" spans="1:65" s="1" customFormat="1" ht="12" hidden="1">
      <c r="A267" s="35"/>
      <c r="B267" s="36"/>
      <c r="C267" s="37"/>
      <c r="D267" s="182" t="s">
        <v>156</v>
      </c>
      <c r="E267" s="37"/>
      <c r="F267" s="183" t="s">
        <v>364</v>
      </c>
      <c r="G267" s="37"/>
      <c r="H267" s="37"/>
      <c r="I267" s="184"/>
      <c r="J267" s="37"/>
      <c r="K267" s="37"/>
      <c r="L267" s="40"/>
      <c r="M267" s="185"/>
      <c r="N267" s="186"/>
      <c r="O267" s="65"/>
      <c r="P267" s="65"/>
      <c r="Q267" s="65"/>
      <c r="R267" s="65"/>
      <c r="S267" s="65"/>
      <c r="T267" s="66"/>
      <c r="U267" s="35"/>
      <c r="V267" s="35"/>
      <c r="W267" s="35"/>
      <c r="X267" s="35"/>
      <c r="Y267" s="35"/>
      <c r="Z267" s="35"/>
      <c r="AA267" s="35"/>
      <c r="AB267" s="35"/>
      <c r="AC267" s="35"/>
      <c r="AD267" s="35"/>
      <c r="AE267" s="35"/>
      <c r="AT267" s="18" t="s">
        <v>156</v>
      </c>
      <c r="AU267" s="18" t="s">
        <v>154</v>
      </c>
    </row>
    <row r="268" spans="1:65" s="1" customFormat="1" hidden="1">
      <c r="A268" s="35"/>
      <c r="B268" s="36"/>
      <c r="C268" s="37"/>
      <c r="D268" s="187" t="s">
        <v>158</v>
      </c>
      <c r="E268" s="37"/>
      <c r="F268" s="188" t="s">
        <v>366</v>
      </c>
      <c r="G268" s="37"/>
      <c r="H268" s="37"/>
      <c r="I268" s="184"/>
      <c r="J268" s="37"/>
      <c r="K268" s="37"/>
      <c r="L268" s="40"/>
      <c r="M268" s="185"/>
      <c r="N268" s="186"/>
      <c r="O268" s="65"/>
      <c r="P268" s="65"/>
      <c r="Q268" s="65"/>
      <c r="R268" s="65"/>
      <c r="S268" s="65"/>
      <c r="T268" s="66"/>
      <c r="U268" s="35"/>
      <c r="V268" s="35"/>
      <c r="W268" s="35"/>
      <c r="X268" s="35"/>
      <c r="Y268" s="35"/>
      <c r="Z268" s="35"/>
      <c r="AA268" s="35"/>
      <c r="AB268" s="35"/>
      <c r="AC268" s="35"/>
      <c r="AD268" s="35"/>
      <c r="AE268" s="35"/>
      <c r="AT268" s="18" t="s">
        <v>158</v>
      </c>
      <c r="AU268" s="18" t="s">
        <v>154</v>
      </c>
    </row>
    <row r="269" spans="1:65" s="13" customFormat="1" ht="24">
      <c r="B269" s="200"/>
      <c r="C269" s="201"/>
      <c r="D269" s="182" t="s">
        <v>162</v>
      </c>
      <c r="E269" s="202" t="s">
        <v>20</v>
      </c>
      <c r="F269" s="203" t="s">
        <v>367</v>
      </c>
      <c r="G269" s="201"/>
      <c r="H269" s="204">
        <v>17.23</v>
      </c>
      <c r="I269" s="205"/>
      <c r="J269" s="201"/>
      <c r="K269" s="201"/>
      <c r="L269" s="206"/>
      <c r="M269" s="207"/>
      <c r="N269" s="208"/>
      <c r="O269" s="208"/>
      <c r="P269" s="208"/>
      <c r="Q269" s="208"/>
      <c r="R269" s="208"/>
      <c r="S269" s="208"/>
      <c r="T269" s="209"/>
      <c r="AT269" s="210" t="s">
        <v>162</v>
      </c>
      <c r="AU269" s="210" t="s">
        <v>154</v>
      </c>
      <c r="AV269" s="13" t="s">
        <v>154</v>
      </c>
      <c r="AW269" s="13" t="s">
        <v>33</v>
      </c>
      <c r="AX269" s="13" t="s">
        <v>8</v>
      </c>
      <c r="AY269" s="210" t="s">
        <v>146</v>
      </c>
    </row>
    <row r="270" spans="1:65" s="1" customFormat="1" ht="24.25" customHeight="1">
      <c r="A270" s="35"/>
      <c r="B270" s="36"/>
      <c r="C270" s="170" t="s">
        <v>368</v>
      </c>
      <c r="D270" s="170" t="s">
        <v>148</v>
      </c>
      <c r="E270" s="171" t="s">
        <v>369</v>
      </c>
      <c r="F270" s="172" t="s">
        <v>370</v>
      </c>
      <c r="G270" s="173" t="s">
        <v>299</v>
      </c>
      <c r="H270" s="174">
        <v>139.63999999999999</v>
      </c>
      <c r="I270" s="175"/>
      <c r="J270" s="174">
        <f>ROUND(I270*H270,0)</f>
        <v>0</v>
      </c>
      <c r="K270" s="172" t="s">
        <v>152</v>
      </c>
      <c r="L270" s="40"/>
      <c r="M270" s="176" t="s">
        <v>20</v>
      </c>
      <c r="N270" s="177" t="s">
        <v>44</v>
      </c>
      <c r="O270" s="65"/>
      <c r="P270" s="178">
        <f>O270*H270</f>
        <v>0</v>
      </c>
      <c r="Q270" s="178">
        <v>1.098E-2</v>
      </c>
      <c r="R270" s="178">
        <f>Q270*H270</f>
        <v>1.5332471999999999</v>
      </c>
      <c r="S270" s="178">
        <v>0</v>
      </c>
      <c r="T270" s="179">
        <f>S270*H270</f>
        <v>0</v>
      </c>
      <c r="U270" s="35"/>
      <c r="V270" s="35"/>
      <c r="W270" s="35"/>
      <c r="X270" s="35"/>
      <c r="Y270" s="35"/>
      <c r="Z270" s="35"/>
      <c r="AA270" s="35"/>
      <c r="AB270" s="35"/>
      <c r="AC270" s="35"/>
      <c r="AD270" s="35"/>
      <c r="AE270" s="35"/>
      <c r="AR270" s="180" t="s">
        <v>153</v>
      </c>
      <c r="AT270" s="180" t="s">
        <v>148</v>
      </c>
      <c r="AU270" s="180" t="s">
        <v>154</v>
      </c>
      <c r="AY270" s="18" t="s">
        <v>146</v>
      </c>
      <c r="BE270" s="181">
        <f>IF(N270="základní",J270,0)</f>
        <v>0</v>
      </c>
      <c r="BF270" s="181">
        <f>IF(N270="snížená",J270,0)</f>
        <v>0</v>
      </c>
      <c r="BG270" s="181">
        <f>IF(N270="zákl. přenesená",J270,0)</f>
        <v>0</v>
      </c>
      <c r="BH270" s="181">
        <f>IF(N270="sníž. přenesená",J270,0)</f>
        <v>0</v>
      </c>
      <c r="BI270" s="181">
        <f>IF(N270="nulová",J270,0)</f>
        <v>0</v>
      </c>
      <c r="BJ270" s="18" t="s">
        <v>154</v>
      </c>
      <c r="BK270" s="181">
        <f>ROUND(I270*H270,0)</f>
        <v>0</v>
      </c>
      <c r="BL270" s="18" t="s">
        <v>153</v>
      </c>
      <c r="BM270" s="180" t="s">
        <v>371</v>
      </c>
    </row>
    <row r="271" spans="1:65" s="1" customFormat="1" ht="36" hidden="1">
      <c r="A271" s="35"/>
      <c r="B271" s="36"/>
      <c r="C271" s="37"/>
      <c r="D271" s="182" t="s">
        <v>156</v>
      </c>
      <c r="E271" s="37"/>
      <c r="F271" s="183" t="s">
        <v>372</v>
      </c>
      <c r="G271" s="37"/>
      <c r="H271" s="37"/>
      <c r="I271" s="184"/>
      <c r="J271" s="37"/>
      <c r="K271" s="37"/>
      <c r="L271" s="40"/>
      <c r="M271" s="185"/>
      <c r="N271" s="186"/>
      <c r="O271" s="65"/>
      <c r="P271" s="65"/>
      <c r="Q271" s="65"/>
      <c r="R271" s="65"/>
      <c r="S271" s="65"/>
      <c r="T271" s="66"/>
      <c r="U271" s="35"/>
      <c r="V271" s="35"/>
      <c r="W271" s="35"/>
      <c r="X271" s="35"/>
      <c r="Y271" s="35"/>
      <c r="Z271" s="35"/>
      <c r="AA271" s="35"/>
      <c r="AB271" s="35"/>
      <c r="AC271" s="35"/>
      <c r="AD271" s="35"/>
      <c r="AE271" s="35"/>
      <c r="AT271" s="18" t="s">
        <v>156</v>
      </c>
      <c r="AU271" s="18" t="s">
        <v>154</v>
      </c>
    </row>
    <row r="272" spans="1:65" s="1" customFormat="1" hidden="1">
      <c r="A272" s="35"/>
      <c r="B272" s="36"/>
      <c r="C272" s="37"/>
      <c r="D272" s="187" t="s">
        <v>158</v>
      </c>
      <c r="E272" s="37"/>
      <c r="F272" s="188" t="s">
        <v>373</v>
      </c>
      <c r="G272" s="37"/>
      <c r="H272" s="37"/>
      <c r="I272" s="184"/>
      <c r="J272" s="37"/>
      <c r="K272" s="37"/>
      <c r="L272" s="40"/>
      <c r="M272" s="185"/>
      <c r="N272" s="186"/>
      <c r="O272" s="65"/>
      <c r="P272" s="65"/>
      <c r="Q272" s="65"/>
      <c r="R272" s="65"/>
      <c r="S272" s="65"/>
      <c r="T272" s="66"/>
      <c r="U272" s="35"/>
      <c r="V272" s="35"/>
      <c r="W272" s="35"/>
      <c r="X272" s="35"/>
      <c r="Y272" s="35"/>
      <c r="Z272" s="35"/>
      <c r="AA272" s="35"/>
      <c r="AB272" s="35"/>
      <c r="AC272" s="35"/>
      <c r="AD272" s="35"/>
      <c r="AE272" s="35"/>
      <c r="AT272" s="18" t="s">
        <v>158</v>
      </c>
      <c r="AU272" s="18" t="s">
        <v>154</v>
      </c>
    </row>
    <row r="273" spans="1:65" s="1" customFormat="1" ht="72" hidden="1">
      <c r="A273" s="35"/>
      <c r="B273" s="36"/>
      <c r="C273" s="37"/>
      <c r="D273" s="182" t="s">
        <v>160</v>
      </c>
      <c r="E273" s="37"/>
      <c r="F273" s="189" t="s">
        <v>374</v>
      </c>
      <c r="G273" s="37"/>
      <c r="H273" s="37"/>
      <c r="I273" s="184"/>
      <c r="J273" s="37"/>
      <c r="K273" s="37"/>
      <c r="L273" s="40"/>
      <c r="M273" s="185"/>
      <c r="N273" s="186"/>
      <c r="O273" s="65"/>
      <c r="P273" s="65"/>
      <c r="Q273" s="65"/>
      <c r="R273" s="65"/>
      <c r="S273" s="65"/>
      <c r="T273" s="66"/>
      <c r="U273" s="35"/>
      <c r="V273" s="35"/>
      <c r="W273" s="35"/>
      <c r="X273" s="35"/>
      <c r="Y273" s="35"/>
      <c r="Z273" s="35"/>
      <c r="AA273" s="35"/>
      <c r="AB273" s="35"/>
      <c r="AC273" s="35"/>
      <c r="AD273" s="35"/>
      <c r="AE273" s="35"/>
      <c r="AT273" s="18" t="s">
        <v>160</v>
      </c>
      <c r="AU273" s="18" t="s">
        <v>154</v>
      </c>
    </row>
    <row r="274" spans="1:65" s="13" customFormat="1" ht="12">
      <c r="B274" s="200"/>
      <c r="C274" s="201"/>
      <c r="D274" s="182" t="s">
        <v>162</v>
      </c>
      <c r="E274" s="202" t="s">
        <v>20</v>
      </c>
      <c r="F274" s="203" t="s">
        <v>375</v>
      </c>
      <c r="G274" s="201"/>
      <c r="H274" s="204">
        <v>43.6</v>
      </c>
      <c r="I274" s="205"/>
      <c r="J274" s="201"/>
      <c r="K274" s="201"/>
      <c r="L274" s="206"/>
      <c r="M274" s="207"/>
      <c r="N274" s="208"/>
      <c r="O274" s="208"/>
      <c r="P274" s="208"/>
      <c r="Q274" s="208"/>
      <c r="R274" s="208"/>
      <c r="S274" s="208"/>
      <c r="T274" s="209"/>
      <c r="AT274" s="210" t="s">
        <v>162</v>
      </c>
      <c r="AU274" s="210" t="s">
        <v>154</v>
      </c>
      <c r="AV274" s="13" t="s">
        <v>154</v>
      </c>
      <c r="AW274" s="13" t="s">
        <v>33</v>
      </c>
      <c r="AX274" s="13" t="s">
        <v>72</v>
      </c>
      <c r="AY274" s="210" t="s">
        <v>146</v>
      </c>
    </row>
    <row r="275" spans="1:65" s="13" customFormat="1" ht="36">
      <c r="B275" s="200"/>
      <c r="C275" s="201"/>
      <c r="D275" s="182" t="s">
        <v>162</v>
      </c>
      <c r="E275" s="202" t="s">
        <v>20</v>
      </c>
      <c r="F275" s="203" t="s">
        <v>376</v>
      </c>
      <c r="G275" s="201"/>
      <c r="H275" s="204">
        <v>96.04</v>
      </c>
      <c r="I275" s="205"/>
      <c r="J275" s="201"/>
      <c r="K275" s="201"/>
      <c r="L275" s="206"/>
      <c r="M275" s="207"/>
      <c r="N275" s="208"/>
      <c r="O275" s="208"/>
      <c r="P275" s="208"/>
      <c r="Q275" s="208"/>
      <c r="R275" s="208"/>
      <c r="S275" s="208"/>
      <c r="T275" s="209"/>
      <c r="AT275" s="210" t="s">
        <v>162</v>
      </c>
      <c r="AU275" s="210" t="s">
        <v>154</v>
      </c>
      <c r="AV275" s="13" t="s">
        <v>154</v>
      </c>
      <c r="AW275" s="13" t="s">
        <v>33</v>
      </c>
      <c r="AX275" s="13" t="s">
        <v>72</v>
      </c>
      <c r="AY275" s="210" t="s">
        <v>146</v>
      </c>
    </row>
    <row r="276" spans="1:65" s="14" customFormat="1" ht="12">
      <c r="B276" s="220"/>
      <c r="C276" s="221"/>
      <c r="D276" s="182" t="s">
        <v>162</v>
      </c>
      <c r="E276" s="222" t="s">
        <v>20</v>
      </c>
      <c r="F276" s="223" t="s">
        <v>255</v>
      </c>
      <c r="G276" s="221"/>
      <c r="H276" s="224">
        <v>139.63999999999999</v>
      </c>
      <c r="I276" s="225"/>
      <c r="J276" s="221"/>
      <c r="K276" s="221"/>
      <c r="L276" s="226"/>
      <c r="M276" s="227"/>
      <c r="N276" s="228"/>
      <c r="O276" s="228"/>
      <c r="P276" s="228"/>
      <c r="Q276" s="228"/>
      <c r="R276" s="228"/>
      <c r="S276" s="228"/>
      <c r="T276" s="229"/>
      <c r="AT276" s="230" t="s">
        <v>162</v>
      </c>
      <c r="AU276" s="230" t="s">
        <v>154</v>
      </c>
      <c r="AV276" s="14" t="s">
        <v>153</v>
      </c>
      <c r="AW276" s="14" t="s">
        <v>33</v>
      </c>
      <c r="AX276" s="14" t="s">
        <v>8</v>
      </c>
      <c r="AY276" s="230" t="s">
        <v>146</v>
      </c>
    </row>
    <row r="277" spans="1:65" s="1" customFormat="1" ht="16.5" customHeight="1">
      <c r="A277" s="35"/>
      <c r="B277" s="36"/>
      <c r="C277" s="170" t="s">
        <v>377</v>
      </c>
      <c r="D277" s="170" t="s">
        <v>148</v>
      </c>
      <c r="E277" s="171" t="s">
        <v>378</v>
      </c>
      <c r="F277" s="172" t="s">
        <v>379</v>
      </c>
      <c r="G277" s="173" t="s">
        <v>151</v>
      </c>
      <c r="H277" s="174">
        <v>13.55</v>
      </c>
      <c r="I277" s="175"/>
      <c r="J277" s="174">
        <f>ROUND(I277*H277,0)</f>
        <v>0</v>
      </c>
      <c r="K277" s="172" t="s">
        <v>152</v>
      </c>
      <c r="L277" s="40"/>
      <c r="M277" s="176" t="s">
        <v>20</v>
      </c>
      <c r="N277" s="177" t="s">
        <v>44</v>
      </c>
      <c r="O277" s="65"/>
      <c r="P277" s="178">
        <f>O277*H277</f>
        <v>0</v>
      </c>
      <c r="Q277" s="178">
        <v>2.4533999999999998</v>
      </c>
      <c r="R277" s="178">
        <f>Q277*H277</f>
        <v>33.243569999999998</v>
      </c>
      <c r="S277" s="178">
        <v>0</v>
      </c>
      <c r="T277" s="179">
        <f>S277*H277</f>
        <v>0</v>
      </c>
      <c r="U277" s="35"/>
      <c r="V277" s="35"/>
      <c r="W277" s="35"/>
      <c r="X277" s="35"/>
      <c r="Y277" s="35"/>
      <c r="Z277" s="35"/>
      <c r="AA277" s="35"/>
      <c r="AB277" s="35"/>
      <c r="AC277" s="35"/>
      <c r="AD277" s="35"/>
      <c r="AE277" s="35"/>
      <c r="AR277" s="180" t="s">
        <v>153</v>
      </c>
      <c r="AT277" s="180" t="s">
        <v>148</v>
      </c>
      <c r="AU277" s="180" t="s">
        <v>154</v>
      </c>
      <c r="AY277" s="18" t="s">
        <v>146</v>
      </c>
      <c r="BE277" s="181">
        <f>IF(N277="základní",J277,0)</f>
        <v>0</v>
      </c>
      <c r="BF277" s="181">
        <f>IF(N277="snížená",J277,0)</f>
        <v>0</v>
      </c>
      <c r="BG277" s="181">
        <f>IF(N277="zákl. přenesená",J277,0)</f>
        <v>0</v>
      </c>
      <c r="BH277" s="181">
        <f>IF(N277="sníž. přenesená",J277,0)</f>
        <v>0</v>
      </c>
      <c r="BI277" s="181">
        <f>IF(N277="nulová",J277,0)</f>
        <v>0</v>
      </c>
      <c r="BJ277" s="18" t="s">
        <v>154</v>
      </c>
      <c r="BK277" s="181">
        <f>ROUND(I277*H277,0)</f>
        <v>0</v>
      </c>
      <c r="BL277" s="18" t="s">
        <v>153</v>
      </c>
      <c r="BM277" s="180" t="s">
        <v>380</v>
      </c>
    </row>
    <row r="278" spans="1:65" s="1" customFormat="1" ht="24" hidden="1">
      <c r="A278" s="35"/>
      <c r="B278" s="36"/>
      <c r="C278" s="37"/>
      <c r="D278" s="182" t="s">
        <v>156</v>
      </c>
      <c r="E278" s="37"/>
      <c r="F278" s="183" t="s">
        <v>381</v>
      </c>
      <c r="G278" s="37"/>
      <c r="H278" s="37"/>
      <c r="I278" s="184"/>
      <c r="J278" s="37"/>
      <c r="K278" s="37"/>
      <c r="L278" s="40"/>
      <c r="M278" s="185"/>
      <c r="N278" s="186"/>
      <c r="O278" s="65"/>
      <c r="P278" s="65"/>
      <c r="Q278" s="65"/>
      <c r="R278" s="65"/>
      <c r="S278" s="65"/>
      <c r="T278" s="66"/>
      <c r="U278" s="35"/>
      <c r="V278" s="35"/>
      <c r="W278" s="35"/>
      <c r="X278" s="35"/>
      <c r="Y278" s="35"/>
      <c r="Z278" s="35"/>
      <c r="AA278" s="35"/>
      <c r="AB278" s="35"/>
      <c r="AC278" s="35"/>
      <c r="AD278" s="35"/>
      <c r="AE278" s="35"/>
      <c r="AT278" s="18" t="s">
        <v>156</v>
      </c>
      <c r="AU278" s="18" t="s">
        <v>154</v>
      </c>
    </row>
    <row r="279" spans="1:65" s="1" customFormat="1" hidden="1">
      <c r="A279" s="35"/>
      <c r="B279" s="36"/>
      <c r="C279" s="37"/>
      <c r="D279" s="187" t="s">
        <v>158</v>
      </c>
      <c r="E279" s="37"/>
      <c r="F279" s="188" t="s">
        <v>382</v>
      </c>
      <c r="G279" s="37"/>
      <c r="H279" s="37"/>
      <c r="I279" s="184"/>
      <c r="J279" s="37"/>
      <c r="K279" s="37"/>
      <c r="L279" s="40"/>
      <c r="M279" s="185"/>
      <c r="N279" s="186"/>
      <c r="O279" s="65"/>
      <c r="P279" s="65"/>
      <c r="Q279" s="65"/>
      <c r="R279" s="65"/>
      <c r="S279" s="65"/>
      <c r="T279" s="66"/>
      <c r="U279" s="35"/>
      <c r="V279" s="35"/>
      <c r="W279" s="35"/>
      <c r="X279" s="35"/>
      <c r="Y279" s="35"/>
      <c r="Z279" s="35"/>
      <c r="AA279" s="35"/>
      <c r="AB279" s="35"/>
      <c r="AC279" s="35"/>
      <c r="AD279" s="35"/>
      <c r="AE279" s="35"/>
      <c r="AT279" s="18" t="s">
        <v>158</v>
      </c>
      <c r="AU279" s="18" t="s">
        <v>154</v>
      </c>
    </row>
    <row r="280" spans="1:65" s="13" customFormat="1" ht="12">
      <c r="B280" s="200"/>
      <c r="C280" s="201"/>
      <c r="D280" s="182" t="s">
        <v>162</v>
      </c>
      <c r="E280" s="202" t="s">
        <v>20</v>
      </c>
      <c r="F280" s="203" t="s">
        <v>383</v>
      </c>
      <c r="G280" s="201"/>
      <c r="H280" s="204">
        <v>3.71</v>
      </c>
      <c r="I280" s="205"/>
      <c r="J280" s="201"/>
      <c r="K280" s="201"/>
      <c r="L280" s="206"/>
      <c r="M280" s="207"/>
      <c r="N280" s="208"/>
      <c r="O280" s="208"/>
      <c r="P280" s="208"/>
      <c r="Q280" s="208"/>
      <c r="R280" s="208"/>
      <c r="S280" s="208"/>
      <c r="T280" s="209"/>
      <c r="AT280" s="210" t="s">
        <v>162</v>
      </c>
      <c r="AU280" s="210" t="s">
        <v>154</v>
      </c>
      <c r="AV280" s="13" t="s">
        <v>154</v>
      </c>
      <c r="AW280" s="13" t="s">
        <v>33</v>
      </c>
      <c r="AX280" s="13" t="s">
        <v>72</v>
      </c>
      <c r="AY280" s="210" t="s">
        <v>146</v>
      </c>
    </row>
    <row r="281" spans="1:65" s="13" customFormat="1" ht="36">
      <c r="B281" s="200"/>
      <c r="C281" s="201"/>
      <c r="D281" s="182" t="s">
        <v>162</v>
      </c>
      <c r="E281" s="202" t="s">
        <v>20</v>
      </c>
      <c r="F281" s="203" t="s">
        <v>384</v>
      </c>
      <c r="G281" s="201"/>
      <c r="H281" s="204">
        <v>9.84</v>
      </c>
      <c r="I281" s="205"/>
      <c r="J281" s="201"/>
      <c r="K281" s="201"/>
      <c r="L281" s="206"/>
      <c r="M281" s="207"/>
      <c r="N281" s="208"/>
      <c r="O281" s="208"/>
      <c r="P281" s="208"/>
      <c r="Q281" s="208"/>
      <c r="R281" s="208"/>
      <c r="S281" s="208"/>
      <c r="T281" s="209"/>
      <c r="AT281" s="210" t="s">
        <v>162</v>
      </c>
      <c r="AU281" s="210" t="s">
        <v>154</v>
      </c>
      <c r="AV281" s="13" t="s">
        <v>154</v>
      </c>
      <c r="AW281" s="13" t="s">
        <v>33</v>
      </c>
      <c r="AX281" s="13" t="s">
        <v>72</v>
      </c>
      <c r="AY281" s="210" t="s">
        <v>146</v>
      </c>
    </row>
    <row r="282" spans="1:65" s="14" customFormat="1" ht="12">
      <c r="B282" s="220"/>
      <c r="C282" s="221"/>
      <c r="D282" s="182" t="s">
        <v>162</v>
      </c>
      <c r="E282" s="222" t="s">
        <v>20</v>
      </c>
      <c r="F282" s="223" t="s">
        <v>255</v>
      </c>
      <c r="G282" s="221"/>
      <c r="H282" s="224">
        <v>13.55</v>
      </c>
      <c r="I282" s="225"/>
      <c r="J282" s="221"/>
      <c r="K282" s="221"/>
      <c r="L282" s="226"/>
      <c r="M282" s="227"/>
      <c r="N282" s="228"/>
      <c r="O282" s="228"/>
      <c r="P282" s="228"/>
      <c r="Q282" s="228"/>
      <c r="R282" s="228"/>
      <c r="S282" s="228"/>
      <c r="T282" s="229"/>
      <c r="AT282" s="230" t="s">
        <v>162</v>
      </c>
      <c r="AU282" s="230" t="s">
        <v>154</v>
      </c>
      <c r="AV282" s="14" t="s">
        <v>153</v>
      </c>
      <c r="AW282" s="14" t="s">
        <v>33</v>
      </c>
      <c r="AX282" s="14" t="s">
        <v>8</v>
      </c>
      <c r="AY282" s="230" t="s">
        <v>146</v>
      </c>
    </row>
    <row r="283" spans="1:65" s="1" customFormat="1" ht="24.25" customHeight="1">
      <c r="A283" s="35"/>
      <c r="B283" s="36"/>
      <c r="C283" s="170" t="s">
        <v>385</v>
      </c>
      <c r="D283" s="170" t="s">
        <v>148</v>
      </c>
      <c r="E283" s="171" t="s">
        <v>386</v>
      </c>
      <c r="F283" s="172" t="s">
        <v>387</v>
      </c>
      <c r="G283" s="173" t="s">
        <v>200</v>
      </c>
      <c r="H283" s="174">
        <v>3.83</v>
      </c>
      <c r="I283" s="175"/>
      <c r="J283" s="174">
        <f>ROUND(I283*H283,0)</f>
        <v>0</v>
      </c>
      <c r="K283" s="172" t="s">
        <v>152</v>
      </c>
      <c r="L283" s="40"/>
      <c r="M283" s="176" t="s">
        <v>20</v>
      </c>
      <c r="N283" s="177" t="s">
        <v>44</v>
      </c>
      <c r="O283" s="65"/>
      <c r="P283" s="178">
        <f>O283*H283</f>
        <v>0</v>
      </c>
      <c r="Q283" s="178">
        <v>1.05291</v>
      </c>
      <c r="R283" s="178">
        <f>Q283*H283</f>
        <v>4.0326453000000004</v>
      </c>
      <c r="S283" s="178">
        <v>0</v>
      </c>
      <c r="T283" s="179">
        <f>S283*H283</f>
        <v>0</v>
      </c>
      <c r="U283" s="35"/>
      <c r="V283" s="35"/>
      <c r="W283" s="35"/>
      <c r="X283" s="35"/>
      <c r="Y283" s="35"/>
      <c r="Z283" s="35"/>
      <c r="AA283" s="35"/>
      <c r="AB283" s="35"/>
      <c r="AC283" s="35"/>
      <c r="AD283" s="35"/>
      <c r="AE283" s="35"/>
      <c r="AR283" s="180" t="s">
        <v>153</v>
      </c>
      <c r="AT283" s="180" t="s">
        <v>148</v>
      </c>
      <c r="AU283" s="180" t="s">
        <v>154</v>
      </c>
      <c r="AY283" s="18" t="s">
        <v>146</v>
      </c>
      <c r="BE283" s="181">
        <f>IF(N283="základní",J283,0)</f>
        <v>0</v>
      </c>
      <c r="BF283" s="181">
        <f>IF(N283="snížená",J283,0)</f>
        <v>0</v>
      </c>
      <c r="BG283" s="181">
        <f>IF(N283="zákl. přenesená",J283,0)</f>
        <v>0</v>
      </c>
      <c r="BH283" s="181">
        <f>IF(N283="sníž. přenesená",J283,0)</f>
        <v>0</v>
      </c>
      <c r="BI283" s="181">
        <f>IF(N283="nulová",J283,0)</f>
        <v>0</v>
      </c>
      <c r="BJ283" s="18" t="s">
        <v>154</v>
      </c>
      <c r="BK283" s="181">
        <f>ROUND(I283*H283,0)</f>
        <v>0</v>
      </c>
      <c r="BL283" s="18" t="s">
        <v>153</v>
      </c>
      <c r="BM283" s="180" t="s">
        <v>388</v>
      </c>
    </row>
    <row r="284" spans="1:65" s="1" customFormat="1" ht="24" hidden="1">
      <c r="A284" s="35"/>
      <c r="B284" s="36"/>
      <c r="C284" s="37"/>
      <c r="D284" s="182" t="s">
        <v>156</v>
      </c>
      <c r="E284" s="37"/>
      <c r="F284" s="183" t="s">
        <v>389</v>
      </c>
      <c r="G284" s="37"/>
      <c r="H284" s="37"/>
      <c r="I284" s="184"/>
      <c r="J284" s="37"/>
      <c r="K284" s="37"/>
      <c r="L284" s="40"/>
      <c r="M284" s="185"/>
      <c r="N284" s="186"/>
      <c r="O284" s="65"/>
      <c r="P284" s="65"/>
      <c r="Q284" s="65"/>
      <c r="R284" s="65"/>
      <c r="S284" s="65"/>
      <c r="T284" s="66"/>
      <c r="U284" s="35"/>
      <c r="V284" s="35"/>
      <c r="W284" s="35"/>
      <c r="X284" s="35"/>
      <c r="Y284" s="35"/>
      <c r="Z284" s="35"/>
      <c r="AA284" s="35"/>
      <c r="AB284" s="35"/>
      <c r="AC284" s="35"/>
      <c r="AD284" s="35"/>
      <c r="AE284" s="35"/>
      <c r="AT284" s="18" t="s">
        <v>156</v>
      </c>
      <c r="AU284" s="18" t="s">
        <v>154</v>
      </c>
    </row>
    <row r="285" spans="1:65" s="1" customFormat="1" hidden="1">
      <c r="A285" s="35"/>
      <c r="B285" s="36"/>
      <c r="C285" s="37"/>
      <c r="D285" s="187" t="s">
        <v>158</v>
      </c>
      <c r="E285" s="37"/>
      <c r="F285" s="188" t="s">
        <v>390</v>
      </c>
      <c r="G285" s="37"/>
      <c r="H285" s="37"/>
      <c r="I285" s="184"/>
      <c r="J285" s="37"/>
      <c r="K285" s="37"/>
      <c r="L285" s="40"/>
      <c r="M285" s="185"/>
      <c r="N285" s="186"/>
      <c r="O285" s="65"/>
      <c r="P285" s="65"/>
      <c r="Q285" s="65"/>
      <c r="R285" s="65"/>
      <c r="S285" s="65"/>
      <c r="T285" s="66"/>
      <c r="U285" s="35"/>
      <c r="V285" s="35"/>
      <c r="W285" s="35"/>
      <c r="X285" s="35"/>
      <c r="Y285" s="35"/>
      <c r="Z285" s="35"/>
      <c r="AA285" s="35"/>
      <c r="AB285" s="35"/>
      <c r="AC285" s="35"/>
      <c r="AD285" s="35"/>
      <c r="AE285" s="35"/>
      <c r="AT285" s="18" t="s">
        <v>158</v>
      </c>
      <c r="AU285" s="18" t="s">
        <v>154</v>
      </c>
    </row>
    <row r="286" spans="1:65" s="13" customFormat="1" ht="12">
      <c r="B286" s="200"/>
      <c r="C286" s="201"/>
      <c r="D286" s="182" t="s">
        <v>162</v>
      </c>
      <c r="E286" s="202" t="s">
        <v>20</v>
      </c>
      <c r="F286" s="203" t="s">
        <v>391</v>
      </c>
      <c r="G286" s="201"/>
      <c r="H286" s="204">
        <v>0.82</v>
      </c>
      <c r="I286" s="205"/>
      <c r="J286" s="201"/>
      <c r="K286" s="201"/>
      <c r="L286" s="206"/>
      <c r="M286" s="207"/>
      <c r="N286" s="208"/>
      <c r="O286" s="208"/>
      <c r="P286" s="208"/>
      <c r="Q286" s="208"/>
      <c r="R286" s="208"/>
      <c r="S286" s="208"/>
      <c r="T286" s="209"/>
      <c r="AT286" s="210" t="s">
        <v>162</v>
      </c>
      <c r="AU286" s="210" t="s">
        <v>154</v>
      </c>
      <c r="AV286" s="13" t="s">
        <v>154</v>
      </c>
      <c r="AW286" s="13" t="s">
        <v>33</v>
      </c>
      <c r="AX286" s="13" t="s">
        <v>72</v>
      </c>
      <c r="AY286" s="210" t="s">
        <v>146</v>
      </c>
    </row>
    <row r="287" spans="1:65" s="13" customFormat="1" ht="12">
      <c r="B287" s="200"/>
      <c r="C287" s="201"/>
      <c r="D287" s="182" t="s">
        <v>162</v>
      </c>
      <c r="E287" s="202" t="s">
        <v>20</v>
      </c>
      <c r="F287" s="203" t="s">
        <v>392</v>
      </c>
      <c r="G287" s="201"/>
      <c r="H287" s="204">
        <v>3.01</v>
      </c>
      <c r="I287" s="205"/>
      <c r="J287" s="201"/>
      <c r="K287" s="201"/>
      <c r="L287" s="206"/>
      <c r="M287" s="207"/>
      <c r="N287" s="208"/>
      <c r="O287" s="208"/>
      <c r="P287" s="208"/>
      <c r="Q287" s="208"/>
      <c r="R287" s="208"/>
      <c r="S287" s="208"/>
      <c r="T287" s="209"/>
      <c r="AT287" s="210" t="s">
        <v>162</v>
      </c>
      <c r="AU287" s="210" t="s">
        <v>154</v>
      </c>
      <c r="AV287" s="13" t="s">
        <v>154</v>
      </c>
      <c r="AW287" s="13" t="s">
        <v>33</v>
      </c>
      <c r="AX287" s="13" t="s">
        <v>72</v>
      </c>
      <c r="AY287" s="210" t="s">
        <v>146</v>
      </c>
    </row>
    <row r="288" spans="1:65" s="14" customFormat="1" ht="12">
      <c r="B288" s="220"/>
      <c r="C288" s="221"/>
      <c r="D288" s="182" t="s">
        <v>162</v>
      </c>
      <c r="E288" s="222" t="s">
        <v>20</v>
      </c>
      <c r="F288" s="223" t="s">
        <v>255</v>
      </c>
      <c r="G288" s="221"/>
      <c r="H288" s="224">
        <v>3.83</v>
      </c>
      <c r="I288" s="225"/>
      <c r="J288" s="221"/>
      <c r="K288" s="221"/>
      <c r="L288" s="226"/>
      <c r="M288" s="227"/>
      <c r="N288" s="228"/>
      <c r="O288" s="228"/>
      <c r="P288" s="228"/>
      <c r="Q288" s="228"/>
      <c r="R288" s="228"/>
      <c r="S288" s="228"/>
      <c r="T288" s="229"/>
      <c r="AT288" s="230" t="s">
        <v>162</v>
      </c>
      <c r="AU288" s="230" t="s">
        <v>154</v>
      </c>
      <c r="AV288" s="14" t="s">
        <v>153</v>
      </c>
      <c r="AW288" s="14" t="s">
        <v>33</v>
      </c>
      <c r="AX288" s="14" t="s">
        <v>8</v>
      </c>
      <c r="AY288" s="230" t="s">
        <v>146</v>
      </c>
    </row>
    <row r="289" spans="1:65" s="1" customFormat="1" ht="24.25" customHeight="1">
      <c r="A289" s="35"/>
      <c r="B289" s="36"/>
      <c r="C289" s="170" t="s">
        <v>393</v>
      </c>
      <c r="D289" s="170" t="s">
        <v>148</v>
      </c>
      <c r="E289" s="171" t="s">
        <v>394</v>
      </c>
      <c r="F289" s="172" t="s">
        <v>395</v>
      </c>
      <c r="G289" s="173" t="s">
        <v>151</v>
      </c>
      <c r="H289" s="174">
        <v>1.04</v>
      </c>
      <c r="I289" s="175"/>
      <c r="J289" s="174">
        <f>ROUND(I289*H289,0)</f>
        <v>0</v>
      </c>
      <c r="K289" s="172" t="s">
        <v>152</v>
      </c>
      <c r="L289" s="40"/>
      <c r="M289" s="176" t="s">
        <v>20</v>
      </c>
      <c r="N289" s="177" t="s">
        <v>44</v>
      </c>
      <c r="O289" s="65"/>
      <c r="P289" s="178">
        <f>O289*H289</f>
        <v>0</v>
      </c>
      <c r="Q289" s="178">
        <v>0</v>
      </c>
      <c r="R289" s="178">
        <f>Q289*H289</f>
        <v>0</v>
      </c>
      <c r="S289" s="178">
        <v>0</v>
      </c>
      <c r="T289" s="179">
        <f>S289*H289</f>
        <v>0</v>
      </c>
      <c r="U289" s="35"/>
      <c r="V289" s="35"/>
      <c r="W289" s="35"/>
      <c r="X289" s="35"/>
      <c r="Y289" s="35"/>
      <c r="Z289" s="35"/>
      <c r="AA289" s="35"/>
      <c r="AB289" s="35"/>
      <c r="AC289" s="35"/>
      <c r="AD289" s="35"/>
      <c r="AE289" s="35"/>
      <c r="AR289" s="180" t="s">
        <v>153</v>
      </c>
      <c r="AT289" s="180" t="s">
        <v>148</v>
      </c>
      <c r="AU289" s="180" t="s">
        <v>154</v>
      </c>
      <c r="AY289" s="18" t="s">
        <v>146</v>
      </c>
      <c r="BE289" s="181">
        <f>IF(N289="základní",J289,0)</f>
        <v>0</v>
      </c>
      <c r="BF289" s="181">
        <f>IF(N289="snížená",J289,0)</f>
        <v>0</v>
      </c>
      <c r="BG289" s="181">
        <f>IF(N289="zákl. přenesená",J289,0)</f>
        <v>0</v>
      </c>
      <c r="BH289" s="181">
        <f>IF(N289="sníž. přenesená",J289,0)</f>
        <v>0</v>
      </c>
      <c r="BI289" s="181">
        <f>IF(N289="nulová",J289,0)</f>
        <v>0</v>
      </c>
      <c r="BJ289" s="18" t="s">
        <v>154</v>
      </c>
      <c r="BK289" s="181">
        <f>ROUND(I289*H289,0)</f>
        <v>0</v>
      </c>
      <c r="BL289" s="18" t="s">
        <v>153</v>
      </c>
      <c r="BM289" s="180" t="s">
        <v>396</v>
      </c>
    </row>
    <row r="290" spans="1:65" s="1" customFormat="1" ht="24" hidden="1">
      <c r="A290" s="35"/>
      <c r="B290" s="36"/>
      <c r="C290" s="37"/>
      <c r="D290" s="182" t="s">
        <v>156</v>
      </c>
      <c r="E290" s="37"/>
      <c r="F290" s="183" t="s">
        <v>397</v>
      </c>
      <c r="G290" s="37"/>
      <c r="H290" s="37"/>
      <c r="I290" s="184"/>
      <c r="J290" s="37"/>
      <c r="K290" s="37"/>
      <c r="L290" s="40"/>
      <c r="M290" s="185"/>
      <c r="N290" s="186"/>
      <c r="O290" s="65"/>
      <c r="P290" s="65"/>
      <c r="Q290" s="65"/>
      <c r="R290" s="65"/>
      <c r="S290" s="65"/>
      <c r="T290" s="66"/>
      <c r="U290" s="35"/>
      <c r="V290" s="35"/>
      <c r="W290" s="35"/>
      <c r="X290" s="35"/>
      <c r="Y290" s="35"/>
      <c r="Z290" s="35"/>
      <c r="AA290" s="35"/>
      <c r="AB290" s="35"/>
      <c r="AC290" s="35"/>
      <c r="AD290" s="35"/>
      <c r="AE290" s="35"/>
      <c r="AT290" s="18" t="s">
        <v>156</v>
      </c>
      <c r="AU290" s="18" t="s">
        <v>154</v>
      </c>
    </row>
    <row r="291" spans="1:65" s="1" customFormat="1" hidden="1">
      <c r="A291" s="35"/>
      <c r="B291" s="36"/>
      <c r="C291" s="37"/>
      <c r="D291" s="187" t="s">
        <v>158</v>
      </c>
      <c r="E291" s="37"/>
      <c r="F291" s="188" t="s">
        <v>398</v>
      </c>
      <c r="G291" s="37"/>
      <c r="H291" s="37"/>
      <c r="I291" s="184"/>
      <c r="J291" s="37"/>
      <c r="K291" s="37"/>
      <c r="L291" s="40"/>
      <c r="M291" s="185"/>
      <c r="N291" s="186"/>
      <c r="O291" s="65"/>
      <c r="P291" s="65"/>
      <c r="Q291" s="65"/>
      <c r="R291" s="65"/>
      <c r="S291" s="65"/>
      <c r="T291" s="66"/>
      <c r="U291" s="35"/>
      <c r="V291" s="35"/>
      <c r="W291" s="35"/>
      <c r="X291" s="35"/>
      <c r="Y291" s="35"/>
      <c r="Z291" s="35"/>
      <c r="AA291" s="35"/>
      <c r="AB291" s="35"/>
      <c r="AC291" s="35"/>
      <c r="AD291" s="35"/>
      <c r="AE291" s="35"/>
      <c r="AT291" s="18" t="s">
        <v>158</v>
      </c>
      <c r="AU291" s="18" t="s">
        <v>154</v>
      </c>
    </row>
    <row r="292" spans="1:65" s="1" customFormat="1" ht="72" hidden="1">
      <c r="A292" s="35"/>
      <c r="B292" s="36"/>
      <c r="C292" s="37"/>
      <c r="D292" s="182" t="s">
        <v>160</v>
      </c>
      <c r="E292" s="37"/>
      <c r="F292" s="189" t="s">
        <v>399</v>
      </c>
      <c r="G292" s="37"/>
      <c r="H292" s="37"/>
      <c r="I292" s="184"/>
      <c r="J292" s="37"/>
      <c r="K292" s="37"/>
      <c r="L292" s="40"/>
      <c r="M292" s="185"/>
      <c r="N292" s="186"/>
      <c r="O292" s="65"/>
      <c r="P292" s="65"/>
      <c r="Q292" s="65"/>
      <c r="R292" s="65"/>
      <c r="S292" s="65"/>
      <c r="T292" s="66"/>
      <c r="U292" s="35"/>
      <c r="V292" s="35"/>
      <c r="W292" s="35"/>
      <c r="X292" s="35"/>
      <c r="Y292" s="35"/>
      <c r="Z292" s="35"/>
      <c r="AA292" s="35"/>
      <c r="AB292" s="35"/>
      <c r="AC292" s="35"/>
      <c r="AD292" s="35"/>
      <c r="AE292" s="35"/>
      <c r="AT292" s="18" t="s">
        <v>160</v>
      </c>
      <c r="AU292" s="18" t="s">
        <v>154</v>
      </c>
    </row>
    <row r="293" spans="1:65" s="12" customFormat="1" ht="12">
      <c r="B293" s="190"/>
      <c r="C293" s="191"/>
      <c r="D293" s="182" t="s">
        <v>162</v>
      </c>
      <c r="E293" s="192" t="s">
        <v>20</v>
      </c>
      <c r="F293" s="193" t="s">
        <v>163</v>
      </c>
      <c r="G293" s="191"/>
      <c r="H293" s="192" t="s">
        <v>20</v>
      </c>
      <c r="I293" s="194"/>
      <c r="J293" s="191"/>
      <c r="K293" s="191"/>
      <c r="L293" s="195"/>
      <c r="M293" s="196"/>
      <c r="N293" s="197"/>
      <c r="O293" s="197"/>
      <c r="P293" s="197"/>
      <c r="Q293" s="197"/>
      <c r="R293" s="197"/>
      <c r="S293" s="197"/>
      <c r="T293" s="198"/>
      <c r="AT293" s="199" t="s">
        <v>162</v>
      </c>
      <c r="AU293" s="199" t="s">
        <v>154</v>
      </c>
      <c r="AV293" s="12" t="s">
        <v>8</v>
      </c>
      <c r="AW293" s="12" t="s">
        <v>33</v>
      </c>
      <c r="AX293" s="12" t="s">
        <v>72</v>
      </c>
      <c r="AY293" s="199" t="s">
        <v>146</v>
      </c>
    </row>
    <row r="294" spans="1:65" s="13" customFormat="1" ht="12">
      <c r="B294" s="200"/>
      <c r="C294" s="201"/>
      <c r="D294" s="182" t="s">
        <v>162</v>
      </c>
      <c r="E294" s="202" t="s">
        <v>20</v>
      </c>
      <c r="F294" s="203" t="s">
        <v>400</v>
      </c>
      <c r="G294" s="201"/>
      <c r="H294" s="204">
        <v>1.04</v>
      </c>
      <c r="I294" s="205"/>
      <c r="J294" s="201"/>
      <c r="K294" s="201"/>
      <c r="L294" s="206"/>
      <c r="M294" s="207"/>
      <c r="N294" s="208"/>
      <c r="O294" s="208"/>
      <c r="P294" s="208"/>
      <c r="Q294" s="208"/>
      <c r="R294" s="208"/>
      <c r="S294" s="208"/>
      <c r="T294" s="209"/>
      <c r="AT294" s="210" t="s">
        <v>162</v>
      </c>
      <c r="AU294" s="210" t="s">
        <v>154</v>
      </c>
      <c r="AV294" s="13" t="s">
        <v>154</v>
      </c>
      <c r="AW294" s="13" t="s">
        <v>33</v>
      </c>
      <c r="AX294" s="13" t="s">
        <v>8</v>
      </c>
      <c r="AY294" s="210" t="s">
        <v>146</v>
      </c>
    </row>
    <row r="295" spans="1:65" s="11" customFormat="1" ht="23" customHeight="1">
      <c r="B295" s="154"/>
      <c r="C295" s="155"/>
      <c r="D295" s="156" t="s">
        <v>71</v>
      </c>
      <c r="E295" s="168" t="s">
        <v>190</v>
      </c>
      <c r="F295" s="168" t="s">
        <v>401</v>
      </c>
      <c r="G295" s="155"/>
      <c r="H295" s="155"/>
      <c r="I295" s="158"/>
      <c r="J295" s="169">
        <f>BK295</f>
        <v>0</v>
      </c>
      <c r="K295" s="155"/>
      <c r="L295" s="160"/>
      <c r="M295" s="161"/>
      <c r="N295" s="162"/>
      <c r="O295" s="162"/>
      <c r="P295" s="163">
        <f>SUM(P296:P414)</f>
        <v>0</v>
      </c>
      <c r="Q295" s="162"/>
      <c r="R295" s="163">
        <f>SUM(R296:R414)</f>
        <v>83.866558749999996</v>
      </c>
      <c r="S295" s="162"/>
      <c r="T295" s="164">
        <f>SUM(T296:T414)</f>
        <v>0</v>
      </c>
      <c r="AR295" s="165" t="s">
        <v>8</v>
      </c>
      <c r="AT295" s="166" t="s">
        <v>71</v>
      </c>
      <c r="AU295" s="166" t="s">
        <v>8</v>
      </c>
      <c r="AY295" s="165" t="s">
        <v>146</v>
      </c>
      <c r="BK295" s="167">
        <f>SUM(BK296:BK414)</f>
        <v>0</v>
      </c>
    </row>
    <row r="296" spans="1:65" s="1" customFormat="1" ht="24.25" customHeight="1">
      <c r="A296" s="35"/>
      <c r="B296" s="36"/>
      <c r="C296" s="327" t="s">
        <v>402</v>
      </c>
      <c r="D296" s="327" t="s">
        <v>148</v>
      </c>
      <c r="E296" s="328" t="s">
        <v>403</v>
      </c>
      <c r="F296" s="329" t="s">
        <v>404</v>
      </c>
      <c r="G296" s="330" t="s">
        <v>248</v>
      </c>
      <c r="H296" s="331">
        <v>225.18100000000001</v>
      </c>
      <c r="I296" s="175"/>
      <c r="J296" s="174">
        <f>ROUND(I296*H296,0)</f>
        <v>0</v>
      </c>
      <c r="K296" s="172" t="s">
        <v>152</v>
      </c>
      <c r="L296" s="40"/>
      <c r="M296" s="176" t="s">
        <v>20</v>
      </c>
      <c r="N296" s="177" t="s">
        <v>44</v>
      </c>
      <c r="O296" s="65"/>
      <c r="P296" s="178">
        <f>O296*H296</f>
        <v>0</v>
      </c>
      <c r="Q296" s="178">
        <v>1.54E-2</v>
      </c>
      <c r="R296" s="178">
        <f>Q296*H296</f>
        <v>3.4677874000000002</v>
      </c>
      <c r="S296" s="178">
        <v>0</v>
      </c>
      <c r="T296" s="179">
        <f>S296*H296</f>
        <v>0</v>
      </c>
      <c r="U296" s="35"/>
      <c r="V296" s="35"/>
      <c r="W296" s="35"/>
      <c r="X296" s="35"/>
      <c r="Y296" s="35"/>
      <c r="Z296" s="35"/>
      <c r="AA296" s="35"/>
      <c r="AB296" s="35"/>
      <c r="AC296" s="35"/>
      <c r="AD296" s="35"/>
      <c r="AE296" s="35"/>
      <c r="AR296" s="180" t="s">
        <v>153</v>
      </c>
      <c r="AT296" s="180" t="s">
        <v>148</v>
      </c>
      <c r="AU296" s="180" t="s">
        <v>154</v>
      </c>
      <c r="AY296" s="18" t="s">
        <v>146</v>
      </c>
      <c r="BE296" s="181">
        <f>IF(N296="základní",J296,0)</f>
        <v>0</v>
      </c>
      <c r="BF296" s="181">
        <f>IF(N296="snížená",J296,0)</f>
        <v>0</v>
      </c>
      <c r="BG296" s="181">
        <f>IF(N296="zákl. přenesená",J296,0)</f>
        <v>0</v>
      </c>
      <c r="BH296" s="181">
        <f>IF(N296="sníž. přenesená",J296,0)</f>
        <v>0</v>
      </c>
      <c r="BI296" s="181">
        <f>IF(N296="nulová",J296,0)</f>
        <v>0</v>
      </c>
      <c r="BJ296" s="18" t="s">
        <v>154</v>
      </c>
      <c r="BK296" s="181">
        <f>ROUND(I296*H296,0)</f>
        <v>0</v>
      </c>
      <c r="BL296" s="18" t="s">
        <v>153</v>
      </c>
      <c r="BM296" s="180" t="s">
        <v>405</v>
      </c>
    </row>
    <row r="297" spans="1:65" s="1" customFormat="1" ht="36" hidden="1">
      <c r="A297" s="35"/>
      <c r="B297" s="36"/>
      <c r="C297" s="37"/>
      <c r="D297" s="182" t="s">
        <v>156</v>
      </c>
      <c r="E297" s="37"/>
      <c r="F297" s="183" t="s">
        <v>406</v>
      </c>
      <c r="G297" s="37"/>
      <c r="H297" s="37"/>
      <c r="I297" s="184"/>
      <c r="J297" s="37"/>
      <c r="K297" s="37"/>
      <c r="L297" s="40"/>
      <c r="M297" s="185"/>
      <c r="N297" s="186"/>
      <c r="O297" s="65"/>
      <c r="P297" s="65"/>
      <c r="Q297" s="65"/>
      <c r="R297" s="65"/>
      <c r="S297" s="65"/>
      <c r="T297" s="66"/>
      <c r="U297" s="35"/>
      <c r="V297" s="35"/>
      <c r="W297" s="35"/>
      <c r="X297" s="35"/>
      <c r="Y297" s="35"/>
      <c r="Z297" s="35"/>
      <c r="AA297" s="35"/>
      <c r="AB297" s="35"/>
      <c r="AC297" s="35"/>
      <c r="AD297" s="35"/>
      <c r="AE297" s="35"/>
      <c r="AT297" s="18" t="s">
        <v>156</v>
      </c>
      <c r="AU297" s="18" t="s">
        <v>154</v>
      </c>
    </row>
    <row r="298" spans="1:65" s="1" customFormat="1" hidden="1">
      <c r="A298" s="35"/>
      <c r="B298" s="36"/>
      <c r="C298" s="37"/>
      <c r="D298" s="187" t="s">
        <v>158</v>
      </c>
      <c r="E298" s="37"/>
      <c r="F298" s="188" t="s">
        <v>407</v>
      </c>
      <c r="G298" s="37"/>
      <c r="H298" s="37"/>
      <c r="I298" s="184"/>
      <c r="J298" s="37"/>
      <c r="K298" s="37"/>
      <c r="L298" s="40"/>
      <c r="M298" s="185"/>
      <c r="N298" s="186"/>
      <c r="O298" s="65"/>
      <c r="P298" s="65"/>
      <c r="Q298" s="65"/>
      <c r="R298" s="65"/>
      <c r="S298" s="65"/>
      <c r="T298" s="66"/>
      <c r="U298" s="35"/>
      <c r="V298" s="35"/>
      <c r="W298" s="35"/>
      <c r="X298" s="35"/>
      <c r="Y298" s="35"/>
      <c r="Z298" s="35"/>
      <c r="AA298" s="35"/>
      <c r="AB298" s="35"/>
      <c r="AC298" s="35"/>
      <c r="AD298" s="35"/>
      <c r="AE298" s="35"/>
      <c r="AT298" s="18" t="s">
        <v>158</v>
      </c>
      <c r="AU298" s="18" t="s">
        <v>154</v>
      </c>
    </row>
    <row r="299" spans="1:65" s="1" customFormat="1" ht="120" hidden="1">
      <c r="A299" s="35"/>
      <c r="B299" s="36"/>
      <c r="C299" s="37"/>
      <c r="D299" s="182" t="s">
        <v>160</v>
      </c>
      <c r="E299" s="37"/>
      <c r="F299" s="189" t="s">
        <v>408</v>
      </c>
      <c r="G299" s="37"/>
      <c r="H299" s="37"/>
      <c r="I299" s="184"/>
      <c r="J299" s="37"/>
      <c r="K299" s="37"/>
      <c r="L299" s="40"/>
      <c r="M299" s="185"/>
      <c r="N299" s="186"/>
      <c r="O299" s="65"/>
      <c r="P299" s="65"/>
      <c r="Q299" s="65"/>
      <c r="R299" s="65"/>
      <c r="S299" s="65"/>
      <c r="T299" s="66"/>
      <c r="U299" s="35"/>
      <c r="V299" s="35"/>
      <c r="W299" s="35"/>
      <c r="X299" s="35"/>
      <c r="Y299" s="35"/>
      <c r="Z299" s="35"/>
      <c r="AA299" s="35"/>
      <c r="AB299" s="35"/>
      <c r="AC299" s="35"/>
      <c r="AD299" s="35"/>
      <c r="AE299" s="35"/>
      <c r="AT299" s="18" t="s">
        <v>160</v>
      </c>
      <c r="AU299" s="18" t="s">
        <v>154</v>
      </c>
    </row>
    <row r="300" spans="1:65" s="12" customFormat="1" ht="12">
      <c r="B300" s="190"/>
      <c r="C300" s="191"/>
      <c r="D300" s="182" t="s">
        <v>162</v>
      </c>
      <c r="E300" s="192" t="s">
        <v>20</v>
      </c>
      <c r="F300" s="193" t="s">
        <v>409</v>
      </c>
      <c r="G300" s="191"/>
      <c r="H300" s="192" t="s">
        <v>20</v>
      </c>
      <c r="I300" s="194"/>
      <c r="J300" s="191"/>
      <c r="K300" s="191"/>
      <c r="L300" s="195"/>
      <c r="M300" s="196"/>
      <c r="N300" s="197"/>
      <c r="O300" s="197"/>
      <c r="P300" s="197"/>
      <c r="Q300" s="197"/>
      <c r="R300" s="197"/>
      <c r="S300" s="197"/>
      <c r="T300" s="198"/>
      <c r="AT300" s="199" t="s">
        <v>162</v>
      </c>
      <c r="AU300" s="199" t="s">
        <v>154</v>
      </c>
      <c r="AV300" s="12" t="s">
        <v>8</v>
      </c>
      <c r="AW300" s="12" t="s">
        <v>33</v>
      </c>
      <c r="AX300" s="12" t="s">
        <v>72</v>
      </c>
      <c r="AY300" s="199" t="s">
        <v>146</v>
      </c>
    </row>
    <row r="301" spans="1:65" s="13" customFormat="1" ht="12">
      <c r="B301" s="200"/>
      <c r="C301" s="201"/>
      <c r="D301" s="182" t="s">
        <v>162</v>
      </c>
      <c r="E301" s="202" t="s">
        <v>20</v>
      </c>
      <c r="F301" s="332" t="s">
        <v>3064</v>
      </c>
      <c r="G301" s="201"/>
      <c r="H301" s="204">
        <v>225.18100000000001</v>
      </c>
      <c r="I301" s="205"/>
      <c r="J301" s="201"/>
      <c r="K301" s="201"/>
      <c r="L301" s="206"/>
      <c r="M301" s="207"/>
      <c r="N301" s="208"/>
      <c r="O301" s="208"/>
      <c r="P301" s="208"/>
      <c r="Q301" s="208"/>
      <c r="R301" s="208"/>
      <c r="S301" s="208"/>
      <c r="T301" s="209"/>
      <c r="AT301" s="210" t="s">
        <v>162</v>
      </c>
      <c r="AU301" s="210" t="s">
        <v>154</v>
      </c>
      <c r="AV301" s="13" t="s">
        <v>154</v>
      </c>
      <c r="AW301" s="13" t="s">
        <v>33</v>
      </c>
      <c r="AX301" s="13" t="s">
        <v>8</v>
      </c>
      <c r="AY301" s="210" t="s">
        <v>146</v>
      </c>
    </row>
    <row r="302" spans="1:65" s="1" customFormat="1" ht="16.5" customHeight="1">
      <c r="A302" s="35"/>
      <c r="B302" s="36"/>
      <c r="C302" s="170" t="s">
        <v>410</v>
      </c>
      <c r="D302" s="170" t="s">
        <v>148</v>
      </c>
      <c r="E302" s="171" t="s">
        <v>411</v>
      </c>
      <c r="F302" s="172" t="s">
        <v>412</v>
      </c>
      <c r="G302" s="173" t="s">
        <v>248</v>
      </c>
      <c r="H302" s="174">
        <v>19.309999999999999</v>
      </c>
      <c r="I302" s="175"/>
      <c r="J302" s="174">
        <f>ROUND(I302*H302,0)</f>
        <v>0</v>
      </c>
      <c r="K302" s="172" t="s">
        <v>152</v>
      </c>
      <c r="L302" s="40"/>
      <c r="M302" s="176" t="s">
        <v>20</v>
      </c>
      <c r="N302" s="177" t="s">
        <v>44</v>
      </c>
      <c r="O302" s="65"/>
      <c r="P302" s="178">
        <f>O302*H302</f>
        <v>0</v>
      </c>
      <c r="Q302" s="178">
        <v>3.2730000000000002E-2</v>
      </c>
      <c r="R302" s="178">
        <f>Q302*H302</f>
        <v>0.63201629999999998</v>
      </c>
      <c r="S302" s="178">
        <v>0</v>
      </c>
      <c r="T302" s="179">
        <f>S302*H302</f>
        <v>0</v>
      </c>
      <c r="U302" s="35"/>
      <c r="V302" s="35"/>
      <c r="W302" s="35"/>
      <c r="X302" s="35"/>
      <c r="Y302" s="35"/>
      <c r="Z302" s="35"/>
      <c r="AA302" s="35"/>
      <c r="AB302" s="35"/>
      <c r="AC302" s="35"/>
      <c r="AD302" s="35"/>
      <c r="AE302" s="35"/>
      <c r="AR302" s="180" t="s">
        <v>153</v>
      </c>
      <c r="AT302" s="180" t="s">
        <v>148</v>
      </c>
      <c r="AU302" s="180" t="s">
        <v>154</v>
      </c>
      <c r="AY302" s="18" t="s">
        <v>146</v>
      </c>
      <c r="BE302" s="181">
        <f>IF(N302="základní",J302,0)</f>
        <v>0</v>
      </c>
      <c r="BF302" s="181">
        <f>IF(N302="snížená",J302,0)</f>
        <v>0</v>
      </c>
      <c r="BG302" s="181">
        <f>IF(N302="zákl. přenesená",J302,0)</f>
        <v>0</v>
      </c>
      <c r="BH302" s="181">
        <f>IF(N302="sníž. přenesená",J302,0)</f>
        <v>0</v>
      </c>
      <c r="BI302" s="181">
        <f>IF(N302="nulová",J302,0)</f>
        <v>0</v>
      </c>
      <c r="BJ302" s="18" t="s">
        <v>154</v>
      </c>
      <c r="BK302" s="181">
        <f>ROUND(I302*H302,0)</f>
        <v>0</v>
      </c>
      <c r="BL302" s="18" t="s">
        <v>153</v>
      </c>
      <c r="BM302" s="180" t="s">
        <v>413</v>
      </c>
    </row>
    <row r="303" spans="1:65" s="1" customFormat="1" ht="12" hidden="1">
      <c r="A303" s="35"/>
      <c r="B303" s="36"/>
      <c r="C303" s="37"/>
      <c r="D303" s="182" t="s">
        <v>156</v>
      </c>
      <c r="E303" s="37"/>
      <c r="F303" s="183" t="s">
        <v>414</v>
      </c>
      <c r="G303" s="37"/>
      <c r="H303" s="37"/>
      <c r="I303" s="184"/>
      <c r="J303" s="37"/>
      <c r="K303" s="37"/>
      <c r="L303" s="40"/>
      <c r="M303" s="185"/>
      <c r="N303" s="186"/>
      <c r="O303" s="65"/>
      <c r="P303" s="65"/>
      <c r="Q303" s="65"/>
      <c r="R303" s="65"/>
      <c r="S303" s="65"/>
      <c r="T303" s="66"/>
      <c r="U303" s="35"/>
      <c r="V303" s="35"/>
      <c r="W303" s="35"/>
      <c r="X303" s="35"/>
      <c r="Y303" s="35"/>
      <c r="Z303" s="35"/>
      <c r="AA303" s="35"/>
      <c r="AB303" s="35"/>
      <c r="AC303" s="35"/>
      <c r="AD303" s="35"/>
      <c r="AE303" s="35"/>
      <c r="AT303" s="18" t="s">
        <v>156</v>
      </c>
      <c r="AU303" s="18" t="s">
        <v>154</v>
      </c>
    </row>
    <row r="304" spans="1:65" s="1" customFormat="1" hidden="1">
      <c r="A304" s="35"/>
      <c r="B304" s="36"/>
      <c r="C304" s="37"/>
      <c r="D304" s="187" t="s">
        <v>158</v>
      </c>
      <c r="E304" s="37"/>
      <c r="F304" s="188" t="s">
        <v>415</v>
      </c>
      <c r="G304" s="37"/>
      <c r="H304" s="37"/>
      <c r="I304" s="184"/>
      <c r="J304" s="37"/>
      <c r="K304" s="37"/>
      <c r="L304" s="40"/>
      <c r="M304" s="185"/>
      <c r="N304" s="186"/>
      <c r="O304" s="65"/>
      <c r="P304" s="65"/>
      <c r="Q304" s="65"/>
      <c r="R304" s="65"/>
      <c r="S304" s="65"/>
      <c r="T304" s="66"/>
      <c r="U304" s="35"/>
      <c r="V304" s="35"/>
      <c r="W304" s="35"/>
      <c r="X304" s="35"/>
      <c r="Y304" s="35"/>
      <c r="Z304" s="35"/>
      <c r="AA304" s="35"/>
      <c r="AB304" s="35"/>
      <c r="AC304" s="35"/>
      <c r="AD304" s="35"/>
      <c r="AE304" s="35"/>
      <c r="AT304" s="18" t="s">
        <v>158</v>
      </c>
      <c r="AU304" s="18" t="s">
        <v>154</v>
      </c>
    </row>
    <row r="305" spans="1:65" s="1" customFormat="1" ht="72" hidden="1">
      <c r="A305" s="35"/>
      <c r="B305" s="36"/>
      <c r="C305" s="37"/>
      <c r="D305" s="182" t="s">
        <v>160</v>
      </c>
      <c r="E305" s="37"/>
      <c r="F305" s="189" t="s">
        <v>416</v>
      </c>
      <c r="G305" s="37"/>
      <c r="H305" s="37"/>
      <c r="I305" s="184"/>
      <c r="J305" s="37"/>
      <c r="K305" s="37"/>
      <c r="L305" s="40"/>
      <c r="M305" s="185"/>
      <c r="N305" s="186"/>
      <c r="O305" s="65"/>
      <c r="P305" s="65"/>
      <c r="Q305" s="65"/>
      <c r="R305" s="65"/>
      <c r="S305" s="65"/>
      <c r="T305" s="66"/>
      <c r="U305" s="35"/>
      <c r="V305" s="35"/>
      <c r="W305" s="35"/>
      <c r="X305" s="35"/>
      <c r="Y305" s="35"/>
      <c r="Z305" s="35"/>
      <c r="AA305" s="35"/>
      <c r="AB305" s="35"/>
      <c r="AC305" s="35"/>
      <c r="AD305" s="35"/>
      <c r="AE305" s="35"/>
      <c r="AT305" s="18" t="s">
        <v>160</v>
      </c>
      <c r="AU305" s="18" t="s">
        <v>154</v>
      </c>
    </row>
    <row r="306" spans="1:65" s="12" customFormat="1" ht="12">
      <c r="B306" s="190"/>
      <c r="C306" s="191"/>
      <c r="D306" s="182" t="s">
        <v>162</v>
      </c>
      <c r="E306" s="192" t="s">
        <v>20</v>
      </c>
      <c r="F306" s="193" t="s">
        <v>234</v>
      </c>
      <c r="G306" s="191"/>
      <c r="H306" s="192" t="s">
        <v>20</v>
      </c>
      <c r="I306" s="194"/>
      <c r="J306" s="191"/>
      <c r="K306" s="191"/>
      <c r="L306" s="195"/>
      <c r="M306" s="196"/>
      <c r="N306" s="197"/>
      <c r="O306" s="197"/>
      <c r="P306" s="197"/>
      <c r="Q306" s="197"/>
      <c r="R306" s="197"/>
      <c r="S306" s="197"/>
      <c r="T306" s="198"/>
      <c r="AT306" s="199" t="s">
        <v>162</v>
      </c>
      <c r="AU306" s="199" t="s">
        <v>154</v>
      </c>
      <c r="AV306" s="12" t="s">
        <v>8</v>
      </c>
      <c r="AW306" s="12" t="s">
        <v>33</v>
      </c>
      <c r="AX306" s="12" t="s">
        <v>72</v>
      </c>
      <c r="AY306" s="199" t="s">
        <v>146</v>
      </c>
    </row>
    <row r="307" spans="1:65" s="13" customFormat="1" ht="24">
      <c r="B307" s="200"/>
      <c r="C307" s="201"/>
      <c r="D307" s="182" t="s">
        <v>162</v>
      </c>
      <c r="E307" s="202" t="s">
        <v>20</v>
      </c>
      <c r="F307" s="203" t="s">
        <v>417</v>
      </c>
      <c r="G307" s="201"/>
      <c r="H307" s="204">
        <v>13.79</v>
      </c>
      <c r="I307" s="205"/>
      <c r="J307" s="201"/>
      <c r="K307" s="201"/>
      <c r="L307" s="206"/>
      <c r="M307" s="207"/>
      <c r="N307" s="208"/>
      <c r="O307" s="208"/>
      <c r="P307" s="208"/>
      <c r="Q307" s="208"/>
      <c r="R307" s="208"/>
      <c r="S307" s="208"/>
      <c r="T307" s="209"/>
      <c r="AT307" s="210" t="s">
        <v>162</v>
      </c>
      <c r="AU307" s="210" t="s">
        <v>154</v>
      </c>
      <c r="AV307" s="13" t="s">
        <v>154</v>
      </c>
      <c r="AW307" s="13" t="s">
        <v>33</v>
      </c>
      <c r="AX307" s="13" t="s">
        <v>72</v>
      </c>
      <c r="AY307" s="210" t="s">
        <v>146</v>
      </c>
    </row>
    <row r="308" spans="1:65" s="12" customFormat="1" ht="12">
      <c r="B308" s="190"/>
      <c r="C308" s="191"/>
      <c r="D308" s="182" t="s">
        <v>162</v>
      </c>
      <c r="E308" s="192" t="s">
        <v>20</v>
      </c>
      <c r="F308" s="193" t="s">
        <v>418</v>
      </c>
      <c r="G308" s="191"/>
      <c r="H308" s="192" t="s">
        <v>20</v>
      </c>
      <c r="I308" s="194"/>
      <c r="J308" s="191"/>
      <c r="K308" s="191"/>
      <c r="L308" s="195"/>
      <c r="M308" s="196"/>
      <c r="N308" s="197"/>
      <c r="O308" s="197"/>
      <c r="P308" s="197"/>
      <c r="Q308" s="197"/>
      <c r="R308" s="197"/>
      <c r="S308" s="197"/>
      <c r="T308" s="198"/>
      <c r="AT308" s="199" t="s">
        <v>162</v>
      </c>
      <c r="AU308" s="199" t="s">
        <v>154</v>
      </c>
      <c r="AV308" s="12" t="s">
        <v>8</v>
      </c>
      <c r="AW308" s="12" t="s">
        <v>33</v>
      </c>
      <c r="AX308" s="12" t="s">
        <v>72</v>
      </c>
      <c r="AY308" s="199" t="s">
        <v>146</v>
      </c>
    </row>
    <row r="309" spans="1:65" s="13" customFormat="1" ht="12">
      <c r="B309" s="200"/>
      <c r="C309" s="201"/>
      <c r="D309" s="182" t="s">
        <v>162</v>
      </c>
      <c r="E309" s="202" t="s">
        <v>20</v>
      </c>
      <c r="F309" s="203" t="s">
        <v>419</v>
      </c>
      <c r="G309" s="201"/>
      <c r="H309" s="204">
        <v>5.52</v>
      </c>
      <c r="I309" s="205"/>
      <c r="J309" s="201"/>
      <c r="K309" s="201"/>
      <c r="L309" s="206"/>
      <c r="M309" s="207"/>
      <c r="N309" s="208"/>
      <c r="O309" s="208"/>
      <c r="P309" s="208"/>
      <c r="Q309" s="208"/>
      <c r="R309" s="208"/>
      <c r="S309" s="208"/>
      <c r="T309" s="209"/>
      <c r="AT309" s="210" t="s">
        <v>162</v>
      </c>
      <c r="AU309" s="210" t="s">
        <v>154</v>
      </c>
      <c r="AV309" s="13" t="s">
        <v>154</v>
      </c>
      <c r="AW309" s="13" t="s">
        <v>33</v>
      </c>
      <c r="AX309" s="13" t="s">
        <v>72</v>
      </c>
      <c r="AY309" s="210" t="s">
        <v>146</v>
      </c>
    </row>
    <row r="310" spans="1:65" s="14" customFormat="1" ht="12">
      <c r="B310" s="220"/>
      <c r="C310" s="221"/>
      <c r="D310" s="182" t="s">
        <v>162</v>
      </c>
      <c r="E310" s="222" t="s">
        <v>20</v>
      </c>
      <c r="F310" s="223" t="s">
        <v>255</v>
      </c>
      <c r="G310" s="221"/>
      <c r="H310" s="224">
        <v>19.309999999999999</v>
      </c>
      <c r="I310" s="225"/>
      <c r="J310" s="221"/>
      <c r="K310" s="221"/>
      <c r="L310" s="226"/>
      <c r="M310" s="227"/>
      <c r="N310" s="228"/>
      <c r="O310" s="228"/>
      <c r="P310" s="228"/>
      <c r="Q310" s="228"/>
      <c r="R310" s="228"/>
      <c r="S310" s="228"/>
      <c r="T310" s="229"/>
      <c r="AT310" s="230" t="s">
        <v>162</v>
      </c>
      <c r="AU310" s="230" t="s">
        <v>154</v>
      </c>
      <c r="AV310" s="14" t="s">
        <v>153</v>
      </c>
      <c r="AW310" s="14" t="s">
        <v>33</v>
      </c>
      <c r="AX310" s="14" t="s">
        <v>8</v>
      </c>
      <c r="AY310" s="230" t="s">
        <v>146</v>
      </c>
    </row>
    <row r="311" spans="1:65" s="1" customFormat="1" ht="24.25" customHeight="1">
      <c r="A311" s="35"/>
      <c r="B311" s="36"/>
      <c r="C311" s="170" t="s">
        <v>420</v>
      </c>
      <c r="D311" s="170" t="s">
        <v>148</v>
      </c>
      <c r="E311" s="171" t="s">
        <v>421</v>
      </c>
      <c r="F311" s="172" t="s">
        <v>422</v>
      </c>
      <c r="G311" s="173" t="s">
        <v>248</v>
      </c>
      <c r="H311" s="174">
        <v>229.69</v>
      </c>
      <c r="I311" s="175"/>
      <c r="J311" s="174">
        <f>ROUND(I311*H311,0)</f>
        <v>0</v>
      </c>
      <c r="K311" s="172" t="s">
        <v>152</v>
      </c>
      <c r="L311" s="40"/>
      <c r="M311" s="176" t="s">
        <v>20</v>
      </c>
      <c r="N311" s="177" t="s">
        <v>44</v>
      </c>
      <c r="O311" s="65"/>
      <c r="P311" s="178">
        <f>O311*H311</f>
        <v>0</v>
      </c>
      <c r="Q311" s="178">
        <v>1.8380000000000001E-2</v>
      </c>
      <c r="R311" s="178">
        <f>Q311*H311</f>
        <v>4.2217022000000002</v>
      </c>
      <c r="S311" s="178">
        <v>0</v>
      </c>
      <c r="T311" s="179">
        <f>S311*H311</f>
        <v>0</v>
      </c>
      <c r="U311" s="35"/>
      <c r="V311" s="35"/>
      <c r="W311" s="35"/>
      <c r="X311" s="35"/>
      <c r="Y311" s="35"/>
      <c r="Z311" s="35"/>
      <c r="AA311" s="35"/>
      <c r="AB311" s="35"/>
      <c r="AC311" s="35"/>
      <c r="AD311" s="35"/>
      <c r="AE311" s="35"/>
      <c r="AR311" s="180" t="s">
        <v>153</v>
      </c>
      <c r="AT311" s="180" t="s">
        <v>148</v>
      </c>
      <c r="AU311" s="180" t="s">
        <v>154</v>
      </c>
      <c r="AY311" s="18" t="s">
        <v>146</v>
      </c>
      <c r="BE311" s="181">
        <f>IF(N311="základní",J311,0)</f>
        <v>0</v>
      </c>
      <c r="BF311" s="181">
        <f>IF(N311="snížená",J311,0)</f>
        <v>0</v>
      </c>
      <c r="BG311" s="181">
        <f>IF(N311="zákl. přenesená",J311,0)</f>
        <v>0</v>
      </c>
      <c r="BH311" s="181">
        <f>IF(N311="sníž. přenesená",J311,0)</f>
        <v>0</v>
      </c>
      <c r="BI311" s="181">
        <f>IF(N311="nulová",J311,0)</f>
        <v>0</v>
      </c>
      <c r="BJ311" s="18" t="s">
        <v>154</v>
      </c>
      <c r="BK311" s="181">
        <f>ROUND(I311*H311,0)</f>
        <v>0</v>
      </c>
      <c r="BL311" s="18" t="s">
        <v>153</v>
      </c>
      <c r="BM311" s="180" t="s">
        <v>423</v>
      </c>
    </row>
    <row r="312" spans="1:65" s="1" customFormat="1" ht="36" hidden="1">
      <c r="A312" s="35"/>
      <c r="B312" s="36"/>
      <c r="C312" s="37"/>
      <c r="D312" s="182" t="s">
        <v>156</v>
      </c>
      <c r="E312" s="37"/>
      <c r="F312" s="183" t="s">
        <v>424</v>
      </c>
      <c r="G312" s="37"/>
      <c r="H312" s="37"/>
      <c r="I312" s="184"/>
      <c r="J312" s="37"/>
      <c r="K312" s="37"/>
      <c r="L312" s="40"/>
      <c r="M312" s="185"/>
      <c r="N312" s="186"/>
      <c r="O312" s="65"/>
      <c r="P312" s="65"/>
      <c r="Q312" s="65"/>
      <c r="R312" s="65"/>
      <c r="S312" s="65"/>
      <c r="T312" s="66"/>
      <c r="U312" s="35"/>
      <c r="V312" s="35"/>
      <c r="W312" s="35"/>
      <c r="X312" s="35"/>
      <c r="Y312" s="35"/>
      <c r="Z312" s="35"/>
      <c r="AA312" s="35"/>
      <c r="AB312" s="35"/>
      <c r="AC312" s="35"/>
      <c r="AD312" s="35"/>
      <c r="AE312" s="35"/>
      <c r="AT312" s="18" t="s">
        <v>156</v>
      </c>
      <c r="AU312" s="18" t="s">
        <v>154</v>
      </c>
    </row>
    <row r="313" spans="1:65" s="1" customFormat="1" hidden="1">
      <c r="A313" s="35"/>
      <c r="B313" s="36"/>
      <c r="C313" s="37"/>
      <c r="D313" s="187" t="s">
        <v>158</v>
      </c>
      <c r="E313" s="37"/>
      <c r="F313" s="188" t="s">
        <v>425</v>
      </c>
      <c r="G313" s="37"/>
      <c r="H313" s="37"/>
      <c r="I313" s="184"/>
      <c r="J313" s="37"/>
      <c r="K313" s="37"/>
      <c r="L313" s="40"/>
      <c r="M313" s="185"/>
      <c r="N313" s="186"/>
      <c r="O313" s="65"/>
      <c r="P313" s="65"/>
      <c r="Q313" s="65"/>
      <c r="R313" s="65"/>
      <c r="S313" s="65"/>
      <c r="T313" s="66"/>
      <c r="U313" s="35"/>
      <c r="V313" s="35"/>
      <c r="W313" s="35"/>
      <c r="X313" s="35"/>
      <c r="Y313" s="35"/>
      <c r="Z313" s="35"/>
      <c r="AA313" s="35"/>
      <c r="AB313" s="35"/>
      <c r="AC313" s="35"/>
      <c r="AD313" s="35"/>
      <c r="AE313" s="35"/>
      <c r="AT313" s="18" t="s">
        <v>158</v>
      </c>
      <c r="AU313" s="18" t="s">
        <v>154</v>
      </c>
    </row>
    <row r="314" spans="1:65" s="1" customFormat="1" ht="120" hidden="1">
      <c r="A314" s="35"/>
      <c r="B314" s="36"/>
      <c r="C314" s="37"/>
      <c r="D314" s="182" t="s">
        <v>160</v>
      </c>
      <c r="E314" s="37"/>
      <c r="F314" s="189" t="s">
        <v>408</v>
      </c>
      <c r="G314" s="37"/>
      <c r="H314" s="37"/>
      <c r="I314" s="184"/>
      <c r="J314" s="37"/>
      <c r="K314" s="37"/>
      <c r="L314" s="40"/>
      <c r="M314" s="185"/>
      <c r="N314" s="186"/>
      <c r="O314" s="65"/>
      <c r="P314" s="65"/>
      <c r="Q314" s="65"/>
      <c r="R314" s="65"/>
      <c r="S314" s="65"/>
      <c r="T314" s="66"/>
      <c r="U314" s="35"/>
      <c r="V314" s="35"/>
      <c r="W314" s="35"/>
      <c r="X314" s="35"/>
      <c r="Y314" s="35"/>
      <c r="Z314" s="35"/>
      <c r="AA314" s="35"/>
      <c r="AB314" s="35"/>
      <c r="AC314" s="35"/>
      <c r="AD314" s="35"/>
      <c r="AE314" s="35"/>
      <c r="AT314" s="18" t="s">
        <v>160</v>
      </c>
      <c r="AU314" s="18" t="s">
        <v>154</v>
      </c>
    </row>
    <row r="315" spans="1:65" s="12" customFormat="1" ht="12">
      <c r="B315" s="190"/>
      <c r="C315" s="191"/>
      <c r="D315" s="182" t="s">
        <v>162</v>
      </c>
      <c r="E315" s="192" t="s">
        <v>20</v>
      </c>
      <c r="F315" s="193" t="s">
        <v>234</v>
      </c>
      <c r="G315" s="191"/>
      <c r="H315" s="192" t="s">
        <v>20</v>
      </c>
      <c r="I315" s="194"/>
      <c r="J315" s="191"/>
      <c r="K315" s="191"/>
      <c r="L315" s="195"/>
      <c r="M315" s="196"/>
      <c r="N315" s="197"/>
      <c r="O315" s="197"/>
      <c r="P315" s="197"/>
      <c r="Q315" s="197"/>
      <c r="R315" s="197"/>
      <c r="S315" s="197"/>
      <c r="T315" s="198"/>
      <c r="AT315" s="199" t="s">
        <v>162</v>
      </c>
      <c r="AU315" s="199" t="s">
        <v>154</v>
      </c>
      <c r="AV315" s="12" t="s">
        <v>8</v>
      </c>
      <c r="AW315" s="12" t="s">
        <v>33</v>
      </c>
      <c r="AX315" s="12" t="s">
        <v>72</v>
      </c>
      <c r="AY315" s="199" t="s">
        <v>146</v>
      </c>
    </row>
    <row r="316" spans="1:65" s="13" customFormat="1" ht="24">
      <c r="B316" s="200"/>
      <c r="C316" s="201"/>
      <c r="D316" s="182" t="s">
        <v>162</v>
      </c>
      <c r="E316" s="202" t="s">
        <v>20</v>
      </c>
      <c r="F316" s="203" t="s">
        <v>426</v>
      </c>
      <c r="G316" s="201"/>
      <c r="H316" s="204">
        <v>24.16</v>
      </c>
      <c r="I316" s="205"/>
      <c r="J316" s="201"/>
      <c r="K316" s="201"/>
      <c r="L316" s="206"/>
      <c r="M316" s="207"/>
      <c r="N316" s="208"/>
      <c r="O316" s="208"/>
      <c r="P316" s="208"/>
      <c r="Q316" s="208"/>
      <c r="R316" s="208"/>
      <c r="S316" s="208"/>
      <c r="T316" s="209"/>
      <c r="AT316" s="210" t="s">
        <v>162</v>
      </c>
      <c r="AU316" s="210" t="s">
        <v>154</v>
      </c>
      <c r="AV316" s="13" t="s">
        <v>154</v>
      </c>
      <c r="AW316" s="13" t="s">
        <v>33</v>
      </c>
      <c r="AX316" s="13" t="s">
        <v>72</v>
      </c>
      <c r="AY316" s="210" t="s">
        <v>146</v>
      </c>
    </row>
    <row r="317" spans="1:65" s="13" customFormat="1" ht="48">
      <c r="B317" s="200"/>
      <c r="C317" s="201"/>
      <c r="D317" s="182" t="s">
        <v>162</v>
      </c>
      <c r="E317" s="202" t="s">
        <v>20</v>
      </c>
      <c r="F317" s="203" t="s">
        <v>427</v>
      </c>
      <c r="G317" s="201"/>
      <c r="H317" s="204">
        <v>184.19</v>
      </c>
      <c r="I317" s="205"/>
      <c r="J317" s="201"/>
      <c r="K317" s="201"/>
      <c r="L317" s="206"/>
      <c r="M317" s="207"/>
      <c r="N317" s="208"/>
      <c r="O317" s="208"/>
      <c r="P317" s="208"/>
      <c r="Q317" s="208"/>
      <c r="R317" s="208"/>
      <c r="S317" s="208"/>
      <c r="T317" s="209"/>
      <c r="AT317" s="210" t="s">
        <v>162</v>
      </c>
      <c r="AU317" s="210" t="s">
        <v>154</v>
      </c>
      <c r="AV317" s="13" t="s">
        <v>154</v>
      </c>
      <c r="AW317" s="13" t="s">
        <v>33</v>
      </c>
      <c r="AX317" s="13" t="s">
        <v>72</v>
      </c>
      <c r="AY317" s="210" t="s">
        <v>146</v>
      </c>
    </row>
    <row r="318" spans="1:65" s="15" customFormat="1" ht="12">
      <c r="B318" s="231"/>
      <c r="C318" s="232"/>
      <c r="D318" s="182" t="s">
        <v>162</v>
      </c>
      <c r="E318" s="233" t="s">
        <v>20</v>
      </c>
      <c r="F318" s="234" t="s">
        <v>428</v>
      </c>
      <c r="G318" s="232"/>
      <c r="H318" s="235">
        <v>208.35</v>
      </c>
      <c r="I318" s="236"/>
      <c r="J318" s="232"/>
      <c r="K318" s="232"/>
      <c r="L318" s="237"/>
      <c r="M318" s="238"/>
      <c r="N318" s="239"/>
      <c r="O318" s="239"/>
      <c r="P318" s="239"/>
      <c r="Q318" s="239"/>
      <c r="R318" s="239"/>
      <c r="S318" s="239"/>
      <c r="T318" s="240"/>
      <c r="AT318" s="241" t="s">
        <v>162</v>
      </c>
      <c r="AU318" s="241" t="s">
        <v>154</v>
      </c>
      <c r="AV318" s="15" t="s">
        <v>170</v>
      </c>
      <c r="AW318" s="15" t="s">
        <v>33</v>
      </c>
      <c r="AX318" s="15" t="s">
        <v>72</v>
      </c>
      <c r="AY318" s="241" t="s">
        <v>146</v>
      </c>
    </row>
    <row r="319" spans="1:65" s="12" customFormat="1" ht="12">
      <c r="B319" s="190"/>
      <c r="C319" s="191"/>
      <c r="D319" s="182" t="s">
        <v>162</v>
      </c>
      <c r="E319" s="192" t="s">
        <v>20</v>
      </c>
      <c r="F319" s="193" t="s">
        <v>429</v>
      </c>
      <c r="G319" s="191"/>
      <c r="H319" s="192" t="s">
        <v>20</v>
      </c>
      <c r="I319" s="194"/>
      <c r="J319" s="191"/>
      <c r="K319" s="191"/>
      <c r="L319" s="195"/>
      <c r="M319" s="196"/>
      <c r="N319" s="197"/>
      <c r="O319" s="197"/>
      <c r="P319" s="197"/>
      <c r="Q319" s="197"/>
      <c r="R319" s="197"/>
      <c r="S319" s="197"/>
      <c r="T319" s="198"/>
      <c r="AT319" s="199" t="s">
        <v>162</v>
      </c>
      <c r="AU319" s="199" t="s">
        <v>154</v>
      </c>
      <c r="AV319" s="12" t="s">
        <v>8</v>
      </c>
      <c r="AW319" s="12" t="s">
        <v>33</v>
      </c>
      <c r="AX319" s="12" t="s">
        <v>72</v>
      </c>
      <c r="AY319" s="199" t="s">
        <v>146</v>
      </c>
    </row>
    <row r="320" spans="1:65" s="13" customFormat="1" ht="12">
      <c r="B320" s="200"/>
      <c r="C320" s="201"/>
      <c r="D320" s="182" t="s">
        <v>162</v>
      </c>
      <c r="E320" s="202" t="s">
        <v>20</v>
      </c>
      <c r="F320" s="203" t="s">
        <v>430</v>
      </c>
      <c r="G320" s="201"/>
      <c r="H320" s="204">
        <v>21.34</v>
      </c>
      <c r="I320" s="205"/>
      <c r="J320" s="201"/>
      <c r="K320" s="201"/>
      <c r="L320" s="206"/>
      <c r="M320" s="207"/>
      <c r="N320" s="208"/>
      <c r="O320" s="208"/>
      <c r="P320" s="208"/>
      <c r="Q320" s="208"/>
      <c r="R320" s="208"/>
      <c r="S320" s="208"/>
      <c r="T320" s="209"/>
      <c r="AT320" s="210" t="s">
        <v>162</v>
      </c>
      <c r="AU320" s="210" t="s">
        <v>154</v>
      </c>
      <c r="AV320" s="13" t="s">
        <v>154</v>
      </c>
      <c r="AW320" s="13" t="s">
        <v>33</v>
      </c>
      <c r="AX320" s="13" t="s">
        <v>72</v>
      </c>
      <c r="AY320" s="210" t="s">
        <v>146</v>
      </c>
    </row>
    <row r="321" spans="1:65" s="14" customFormat="1" ht="12">
      <c r="B321" s="220"/>
      <c r="C321" s="221"/>
      <c r="D321" s="182" t="s">
        <v>162</v>
      </c>
      <c r="E321" s="222" t="s">
        <v>20</v>
      </c>
      <c r="F321" s="223" t="s">
        <v>255</v>
      </c>
      <c r="G321" s="221"/>
      <c r="H321" s="224">
        <v>229.69</v>
      </c>
      <c r="I321" s="225"/>
      <c r="J321" s="221"/>
      <c r="K321" s="221"/>
      <c r="L321" s="226"/>
      <c r="M321" s="227"/>
      <c r="N321" s="228"/>
      <c r="O321" s="228"/>
      <c r="P321" s="228"/>
      <c r="Q321" s="228"/>
      <c r="R321" s="228"/>
      <c r="S321" s="228"/>
      <c r="T321" s="229"/>
      <c r="AT321" s="230" t="s">
        <v>162</v>
      </c>
      <c r="AU321" s="230" t="s">
        <v>154</v>
      </c>
      <c r="AV321" s="14" t="s">
        <v>153</v>
      </c>
      <c r="AW321" s="14" t="s">
        <v>33</v>
      </c>
      <c r="AX321" s="14" t="s">
        <v>8</v>
      </c>
      <c r="AY321" s="230" t="s">
        <v>146</v>
      </c>
    </row>
    <row r="322" spans="1:65" s="1" customFormat="1" ht="16.5" customHeight="1">
      <c r="A322" s="35"/>
      <c r="B322" s="36"/>
      <c r="C322" s="170" t="s">
        <v>431</v>
      </c>
      <c r="D322" s="170" t="s">
        <v>148</v>
      </c>
      <c r="E322" s="171" t="s">
        <v>432</v>
      </c>
      <c r="F322" s="172" t="s">
        <v>433</v>
      </c>
      <c r="G322" s="173" t="s">
        <v>248</v>
      </c>
      <c r="H322" s="174">
        <v>104.35</v>
      </c>
      <c r="I322" s="175"/>
      <c r="J322" s="174">
        <f>ROUND(I322*H322,0)</f>
        <v>0</v>
      </c>
      <c r="K322" s="172" t="s">
        <v>152</v>
      </c>
      <c r="L322" s="40"/>
      <c r="M322" s="176" t="s">
        <v>20</v>
      </c>
      <c r="N322" s="177" t="s">
        <v>44</v>
      </c>
      <c r="O322" s="65"/>
      <c r="P322" s="178">
        <f>O322*H322</f>
        <v>0</v>
      </c>
      <c r="Q322" s="178">
        <v>0</v>
      </c>
      <c r="R322" s="178">
        <f>Q322*H322</f>
        <v>0</v>
      </c>
      <c r="S322" s="178">
        <v>0</v>
      </c>
      <c r="T322" s="179">
        <f>S322*H322</f>
        <v>0</v>
      </c>
      <c r="U322" s="35"/>
      <c r="V322" s="35"/>
      <c r="W322" s="35"/>
      <c r="X322" s="35"/>
      <c r="Y322" s="35"/>
      <c r="Z322" s="35"/>
      <c r="AA322" s="35"/>
      <c r="AB322" s="35"/>
      <c r="AC322" s="35"/>
      <c r="AD322" s="35"/>
      <c r="AE322" s="35"/>
      <c r="AR322" s="180" t="s">
        <v>153</v>
      </c>
      <c r="AT322" s="180" t="s">
        <v>148</v>
      </c>
      <c r="AU322" s="180" t="s">
        <v>154</v>
      </c>
      <c r="AY322" s="18" t="s">
        <v>146</v>
      </c>
      <c r="BE322" s="181">
        <f>IF(N322="základní",J322,0)</f>
        <v>0</v>
      </c>
      <c r="BF322" s="181">
        <f>IF(N322="snížená",J322,0)</f>
        <v>0</v>
      </c>
      <c r="BG322" s="181">
        <f>IF(N322="zákl. přenesená",J322,0)</f>
        <v>0</v>
      </c>
      <c r="BH322" s="181">
        <f>IF(N322="sníž. přenesená",J322,0)</f>
        <v>0</v>
      </c>
      <c r="BI322" s="181">
        <f>IF(N322="nulová",J322,0)</f>
        <v>0</v>
      </c>
      <c r="BJ322" s="18" t="s">
        <v>154</v>
      </c>
      <c r="BK322" s="181">
        <f>ROUND(I322*H322,0)</f>
        <v>0</v>
      </c>
      <c r="BL322" s="18" t="s">
        <v>153</v>
      </c>
      <c r="BM322" s="180" t="s">
        <v>434</v>
      </c>
    </row>
    <row r="323" spans="1:65" s="1" customFormat="1" ht="24" hidden="1">
      <c r="A323" s="35"/>
      <c r="B323" s="36"/>
      <c r="C323" s="37"/>
      <c r="D323" s="182" t="s">
        <v>156</v>
      </c>
      <c r="E323" s="37"/>
      <c r="F323" s="183" t="s">
        <v>435</v>
      </c>
      <c r="G323" s="37"/>
      <c r="H323" s="37"/>
      <c r="I323" s="184"/>
      <c r="J323" s="37"/>
      <c r="K323" s="37"/>
      <c r="L323" s="40"/>
      <c r="M323" s="185"/>
      <c r="N323" s="186"/>
      <c r="O323" s="65"/>
      <c r="P323" s="65"/>
      <c r="Q323" s="65"/>
      <c r="R323" s="65"/>
      <c r="S323" s="65"/>
      <c r="T323" s="66"/>
      <c r="U323" s="35"/>
      <c r="V323" s="35"/>
      <c r="W323" s="35"/>
      <c r="X323" s="35"/>
      <c r="Y323" s="35"/>
      <c r="Z323" s="35"/>
      <c r="AA323" s="35"/>
      <c r="AB323" s="35"/>
      <c r="AC323" s="35"/>
      <c r="AD323" s="35"/>
      <c r="AE323" s="35"/>
      <c r="AT323" s="18" t="s">
        <v>156</v>
      </c>
      <c r="AU323" s="18" t="s">
        <v>154</v>
      </c>
    </row>
    <row r="324" spans="1:65" s="1" customFormat="1" hidden="1">
      <c r="A324" s="35"/>
      <c r="B324" s="36"/>
      <c r="C324" s="37"/>
      <c r="D324" s="187" t="s">
        <v>158</v>
      </c>
      <c r="E324" s="37"/>
      <c r="F324" s="188" t="s">
        <v>436</v>
      </c>
      <c r="G324" s="37"/>
      <c r="H324" s="37"/>
      <c r="I324" s="184"/>
      <c r="J324" s="37"/>
      <c r="K324" s="37"/>
      <c r="L324" s="40"/>
      <c r="M324" s="185"/>
      <c r="N324" s="186"/>
      <c r="O324" s="65"/>
      <c r="P324" s="65"/>
      <c r="Q324" s="65"/>
      <c r="R324" s="65"/>
      <c r="S324" s="65"/>
      <c r="T324" s="66"/>
      <c r="U324" s="35"/>
      <c r="V324" s="35"/>
      <c r="W324" s="35"/>
      <c r="X324" s="35"/>
      <c r="Y324" s="35"/>
      <c r="Z324" s="35"/>
      <c r="AA324" s="35"/>
      <c r="AB324" s="35"/>
      <c r="AC324" s="35"/>
      <c r="AD324" s="35"/>
      <c r="AE324" s="35"/>
      <c r="AT324" s="18" t="s">
        <v>158</v>
      </c>
      <c r="AU324" s="18" t="s">
        <v>154</v>
      </c>
    </row>
    <row r="325" spans="1:65" s="1" customFormat="1" ht="84" hidden="1">
      <c r="A325" s="35"/>
      <c r="B325" s="36"/>
      <c r="C325" s="37"/>
      <c r="D325" s="182" t="s">
        <v>160</v>
      </c>
      <c r="E325" s="37"/>
      <c r="F325" s="189" t="s">
        <v>437</v>
      </c>
      <c r="G325" s="37"/>
      <c r="H325" s="37"/>
      <c r="I325" s="184"/>
      <c r="J325" s="37"/>
      <c r="K325" s="37"/>
      <c r="L325" s="40"/>
      <c r="M325" s="185"/>
      <c r="N325" s="186"/>
      <c r="O325" s="65"/>
      <c r="P325" s="65"/>
      <c r="Q325" s="65"/>
      <c r="R325" s="65"/>
      <c r="S325" s="65"/>
      <c r="T325" s="66"/>
      <c r="U325" s="35"/>
      <c r="V325" s="35"/>
      <c r="W325" s="35"/>
      <c r="X325" s="35"/>
      <c r="Y325" s="35"/>
      <c r="Z325" s="35"/>
      <c r="AA325" s="35"/>
      <c r="AB325" s="35"/>
      <c r="AC325" s="35"/>
      <c r="AD325" s="35"/>
      <c r="AE325" s="35"/>
      <c r="AT325" s="18" t="s">
        <v>160</v>
      </c>
      <c r="AU325" s="18" t="s">
        <v>154</v>
      </c>
    </row>
    <row r="326" spans="1:65" s="12" customFormat="1" ht="12">
      <c r="B326" s="190"/>
      <c r="C326" s="191"/>
      <c r="D326" s="182" t="s">
        <v>162</v>
      </c>
      <c r="E326" s="192" t="s">
        <v>20</v>
      </c>
      <c r="F326" s="193" t="s">
        <v>438</v>
      </c>
      <c r="G326" s="191"/>
      <c r="H326" s="192" t="s">
        <v>20</v>
      </c>
      <c r="I326" s="194"/>
      <c r="J326" s="191"/>
      <c r="K326" s="191"/>
      <c r="L326" s="195"/>
      <c r="M326" s="196"/>
      <c r="N326" s="197"/>
      <c r="O326" s="197"/>
      <c r="P326" s="197"/>
      <c r="Q326" s="197"/>
      <c r="R326" s="197"/>
      <c r="S326" s="197"/>
      <c r="T326" s="198"/>
      <c r="AT326" s="199" t="s">
        <v>162</v>
      </c>
      <c r="AU326" s="199" t="s">
        <v>154</v>
      </c>
      <c r="AV326" s="12" t="s">
        <v>8</v>
      </c>
      <c r="AW326" s="12" t="s">
        <v>33</v>
      </c>
      <c r="AX326" s="12" t="s">
        <v>72</v>
      </c>
      <c r="AY326" s="199" t="s">
        <v>146</v>
      </c>
    </row>
    <row r="327" spans="1:65" s="13" customFormat="1" ht="12">
      <c r="B327" s="200"/>
      <c r="C327" s="201"/>
      <c r="D327" s="182" t="s">
        <v>162</v>
      </c>
      <c r="E327" s="202" t="s">
        <v>20</v>
      </c>
      <c r="F327" s="203" t="s">
        <v>439</v>
      </c>
      <c r="G327" s="201"/>
      <c r="H327" s="204">
        <v>104.35</v>
      </c>
      <c r="I327" s="205"/>
      <c r="J327" s="201"/>
      <c r="K327" s="201"/>
      <c r="L327" s="206"/>
      <c r="M327" s="207"/>
      <c r="N327" s="208"/>
      <c r="O327" s="208"/>
      <c r="P327" s="208"/>
      <c r="Q327" s="208"/>
      <c r="R327" s="208"/>
      <c r="S327" s="208"/>
      <c r="T327" s="209"/>
      <c r="AT327" s="210" t="s">
        <v>162</v>
      </c>
      <c r="AU327" s="210" t="s">
        <v>154</v>
      </c>
      <c r="AV327" s="13" t="s">
        <v>154</v>
      </c>
      <c r="AW327" s="13" t="s">
        <v>33</v>
      </c>
      <c r="AX327" s="13" t="s">
        <v>8</v>
      </c>
      <c r="AY327" s="210" t="s">
        <v>146</v>
      </c>
    </row>
    <row r="328" spans="1:65" s="1" customFormat="1" ht="24.25" customHeight="1">
      <c r="A328" s="35"/>
      <c r="B328" s="36"/>
      <c r="C328" s="170" t="s">
        <v>440</v>
      </c>
      <c r="D328" s="170" t="s">
        <v>148</v>
      </c>
      <c r="E328" s="171" t="s">
        <v>441</v>
      </c>
      <c r="F328" s="172" t="s">
        <v>442</v>
      </c>
      <c r="G328" s="173" t="s">
        <v>248</v>
      </c>
      <c r="H328" s="174">
        <v>29.42</v>
      </c>
      <c r="I328" s="175"/>
      <c r="J328" s="174">
        <f>ROUND(I328*H328,0)</f>
        <v>0</v>
      </c>
      <c r="K328" s="172" t="s">
        <v>152</v>
      </c>
      <c r="L328" s="40"/>
      <c r="M328" s="176" t="s">
        <v>20</v>
      </c>
      <c r="N328" s="177" t="s">
        <v>44</v>
      </c>
      <c r="O328" s="65"/>
      <c r="P328" s="178">
        <f>O328*H328</f>
        <v>0</v>
      </c>
      <c r="Q328" s="178">
        <v>0</v>
      </c>
      <c r="R328" s="178">
        <f>Q328*H328</f>
        <v>0</v>
      </c>
      <c r="S328" s="178">
        <v>0</v>
      </c>
      <c r="T328" s="179">
        <f>S328*H328</f>
        <v>0</v>
      </c>
      <c r="U328" s="35"/>
      <c r="V328" s="35"/>
      <c r="W328" s="35"/>
      <c r="X328" s="35"/>
      <c r="Y328" s="35"/>
      <c r="Z328" s="35"/>
      <c r="AA328" s="35"/>
      <c r="AB328" s="35"/>
      <c r="AC328" s="35"/>
      <c r="AD328" s="35"/>
      <c r="AE328" s="35"/>
      <c r="AR328" s="180" t="s">
        <v>153</v>
      </c>
      <c r="AT328" s="180" t="s">
        <v>148</v>
      </c>
      <c r="AU328" s="180" t="s">
        <v>154</v>
      </c>
      <c r="AY328" s="18" t="s">
        <v>146</v>
      </c>
      <c r="BE328" s="181">
        <f>IF(N328="základní",J328,0)</f>
        <v>0</v>
      </c>
      <c r="BF328" s="181">
        <f>IF(N328="snížená",J328,0)</f>
        <v>0</v>
      </c>
      <c r="BG328" s="181">
        <f>IF(N328="zákl. přenesená",J328,0)</f>
        <v>0</v>
      </c>
      <c r="BH328" s="181">
        <f>IF(N328="sníž. přenesená",J328,0)</f>
        <v>0</v>
      </c>
      <c r="BI328" s="181">
        <f>IF(N328="nulová",J328,0)</f>
        <v>0</v>
      </c>
      <c r="BJ328" s="18" t="s">
        <v>154</v>
      </c>
      <c r="BK328" s="181">
        <f>ROUND(I328*H328,0)</f>
        <v>0</v>
      </c>
      <c r="BL328" s="18" t="s">
        <v>153</v>
      </c>
      <c r="BM328" s="180" t="s">
        <v>443</v>
      </c>
    </row>
    <row r="329" spans="1:65" s="1" customFormat="1" ht="36" hidden="1">
      <c r="A329" s="35"/>
      <c r="B329" s="36"/>
      <c r="C329" s="37"/>
      <c r="D329" s="182" t="s">
        <v>156</v>
      </c>
      <c r="E329" s="37"/>
      <c r="F329" s="183" t="s">
        <v>444</v>
      </c>
      <c r="G329" s="37"/>
      <c r="H329" s="37"/>
      <c r="I329" s="184"/>
      <c r="J329" s="37"/>
      <c r="K329" s="37"/>
      <c r="L329" s="40"/>
      <c r="M329" s="185"/>
      <c r="N329" s="186"/>
      <c r="O329" s="65"/>
      <c r="P329" s="65"/>
      <c r="Q329" s="65"/>
      <c r="R329" s="65"/>
      <c r="S329" s="65"/>
      <c r="T329" s="66"/>
      <c r="U329" s="35"/>
      <c r="V329" s="35"/>
      <c r="W329" s="35"/>
      <c r="X329" s="35"/>
      <c r="Y329" s="35"/>
      <c r="Z329" s="35"/>
      <c r="AA329" s="35"/>
      <c r="AB329" s="35"/>
      <c r="AC329" s="35"/>
      <c r="AD329" s="35"/>
      <c r="AE329" s="35"/>
      <c r="AT329" s="18" t="s">
        <v>156</v>
      </c>
      <c r="AU329" s="18" t="s">
        <v>154</v>
      </c>
    </row>
    <row r="330" spans="1:65" s="1" customFormat="1" hidden="1">
      <c r="A330" s="35"/>
      <c r="B330" s="36"/>
      <c r="C330" s="37"/>
      <c r="D330" s="187" t="s">
        <v>158</v>
      </c>
      <c r="E330" s="37"/>
      <c r="F330" s="188" t="s">
        <v>445</v>
      </c>
      <c r="G330" s="37"/>
      <c r="H330" s="37"/>
      <c r="I330" s="184"/>
      <c r="J330" s="37"/>
      <c r="K330" s="37"/>
      <c r="L330" s="40"/>
      <c r="M330" s="185"/>
      <c r="N330" s="186"/>
      <c r="O330" s="65"/>
      <c r="P330" s="65"/>
      <c r="Q330" s="65"/>
      <c r="R330" s="65"/>
      <c r="S330" s="65"/>
      <c r="T330" s="66"/>
      <c r="U330" s="35"/>
      <c r="V330" s="35"/>
      <c r="W330" s="35"/>
      <c r="X330" s="35"/>
      <c r="Y330" s="35"/>
      <c r="Z330" s="35"/>
      <c r="AA330" s="35"/>
      <c r="AB330" s="35"/>
      <c r="AC330" s="35"/>
      <c r="AD330" s="35"/>
      <c r="AE330" s="35"/>
      <c r="AT330" s="18" t="s">
        <v>158</v>
      </c>
      <c r="AU330" s="18" t="s">
        <v>154</v>
      </c>
    </row>
    <row r="331" spans="1:65" s="1" customFormat="1" ht="84" hidden="1">
      <c r="A331" s="35"/>
      <c r="B331" s="36"/>
      <c r="C331" s="37"/>
      <c r="D331" s="182" t="s">
        <v>160</v>
      </c>
      <c r="E331" s="37"/>
      <c r="F331" s="189" t="s">
        <v>437</v>
      </c>
      <c r="G331" s="37"/>
      <c r="H331" s="37"/>
      <c r="I331" s="184"/>
      <c r="J331" s="37"/>
      <c r="K331" s="37"/>
      <c r="L331" s="40"/>
      <c r="M331" s="185"/>
      <c r="N331" s="186"/>
      <c r="O331" s="65"/>
      <c r="P331" s="65"/>
      <c r="Q331" s="65"/>
      <c r="R331" s="65"/>
      <c r="S331" s="65"/>
      <c r="T331" s="66"/>
      <c r="U331" s="35"/>
      <c r="V331" s="35"/>
      <c r="W331" s="35"/>
      <c r="X331" s="35"/>
      <c r="Y331" s="35"/>
      <c r="Z331" s="35"/>
      <c r="AA331" s="35"/>
      <c r="AB331" s="35"/>
      <c r="AC331" s="35"/>
      <c r="AD331" s="35"/>
      <c r="AE331" s="35"/>
      <c r="AT331" s="18" t="s">
        <v>160</v>
      </c>
      <c r="AU331" s="18" t="s">
        <v>154</v>
      </c>
    </row>
    <row r="332" spans="1:65" s="13" customFormat="1" ht="12">
      <c r="B332" s="200"/>
      <c r="C332" s="201"/>
      <c r="D332" s="182" t="s">
        <v>162</v>
      </c>
      <c r="E332" s="202" t="s">
        <v>20</v>
      </c>
      <c r="F332" s="203" t="s">
        <v>446</v>
      </c>
      <c r="G332" s="201"/>
      <c r="H332" s="204">
        <v>29.42</v>
      </c>
      <c r="I332" s="205"/>
      <c r="J332" s="201"/>
      <c r="K332" s="201"/>
      <c r="L332" s="206"/>
      <c r="M332" s="207"/>
      <c r="N332" s="208"/>
      <c r="O332" s="208"/>
      <c r="P332" s="208"/>
      <c r="Q332" s="208"/>
      <c r="R332" s="208"/>
      <c r="S332" s="208"/>
      <c r="T332" s="209"/>
      <c r="AT332" s="210" t="s">
        <v>162</v>
      </c>
      <c r="AU332" s="210" t="s">
        <v>154</v>
      </c>
      <c r="AV332" s="13" t="s">
        <v>154</v>
      </c>
      <c r="AW332" s="13" t="s">
        <v>33</v>
      </c>
      <c r="AX332" s="13" t="s">
        <v>8</v>
      </c>
      <c r="AY332" s="210" t="s">
        <v>146</v>
      </c>
    </row>
    <row r="333" spans="1:65" s="1" customFormat="1" ht="24.25" customHeight="1">
      <c r="A333" s="35"/>
      <c r="B333" s="36"/>
      <c r="C333" s="327" t="s">
        <v>447</v>
      </c>
      <c r="D333" s="327" t="s">
        <v>148</v>
      </c>
      <c r="E333" s="328" t="s">
        <v>448</v>
      </c>
      <c r="F333" s="329" t="s">
        <v>449</v>
      </c>
      <c r="G333" s="330" t="s">
        <v>248</v>
      </c>
      <c r="H333" s="331">
        <v>440.52499999999998</v>
      </c>
      <c r="I333" s="175"/>
      <c r="J333" s="174">
        <f>ROUND(I333*H333,0)</f>
        <v>0</v>
      </c>
      <c r="K333" s="172" t="s">
        <v>152</v>
      </c>
      <c r="L333" s="40"/>
      <c r="M333" s="176" t="s">
        <v>20</v>
      </c>
      <c r="N333" s="177" t="s">
        <v>44</v>
      </c>
      <c r="O333" s="65"/>
      <c r="P333" s="178">
        <f>O333*H333</f>
        <v>0</v>
      </c>
      <c r="Q333" s="178">
        <v>4.3800000000000002E-3</v>
      </c>
      <c r="R333" s="178">
        <f>Q333*H333</f>
        <v>1.9294994999999999</v>
      </c>
      <c r="S333" s="178">
        <v>0</v>
      </c>
      <c r="T333" s="179">
        <f>S333*H333</f>
        <v>0</v>
      </c>
      <c r="U333" s="35"/>
      <c r="V333" s="35"/>
      <c r="W333" s="35"/>
      <c r="X333" s="35"/>
      <c r="Y333" s="35"/>
      <c r="Z333" s="35"/>
      <c r="AA333" s="35"/>
      <c r="AB333" s="35"/>
      <c r="AC333" s="35"/>
      <c r="AD333" s="35"/>
      <c r="AE333" s="35"/>
      <c r="AR333" s="180" t="s">
        <v>153</v>
      </c>
      <c r="AT333" s="180" t="s">
        <v>148</v>
      </c>
      <c r="AU333" s="180" t="s">
        <v>154</v>
      </c>
      <c r="AY333" s="18" t="s">
        <v>146</v>
      </c>
      <c r="BE333" s="181">
        <f>IF(N333="základní",J333,0)</f>
        <v>0</v>
      </c>
      <c r="BF333" s="181">
        <f>IF(N333="snížená",J333,0)</f>
        <v>0</v>
      </c>
      <c r="BG333" s="181">
        <f>IF(N333="zákl. přenesená",J333,0)</f>
        <v>0</v>
      </c>
      <c r="BH333" s="181">
        <f>IF(N333="sníž. přenesená",J333,0)</f>
        <v>0</v>
      </c>
      <c r="BI333" s="181">
        <f>IF(N333="nulová",J333,0)</f>
        <v>0</v>
      </c>
      <c r="BJ333" s="18" t="s">
        <v>154</v>
      </c>
      <c r="BK333" s="181">
        <f>ROUND(I333*H333,0)</f>
        <v>0</v>
      </c>
      <c r="BL333" s="18" t="s">
        <v>153</v>
      </c>
      <c r="BM333" s="180" t="s">
        <v>450</v>
      </c>
    </row>
    <row r="334" spans="1:65" s="1" customFormat="1" ht="24" hidden="1">
      <c r="A334" s="35"/>
      <c r="B334" s="36"/>
      <c r="C334" s="37"/>
      <c r="D334" s="182" t="s">
        <v>156</v>
      </c>
      <c r="E334" s="37"/>
      <c r="F334" s="183" t="s">
        <v>451</v>
      </c>
      <c r="G334" s="37"/>
      <c r="H334" s="37"/>
      <c r="I334" s="184"/>
      <c r="J334" s="37"/>
      <c r="K334" s="37"/>
      <c r="L334" s="40"/>
      <c r="M334" s="185"/>
      <c r="N334" s="186"/>
      <c r="O334" s="65"/>
      <c r="P334" s="65"/>
      <c r="Q334" s="65"/>
      <c r="R334" s="65"/>
      <c r="S334" s="65"/>
      <c r="T334" s="66"/>
      <c r="U334" s="35"/>
      <c r="V334" s="35"/>
      <c r="W334" s="35"/>
      <c r="X334" s="35"/>
      <c r="Y334" s="35"/>
      <c r="Z334" s="35"/>
      <c r="AA334" s="35"/>
      <c r="AB334" s="35"/>
      <c r="AC334" s="35"/>
      <c r="AD334" s="35"/>
      <c r="AE334" s="35"/>
      <c r="AT334" s="18" t="s">
        <v>156</v>
      </c>
      <c r="AU334" s="18" t="s">
        <v>154</v>
      </c>
    </row>
    <row r="335" spans="1:65" s="1" customFormat="1" hidden="1">
      <c r="A335" s="35"/>
      <c r="B335" s="36"/>
      <c r="C335" s="37"/>
      <c r="D335" s="187" t="s">
        <v>158</v>
      </c>
      <c r="E335" s="37"/>
      <c r="F335" s="188" t="s">
        <v>452</v>
      </c>
      <c r="G335" s="37"/>
      <c r="H335" s="37"/>
      <c r="I335" s="184"/>
      <c r="J335" s="37"/>
      <c r="K335" s="37"/>
      <c r="L335" s="40"/>
      <c r="M335" s="185"/>
      <c r="N335" s="186"/>
      <c r="O335" s="65"/>
      <c r="P335" s="65"/>
      <c r="Q335" s="65"/>
      <c r="R335" s="65"/>
      <c r="S335" s="65"/>
      <c r="T335" s="66"/>
      <c r="U335" s="35"/>
      <c r="V335" s="35"/>
      <c r="W335" s="35"/>
      <c r="X335" s="35"/>
      <c r="Y335" s="35"/>
      <c r="Z335" s="35"/>
      <c r="AA335" s="35"/>
      <c r="AB335" s="35"/>
      <c r="AC335" s="35"/>
      <c r="AD335" s="35"/>
      <c r="AE335" s="35"/>
      <c r="AT335" s="18" t="s">
        <v>158</v>
      </c>
      <c r="AU335" s="18" t="s">
        <v>154</v>
      </c>
    </row>
    <row r="336" spans="1:65" s="1" customFormat="1" ht="36" hidden="1">
      <c r="A336" s="35"/>
      <c r="B336" s="36"/>
      <c r="C336" s="37"/>
      <c r="D336" s="182" t="s">
        <v>160</v>
      </c>
      <c r="E336" s="37"/>
      <c r="F336" s="189" t="s">
        <v>453</v>
      </c>
      <c r="G336" s="37"/>
      <c r="H336" s="37"/>
      <c r="I336" s="184"/>
      <c r="J336" s="37"/>
      <c r="K336" s="37"/>
      <c r="L336" s="40"/>
      <c r="M336" s="185"/>
      <c r="N336" s="186"/>
      <c r="O336" s="65"/>
      <c r="P336" s="65"/>
      <c r="Q336" s="65"/>
      <c r="R336" s="65"/>
      <c r="S336" s="65"/>
      <c r="T336" s="66"/>
      <c r="U336" s="35"/>
      <c r="V336" s="35"/>
      <c r="W336" s="35"/>
      <c r="X336" s="35"/>
      <c r="Y336" s="35"/>
      <c r="Z336" s="35"/>
      <c r="AA336" s="35"/>
      <c r="AB336" s="35"/>
      <c r="AC336" s="35"/>
      <c r="AD336" s="35"/>
      <c r="AE336" s="35"/>
      <c r="AT336" s="18" t="s">
        <v>160</v>
      </c>
      <c r="AU336" s="18" t="s">
        <v>154</v>
      </c>
    </row>
    <row r="337" spans="1:65" s="1" customFormat="1" ht="24">
      <c r="A337" s="35"/>
      <c r="B337" s="36"/>
      <c r="C337" s="37"/>
      <c r="D337" s="182" t="s">
        <v>162</v>
      </c>
      <c r="E337" s="37"/>
      <c r="F337" s="332" t="s">
        <v>3058</v>
      </c>
      <c r="G337" s="37"/>
      <c r="H337" s="37">
        <v>213.67500000000001</v>
      </c>
      <c r="I337" s="184"/>
      <c r="J337" s="37"/>
      <c r="K337" s="37"/>
      <c r="L337" s="40"/>
      <c r="M337" s="185"/>
      <c r="N337" s="186"/>
      <c r="O337" s="65"/>
      <c r="P337" s="65"/>
      <c r="Q337" s="65"/>
      <c r="R337" s="65"/>
      <c r="S337" s="65"/>
      <c r="T337" s="66"/>
      <c r="U337" s="35"/>
      <c r="V337" s="35"/>
      <c r="W337" s="35"/>
      <c r="X337" s="35"/>
      <c r="Y337" s="35"/>
      <c r="Z337" s="35"/>
      <c r="AA337" s="35"/>
      <c r="AB337" s="35"/>
      <c r="AC337" s="35"/>
      <c r="AD337" s="35"/>
      <c r="AE337" s="35"/>
      <c r="AT337" s="18"/>
      <c r="AU337" s="18"/>
    </row>
    <row r="338" spans="1:65" s="13" customFormat="1" ht="12">
      <c r="B338" s="200"/>
      <c r="C338" s="201"/>
      <c r="D338" s="182" t="s">
        <v>162</v>
      </c>
      <c r="E338" s="202" t="s">
        <v>20</v>
      </c>
      <c r="F338" s="332" t="s">
        <v>454</v>
      </c>
      <c r="G338" s="201"/>
      <c r="H338" s="204">
        <v>244.2</v>
      </c>
      <c r="I338" s="205"/>
      <c r="J338" s="201"/>
      <c r="K338" s="201"/>
      <c r="L338" s="206"/>
      <c r="M338" s="207"/>
      <c r="N338" s="208"/>
      <c r="O338" s="208"/>
      <c r="P338" s="208"/>
      <c r="Q338" s="208"/>
      <c r="R338" s="208"/>
      <c r="S338" s="208"/>
      <c r="T338" s="209"/>
      <c r="AT338" s="210" t="s">
        <v>162</v>
      </c>
      <c r="AU338" s="210" t="s">
        <v>154</v>
      </c>
      <c r="AV338" s="13" t="s">
        <v>154</v>
      </c>
      <c r="AW338" s="13" t="s">
        <v>33</v>
      </c>
      <c r="AX338" s="13" t="s">
        <v>72</v>
      </c>
      <c r="AY338" s="210" t="s">
        <v>146</v>
      </c>
    </row>
    <row r="339" spans="1:65" s="13" customFormat="1" ht="12">
      <c r="B339" s="200"/>
      <c r="C339" s="201"/>
      <c r="D339" s="182" t="s">
        <v>162</v>
      </c>
      <c r="E339" s="202" t="s">
        <v>20</v>
      </c>
      <c r="F339" s="203" t="s">
        <v>254</v>
      </c>
      <c r="G339" s="201"/>
      <c r="H339" s="204">
        <v>-24.38</v>
      </c>
      <c r="I339" s="205"/>
      <c r="J339" s="201"/>
      <c r="K339" s="201"/>
      <c r="L339" s="206"/>
      <c r="M339" s="207"/>
      <c r="N339" s="208"/>
      <c r="O339" s="208"/>
      <c r="P339" s="208"/>
      <c r="Q339" s="208"/>
      <c r="R339" s="208"/>
      <c r="S339" s="208"/>
      <c r="T339" s="209"/>
      <c r="AT339" s="210" t="s">
        <v>162</v>
      </c>
      <c r="AU339" s="210" t="s">
        <v>154</v>
      </c>
      <c r="AV339" s="13" t="s">
        <v>154</v>
      </c>
      <c r="AW339" s="13" t="s">
        <v>33</v>
      </c>
      <c r="AX339" s="13" t="s">
        <v>72</v>
      </c>
      <c r="AY339" s="210" t="s">
        <v>146</v>
      </c>
    </row>
    <row r="340" spans="1:65" s="13" customFormat="1" ht="24">
      <c r="B340" s="200"/>
      <c r="C340" s="201"/>
      <c r="D340" s="182" t="s">
        <v>162</v>
      </c>
      <c r="E340" s="202" t="s">
        <v>20</v>
      </c>
      <c r="F340" s="203" t="s">
        <v>455</v>
      </c>
      <c r="G340" s="201"/>
      <c r="H340" s="204">
        <v>7.03</v>
      </c>
      <c r="I340" s="205"/>
      <c r="J340" s="201"/>
      <c r="K340" s="201"/>
      <c r="L340" s="206"/>
      <c r="M340" s="207"/>
      <c r="N340" s="208"/>
      <c r="O340" s="208"/>
      <c r="P340" s="208"/>
      <c r="Q340" s="208"/>
      <c r="R340" s="208"/>
      <c r="S340" s="208"/>
      <c r="T340" s="209"/>
      <c r="AT340" s="210" t="s">
        <v>162</v>
      </c>
      <c r="AU340" s="210" t="s">
        <v>154</v>
      </c>
      <c r="AV340" s="13" t="s">
        <v>154</v>
      </c>
      <c r="AW340" s="13" t="s">
        <v>33</v>
      </c>
      <c r="AX340" s="13" t="s">
        <v>72</v>
      </c>
      <c r="AY340" s="210" t="s">
        <v>146</v>
      </c>
    </row>
    <row r="341" spans="1:65" s="14" customFormat="1" ht="12">
      <c r="B341" s="220"/>
      <c r="C341" s="221"/>
      <c r="D341" s="182" t="s">
        <v>162</v>
      </c>
      <c r="E341" s="222" t="s">
        <v>20</v>
      </c>
      <c r="F341" s="223" t="s">
        <v>255</v>
      </c>
      <c r="G341" s="221"/>
      <c r="H341" s="224">
        <v>440.53</v>
      </c>
      <c r="I341" s="225"/>
      <c r="J341" s="221"/>
      <c r="K341" s="221"/>
      <c r="L341" s="226"/>
      <c r="M341" s="227"/>
      <c r="N341" s="228"/>
      <c r="O341" s="228"/>
      <c r="P341" s="228"/>
      <c r="Q341" s="228"/>
      <c r="R341" s="228"/>
      <c r="S341" s="228"/>
      <c r="T341" s="229"/>
      <c r="AT341" s="230" t="s">
        <v>162</v>
      </c>
      <c r="AU341" s="230" t="s">
        <v>154</v>
      </c>
      <c r="AV341" s="14" t="s">
        <v>153</v>
      </c>
      <c r="AW341" s="14" t="s">
        <v>33</v>
      </c>
      <c r="AX341" s="14" t="s">
        <v>8</v>
      </c>
      <c r="AY341" s="230" t="s">
        <v>146</v>
      </c>
    </row>
    <row r="342" spans="1:65" s="1" customFormat="1" ht="16.5" customHeight="1">
      <c r="A342" s="35"/>
      <c r="B342" s="36"/>
      <c r="C342" s="170" t="s">
        <v>456</v>
      </c>
      <c r="D342" s="170" t="s">
        <v>148</v>
      </c>
      <c r="E342" s="171" t="s">
        <v>457</v>
      </c>
      <c r="F342" s="172" t="s">
        <v>458</v>
      </c>
      <c r="G342" s="173" t="s">
        <v>299</v>
      </c>
      <c r="H342" s="174">
        <v>235</v>
      </c>
      <c r="I342" s="175"/>
      <c r="J342" s="174">
        <f>ROUND(I342*H342,0)</f>
        <v>0</v>
      </c>
      <c r="K342" s="172" t="s">
        <v>152</v>
      </c>
      <c r="L342" s="40"/>
      <c r="M342" s="176" t="s">
        <v>20</v>
      </c>
      <c r="N342" s="177" t="s">
        <v>44</v>
      </c>
      <c r="O342" s="65"/>
      <c r="P342" s="178">
        <f>O342*H342</f>
        <v>0</v>
      </c>
      <c r="Q342" s="178">
        <v>0</v>
      </c>
      <c r="R342" s="178">
        <f>Q342*H342</f>
        <v>0</v>
      </c>
      <c r="S342" s="178">
        <v>0</v>
      </c>
      <c r="T342" s="179">
        <f>S342*H342</f>
        <v>0</v>
      </c>
      <c r="U342" s="35"/>
      <c r="V342" s="35"/>
      <c r="W342" s="35"/>
      <c r="X342" s="35"/>
      <c r="Y342" s="35"/>
      <c r="Z342" s="35"/>
      <c r="AA342" s="35"/>
      <c r="AB342" s="35"/>
      <c r="AC342" s="35"/>
      <c r="AD342" s="35"/>
      <c r="AE342" s="35"/>
      <c r="AR342" s="180" t="s">
        <v>153</v>
      </c>
      <c r="AT342" s="180" t="s">
        <v>148</v>
      </c>
      <c r="AU342" s="180" t="s">
        <v>154</v>
      </c>
      <c r="AY342" s="18" t="s">
        <v>146</v>
      </c>
      <c r="BE342" s="181">
        <f>IF(N342="základní",J342,0)</f>
        <v>0</v>
      </c>
      <c r="BF342" s="181">
        <f>IF(N342="snížená",J342,0)</f>
        <v>0</v>
      </c>
      <c r="BG342" s="181">
        <f>IF(N342="zákl. přenesená",J342,0)</f>
        <v>0</v>
      </c>
      <c r="BH342" s="181">
        <f>IF(N342="sníž. přenesená",J342,0)</f>
        <v>0</v>
      </c>
      <c r="BI342" s="181">
        <f>IF(N342="nulová",J342,0)</f>
        <v>0</v>
      </c>
      <c r="BJ342" s="18" t="s">
        <v>154</v>
      </c>
      <c r="BK342" s="181">
        <f>ROUND(I342*H342,0)</f>
        <v>0</v>
      </c>
      <c r="BL342" s="18" t="s">
        <v>153</v>
      </c>
      <c r="BM342" s="180" t="s">
        <v>459</v>
      </c>
    </row>
    <row r="343" spans="1:65" s="1" customFormat="1" ht="24" hidden="1">
      <c r="A343" s="35"/>
      <c r="B343" s="36"/>
      <c r="C343" s="37"/>
      <c r="D343" s="182" t="s">
        <v>156</v>
      </c>
      <c r="E343" s="37"/>
      <c r="F343" s="183" t="s">
        <v>460</v>
      </c>
      <c r="G343" s="37"/>
      <c r="H343" s="37"/>
      <c r="I343" s="184"/>
      <c r="J343" s="37"/>
      <c r="K343" s="37"/>
      <c r="L343" s="40"/>
      <c r="M343" s="185"/>
      <c r="N343" s="186"/>
      <c r="O343" s="65"/>
      <c r="P343" s="65"/>
      <c r="Q343" s="65"/>
      <c r="R343" s="65"/>
      <c r="S343" s="65"/>
      <c r="T343" s="66"/>
      <c r="U343" s="35"/>
      <c r="V343" s="35"/>
      <c r="W343" s="35"/>
      <c r="X343" s="35"/>
      <c r="Y343" s="35"/>
      <c r="Z343" s="35"/>
      <c r="AA343" s="35"/>
      <c r="AB343" s="35"/>
      <c r="AC343" s="35"/>
      <c r="AD343" s="35"/>
      <c r="AE343" s="35"/>
      <c r="AT343" s="18" t="s">
        <v>156</v>
      </c>
      <c r="AU343" s="18" t="s">
        <v>154</v>
      </c>
    </row>
    <row r="344" spans="1:65" s="1" customFormat="1" hidden="1">
      <c r="A344" s="35"/>
      <c r="B344" s="36"/>
      <c r="C344" s="37"/>
      <c r="D344" s="187" t="s">
        <v>158</v>
      </c>
      <c r="E344" s="37"/>
      <c r="F344" s="188" t="s">
        <v>461</v>
      </c>
      <c r="G344" s="37"/>
      <c r="H344" s="37"/>
      <c r="I344" s="184"/>
      <c r="J344" s="37"/>
      <c r="K344" s="37"/>
      <c r="L344" s="40"/>
      <c r="M344" s="185"/>
      <c r="N344" s="186"/>
      <c r="O344" s="65"/>
      <c r="P344" s="65"/>
      <c r="Q344" s="65"/>
      <c r="R344" s="65"/>
      <c r="S344" s="65"/>
      <c r="T344" s="66"/>
      <c r="U344" s="35"/>
      <c r="V344" s="35"/>
      <c r="W344" s="35"/>
      <c r="X344" s="35"/>
      <c r="Y344" s="35"/>
      <c r="Z344" s="35"/>
      <c r="AA344" s="35"/>
      <c r="AB344" s="35"/>
      <c r="AC344" s="35"/>
      <c r="AD344" s="35"/>
      <c r="AE344" s="35"/>
      <c r="AT344" s="18" t="s">
        <v>158</v>
      </c>
      <c r="AU344" s="18" t="s">
        <v>154</v>
      </c>
    </row>
    <row r="345" spans="1:65" s="1" customFormat="1" ht="60" hidden="1">
      <c r="A345" s="35"/>
      <c r="B345" s="36"/>
      <c r="C345" s="37"/>
      <c r="D345" s="182" t="s">
        <v>160</v>
      </c>
      <c r="E345" s="37"/>
      <c r="F345" s="189" t="s">
        <v>462</v>
      </c>
      <c r="G345" s="37"/>
      <c r="H345" s="37"/>
      <c r="I345" s="184"/>
      <c r="J345" s="37"/>
      <c r="K345" s="37"/>
      <c r="L345" s="40"/>
      <c r="M345" s="185"/>
      <c r="N345" s="186"/>
      <c r="O345" s="65"/>
      <c r="P345" s="65"/>
      <c r="Q345" s="65"/>
      <c r="R345" s="65"/>
      <c r="S345" s="65"/>
      <c r="T345" s="66"/>
      <c r="U345" s="35"/>
      <c r="V345" s="35"/>
      <c r="W345" s="35"/>
      <c r="X345" s="35"/>
      <c r="Y345" s="35"/>
      <c r="Z345" s="35"/>
      <c r="AA345" s="35"/>
      <c r="AB345" s="35"/>
      <c r="AC345" s="35"/>
      <c r="AD345" s="35"/>
      <c r="AE345" s="35"/>
      <c r="AT345" s="18" t="s">
        <v>160</v>
      </c>
      <c r="AU345" s="18" t="s">
        <v>154</v>
      </c>
    </row>
    <row r="346" spans="1:65" s="13" customFormat="1" ht="24">
      <c r="B346" s="200"/>
      <c r="C346" s="201"/>
      <c r="D346" s="182" t="s">
        <v>162</v>
      </c>
      <c r="E346" s="202" t="s">
        <v>20</v>
      </c>
      <c r="F346" s="203" t="s">
        <v>463</v>
      </c>
      <c r="G346" s="201"/>
      <c r="H346" s="204">
        <v>53.75</v>
      </c>
      <c r="I346" s="205"/>
      <c r="J346" s="201"/>
      <c r="K346" s="201"/>
      <c r="L346" s="206"/>
      <c r="M346" s="207"/>
      <c r="N346" s="208"/>
      <c r="O346" s="208"/>
      <c r="P346" s="208"/>
      <c r="Q346" s="208"/>
      <c r="R346" s="208"/>
      <c r="S346" s="208"/>
      <c r="T346" s="209"/>
      <c r="AT346" s="210" t="s">
        <v>162</v>
      </c>
      <c r="AU346" s="210" t="s">
        <v>154</v>
      </c>
      <c r="AV346" s="13" t="s">
        <v>154</v>
      </c>
      <c r="AW346" s="13" t="s">
        <v>33</v>
      </c>
      <c r="AX346" s="13" t="s">
        <v>72</v>
      </c>
      <c r="AY346" s="210" t="s">
        <v>146</v>
      </c>
    </row>
    <row r="347" spans="1:65" s="13" customFormat="1" ht="12">
      <c r="B347" s="200"/>
      <c r="C347" s="201"/>
      <c r="D347" s="182" t="s">
        <v>162</v>
      </c>
      <c r="E347" s="202" t="s">
        <v>20</v>
      </c>
      <c r="F347" s="203" t="s">
        <v>464</v>
      </c>
      <c r="G347" s="201"/>
      <c r="H347" s="204">
        <v>53.75</v>
      </c>
      <c r="I347" s="205"/>
      <c r="J347" s="201"/>
      <c r="K347" s="201"/>
      <c r="L347" s="206"/>
      <c r="M347" s="207"/>
      <c r="N347" s="208"/>
      <c r="O347" s="208"/>
      <c r="P347" s="208"/>
      <c r="Q347" s="208"/>
      <c r="R347" s="208"/>
      <c r="S347" s="208"/>
      <c r="T347" s="209"/>
      <c r="W347" s="338"/>
      <c r="AT347" s="210" t="s">
        <v>162</v>
      </c>
      <c r="AU347" s="210" t="s">
        <v>154</v>
      </c>
      <c r="AV347" s="13" t="s">
        <v>154</v>
      </c>
      <c r="AW347" s="13" t="s">
        <v>33</v>
      </c>
      <c r="AX347" s="13" t="s">
        <v>72</v>
      </c>
      <c r="AY347" s="210" t="s">
        <v>146</v>
      </c>
    </row>
    <row r="348" spans="1:65" s="13" customFormat="1" ht="12">
      <c r="B348" s="200"/>
      <c r="C348" s="201"/>
      <c r="D348" s="182" t="s">
        <v>162</v>
      </c>
      <c r="E348" s="202" t="s">
        <v>20</v>
      </c>
      <c r="F348" s="203" t="s">
        <v>465</v>
      </c>
      <c r="G348" s="201"/>
      <c r="H348" s="204">
        <v>20</v>
      </c>
      <c r="I348" s="205"/>
      <c r="J348" s="201"/>
      <c r="K348" s="201"/>
      <c r="L348" s="206"/>
      <c r="M348" s="207"/>
      <c r="N348" s="208"/>
      <c r="O348" s="208"/>
      <c r="P348" s="208"/>
      <c r="Q348" s="208"/>
      <c r="R348" s="208"/>
      <c r="S348" s="208"/>
      <c r="T348" s="209"/>
      <c r="AT348" s="210" t="s">
        <v>162</v>
      </c>
      <c r="AU348" s="210" t="s">
        <v>154</v>
      </c>
      <c r="AV348" s="13" t="s">
        <v>154</v>
      </c>
      <c r="AW348" s="13" t="s">
        <v>33</v>
      </c>
      <c r="AX348" s="13" t="s">
        <v>72</v>
      </c>
      <c r="AY348" s="210" t="s">
        <v>146</v>
      </c>
    </row>
    <row r="349" spans="1:65" s="13" customFormat="1" ht="12">
      <c r="B349" s="200"/>
      <c r="C349" s="201"/>
      <c r="D349" s="182" t="s">
        <v>162</v>
      </c>
      <c r="E349" s="202" t="s">
        <v>20</v>
      </c>
      <c r="F349" s="203" t="s">
        <v>466</v>
      </c>
      <c r="G349" s="201"/>
      <c r="H349" s="204">
        <v>107.5</v>
      </c>
      <c r="I349" s="205"/>
      <c r="J349" s="201"/>
      <c r="K349" s="201"/>
      <c r="L349" s="206"/>
      <c r="M349" s="207"/>
      <c r="N349" s="208"/>
      <c r="O349" s="208"/>
      <c r="P349" s="208"/>
      <c r="Q349" s="208"/>
      <c r="R349" s="208"/>
      <c r="S349" s="208"/>
      <c r="T349" s="209"/>
      <c r="AT349" s="210" t="s">
        <v>162</v>
      </c>
      <c r="AU349" s="210" t="s">
        <v>154</v>
      </c>
      <c r="AV349" s="13" t="s">
        <v>154</v>
      </c>
      <c r="AW349" s="13" t="s">
        <v>33</v>
      </c>
      <c r="AX349" s="13" t="s">
        <v>72</v>
      </c>
      <c r="AY349" s="210" t="s">
        <v>146</v>
      </c>
    </row>
    <row r="350" spans="1:65" s="14" customFormat="1" ht="12">
      <c r="B350" s="220"/>
      <c r="C350" s="221"/>
      <c r="D350" s="182" t="s">
        <v>162</v>
      </c>
      <c r="E350" s="222" t="s">
        <v>20</v>
      </c>
      <c r="F350" s="223" t="s">
        <v>255</v>
      </c>
      <c r="G350" s="221"/>
      <c r="H350" s="224">
        <v>235</v>
      </c>
      <c r="I350" s="225"/>
      <c r="J350" s="221"/>
      <c r="K350" s="221"/>
      <c r="L350" s="226"/>
      <c r="M350" s="227"/>
      <c r="N350" s="228"/>
      <c r="O350" s="228"/>
      <c r="P350" s="228"/>
      <c r="Q350" s="228"/>
      <c r="R350" s="228"/>
      <c r="S350" s="228"/>
      <c r="T350" s="229"/>
      <c r="AT350" s="230" t="s">
        <v>162</v>
      </c>
      <c r="AU350" s="230" t="s">
        <v>154</v>
      </c>
      <c r="AV350" s="14" t="s">
        <v>153</v>
      </c>
      <c r="AW350" s="14" t="s">
        <v>33</v>
      </c>
      <c r="AX350" s="14" t="s">
        <v>8</v>
      </c>
      <c r="AY350" s="230" t="s">
        <v>146</v>
      </c>
    </row>
    <row r="351" spans="1:65" s="1" customFormat="1" ht="24.25" customHeight="1">
      <c r="A351" s="35"/>
      <c r="B351" s="36"/>
      <c r="C351" s="211" t="s">
        <v>467</v>
      </c>
      <c r="D351" s="211" t="s">
        <v>221</v>
      </c>
      <c r="E351" s="212" t="s">
        <v>468</v>
      </c>
      <c r="F351" s="213" t="s">
        <v>469</v>
      </c>
      <c r="G351" s="214" t="s">
        <v>299</v>
      </c>
      <c r="H351" s="215">
        <v>133.88</v>
      </c>
      <c r="I351" s="216"/>
      <c r="J351" s="215">
        <f>ROUND(I351*H351,0)</f>
        <v>0</v>
      </c>
      <c r="K351" s="213" t="s">
        <v>152</v>
      </c>
      <c r="L351" s="217"/>
      <c r="M351" s="218" t="s">
        <v>20</v>
      </c>
      <c r="N351" s="219" t="s">
        <v>44</v>
      </c>
      <c r="O351" s="65"/>
      <c r="P351" s="178">
        <f>O351*H351</f>
        <v>0</v>
      </c>
      <c r="Q351" s="178">
        <v>1.2E-4</v>
      </c>
      <c r="R351" s="178">
        <f>Q351*H351</f>
        <v>1.6065599999999999E-2</v>
      </c>
      <c r="S351" s="178">
        <v>0</v>
      </c>
      <c r="T351" s="179">
        <f>S351*H351</f>
        <v>0</v>
      </c>
      <c r="U351" s="35"/>
      <c r="V351" s="35"/>
      <c r="W351" s="35"/>
      <c r="X351" s="35"/>
      <c r="Y351" s="35"/>
      <c r="Z351" s="35"/>
      <c r="AA351" s="35"/>
      <c r="AB351" s="35"/>
      <c r="AC351" s="35"/>
      <c r="AD351" s="35"/>
      <c r="AE351" s="35"/>
      <c r="AR351" s="180" t="s">
        <v>206</v>
      </c>
      <c r="AT351" s="180" t="s">
        <v>221</v>
      </c>
      <c r="AU351" s="180" t="s">
        <v>154</v>
      </c>
      <c r="AY351" s="18" t="s">
        <v>146</v>
      </c>
      <c r="BE351" s="181">
        <f>IF(N351="základní",J351,0)</f>
        <v>0</v>
      </c>
      <c r="BF351" s="181">
        <f>IF(N351="snížená",J351,0)</f>
        <v>0</v>
      </c>
      <c r="BG351" s="181">
        <f>IF(N351="zákl. přenesená",J351,0)</f>
        <v>0</v>
      </c>
      <c r="BH351" s="181">
        <f>IF(N351="sníž. přenesená",J351,0)</f>
        <v>0</v>
      </c>
      <c r="BI351" s="181">
        <f>IF(N351="nulová",J351,0)</f>
        <v>0</v>
      </c>
      <c r="BJ351" s="18" t="s">
        <v>154</v>
      </c>
      <c r="BK351" s="181">
        <f>ROUND(I351*H351,0)</f>
        <v>0</v>
      </c>
      <c r="BL351" s="18" t="s">
        <v>153</v>
      </c>
      <c r="BM351" s="180" t="s">
        <v>470</v>
      </c>
    </row>
    <row r="352" spans="1:65" s="1" customFormat="1" ht="24" hidden="1">
      <c r="A352" s="35"/>
      <c r="B352" s="36"/>
      <c r="C352" s="37"/>
      <c r="D352" s="182" t="s">
        <v>156</v>
      </c>
      <c r="E352" s="37"/>
      <c r="F352" s="183" t="s">
        <v>469</v>
      </c>
      <c r="G352" s="37"/>
      <c r="H352" s="37"/>
      <c r="I352" s="184"/>
      <c r="J352" s="37"/>
      <c r="K352" s="37"/>
      <c r="L352" s="40"/>
      <c r="M352" s="185"/>
      <c r="N352" s="186"/>
      <c r="O352" s="65"/>
      <c r="P352" s="65"/>
      <c r="Q352" s="65"/>
      <c r="R352" s="65"/>
      <c r="S352" s="65"/>
      <c r="T352" s="66"/>
      <c r="U352" s="35"/>
      <c r="V352" s="35"/>
      <c r="W352" s="35"/>
      <c r="X352" s="35"/>
      <c r="Y352" s="35"/>
      <c r="Z352" s="35"/>
      <c r="AA352" s="35"/>
      <c r="AB352" s="35"/>
      <c r="AC352" s="35"/>
      <c r="AD352" s="35"/>
      <c r="AE352" s="35"/>
      <c r="AT352" s="18" t="s">
        <v>156</v>
      </c>
      <c r="AU352" s="18" t="s">
        <v>154</v>
      </c>
    </row>
    <row r="353" spans="1:65" s="1" customFormat="1" hidden="1">
      <c r="A353" s="35"/>
      <c r="B353" s="36"/>
      <c r="C353" s="37"/>
      <c r="D353" s="187" t="s">
        <v>158</v>
      </c>
      <c r="E353" s="37"/>
      <c r="F353" s="188" t="s">
        <v>471</v>
      </c>
      <c r="G353" s="37"/>
      <c r="H353" s="37"/>
      <c r="I353" s="184"/>
      <c r="J353" s="37"/>
      <c r="K353" s="37"/>
      <c r="L353" s="40"/>
      <c r="M353" s="185"/>
      <c r="N353" s="186"/>
      <c r="O353" s="65"/>
      <c r="P353" s="65"/>
      <c r="Q353" s="65"/>
      <c r="R353" s="65"/>
      <c r="S353" s="65"/>
      <c r="T353" s="66"/>
      <c r="U353" s="35"/>
      <c r="V353" s="35"/>
      <c r="W353" s="35"/>
      <c r="X353" s="35"/>
      <c r="Y353" s="35"/>
      <c r="Z353" s="35"/>
      <c r="AA353" s="35"/>
      <c r="AB353" s="35"/>
      <c r="AC353" s="35"/>
      <c r="AD353" s="35"/>
      <c r="AE353" s="35"/>
      <c r="AT353" s="18" t="s">
        <v>158</v>
      </c>
      <c r="AU353" s="18" t="s">
        <v>154</v>
      </c>
    </row>
    <row r="354" spans="1:65" s="13" customFormat="1" ht="24">
      <c r="B354" s="200"/>
      <c r="C354" s="201"/>
      <c r="D354" s="182" t="s">
        <v>162</v>
      </c>
      <c r="E354" s="202" t="s">
        <v>20</v>
      </c>
      <c r="F354" s="203" t="s">
        <v>463</v>
      </c>
      <c r="G354" s="201"/>
      <c r="H354" s="204">
        <v>53.75</v>
      </c>
      <c r="I354" s="205"/>
      <c r="J354" s="201"/>
      <c r="K354" s="201"/>
      <c r="L354" s="206"/>
      <c r="M354" s="207"/>
      <c r="N354" s="208"/>
      <c r="O354" s="208"/>
      <c r="P354" s="208"/>
      <c r="Q354" s="208"/>
      <c r="R354" s="208"/>
      <c r="S354" s="208"/>
      <c r="T354" s="209"/>
      <c r="AT354" s="210" t="s">
        <v>162</v>
      </c>
      <c r="AU354" s="210" t="s">
        <v>154</v>
      </c>
      <c r="AV354" s="13" t="s">
        <v>154</v>
      </c>
      <c r="AW354" s="13" t="s">
        <v>33</v>
      </c>
      <c r="AX354" s="13" t="s">
        <v>72</v>
      </c>
      <c r="AY354" s="210" t="s">
        <v>146</v>
      </c>
    </row>
    <row r="355" spans="1:65" s="13" customFormat="1" ht="12">
      <c r="B355" s="200"/>
      <c r="C355" s="201"/>
      <c r="D355" s="182" t="s">
        <v>162</v>
      </c>
      <c r="E355" s="202" t="s">
        <v>20</v>
      </c>
      <c r="F355" s="203" t="s">
        <v>464</v>
      </c>
      <c r="G355" s="201"/>
      <c r="H355" s="204">
        <v>53.75</v>
      </c>
      <c r="I355" s="205"/>
      <c r="J355" s="201"/>
      <c r="K355" s="201"/>
      <c r="L355" s="206"/>
      <c r="M355" s="207"/>
      <c r="N355" s="208"/>
      <c r="O355" s="208"/>
      <c r="P355" s="208"/>
      <c r="Q355" s="208"/>
      <c r="R355" s="208"/>
      <c r="S355" s="208"/>
      <c r="T355" s="209"/>
      <c r="AT355" s="210" t="s">
        <v>162</v>
      </c>
      <c r="AU355" s="210" t="s">
        <v>154</v>
      </c>
      <c r="AV355" s="13" t="s">
        <v>154</v>
      </c>
      <c r="AW355" s="13" t="s">
        <v>33</v>
      </c>
      <c r="AX355" s="13" t="s">
        <v>72</v>
      </c>
      <c r="AY355" s="210" t="s">
        <v>146</v>
      </c>
    </row>
    <row r="356" spans="1:65" s="13" customFormat="1" ht="12">
      <c r="B356" s="200"/>
      <c r="C356" s="201"/>
      <c r="D356" s="182" t="s">
        <v>162</v>
      </c>
      <c r="E356" s="202" t="s">
        <v>20</v>
      </c>
      <c r="F356" s="203" t="s">
        <v>465</v>
      </c>
      <c r="G356" s="201"/>
      <c r="H356" s="204">
        <v>20</v>
      </c>
      <c r="I356" s="205"/>
      <c r="J356" s="201"/>
      <c r="K356" s="201"/>
      <c r="L356" s="206"/>
      <c r="M356" s="207"/>
      <c r="N356" s="208"/>
      <c r="O356" s="208"/>
      <c r="P356" s="208"/>
      <c r="Q356" s="208"/>
      <c r="R356" s="208"/>
      <c r="S356" s="208"/>
      <c r="T356" s="209"/>
      <c r="AT356" s="210" t="s">
        <v>162</v>
      </c>
      <c r="AU356" s="210" t="s">
        <v>154</v>
      </c>
      <c r="AV356" s="13" t="s">
        <v>154</v>
      </c>
      <c r="AW356" s="13" t="s">
        <v>33</v>
      </c>
      <c r="AX356" s="13" t="s">
        <v>72</v>
      </c>
      <c r="AY356" s="210" t="s">
        <v>146</v>
      </c>
    </row>
    <row r="357" spans="1:65" s="14" customFormat="1" ht="12">
      <c r="B357" s="220"/>
      <c r="C357" s="221"/>
      <c r="D357" s="182" t="s">
        <v>162</v>
      </c>
      <c r="E357" s="222" t="s">
        <v>20</v>
      </c>
      <c r="F357" s="223" t="s">
        <v>255</v>
      </c>
      <c r="G357" s="221"/>
      <c r="H357" s="224">
        <v>127.5</v>
      </c>
      <c r="I357" s="225"/>
      <c r="J357" s="221"/>
      <c r="K357" s="221"/>
      <c r="L357" s="226"/>
      <c r="M357" s="227"/>
      <c r="N357" s="228"/>
      <c r="O357" s="228"/>
      <c r="P357" s="228"/>
      <c r="Q357" s="228"/>
      <c r="R357" s="228"/>
      <c r="S357" s="228"/>
      <c r="T357" s="229"/>
      <c r="AT357" s="230" t="s">
        <v>162</v>
      </c>
      <c r="AU357" s="230" t="s">
        <v>154</v>
      </c>
      <c r="AV357" s="14" t="s">
        <v>153</v>
      </c>
      <c r="AW357" s="14" t="s">
        <v>33</v>
      </c>
      <c r="AX357" s="14" t="s">
        <v>8</v>
      </c>
      <c r="AY357" s="230" t="s">
        <v>146</v>
      </c>
    </row>
    <row r="358" spans="1:65" s="13" customFormat="1" ht="12">
      <c r="B358" s="200"/>
      <c r="C358" s="201"/>
      <c r="D358" s="182" t="s">
        <v>162</v>
      </c>
      <c r="E358" s="201"/>
      <c r="F358" s="203" t="s">
        <v>472</v>
      </c>
      <c r="G358" s="201"/>
      <c r="H358" s="204">
        <v>133.88</v>
      </c>
      <c r="I358" s="205"/>
      <c r="J358" s="201"/>
      <c r="K358" s="201"/>
      <c r="L358" s="206"/>
      <c r="M358" s="207"/>
      <c r="N358" s="208"/>
      <c r="O358" s="208"/>
      <c r="P358" s="208"/>
      <c r="Q358" s="208"/>
      <c r="R358" s="208"/>
      <c r="S358" s="208"/>
      <c r="T358" s="209"/>
      <c r="AT358" s="210" t="s">
        <v>162</v>
      </c>
      <c r="AU358" s="210" t="s">
        <v>154</v>
      </c>
      <c r="AV358" s="13" t="s">
        <v>154</v>
      </c>
      <c r="AW358" s="13" t="s">
        <v>4</v>
      </c>
      <c r="AX358" s="13" t="s">
        <v>8</v>
      </c>
      <c r="AY358" s="210" t="s">
        <v>146</v>
      </c>
    </row>
    <row r="359" spans="1:65" s="1" customFormat="1" ht="24.25" customHeight="1">
      <c r="A359" s="35"/>
      <c r="B359" s="36"/>
      <c r="C359" s="211" t="s">
        <v>473</v>
      </c>
      <c r="D359" s="211" t="s">
        <v>221</v>
      </c>
      <c r="E359" s="212" t="s">
        <v>474</v>
      </c>
      <c r="F359" s="213" t="s">
        <v>475</v>
      </c>
      <c r="G359" s="214" t="s">
        <v>299</v>
      </c>
      <c r="H359" s="215">
        <v>79.38</v>
      </c>
      <c r="I359" s="216"/>
      <c r="J359" s="215">
        <f>ROUND(I359*H359,0)</f>
        <v>0</v>
      </c>
      <c r="K359" s="213" t="s">
        <v>152</v>
      </c>
      <c r="L359" s="217"/>
      <c r="M359" s="218" t="s">
        <v>20</v>
      </c>
      <c r="N359" s="219" t="s">
        <v>44</v>
      </c>
      <c r="O359" s="65"/>
      <c r="P359" s="178">
        <f>O359*H359</f>
        <v>0</v>
      </c>
      <c r="Q359" s="178">
        <v>4.0000000000000003E-5</v>
      </c>
      <c r="R359" s="178">
        <f>Q359*H359</f>
        <v>3.1752E-3</v>
      </c>
      <c r="S359" s="178">
        <v>0</v>
      </c>
      <c r="T359" s="179">
        <f>S359*H359</f>
        <v>0</v>
      </c>
      <c r="U359" s="35"/>
      <c r="V359" s="35"/>
      <c r="W359" s="35"/>
      <c r="X359" s="35"/>
      <c r="Y359" s="35"/>
      <c r="Z359" s="35"/>
      <c r="AA359" s="35"/>
      <c r="AB359" s="35"/>
      <c r="AC359" s="35"/>
      <c r="AD359" s="35"/>
      <c r="AE359" s="35"/>
      <c r="AR359" s="180" t="s">
        <v>206</v>
      </c>
      <c r="AT359" s="180" t="s">
        <v>221</v>
      </c>
      <c r="AU359" s="180" t="s">
        <v>154</v>
      </c>
      <c r="AY359" s="18" t="s">
        <v>146</v>
      </c>
      <c r="BE359" s="181">
        <f>IF(N359="základní",J359,0)</f>
        <v>0</v>
      </c>
      <c r="BF359" s="181">
        <f>IF(N359="snížená",J359,0)</f>
        <v>0</v>
      </c>
      <c r="BG359" s="181">
        <f>IF(N359="zákl. přenesená",J359,0)</f>
        <v>0</v>
      </c>
      <c r="BH359" s="181">
        <f>IF(N359="sníž. přenesená",J359,0)</f>
        <v>0</v>
      </c>
      <c r="BI359" s="181">
        <f>IF(N359="nulová",J359,0)</f>
        <v>0</v>
      </c>
      <c r="BJ359" s="18" t="s">
        <v>154</v>
      </c>
      <c r="BK359" s="181">
        <f>ROUND(I359*H359,0)</f>
        <v>0</v>
      </c>
      <c r="BL359" s="18" t="s">
        <v>153</v>
      </c>
      <c r="BM359" s="180" t="s">
        <v>476</v>
      </c>
    </row>
    <row r="360" spans="1:65" s="1" customFormat="1" ht="24" hidden="1">
      <c r="A360" s="35"/>
      <c r="B360" s="36"/>
      <c r="C360" s="37"/>
      <c r="D360" s="182" t="s">
        <v>156</v>
      </c>
      <c r="E360" s="37"/>
      <c r="F360" s="183" t="s">
        <v>475</v>
      </c>
      <c r="G360" s="37"/>
      <c r="H360" s="37"/>
      <c r="I360" s="184"/>
      <c r="J360" s="37"/>
      <c r="K360" s="37"/>
      <c r="L360" s="40"/>
      <c r="M360" s="185"/>
      <c r="N360" s="186"/>
      <c r="O360" s="65"/>
      <c r="P360" s="65"/>
      <c r="Q360" s="65"/>
      <c r="R360" s="65"/>
      <c r="S360" s="65"/>
      <c r="T360" s="66"/>
      <c r="U360" s="35"/>
      <c r="V360" s="35"/>
      <c r="W360" s="35"/>
      <c r="X360" s="35"/>
      <c r="Y360" s="35"/>
      <c r="Z360" s="35"/>
      <c r="AA360" s="35"/>
      <c r="AB360" s="35"/>
      <c r="AC360" s="35"/>
      <c r="AD360" s="35"/>
      <c r="AE360" s="35"/>
      <c r="AT360" s="18" t="s">
        <v>156</v>
      </c>
      <c r="AU360" s="18" t="s">
        <v>154</v>
      </c>
    </row>
    <row r="361" spans="1:65" s="1" customFormat="1" hidden="1">
      <c r="A361" s="35"/>
      <c r="B361" s="36"/>
      <c r="C361" s="37"/>
      <c r="D361" s="187" t="s">
        <v>158</v>
      </c>
      <c r="E361" s="37"/>
      <c r="F361" s="188" t="s">
        <v>477</v>
      </c>
      <c r="G361" s="37"/>
      <c r="H361" s="37"/>
      <c r="I361" s="184"/>
      <c r="J361" s="37"/>
      <c r="K361" s="37"/>
      <c r="L361" s="40"/>
      <c r="M361" s="185"/>
      <c r="N361" s="186"/>
      <c r="O361" s="65"/>
      <c r="P361" s="65"/>
      <c r="Q361" s="65"/>
      <c r="R361" s="65"/>
      <c r="S361" s="65"/>
      <c r="T361" s="66"/>
      <c r="U361" s="35"/>
      <c r="V361" s="35"/>
      <c r="W361" s="35"/>
      <c r="X361" s="35"/>
      <c r="Y361" s="35"/>
      <c r="Z361" s="35"/>
      <c r="AA361" s="35"/>
      <c r="AB361" s="35"/>
      <c r="AC361" s="35"/>
      <c r="AD361" s="35"/>
      <c r="AE361" s="35"/>
      <c r="AT361" s="18" t="s">
        <v>158</v>
      </c>
      <c r="AU361" s="18" t="s">
        <v>154</v>
      </c>
    </row>
    <row r="362" spans="1:65" s="13" customFormat="1" ht="12">
      <c r="B362" s="200"/>
      <c r="C362" s="201"/>
      <c r="D362" s="182" t="s">
        <v>162</v>
      </c>
      <c r="E362" s="202" t="s">
        <v>20</v>
      </c>
      <c r="F362" s="203" t="s">
        <v>478</v>
      </c>
      <c r="G362" s="201"/>
      <c r="H362" s="204">
        <v>75.599999999999994</v>
      </c>
      <c r="I362" s="205"/>
      <c r="J362" s="201"/>
      <c r="K362" s="201"/>
      <c r="L362" s="206"/>
      <c r="M362" s="207"/>
      <c r="N362" s="208"/>
      <c r="O362" s="208"/>
      <c r="P362" s="208"/>
      <c r="Q362" s="208"/>
      <c r="R362" s="208"/>
      <c r="S362" s="208"/>
      <c r="T362" s="209"/>
      <c r="AT362" s="210" t="s">
        <v>162</v>
      </c>
      <c r="AU362" s="210" t="s">
        <v>154</v>
      </c>
      <c r="AV362" s="13" t="s">
        <v>154</v>
      </c>
      <c r="AW362" s="13" t="s">
        <v>33</v>
      </c>
      <c r="AX362" s="13" t="s">
        <v>8</v>
      </c>
      <c r="AY362" s="210" t="s">
        <v>146</v>
      </c>
    </row>
    <row r="363" spans="1:65" s="13" customFormat="1" ht="12">
      <c r="B363" s="200"/>
      <c r="C363" s="201"/>
      <c r="D363" s="182" t="s">
        <v>162</v>
      </c>
      <c r="E363" s="201"/>
      <c r="F363" s="203" t="s">
        <v>479</v>
      </c>
      <c r="G363" s="201"/>
      <c r="H363" s="204">
        <v>79.38</v>
      </c>
      <c r="I363" s="205"/>
      <c r="J363" s="201"/>
      <c r="K363" s="201"/>
      <c r="L363" s="206"/>
      <c r="M363" s="207"/>
      <c r="N363" s="208"/>
      <c r="O363" s="208"/>
      <c r="P363" s="208"/>
      <c r="Q363" s="208"/>
      <c r="R363" s="208"/>
      <c r="S363" s="208"/>
      <c r="T363" s="209"/>
      <c r="AT363" s="210" t="s">
        <v>162</v>
      </c>
      <c r="AU363" s="210" t="s">
        <v>154</v>
      </c>
      <c r="AV363" s="13" t="s">
        <v>154</v>
      </c>
      <c r="AW363" s="13" t="s">
        <v>4</v>
      </c>
      <c r="AX363" s="13" t="s">
        <v>8</v>
      </c>
      <c r="AY363" s="210" t="s">
        <v>146</v>
      </c>
    </row>
    <row r="364" spans="1:65" s="1" customFormat="1" ht="24.25" customHeight="1">
      <c r="A364" s="35"/>
      <c r="B364" s="36"/>
      <c r="C364" s="211" t="s">
        <v>480</v>
      </c>
      <c r="D364" s="211" t="s">
        <v>221</v>
      </c>
      <c r="E364" s="212" t="s">
        <v>481</v>
      </c>
      <c r="F364" s="213" t="s">
        <v>482</v>
      </c>
      <c r="G364" s="214" t="s">
        <v>299</v>
      </c>
      <c r="H364" s="215">
        <v>35.6</v>
      </c>
      <c r="I364" s="216"/>
      <c r="J364" s="215">
        <f>ROUND(I364*H364,0)</f>
        <v>0</v>
      </c>
      <c r="K364" s="213" t="s">
        <v>152</v>
      </c>
      <c r="L364" s="217"/>
      <c r="M364" s="218" t="s">
        <v>20</v>
      </c>
      <c r="N364" s="219" t="s">
        <v>44</v>
      </c>
      <c r="O364" s="65"/>
      <c r="P364" s="178">
        <f>O364*H364</f>
        <v>0</v>
      </c>
      <c r="Q364" s="178">
        <v>2.9999999999999997E-4</v>
      </c>
      <c r="R364" s="178">
        <f>Q364*H364</f>
        <v>1.068E-2</v>
      </c>
      <c r="S364" s="178">
        <v>0</v>
      </c>
      <c r="T364" s="179">
        <f>S364*H364</f>
        <v>0</v>
      </c>
      <c r="U364" s="35"/>
      <c r="V364" s="35"/>
      <c r="W364" s="35"/>
      <c r="X364" s="35"/>
      <c r="Y364" s="35"/>
      <c r="Z364" s="35"/>
      <c r="AA364" s="35"/>
      <c r="AB364" s="35"/>
      <c r="AC364" s="35"/>
      <c r="AD364" s="35"/>
      <c r="AE364" s="35"/>
      <c r="AR364" s="180" t="s">
        <v>206</v>
      </c>
      <c r="AT364" s="180" t="s">
        <v>221</v>
      </c>
      <c r="AU364" s="180" t="s">
        <v>154</v>
      </c>
      <c r="AY364" s="18" t="s">
        <v>146</v>
      </c>
      <c r="BE364" s="181">
        <f>IF(N364="základní",J364,0)</f>
        <v>0</v>
      </c>
      <c r="BF364" s="181">
        <f>IF(N364="snížená",J364,0)</f>
        <v>0</v>
      </c>
      <c r="BG364" s="181">
        <f>IF(N364="zákl. přenesená",J364,0)</f>
        <v>0</v>
      </c>
      <c r="BH364" s="181">
        <f>IF(N364="sníž. přenesená",J364,0)</f>
        <v>0</v>
      </c>
      <c r="BI364" s="181">
        <f>IF(N364="nulová",J364,0)</f>
        <v>0</v>
      </c>
      <c r="BJ364" s="18" t="s">
        <v>154</v>
      </c>
      <c r="BK364" s="181">
        <f>ROUND(I364*H364,0)</f>
        <v>0</v>
      </c>
      <c r="BL364" s="18" t="s">
        <v>153</v>
      </c>
      <c r="BM364" s="180" t="s">
        <v>483</v>
      </c>
    </row>
    <row r="365" spans="1:65" s="1" customFormat="1" ht="24" hidden="1">
      <c r="A365" s="35"/>
      <c r="B365" s="36"/>
      <c r="C365" s="37"/>
      <c r="D365" s="182" t="s">
        <v>156</v>
      </c>
      <c r="E365" s="37"/>
      <c r="F365" s="183" t="s">
        <v>482</v>
      </c>
      <c r="G365" s="37"/>
      <c r="H365" s="37"/>
      <c r="I365" s="184"/>
      <c r="J365" s="37"/>
      <c r="K365" s="37"/>
      <c r="L365" s="40"/>
      <c r="M365" s="185"/>
      <c r="N365" s="186"/>
      <c r="O365" s="65"/>
      <c r="P365" s="65"/>
      <c r="Q365" s="65"/>
      <c r="R365" s="65"/>
      <c r="S365" s="65"/>
      <c r="T365" s="66"/>
      <c r="U365" s="35"/>
      <c r="V365" s="35"/>
      <c r="W365" s="35"/>
      <c r="X365" s="35"/>
      <c r="Y365" s="35"/>
      <c r="Z365" s="35"/>
      <c r="AA365" s="35"/>
      <c r="AB365" s="35"/>
      <c r="AC365" s="35"/>
      <c r="AD365" s="35"/>
      <c r="AE365" s="35"/>
      <c r="AT365" s="18" t="s">
        <v>156</v>
      </c>
      <c r="AU365" s="18" t="s">
        <v>154</v>
      </c>
    </row>
    <row r="366" spans="1:65" s="1" customFormat="1" hidden="1">
      <c r="A366" s="35"/>
      <c r="B366" s="36"/>
      <c r="C366" s="37"/>
      <c r="D366" s="187" t="s">
        <v>158</v>
      </c>
      <c r="E366" s="37"/>
      <c r="F366" s="188" t="s">
        <v>484</v>
      </c>
      <c r="G366" s="37"/>
      <c r="H366" s="37"/>
      <c r="I366" s="184"/>
      <c r="J366" s="37"/>
      <c r="K366" s="37"/>
      <c r="L366" s="40"/>
      <c r="M366" s="185"/>
      <c r="N366" s="186"/>
      <c r="O366" s="65"/>
      <c r="P366" s="65"/>
      <c r="Q366" s="65"/>
      <c r="R366" s="65"/>
      <c r="S366" s="65"/>
      <c r="T366" s="66"/>
      <c r="U366" s="35"/>
      <c r="V366" s="35"/>
      <c r="W366" s="35"/>
      <c r="X366" s="35"/>
      <c r="Y366" s="35"/>
      <c r="Z366" s="35"/>
      <c r="AA366" s="35"/>
      <c r="AB366" s="35"/>
      <c r="AC366" s="35"/>
      <c r="AD366" s="35"/>
      <c r="AE366" s="35"/>
      <c r="AT366" s="18" t="s">
        <v>158</v>
      </c>
      <c r="AU366" s="18" t="s">
        <v>154</v>
      </c>
    </row>
    <row r="367" spans="1:65" s="13" customFormat="1" ht="12">
      <c r="B367" s="200"/>
      <c r="C367" s="201"/>
      <c r="D367" s="182" t="s">
        <v>162</v>
      </c>
      <c r="E367" s="202" t="s">
        <v>20</v>
      </c>
      <c r="F367" s="203" t="s">
        <v>485</v>
      </c>
      <c r="G367" s="201"/>
      <c r="H367" s="204">
        <v>33.9</v>
      </c>
      <c r="I367" s="205"/>
      <c r="J367" s="201"/>
      <c r="K367" s="201"/>
      <c r="L367" s="206"/>
      <c r="M367" s="207"/>
      <c r="N367" s="208"/>
      <c r="O367" s="208"/>
      <c r="P367" s="208"/>
      <c r="Q367" s="208"/>
      <c r="R367" s="208"/>
      <c r="S367" s="208"/>
      <c r="T367" s="209"/>
      <c r="AT367" s="210" t="s">
        <v>162</v>
      </c>
      <c r="AU367" s="210" t="s">
        <v>154</v>
      </c>
      <c r="AV367" s="13" t="s">
        <v>154</v>
      </c>
      <c r="AW367" s="13" t="s">
        <v>33</v>
      </c>
      <c r="AX367" s="13" t="s">
        <v>8</v>
      </c>
      <c r="AY367" s="210" t="s">
        <v>146</v>
      </c>
    </row>
    <row r="368" spans="1:65" s="13" customFormat="1" ht="12">
      <c r="B368" s="200"/>
      <c r="C368" s="201"/>
      <c r="D368" s="182" t="s">
        <v>162</v>
      </c>
      <c r="E368" s="201"/>
      <c r="F368" s="203" t="s">
        <v>486</v>
      </c>
      <c r="G368" s="201"/>
      <c r="H368" s="204">
        <v>35.6</v>
      </c>
      <c r="I368" s="205"/>
      <c r="J368" s="201"/>
      <c r="K368" s="201"/>
      <c r="L368" s="206"/>
      <c r="M368" s="207"/>
      <c r="N368" s="208"/>
      <c r="O368" s="208"/>
      <c r="P368" s="208"/>
      <c r="Q368" s="208"/>
      <c r="R368" s="208"/>
      <c r="S368" s="208"/>
      <c r="T368" s="209"/>
      <c r="AT368" s="210" t="s">
        <v>162</v>
      </c>
      <c r="AU368" s="210" t="s">
        <v>154</v>
      </c>
      <c r="AV368" s="13" t="s">
        <v>154</v>
      </c>
      <c r="AW368" s="13" t="s">
        <v>4</v>
      </c>
      <c r="AX368" s="13" t="s">
        <v>8</v>
      </c>
      <c r="AY368" s="210" t="s">
        <v>146</v>
      </c>
    </row>
    <row r="369" spans="1:65" s="1" customFormat="1" ht="24.25" customHeight="1">
      <c r="A369" s="35"/>
      <c r="B369" s="36"/>
      <c r="C369" s="327" t="s">
        <v>487</v>
      </c>
      <c r="D369" s="327" t="s">
        <v>148</v>
      </c>
      <c r="E369" s="328" t="s">
        <v>488</v>
      </c>
      <c r="F369" s="329" t="s">
        <v>489</v>
      </c>
      <c r="G369" s="330" t="s">
        <v>248</v>
      </c>
      <c r="H369" s="331">
        <v>485.52499999999998</v>
      </c>
      <c r="I369" s="175"/>
      <c r="J369" s="174">
        <f>ROUND(I369*H369,0)</f>
        <v>0</v>
      </c>
      <c r="K369" s="172" t="s">
        <v>152</v>
      </c>
      <c r="L369" s="40"/>
      <c r="M369" s="176" t="s">
        <v>20</v>
      </c>
      <c r="N369" s="177" t="s">
        <v>44</v>
      </c>
      <c r="O369" s="65"/>
      <c r="P369" s="178">
        <f>O369*H369</f>
        <v>0</v>
      </c>
      <c r="Q369" s="178">
        <v>2.6360000000000001E-2</v>
      </c>
      <c r="R369" s="178">
        <f>Q369*H369</f>
        <v>12.798439</v>
      </c>
      <c r="S369" s="178">
        <v>0</v>
      </c>
      <c r="T369" s="179">
        <f>S369*H369</f>
        <v>0</v>
      </c>
      <c r="U369" s="35"/>
      <c r="V369" s="35"/>
      <c r="W369" s="35"/>
      <c r="X369" s="35"/>
      <c r="Y369" s="35"/>
      <c r="Z369" s="35"/>
      <c r="AA369" s="35"/>
      <c r="AB369" s="35"/>
      <c r="AC369" s="35"/>
      <c r="AD369" s="35"/>
      <c r="AE369" s="35"/>
      <c r="AR369" s="180" t="s">
        <v>153</v>
      </c>
      <c r="AT369" s="180" t="s">
        <v>148</v>
      </c>
      <c r="AU369" s="180" t="s">
        <v>154</v>
      </c>
      <c r="AY369" s="18" t="s">
        <v>146</v>
      </c>
      <c r="BE369" s="181">
        <f>IF(N369="základní",J369,0)</f>
        <v>0</v>
      </c>
      <c r="BF369" s="181">
        <f>IF(N369="snížená",J369,0)</f>
        <v>0</v>
      </c>
      <c r="BG369" s="181">
        <f>IF(N369="zákl. přenesená",J369,0)</f>
        <v>0</v>
      </c>
      <c r="BH369" s="181">
        <f>IF(N369="sníž. přenesená",J369,0)</f>
        <v>0</v>
      </c>
      <c r="BI369" s="181">
        <f>IF(N369="nulová",J369,0)</f>
        <v>0</v>
      </c>
      <c r="BJ369" s="18" t="s">
        <v>154</v>
      </c>
      <c r="BK369" s="181">
        <f>ROUND(I369*H369,0)</f>
        <v>0</v>
      </c>
      <c r="BL369" s="18" t="s">
        <v>153</v>
      </c>
      <c r="BM369" s="180" t="s">
        <v>490</v>
      </c>
    </row>
    <row r="370" spans="1:65" s="1" customFormat="1" ht="36" hidden="1">
      <c r="A370" s="35"/>
      <c r="B370" s="36"/>
      <c r="C370" s="37"/>
      <c r="D370" s="182" t="s">
        <v>156</v>
      </c>
      <c r="E370" s="37"/>
      <c r="F370" s="183" t="s">
        <v>491</v>
      </c>
      <c r="G370" s="37"/>
      <c r="H370" s="37"/>
      <c r="I370" s="184"/>
      <c r="J370" s="37"/>
      <c r="K370" s="37"/>
      <c r="L370" s="40"/>
      <c r="M370" s="185"/>
      <c r="N370" s="186"/>
      <c r="O370" s="65"/>
      <c r="P370" s="65"/>
      <c r="Q370" s="65"/>
      <c r="R370" s="65"/>
      <c r="S370" s="65"/>
      <c r="T370" s="66"/>
      <c r="U370" s="35"/>
      <c r="V370" s="35"/>
      <c r="W370" s="35"/>
      <c r="X370" s="35"/>
      <c r="Y370" s="35"/>
      <c r="Z370" s="35"/>
      <c r="AA370" s="35"/>
      <c r="AB370" s="35"/>
      <c r="AC370" s="35"/>
      <c r="AD370" s="35"/>
      <c r="AE370" s="35"/>
      <c r="AT370" s="18" t="s">
        <v>156</v>
      </c>
      <c r="AU370" s="18" t="s">
        <v>154</v>
      </c>
    </row>
    <row r="371" spans="1:65" s="1" customFormat="1" hidden="1">
      <c r="A371" s="35"/>
      <c r="B371" s="36"/>
      <c r="C371" s="37"/>
      <c r="D371" s="187" t="s">
        <v>158</v>
      </c>
      <c r="E371" s="37"/>
      <c r="F371" s="188" t="s">
        <v>492</v>
      </c>
      <c r="G371" s="37"/>
      <c r="H371" s="37"/>
      <c r="I371" s="184"/>
      <c r="J371" s="37"/>
      <c r="K371" s="37"/>
      <c r="L371" s="40"/>
      <c r="M371" s="185"/>
      <c r="N371" s="186"/>
      <c r="O371" s="65"/>
      <c r="P371" s="65"/>
      <c r="Q371" s="65"/>
      <c r="R371" s="65"/>
      <c r="S371" s="65"/>
      <c r="T371" s="66"/>
      <c r="U371" s="35"/>
      <c r="V371" s="35"/>
      <c r="W371" s="35"/>
      <c r="X371" s="35"/>
      <c r="Y371" s="35"/>
      <c r="Z371" s="35"/>
      <c r="AA371" s="35"/>
      <c r="AB371" s="35"/>
      <c r="AC371" s="35"/>
      <c r="AD371" s="35"/>
      <c r="AE371" s="35"/>
      <c r="AT371" s="18" t="s">
        <v>158</v>
      </c>
      <c r="AU371" s="18" t="s">
        <v>154</v>
      </c>
    </row>
    <row r="372" spans="1:65" s="1" customFormat="1" ht="84" hidden="1">
      <c r="A372" s="35"/>
      <c r="B372" s="36"/>
      <c r="C372" s="37"/>
      <c r="D372" s="182" t="s">
        <v>160</v>
      </c>
      <c r="E372" s="37"/>
      <c r="F372" s="189" t="s">
        <v>493</v>
      </c>
      <c r="G372" s="37"/>
      <c r="H372" s="37"/>
      <c r="I372" s="184"/>
      <c r="J372" s="37"/>
      <c r="K372" s="37"/>
      <c r="L372" s="40"/>
      <c r="M372" s="185"/>
      <c r="N372" s="186"/>
      <c r="O372" s="65"/>
      <c r="P372" s="65"/>
      <c r="Q372" s="65"/>
      <c r="R372" s="65"/>
      <c r="S372" s="65"/>
      <c r="T372" s="66"/>
      <c r="U372" s="35"/>
      <c r="V372" s="35"/>
      <c r="W372" s="35"/>
      <c r="X372" s="35"/>
      <c r="Y372" s="35"/>
      <c r="Z372" s="35"/>
      <c r="AA372" s="35"/>
      <c r="AB372" s="35"/>
      <c r="AC372" s="35"/>
      <c r="AD372" s="35"/>
      <c r="AE372" s="35"/>
      <c r="AT372" s="18" t="s">
        <v>160</v>
      </c>
      <c r="AU372" s="18" t="s">
        <v>154</v>
      </c>
    </row>
    <row r="373" spans="1:65" s="1" customFormat="1" ht="24">
      <c r="A373" s="35"/>
      <c r="B373" s="36"/>
      <c r="C373" s="37"/>
      <c r="D373" s="182" t="s">
        <v>162</v>
      </c>
      <c r="E373" s="37"/>
      <c r="F373" s="332" t="s">
        <v>3058</v>
      </c>
      <c r="G373" s="37"/>
      <c r="H373" s="37">
        <v>213.67500000000001</v>
      </c>
      <c r="I373" s="184"/>
      <c r="J373" s="37"/>
      <c r="K373" s="37"/>
      <c r="L373" s="40"/>
      <c r="M373" s="185"/>
      <c r="N373" s="186"/>
      <c r="O373" s="65"/>
      <c r="P373" s="65"/>
      <c r="Q373" s="65"/>
      <c r="R373" s="65"/>
      <c r="S373" s="65"/>
      <c r="T373" s="66"/>
      <c r="U373" s="35"/>
      <c r="V373" s="35"/>
      <c r="W373" s="35"/>
      <c r="X373" s="35"/>
      <c r="Y373" s="35"/>
      <c r="Z373" s="35"/>
      <c r="AA373" s="35"/>
      <c r="AB373" s="35"/>
      <c r="AC373" s="35"/>
      <c r="AD373" s="35"/>
      <c r="AE373" s="35"/>
      <c r="AT373" s="18"/>
      <c r="AU373" s="18"/>
    </row>
    <row r="374" spans="1:65" s="13" customFormat="1" ht="12">
      <c r="B374" s="200"/>
      <c r="C374" s="201"/>
      <c r="D374" s="182" t="s">
        <v>162</v>
      </c>
      <c r="E374" s="202" t="s">
        <v>20</v>
      </c>
      <c r="F374" s="203" t="s">
        <v>494</v>
      </c>
      <c r="G374" s="201"/>
      <c r="H374" s="204">
        <v>289.2</v>
      </c>
      <c r="I374" s="205"/>
      <c r="J374" s="201"/>
      <c r="K374" s="201"/>
      <c r="L374" s="206"/>
      <c r="M374" s="207"/>
      <c r="N374" s="208"/>
      <c r="O374" s="208"/>
      <c r="P374" s="208"/>
      <c r="Q374" s="208"/>
      <c r="R374" s="208"/>
      <c r="S374" s="208"/>
      <c r="T374" s="209"/>
      <c r="AT374" s="210" t="s">
        <v>162</v>
      </c>
      <c r="AU374" s="210" t="s">
        <v>154</v>
      </c>
      <c r="AV374" s="13" t="s">
        <v>154</v>
      </c>
      <c r="AW374" s="13" t="s">
        <v>33</v>
      </c>
      <c r="AX374" s="13" t="s">
        <v>72</v>
      </c>
      <c r="AY374" s="210" t="s">
        <v>146</v>
      </c>
    </row>
    <row r="375" spans="1:65" s="13" customFormat="1" ht="12">
      <c r="B375" s="200"/>
      <c r="C375" s="201"/>
      <c r="D375" s="182" t="s">
        <v>162</v>
      </c>
      <c r="E375" s="202" t="s">
        <v>20</v>
      </c>
      <c r="F375" s="203" t="s">
        <v>254</v>
      </c>
      <c r="G375" s="201"/>
      <c r="H375" s="204">
        <v>-24.38</v>
      </c>
      <c r="I375" s="205"/>
      <c r="J375" s="201"/>
      <c r="K375" s="201"/>
      <c r="L375" s="206"/>
      <c r="M375" s="207"/>
      <c r="N375" s="208"/>
      <c r="O375" s="208"/>
      <c r="P375" s="208"/>
      <c r="Q375" s="208"/>
      <c r="R375" s="208"/>
      <c r="S375" s="208"/>
      <c r="T375" s="209"/>
      <c r="AT375" s="210" t="s">
        <v>162</v>
      </c>
      <c r="AU375" s="210" t="s">
        <v>154</v>
      </c>
      <c r="AV375" s="13" t="s">
        <v>154</v>
      </c>
      <c r="AW375" s="13" t="s">
        <v>33</v>
      </c>
      <c r="AX375" s="13" t="s">
        <v>72</v>
      </c>
      <c r="AY375" s="210" t="s">
        <v>146</v>
      </c>
    </row>
    <row r="376" spans="1:65" s="13" customFormat="1" ht="24">
      <c r="B376" s="200"/>
      <c r="C376" s="201"/>
      <c r="D376" s="182" t="s">
        <v>162</v>
      </c>
      <c r="E376" s="202" t="s">
        <v>20</v>
      </c>
      <c r="F376" s="203" t="s">
        <v>455</v>
      </c>
      <c r="G376" s="201"/>
      <c r="H376" s="204">
        <v>7.03</v>
      </c>
      <c r="I376" s="205"/>
      <c r="J376" s="201"/>
      <c r="K376" s="201"/>
      <c r="L376" s="206"/>
      <c r="M376" s="207"/>
      <c r="N376" s="208"/>
      <c r="O376" s="208"/>
      <c r="P376" s="208"/>
      <c r="Q376" s="208"/>
      <c r="R376" s="208"/>
      <c r="S376" s="208"/>
      <c r="T376" s="209"/>
      <c r="AT376" s="210" t="s">
        <v>162</v>
      </c>
      <c r="AU376" s="210" t="s">
        <v>154</v>
      </c>
      <c r="AV376" s="13" t="s">
        <v>154</v>
      </c>
      <c r="AW376" s="13" t="s">
        <v>33</v>
      </c>
      <c r="AX376" s="13" t="s">
        <v>72</v>
      </c>
      <c r="AY376" s="210" t="s">
        <v>146</v>
      </c>
    </row>
    <row r="377" spans="1:65" s="14" customFormat="1" ht="12">
      <c r="B377" s="220"/>
      <c r="C377" s="221"/>
      <c r="D377" s="182" t="s">
        <v>162</v>
      </c>
      <c r="E377" s="222" t="s">
        <v>20</v>
      </c>
      <c r="F377" s="223" t="s">
        <v>255</v>
      </c>
      <c r="G377" s="221"/>
      <c r="H377" s="224">
        <v>485.53</v>
      </c>
      <c r="I377" s="225"/>
      <c r="J377" s="221"/>
      <c r="K377" s="221"/>
      <c r="L377" s="226"/>
      <c r="M377" s="227"/>
      <c r="N377" s="228"/>
      <c r="O377" s="228"/>
      <c r="P377" s="228"/>
      <c r="Q377" s="228"/>
      <c r="R377" s="228"/>
      <c r="S377" s="228"/>
      <c r="T377" s="229"/>
      <c r="AT377" s="230" t="s">
        <v>162</v>
      </c>
      <c r="AU377" s="230" t="s">
        <v>154</v>
      </c>
      <c r="AV377" s="14" t="s">
        <v>153</v>
      </c>
      <c r="AW377" s="14" t="s">
        <v>33</v>
      </c>
      <c r="AX377" s="14" t="s">
        <v>8</v>
      </c>
      <c r="AY377" s="230" t="s">
        <v>146</v>
      </c>
    </row>
    <row r="378" spans="1:65" s="1" customFormat="1" ht="24.25" customHeight="1">
      <c r="A378" s="35"/>
      <c r="B378" s="36"/>
      <c r="C378" s="170" t="s">
        <v>495</v>
      </c>
      <c r="D378" s="170" t="s">
        <v>148</v>
      </c>
      <c r="E378" s="171" t="s">
        <v>496</v>
      </c>
      <c r="F378" s="172" t="s">
        <v>497</v>
      </c>
      <c r="G378" s="173" t="s">
        <v>248</v>
      </c>
      <c r="H378" s="174">
        <v>29.42</v>
      </c>
      <c r="I378" s="175"/>
      <c r="J378" s="174">
        <f>ROUND(I378*H378,0)</f>
        <v>0</v>
      </c>
      <c r="K378" s="172" t="s">
        <v>152</v>
      </c>
      <c r="L378" s="40"/>
      <c r="M378" s="176" t="s">
        <v>20</v>
      </c>
      <c r="N378" s="177" t="s">
        <v>44</v>
      </c>
      <c r="O378" s="65"/>
      <c r="P378" s="178">
        <f>O378*H378</f>
        <v>0</v>
      </c>
      <c r="Q378" s="178">
        <v>0</v>
      </c>
      <c r="R378" s="178">
        <f>Q378*H378</f>
        <v>0</v>
      </c>
      <c r="S378" s="178">
        <v>0</v>
      </c>
      <c r="T378" s="179">
        <f>S378*H378</f>
        <v>0</v>
      </c>
      <c r="U378" s="35"/>
      <c r="V378" s="35"/>
      <c r="W378" s="35"/>
      <c r="X378" s="35"/>
      <c r="Y378" s="35"/>
      <c r="Z378" s="35"/>
      <c r="AA378" s="35"/>
      <c r="AB378" s="35"/>
      <c r="AC378" s="35"/>
      <c r="AD378" s="35"/>
      <c r="AE378" s="35"/>
      <c r="AR378" s="180" t="s">
        <v>153</v>
      </c>
      <c r="AT378" s="180" t="s">
        <v>148</v>
      </c>
      <c r="AU378" s="180" t="s">
        <v>154</v>
      </c>
      <c r="AY378" s="18" t="s">
        <v>146</v>
      </c>
      <c r="BE378" s="181">
        <f>IF(N378="základní",J378,0)</f>
        <v>0</v>
      </c>
      <c r="BF378" s="181">
        <f>IF(N378="snížená",J378,0)</f>
        <v>0</v>
      </c>
      <c r="BG378" s="181">
        <f>IF(N378="zákl. přenesená",J378,0)</f>
        <v>0</v>
      </c>
      <c r="BH378" s="181">
        <f>IF(N378="sníž. přenesená",J378,0)</f>
        <v>0</v>
      </c>
      <c r="BI378" s="181">
        <f>IF(N378="nulová",J378,0)</f>
        <v>0</v>
      </c>
      <c r="BJ378" s="18" t="s">
        <v>154</v>
      </c>
      <c r="BK378" s="181">
        <f>ROUND(I378*H378,0)</f>
        <v>0</v>
      </c>
      <c r="BL378" s="18" t="s">
        <v>153</v>
      </c>
      <c r="BM378" s="180" t="s">
        <v>498</v>
      </c>
    </row>
    <row r="379" spans="1:65" s="1" customFormat="1" ht="36" hidden="1">
      <c r="A379" s="35"/>
      <c r="B379" s="36"/>
      <c r="C379" s="37"/>
      <c r="D379" s="182" t="s">
        <v>156</v>
      </c>
      <c r="E379" s="37"/>
      <c r="F379" s="183" t="s">
        <v>499</v>
      </c>
      <c r="G379" s="37"/>
      <c r="H379" s="37"/>
      <c r="I379" s="184"/>
      <c r="J379" s="37"/>
      <c r="K379" s="37"/>
      <c r="L379" s="40"/>
      <c r="M379" s="185"/>
      <c r="N379" s="186"/>
      <c r="O379" s="65"/>
      <c r="P379" s="65"/>
      <c r="Q379" s="65"/>
      <c r="R379" s="65"/>
      <c r="S379" s="65"/>
      <c r="T379" s="66"/>
      <c r="U379" s="35"/>
      <c r="V379" s="35"/>
      <c r="W379" s="35"/>
      <c r="X379" s="35"/>
      <c r="Y379" s="35"/>
      <c r="Z379" s="35"/>
      <c r="AA379" s="35"/>
      <c r="AB379" s="35"/>
      <c r="AC379" s="35"/>
      <c r="AD379" s="35"/>
      <c r="AE379" s="35"/>
      <c r="AT379" s="18" t="s">
        <v>156</v>
      </c>
      <c r="AU379" s="18" t="s">
        <v>154</v>
      </c>
    </row>
    <row r="380" spans="1:65" s="1" customFormat="1" hidden="1">
      <c r="A380" s="35"/>
      <c r="B380" s="36"/>
      <c r="C380" s="37"/>
      <c r="D380" s="187" t="s">
        <v>158</v>
      </c>
      <c r="E380" s="37"/>
      <c r="F380" s="188" t="s">
        <v>500</v>
      </c>
      <c r="G380" s="37"/>
      <c r="H380" s="37"/>
      <c r="I380" s="184"/>
      <c r="J380" s="37"/>
      <c r="K380" s="37"/>
      <c r="L380" s="40"/>
      <c r="M380" s="185"/>
      <c r="N380" s="186"/>
      <c r="O380" s="65"/>
      <c r="P380" s="65"/>
      <c r="Q380" s="65"/>
      <c r="R380" s="65"/>
      <c r="S380" s="65"/>
      <c r="T380" s="66"/>
      <c r="U380" s="35"/>
      <c r="V380" s="35"/>
      <c r="W380" s="35"/>
      <c r="X380" s="35"/>
      <c r="Y380" s="35"/>
      <c r="Z380" s="35"/>
      <c r="AA380" s="35"/>
      <c r="AB380" s="35"/>
      <c r="AC380" s="35"/>
      <c r="AD380" s="35"/>
      <c r="AE380" s="35"/>
      <c r="AT380" s="18" t="s">
        <v>158</v>
      </c>
      <c r="AU380" s="18" t="s">
        <v>154</v>
      </c>
    </row>
    <row r="381" spans="1:65" s="1" customFormat="1" ht="60" hidden="1">
      <c r="A381" s="35"/>
      <c r="B381" s="36"/>
      <c r="C381" s="37"/>
      <c r="D381" s="182" t="s">
        <v>160</v>
      </c>
      <c r="E381" s="37"/>
      <c r="F381" s="189" t="s">
        <v>501</v>
      </c>
      <c r="G381" s="37"/>
      <c r="H381" s="37"/>
      <c r="I381" s="184"/>
      <c r="J381" s="37"/>
      <c r="K381" s="37"/>
      <c r="L381" s="40"/>
      <c r="M381" s="185"/>
      <c r="N381" s="186"/>
      <c r="O381" s="65"/>
      <c r="P381" s="65"/>
      <c r="Q381" s="65"/>
      <c r="R381" s="65"/>
      <c r="S381" s="65"/>
      <c r="T381" s="66"/>
      <c r="U381" s="35"/>
      <c r="V381" s="35"/>
      <c r="W381" s="35"/>
      <c r="X381" s="35"/>
      <c r="Y381" s="35"/>
      <c r="Z381" s="35"/>
      <c r="AA381" s="35"/>
      <c r="AB381" s="35"/>
      <c r="AC381" s="35"/>
      <c r="AD381" s="35"/>
      <c r="AE381" s="35"/>
      <c r="AT381" s="18" t="s">
        <v>160</v>
      </c>
      <c r="AU381" s="18" t="s">
        <v>154</v>
      </c>
    </row>
    <row r="382" spans="1:65" s="13" customFormat="1" ht="12">
      <c r="B382" s="200"/>
      <c r="C382" s="201"/>
      <c r="D382" s="182" t="s">
        <v>162</v>
      </c>
      <c r="E382" s="202" t="s">
        <v>20</v>
      </c>
      <c r="F382" s="203" t="s">
        <v>446</v>
      </c>
      <c r="G382" s="201"/>
      <c r="H382" s="204">
        <v>29.42</v>
      </c>
      <c r="I382" s="205"/>
      <c r="J382" s="201"/>
      <c r="K382" s="201"/>
      <c r="L382" s="206"/>
      <c r="M382" s="207"/>
      <c r="N382" s="208"/>
      <c r="O382" s="208"/>
      <c r="P382" s="208"/>
      <c r="Q382" s="208"/>
      <c r="R382" s="208"/>
      <c r="S382" s="208"/>
      <c r="T382" s="209"/>
      <c r="AT382" s="210" t="s">
        <v>162</v>
      </c>
      <c r="AU382" s="210" t="s">
        <v>154</v>
      </c>
      <c r="AV382" s="13" t="s">
        <v>154</v>
      </c>
      <c r="AW382" s="13" t="s">
        <v>33</v>
      </c>
      <c r="AX382" s="13" t="s">
        <v>8</v>
      </c>
      <c r="AY382" s="210" t="s">
        <v>146</v>
      </c>
    </row>
    <row r="383" spans="1:65" s="1" customFormat="1" ht="33" customHeight="1">
      <c r="A383" s="35"/>
      <c r="B383" s="36"/>
      <c r="C383" s="327" t="s">
        <v>502</v>
      </c>
      <c r="D383" s="327" t="s">
        <v>148</v>
      </c>
      <c r="E383" s="328" t="s">
        <v>503</v>
      </c>
      <c r="F383" s="329" t="s">
        <v>504</v>
      </c>
      <c r="G383" s="330" t="s">
        <v>151</v>
      </c>
      <c r="H383" s="331">
        <v>18.986000000000001</v>
      </c>
      <c r="I383" s="175"/>
      <c r="J383" s="174">
        <f>ROUND(I383*H383,0)</f>
        <v>0</v>
      </c>
      <c r="K383" s="172" t="s">
        <v>152</v>
      </c>
      <c r="L383" s="40"/>
      <c r="M383" s="176" t="s">
        <v>20</v>
      </c>
      <c r="N383" s="177" t="s">
        <v>44</v>
      </c>
      <c r="O383" s="65"/>
      <c r="P383" s="178">
        <f>O383*H383</f>
        <v>0</v>
      </c>
      <c r="Q383" s="178">
        <v>2.45329</v>
      </c>
      <c r="R383" s="178">
        <f>Q383*H383</f>
        <v>46.578163940000003</v>
      </c>
      <c r="S383" s="178">
        <v>0</v>
      </c>
      <c r="T383" s="179">
        <f>S383*H383</f>
        <v>0</v>
      </c>
      <c r="U383" s="35"/>
      <c r="V383" s="35"/>
      <c r="W383" s="35"/>
      <c r="X383" s="35"/>
      <c r="Y383" s="35"/>
      <c r="Z383" s="35"/>
      <c r="AA383" s="35"/>
      <c r="AB383" s="35"/>
      <c r="AC383" s="35"/>
      <c r="AD383" s="35"/>
      <c r="AE383" s="35"/>
      <c r="AR383" s="180" t="s">
        <v>153</v>
      </c>
      <c r="AT383" s="180" t="s">
        <v>148</v>
      </c>
      <c r="AU383" s="180" t="s">
        <v>154</v>
      </c>
      <c r="AY383" s="18" t="s">
        <v>146</v>
      </c>
      <c r="BE383" s="181">
        <f>IF(N383="základní",J383,0)</f>
        <v>0</v>
      </c>
      <c r="BF383" s="181">
        <f>IF(N383="snížená",J383,0)</f>
        <v>0</v>
      </c>
      <c r="BG383" s="181">
        <f>IF(N383="zákl. přenesená",J383,0)</f>
        <v>0</v>
      </c>
      <c r="BH383" s="181">
        <f>IF(N383="sníž. přenesená",J383,0)</f>
        <v>0</v>
      </c>
      <c r="BI383" s="181">
        <f>IF(N383="nulová",J383,0)</f>
        <v>0</v>
      </c>
      <c r="BJ383" s="18" t="s">
        <v>154</v>
      </c>
      <c r="BK383" s="181">
        <f>ROUND(I383*H383,0)</f>
        <v>0</v>
      </c>
      <c r="BL383" s="18" t="s">
        <v>153</v>
      </c>
      <c r="BM383" s="180" t="s">
        <v>505</v>
      </c>
    </row>
    <row r="384" spans="1:65" s="1" customFormat="1" ht="24" hidden="1">
      <c r="A384" s="35"/>
      <c r="B384" s="36"/>
      <c r="C384" s="37"/>
      <c r="D384" s="182" t="s">
        <v>156</v>
      </c>
      <c r="E384" s="37"/>
      <c r="F384" s="183" t="s">
        <v>506</v>
      </c>
      <c r="G384" s="37"/>
      <c r="H384" s="37"/>
      <c r="I384" s="184"/>
      <c r="J384" s="37"/>
      <c r="K384" s="37"/>
      <c r="L384" s="40"/>
      <c r="M384" s="185"/>
      <c r="N384" s="186"/>
      <c r="O384" s="65"/>
      <c r="P384" s="65"/>
      <c r="Q384" s="65"/>
      <c r="R384" s="65"/>
      <c r="S384" s="65"/>
      <c r="T384" s="66"/>
      <c r="U384" s="35"/>
      <c r="V384" s="35"/>
      <c r="W384" s="35"/>
      <c r="X384" s="35"/>
      <c r="Y384" s="35"/>
      <c r="Z384" s="35"/>
      <c r="AA384" s="35"/>
      <c r="AB384" s="35"/>
      <c r="AC384" s="35"/>
      <c r="AD384" s="35"/>
      <c r="AE384" s="35"/>
      <c r="AT384" s="18" t="s">
        <v>156</v>
      </c>
      <c r="AU384" s="18" t="s">
        <v>154</v>
      </c>
    </row>
    <row r="385" spans="1:65" s="1" customFormat="1" hidden="1">
      <c r="A385" s="35"/>
      <c r="B385" s="36"/>
      <c r="C385" s="37"/>
      <c r="D385" s="187" t="s">
        <v>158</v>
      </c>
      <c r="E385" s="37"/>
      <c r="F385" s="188" t="s">
        <v>507</v>
      </c>
      <c r="G385" s="37"/>
      <c r="H385" s="37"/>
      <c r="I385" s="184"/>
      <c r="J385" s="37"/>
      <c r="K385" s="37"/>
      <c r="L385" s="40"/>
      <c r="M385" s="185"/>
      <c r="N385" s="186"/>
      <c r="O385" s="65"/>
      <c r="P385" s="65"/>
      <c r="Q385" s="65"/>
      <c r="R385" s="65"/>
      <c r="S385" s="65"/>
      <c r="T385" s="66"/>
      <c r="U385" s="35"/>
      <c r="V385" s="35"/>
      <c r="W385" s="35"/>
      <c r="X385" s="35"/>
      <c r="Y385" s="35"/>
      <c r="Z385" s="35"/>
      <c r="AA385" s="35"/>
      <c r="AB385" s="35"/>
      <c r="AC385" s="35"/>
      <c r="AD385" s="35"/>
      <c r="AE385" s="35"/>
      <c r="AT385" s="18" t="s">
        <v>158</v>
      </c>
      <c r="AU385" s="18" t="s">
        <v>154</v>
      </c>
    </row>
    <row r="386" spans="1:65" s="1" customFormat="1" ht="306" hidden="1">
      <c r="A386" s="35"/>
      <c r="B386" s="36"/>
      <c r="C386" s="37"/>
      <c r="D386" s="182" t="s">
        <v>160</v>
      </c>
      <c r="E386" s="37"/>
      <c r="F386" s="189" t="s">
        <v>508</v>
      </c>
      <c r="G386" s="37"/>
      <c r="H386" s="37"/>
      <c r="I386" s="184"/>
      <c r="J386" s="37"/>
      <c r="K386" s="37"/>
      <c r="L386" s="40"/>
      <c r="M386" s="185"/>
      <c r="N386" s="186"/>
      <c r="O386" s="65"/>
      <c r="P386" s="65"/>
      <c r="Q386" s="65"/>
      <c r="R386" s="65"/>
      <c r="S386" s="65"/>
      <c r="T386" s="66"/>
      <c r="U386" s="35"/>
      <c r="V386" s="35"/>
      <c r="W386" s="35"/>
      <c r="X386" s="35"/>
      <c r="Y386" s="35"/>
      <c r="Z386" s="35"/>
      <c r="AA386" s="35"/>
      <c r="AB386" s="35"/>
      <c r="AC386" s="35"/>
      <c r="AD386" s="35"/>
      <c r="AE386" s="35"/>
      <c r="AT386" s="18" t="s">
        <v>160</v>
      </c>
      <c r="AU386" s="18" t="s">
        <v>154</v>
      </c>
    </row>
    <row r="387" spans="1:65" s="12" customFormat="1" ht="12">
      <c r="B387" s="190"/>
      <c r="C387" s="191"/>
      <c r="D387" s="182" t="s">
        <v>162</v>
      </c>
      <c r="E387" s="192" t="s">
        <v>20</v>
      </c>
      <c r="F387" s="193" t="s">
        <v>509</v>
      </c>
      <c r="G387" s="191"/>
      <c r="H387" s="192" t="s">
        <v>20</v>
      </c>
      <c r="I387" s="194"/>
      <c r="J387" s="191"/>
      <c r="K387" s="191"/>
      <c r="L387" s="195"/>
      <c r="M387" s="196"/>
      <c r="N387" s="197"/>
      <c r="O387" s="197"/>
      <c r="P387" s="197"/>
      <c r="Q387" s="197"/>
      <c r="R387" s="197"/>
      <c r="S387" s="197"/>
      <c r="T387" s="198"/>
      <c r="AT387" s="199" t="s">
        <v>162</v>
      </c>
      <c r="AU387" s="199" t="s">
        <v>154</v>
      </c>
      <c r="AV387" s="12" t="s">
        <v>8</v>
      </c>
      <c r="AW387" s="12" t="s">
        <v>33</v>
      </c>
      <c r="AX387" s="12" t="s">
        <v>72</v>
      </c>
      <c r="AY387" s="199" t="s">
        <v>146</v>
      </c>
    </row>
    <row r="388" spans="1:65" s="13" customFormat="1" ht="12">
      <c r="B388" s="200"/>
      <c r="C388" s="201"/>
      <c r="D388" s="182" t="s">
        <v>162</v>
      </c>
      <c r="E388" s="202" t="s">
        <v>20</v>
      </c>
      <c r="F388" s="332" t="s">
        <v>3059</v>
      </c>
      <c r="G388" s="201"/>
      <c r="H388" s="204">
        <v>15.406000000000001</v>
      </c>
      <c r="I388" s="205"/>
      <c r="J388" s="201"/>
      <c r="K388" s="201"/>
      <c r="L388" s="206"/>
      <c r="M388" s="207"/>
      <c r="N388" s="208"/>
      <c r="O388" s="208"/>
      <c r="P388" s="208"/>
      <c r="Q388" s="208"/>
      <c r="R388" s="208"/>
      <c r="S388" s="208"/>
      <c r="T388" s="209"/>
      <c r="AT388" s="210" t="s">
        <v>162</v>
      </c>
      <c r="AU388" s="210" t="s">
        <v>154</v>
      </c>
      <c r="AV388" s="13" t="s">
        <v>154</v>
      </c>
      <c r="AW388" s="13" t="s">
        <v>33</v>
      </c>
      <c r="AX388" s="13" t="s">
        <v>72</v>
      </c>
      <c r="AY388" s="210" t="s">
        <v>146</v>
      </c>
    </row>
    <row r="389" spans="1:65" s="12" customFormat="1" ht="12">
      <c r="B389" s="190"/>
      <c r="C389" s="191"/>
      <c r="D389" s="182" t="s">
        <v>162</v>
      </c>
      <c r="E389" s="192" t="s">
        <v>20</v>
      </c>
      <c r="F389" s="193" t="s">
        <v>510</v>
      </c>
      <c r="G389" s="191"/>
      <c r="H389" s="192" t="s">
        <v>20</v>
      </c>
      <c r="I389" s="194"/>
      <c r="J389" s="191"/>
      <c r="K389" s="191"/>
      <c r="L389" s="195"/>
      <c r="M389" s="196"/>
      <c r="N389" s="197"/>
      <c r="O389" s="197"/>
      <c r="P389" s="197"/>
      <c r="Q389" s="197"/>
      <c r="R389" s="197"/>
      <c r="S389" s="197"/>
      <c r="T389" s="198"/>
      <c r="AT389" s="199" t="s">
        <v>162</v>
      </c>
      <c r="AU389" s="199" t="s">
        <v>154</v>
      </c>
      <c r="AV389" s="12" t="s">
        <v>8</v>
      </c>
      <c r="AW389" s="12" t="s">
        <v>33</v>
      </c>
      <c r="AX389" s="12" t="s">
        <v>72</v>
      </c>
      <c r="AY389" s="199" t="s">
        <v>146</v>
      </c>
    </row>
    <row r="390" spans="1:65" s="13" customFormat="1" ht="12">
      <c r="B390" s="200"/>
      <c r="C390" s="201"/>
      <c r="D390" s="182" t="s">
        <v>162</v>
      </c>
      <c r="E390" s="202" t="s">
        <v>20</v>
      </c>
      <c r="F390" s="203" t="s">
        <v>511</v>
      </c>
      <c r="G390" s="201"/>
      <c r="H390" s="204">
        <v>3.58</v>
      </c>
      <c r="I390" s="205"/>
      <c r="J390" s="201"/>
      <c r="K390" s="201"/>
      <c r="L390" s="206"/>
      <c r="M390" s="207"/>
      <c r="N390" s="208"/>
      <c r="O390" s="208"/>
      <c r="P390" s="208"/>
      <c r="Q390" s="208"/>
      <c r="R390" s="208"/>
      <c r="S390" s="208"/>
      <c r="T390" s="209"/>
      <c r="AT390" s="210" t="s">
        <v>162</v>
      </c>
      <c r="AU390" s="210" t="s">
        <v>154</v>
      </c>
      <c r="AV390" s="13" t="s">
        <v>154</v>
      </c>
      <c r="AW390" s="13" t="s">
        <v>33</v>
      </c>
      <c r="AX390" s="13" t="s">
        <v>72</v>
      </c>
      <c r="AY390" s="210" t="s">
        <v>146</v>
      </c>
    </row>
    <row r="391" spans="1:65" s="14" customFormat="1" ht="12">
      <c r="B391" s="220"/>
      <c r="C391" s="221"/>
      <c r="D391" s="182" t="s">
        <v>162</v>
      </c>
      <c r="E391" s="222" t="s">
        <v>20</v>
      </c>
      <c r="F391" s="223" t="s">
        <v>255</v>
      </c>
      <c r="G391" s="221"/>
      <c r="H391" s="224">
        <v>18.986000000000001</v>
      </c>
      <c r="I391" s="225"/>
      <c r="J391" s="221"/>
      <c r="K391" s="221"/>
      <c r="L391" s="226"/>
      <c r="M391" s="227"/>
      <c r="N391" s="228"/>
      <c r="O391" s="228"/>
      <c r="P391" s="228"/>
      <c r="Q391" s="228"/>
      <c r="R391" s="228"/>
      <c r="S391" s="228"/>
      <c r="T391" s="229"/>
      <c r="AT391" s="230" t="s">
        <v>162</v>
      </c>
      <c r="AU391" s="230" t="s">
        <v>154</v>
      </c>
      <c r="AV391" s="14" t="s">
        <v>153</v>
      </c>
      <c r="AW391" s="14" t="s">
        <v>33</v>
      </c>
      <c r="AX391" s="14" t="s">
        <v>8</v>
      </c>
      <c r="AY391" s="230" t="s">
        <v>146</v>
      </c>
    </row>
    <row r="392" spans="1:65" s="1" customFormat="1" ht="24.25" customHeight="1">
      <c r="A392" s="35"/>
      <c r="B392" s="36"/>
      <c r="C392" s="170" t="s">
        <v>512</v>
      </c>
      <c r="D392" s="170" t="s">
        <v>148</v>
      </c>
      <c r="E392" s="171" t="s">
        <v>513</v>
      </c>
      <c r="F392" s="172" t="s">
        <v>514</v>
      </c>
      <c r="G392" s="173" t="s">
        <v>151</v>
      </c>
      <c r="H392" s="174">
        <v>2.08</v>
      </c>
      <c r="I392" s="175"/>
      <c r="J392" s="174">
        <f>ROUND(I392*H392,0)</f>
        <v>0</v>
      </c>
      <c r="K392" s="172" t="s">
        <v>152</v>
      </c>
      <c r="L392" s="40"/>
      <c r="M392" s="176" t="s">
        <v>20</v>
      </c>
      <c r="N392" s="177" t="s">
        <v>44</v>
      </c>
      <c r="O392" s="65"/>
      <c r="P392" s="178">
        <f>O392*H392</f>
        <v>0</v>
      </c>
      <c r="Q392" s="178">
        <v>2.2563399999999998</v>
      </c>
      <c r="R392" s="178">
        <f>Q392*H392</f>
        <v>4.6931871999999997</v>
      </c>
      <c r="S392" s="178">
        <v>0</v>
      </c>
      <c r="T392" s="179">
        <f>S392*H392</f>
        <v>0</v>
      </c>
      <c r="U392" s="35"/>
      <c r="V392" s="35"/>
      <c r="W392" s="35"/>
      <c r="X392" s="35"/>
      <c r="Y392" s="35"/>
      <c r="Z392" s="35"/>
      <c r="AA392" s="35"/>
      <c r="AB392" s="35"/>
      <c r="AC392" s="35"/>
      <c r="AD392" s="35"/>
      <c r="AE392" s="35"/>
      <c r="AR392" s="180" t="s">
        <v>153</v>
      </c>
      <c r="AT392" s="180" t="s">
        <v>148</v>
      </c>
      <c r="AU392" s="180" t="s">
        <v>154</v>
      </c>
      <c r="AY392" s="18" t="s">
        <v>146</v>
      </c>
      <c r="BE392" s="181">
        <f>IF(N392="základní",J392,0)</f>
        <v>0</v>
      </c>
      <c r="BF392" s="181">
        <f>IF(N392="snížená",J392,0)</f>
        <v>0</v>
      </c>
      <c r="BG392" s="181">
        <f>IF(N392="zákl. přenesená",J392,0)</f>
        <v>0</v>
      </c>
      <c r="BH392" s="181">
        <f>IF(N392="sníž. přenesená",J392,0)</f>
        <v>0</v>
      </c>
      <c r="BI392" s="181">
        <f>IF(N392="nulová",J392,0)</f>
        <v>0</v>
      </c>
      <c r="BJ392" s="18" t="s">
        <v>154</v>
      </c>
      <c r="BK392" s="181">
        <f>ROUND(I392*H392,0)</f>
        <v>0</v>
      </c>
      <c r="BL392" s="18" t="s">
        <v>153</v>
      </c>
      <c r="BM392" s="180" t="s">
        <v>515</v>
      </c>
    </row>
    <row r="393" spans="1:65" s="1" customFormat="1" ht="36" hidden="1">
      <c r="A393" s="35"/>
      <c r="B393" s="36"/>
      <c r="C393" s="37"/>
      <c r="D393" s="182" t="s">
        <v>156</v>
      </c>
      <c r="E393" s="37"/>
      <c r="F393" s="183" t="s">
        <v>516</v>
      </c>
      <c r="G393" s="37"/>
      <c r="H393" s="37"/>
      <c r="I393" s="184"/>
      <c r="J393" s="37"/>
      <c r="K393" s="37"/>
      <c r="L393" s="40"/>
      <c r="M393" s="185"/>
      <c r="N393" s="186"/>
      <c r="O393" s="65"/>
      <c r="P393" s="65"/>
      <c r="Q393" s="65"/>
      <c r="R393" s="65"/>
      <c r="S393" s="65"/>
      <c r="T393" s="66"/>
      <c r="U393" s="35"/>
      <c r="V393" s="35"/>
      <c r="W393" s="35"/>
      <c r="X393" s="35"/>
      <c r="Y393" s="35"/>
      <c r="Z393" s="35"/>
      <c r="AA393" s="35"/>
      <c r="AB393" s="35"/>
      <c r="AC393" s="35"/>
      <c r="AD393" s="35"/>
      <c r="AE393" s="35"/>
      <c r="AT393" s="18" t="s">
        <v>156</v>
      </c>
      <c r="AU393" s="18" t="s">
        <v>154</v>
      </c>
    </row>
    <row r="394" spans="1:65" s="1" customFormat="1" hidden="1">
      <c r="A394" s="35"/>
      <c r="B394" s="36"/>
      <c r="C394" s="37"/>
      <c r="D394" s="187" t="s">
        <v>158</v>
      </c>
      <c r="E394" s="37"/>
      <c r="F394" s="188" t="s">
        <v>517</v>
      </c>
      <c r="G394" s="37"/>
      <c r="H394" s="37"/>
      <c r="I394" s="184"/>
      <c r="J394" s="37"/>
      <c r="K394" s="37"/>
      <c r="L394" s="40"/>
      <c r="M394" s="185"/>
      <c r="N394" s="186"/>
      <c r="O394" s="65"/>
      <c r="P394" s="65"/>
      <c r="Q394" s="65"/>
      <c r="R394" s="65"/>
      <c r="S394" s="65"/>
      <c r="T394" s="66"/>
      <c r="U394" s="35"/>
      <c r="V394" s="35"/>
      <c r="W394" s="35"/>
      <c r="X394" s="35"/>
      <c r="Y394" s="35"/>
      <c r="Z394" s="35"/>
      <c r="AA394" s="35"/>
      <c r="AB394" s="35"/>
      <c r="AC394" s="35"/>
      <c r="AD394" s="35"/>
      <c r="AE394" s="35"/>
      <c r="AT394" s="18" t="s">
        <v>158</v>
      </c>
      <c r="AU394" s="18" t="s">
        <v>154</v>
      </c>
    </row>
    <row r="395" spans="1:65" s="12" customFormat="1" ht="12">
      <c r="B395" s="190"/>
      <c r="C395" s="191"/>
      <c r="D395" s="182" t="s">
        <v>162</v>
      </c>
      <c r="E395" s="192" t="s">
        <v>20</v>
      </c>
      <c r="F395" s="193" t="s">
        <v>163</v>
      </c>
      <c r="G395" s="191"/>
      <c r="H395" s="192" t="s">
        <v>20</v>
      </c>
      <c r="I395" s="194"/>
      <c r="J395" s="191"/>
      <c r="K395" s="191"/>
      <c r="L395" s="195"/>
      <c r="M395" s="196"/>
      <c r="N395" s="197"/>
      <c r="O395" s="197"/>
      <c r="P395" s="197"/>
      <c r="Q395" s="197"/>
      <c r="R395" s="197"/>
      <c r="S395" s="197"/>
      <c r="T395" s="198"/>
      <c r="AT395" s="199" t="s">
        <v>162</v>
      </c>
      <c r="AU395" s="199" t="s">
        <v>154</v>
      </c>
      <c r="AV395" s="12" t="s">
        <v>8</v>
      </c>
      <c r="AW395" s="12" t="s">
        <v>33</v>
      </c>
      <c r="AX395" s="12" t="s">
        <v>72</v>
      </c>
      <c r="AY395" s="199" t="s">
        <v>146</v>
      </c>
    </row>
    <row r="396" spans="1:65" s="13" customFormat="1" ht="12">
      <c r="B396" s="200"/>
      <c r="C396" s="201"/>
      <c r="D396" s="182" t="s">
        <v>162</v>
      </c>
      <c r="E396" s="202" t="s">
        <v>20</v>
      </c>
      <c r="F396" s="203" t="s">
        <v>518</v>
      </c>
      <c r="G396" s="201"/>
      <c r="H396" s="204">
        <v>2.08</v>
      </c>
      <c r="I396" s="205"/>
      <c r="J396" s="201"/>
      <c r="K396" s="201"/>
      <c r="L396" s="206"/>
      <c r="M396" s="207"/>
      <c r="N396" s="208"/>
      <c r="O396" s="208"/>
      <c r="P396" s="208"/>
      <c r="Q396" s="208"/>
      <c r="R396" s="208"/>
      <c r="S396" s="208"/>
      <c r="T396" s="209"/>
      <c r="AT396" s="210" t="s">
        <v>162</v>
      </c>
      <c r="AU396" s="210" t="s">
        <v>154</v>
      </c>
      <c r="AV396" s="13" t="s">
        <v>154</v>
      </c>
      <c r="AW396" s="13" t="s">
        <v>33</v>
      </c>
      <c r="AX396" s="13" t="s">
        <v>8</v>
      </c>
      <c r="AY396" s="210" t="s">
        <v>146</v>
      </c>
    </row>
    <row r="397" spans="1:65" s="1" customFormat="1" ht="33" customHeight="1">
      <c r="A397" s="35"/>
      <c r="B397" s="36"/>
      <c r="C397" s="327" t="s">
        <v>519</v>
      </c>
      <c r="D397" s="327" t="s">
        <v>148</v>
      </c>
      <c r="E397" s="328" t="s">
        <v>520</v>
      </c>
      <c r="F397" s="329" t="s">
        <v>521</v>
      </c>
      <c r="G397" s="330" t="s">
        <v>151</v>
      </c>
      <c r="H397" s="331">
        <v>15.41</v>
      </c>
      <c r="I397" s="175"/>
      <c r="J397" s="174">
        <f>ROUND(I397*H397,0)</f>
        <v>0</v>
      </c>
      <c r="K397" s="172" t="s">
        <v>152</v>
      </c>
      <c r="L397" s="40"/>
      <c r="M397" s="176" t="s">
        <v>20</v>
      </c>
      <c r="N397" s="177" t="s">
        <v>44</v>
      </c>
      <c r="O397" s="65"/>
      <c r="P397" s="178">
        <f>O397*H397</f>
        <v>0</v>
      </c>
      <c r="Q397" s="178">
        <v>0</v>
      </c>
      <c r="R397" s="178">
        <f>Q397*H397</f>
        <v>0</v>
      </c>
      <c r="S397" s="178">
        <v>0</v>
      </c>
      <c r="T397" s="179">
        <f>S397*H397</f>
        <v>0</v>
      </c>
      <c r="U397" s="35"/>
      <c r="V397" s="35"/>
      <c r="W397" s="35"/>
      <c r="X397" s="35"/>
      <c r="Y397" s="35"/>
      <c r="Z397" s="35"/>
      <c r="AA397" s="35"/>
      <c r="AB397" s="35"/>
      <c r="AC397" s="35"/>
      <c r="AD397" s="35"/>
      <c r="AE397" s="35"/>
      <c r="AR397" s="180" t="s">
        <v>153</v>
      </c>
      <c r="AT397" s="180" t="s">
        <v>148</v>
      </c>
      <c r="AU397" s="180" t="s">
        <v>154</v>
      </c>
      <c r="AY397" s="18" t="s">
        <v>146</v>
      </c>
      <c r="BE397" s="181">
        <f>IF(N397="základní",J397,0)</f>
        <v>0</v>
      </c>
      <c r="BF397" s="181">
        <f>IF(N397="snížená",J397,0)</f>
        <v>0</v>
      </c>
      <c r="BG397" s="181">
        <f>IF(N397="zákl. přenesená",J397,0)</f>
        <v>0</v>
      </c>
      <c r="BH397" s="181">
        <f>IF(N397="sníž. přenesená",J397,0)</f>
        <v>0</v>
      </c>
      <c r="BI397" s="181">
        <f>IF(N397="nulová",J397,0)</f>
        <v>0</v>
      </c>
      <c r="BJ397" s="18" t="s">
        <v>154</v>
      </c>
      <c r="BK397" s="181">
        <f>ROUND(I397*H397,0)</f>
        <v>0</v>
      </c>
      <c r="BL397" s="18" t="s">
        <v>153</v>
      </c>
      <c r="BM397" s="180" t="s">
        <v>522</v>
      </c>
    </row>
    <row r="398" spans="1:65" s="1" customFormat="1" ht="36" hidden="1">
      <c r="A398" s="35"/>
      <c r="B398" s="36"/>
      <c r="C398" s="37"/>
      <c r="D398" s="182" t="s">
        <v>156</v>
      </c>
      <c r="E398" s="37"/>
      <c r="F398" s="183" t="s">
        <v>523</v>
      </c>
      <c r="G398" s="37"/>
      <c r="H398" s="37"/>
      <c r="I398" s="184"/>
      <c r="J398" s="37"/>
      <c r="K398" s="37"/>
      <c r="L398" s="40"/>
      <c r="M398" s="185"/>
      <c r="N398" s="186"/>
      <c r="O398" s="65"/>
      <c r="P398" s="65"/>
      <c r="Q398" s="65"/>
      <c r="R398" s="65"/>
      <c r="S398" s="65"/>
      <c r="T398" s="66"/>
      <c r="U398" s="35"/>
      <c r="V398" s="35"/>
      <c r="W398" s="35"/>
      <c r="X398" s="35"/>
      <c r="Y398" s="35"/>
      <c r="Z398" s="35"/>
      <c r="AA398" s="35"/>
      <c r="AB398" s="35"/>
      <c r="AC398" s="35"/>
      <c r="AD398" s="35"/>
      <c r="AE398" s="35"/>
      <c r="AT398" s="18" t="s">
        <v>156</v>
      </c>
      <c r="AU398" s="18" t="s">
        <v>154</v>
      </c>
    </row>
    <row r="399" spans="1:65" s="1" customFormat="1" hidden="1">
      <c r="A399" s="35"/>
      <c r="B399" s="36"/>
      <c r="C399" s="37"/>
      <c r="D399" s="187" t="s">
        <v>158</v>
      </c>
      <c r="E399" s="37"/>
      <c r="F399" s="188" t="s">
        <v>524</v>
      </c>
      <c r="G399" s="37"/>
      <c r="H399" s="37"/>
      <c r="I399" s="184"/>
      <c r="J399" s="37"/>
      <c r="K399" s="37"/>
      <c r="L399" s="40"/>
      <c r="M399" s="185"/>
      <c r="N399" s="186"/>
      <c r="O399" s="65"/>
      <c r="P399" s="65"/>
      <c r="Q399" s="65"/>
      <c r="R399" s="65"/>
      <c r="S399" s="65"/>
      <c r="T399" s="66"/>
      <c r="U399" s="35"/>
      <c r="V399" s="35"/>
      <c r="W399" s="35"/>
      <c r="X399" s="35"/>
      <c r="Y399" s="35"/>
      <c r="Z399" s="35"/>
      <c r="AA399" s="35"/>
      <c r="AB399" s="35"/>
      <c r="AC399" s="35"/>
      <c r="AD399" s="35"/>
      <c r="AE399" s="35"/>
      <c r="AT399" s="18" t="s">
        <v>158</v>
      </c>
      <c r="AU399" s="18" t="s">
        <v>154</v>
      </c>
    </row>
    <row r="400" spans="1:65" s="1" customFormat="1" ht="132" hidden="1">
      <c r="A400" s="35"/>
      <c r="B400" s="36"/>
      <c r="C400" s="37"/>
      <c r="D400" s="182" t="s">
        <v>160</v>
      </c>
      <c r="E400" s="37"/>
      <c r="F400" s="189" t="s">
        <v>525</v>
      </c>
      <c r="G400" s="37"/>
      <c r="H400" s="37"/>
      <c r="I400" s="184"/>
      <c r="J400" s="37"/>
      <c r="K400" s="37"/>
      <c r="L400" s="40"/>
      <c r="M400" s="185"/>
      <c r="N400" s="186"/>
      <c r="O400" s="65"/>
      <c r="P400" s="65"/>
      <c r="Q400" s="65"/>
      <c r="R400" s="65"/>
      <c r="S400" s="65"/>
      <c r="T400" s="66"/>
      <c r="U400" s="35"/>
      <c r="V400" s="35"/>
      <c r="W400" s="35"/>
      <c r="X400" s="35"/>
      <c r="Y400" s="35"/>
      <c r="Z400" s="35"/>
      <c r="AA400" s="35"/>
      <c r="AB400" s="35"/>
      <c r="AC400" s="35"/>
      <c r="AD400" s="35"/>
      <c r="AE400" s="35"/>
      <c r="AT400" s="18" t="s">
        <v>160</v>
      </c>
      <c r="AU400" s="18" t="s">
        <v>154</v>
      </c>
    </row>
    <row r="401" spans="1:65" s="12" customFormat="1" ht="12">
      <c r="B401" s="190"/>
      <c r="C401" s="191"/>
      <c r="D401" s="182" t="s">
        <v>162</v>
      </c>
      <c r="E401" s="192" t="s">
        <v>20</v>
      </c>
      <c r="F401" s="193" t="s">
        <v>509</v>
      </c>
      <c r="G401" s="191"/>
      <c r="H401" s="192" t="s">
        <v>20</v>
      </c>
      <c r="I401" s="194"/>
      <c r="J401" s="191"/>
      <c r="K401" s="191"/>
      <c r="L401" s="195"/>
      <c r="M401" s="196"/>
      <c r="N401" s="197"/>
      <c r="O401" s="197"/>
      <c r="P401" s="197"/>
      <c r="Q401" s="197"/>
      <c r="R401" s="197"/>
      <c r="S401" s="197"/>
      <c r="T401" s="198"/>
      <c r="AT401" s="199" t="s">
        <v>162</v>
      </c>
      <c r="AU401" s="199" t="s">
        <v>154</v>
      </c>
      <c r="AV401" s="12" t="s">
        <v>8</v>
      </c>
      <c r="AW401" s="12" t="s">
        <v>33</v>
      </c>
      <c r="AX401" s="12" t="s">
        <v>72</v>
      </c>
      <c r="AY401" s="199" t="s">
        <v>146</v>
      </c>
    </row>
    <row r="402" spans="1:65" s="13" customFormat="1">
      <c r="B402" s="200"/>
      <c r="C402" s="201"/>
      <c r="D402" s="182" t="s">
        <v>162</v>
      </c>
      <c r="E402" s="202" t="s">
        <v>20</v>
      </c>
      <c r="F402" s="203">
        <v>15.41</v>
      </c>
      <c r="G402" s="201"/>
      <c r="H402" s="204">
        <v>15.41</v>
      </c>
      <c r="I402" s="205"/>
      <c r="J402" s="201"/>
      <c r="K402" s="201"/>
      <c r="L402" s="206"/>
      <c r="M402" s="207"/>
      <c r="N402" s="208"/>
      <c r="O402" s="208"/>
      <c r="P402" s="208"/>
      <c r="Q402" s="208"/>
      <c r="R402" s="208"/>
      <c r="S402" s="208"/>
      <c r="T402" s="209"/>
      <c r="AT402" s="210" t="s">
        <v>162</v>
      </c>
      <c r="AU402" s="210" t="s">
        <v>154</v>
      </c>
      <c r="AV402" s="13" t="s">
        <v>154</v>
      </c>
      <c r="AW402" s="13" t="s">
        <v>33</v>
      </c>
      <c r="AX402" s="13" t="s">
        <v>8</v>
      </c>
      <c r="AY402" s="210" t="s">
        <v>146</v>
      </c>
    </row>
    <row r="403" spans="1:65" s="1" customFormat="1" ht="16.5" customHeight="1">
      <c r="A403" s="35"/>
      <c r="B403" s="36"/>
      <c r="C403" s="327" t="s">
        <v>526</v>
      </c>
      <c r="D403" s="327" t="s">
        <v>148</v>
      </c>
      <c r="E403" s="328" t="s">
        <v>527</v>
      </c>
      <c r="F403" s="329" t="s">
        <v>528</v>
      </c>
      <c r="G403" s="330" t="s">
        <v>200</v>
      </c>
      <c r="H403" s="331">
        <v>0.93300000000000005</v>
      </c>
      <c r="I403" s="175"/>
      <c r="J403" s="174">
        <f>ROUND(I403*H403,0)</f>
        <v>0</v>
      </c>
      <c r="K403" s="172" t="s">
        <v>152</v>
      </c>
      <c r="L403" s="40"/>
      <c r="M403" s="176" t="s">
        <v>20</v>
      </c>
      <c r="N403" s="177" t="s">
        <v>44</v>
      </c>
      <c r="O403" s="65"/>
      <c r="P403" s="178">
        <f>O403*H403</f>
        <v>0</v>
      </c>
      <c r="Q403" s="178">
        <v>1.06277</v>
      </c>
      <c r="R403" s="178">
        <f>Q403*H403</f>
        <v>0.99156441000000006</v>
      </c>
      <c r="S403" s="178">
        <v>0</v>
      </c>
      <c r="T403" s="179">
        <f>S403*H403</f>
        <v>0</v>
      </c>
      <c r="U403" s="35"/>
      <c r="V403" s="35"/>
      <c r="W403" s="35"/>
      <c r="X403" s="35"/>
      <c r="Y403" s="35"/>
      <c r="Z403" s="35"/>
      <c r="AA403" s="35"/>
      <c r="AB403" s="35"/>
      <c r="AC403" s="35"/>
      <c r="AD403" s="35"/>
      <c r="AE403" s="35"/>
      <c r="AR403" s="180" t="s">
        <v>153</v>
      </c>
      <c r="AT403" s="180" t="s">
        <v>148</v>
      </c>
      <c r="AU403" s="180" t="s">
        <v>154</v>
      </c>
      <c r="AY403" s="18" t="s">
        <v>146</v>
      </c>
      <c r="BE403" s="181">
        <f>IF(N403="základní",J403,0)</f>
        <v>0</v>
      </c>
      <c r="BF403" s="181">
        <f>IF(N403="snížená",J403,0)</f>
        <v>0</v>
      </c>
      <c r="BG403" s="181">
        <f>IF(N403="zákl. přenesená",J403,0)</f>
        <v>0</v>
      </c>
      <c r="BH403" s="181">
        <f>IF(N403="sníž. přenesená",J403,0)</f>
        <v>0</v>
      </c>
      <c r="BI403" s="181">
        <f>IF(N403="nulová",J403,0)</f>
        <v>0</v>
      </c>
      <c r="BJ403" s="18" t="s">
        <v>154</v>
      </c>
      <c r="BK403" s="181">
        <f>ROUND(I403*H403,0)</f>
        <v>0</v>
      </c>
      <c r="BL403" s="18" t="s">
        <v>153</v>
      </c>
      <c r="BM403" s="180" t="s">
        <v>529</v>
      </c>
    </row>
    <row r="404" spans="1:65" s="1" customFormat="1" ht="12" hidden="1">
      <c r="A404" s="35"/>
      <c r="B404" s="36"/>
      <c r="C404" s="37"/>
      <c r="D404" s="182" t="s">
        <v>156</v>
      </c>
      <c r="E404" s="37"/>
      <c r="F404" s="183" t="s">
        <v>530</v>
      </c>
      <c r="G404" s="37"/>
      <c r="H404" s="37"/>
      <c r="I404" s="184"/>
      <c r="J404" s="37"/>
      <c r="K404" s="37"/>
      <c r="L404" s="40"/>
      <c r="M404" s="185"/>
      <c r="N404" s="186"/>
      <c r="O404" s="65"/>
      <c r="P404" s="65"/>
      <c r="Q404" s="65"/>
      <c r="R404" s="65"/>
      <c r="S404" s="65"/>
      <c r="T404" s="66"/>
      <c r="U404" s="35"/>
      <c r="V404" s="35"/>
      <c r="W404" s="35"/>
      <c r="X404" s="35"/>
      <c r="Y404" s="35"/>
      <c r="Z404" s="35"/>
      <c r="AA404" s="35"/>
      <c r="AB404" s="35"/>
      <c r="AC404" s="35"/>
      <c r="AD404" s="35"/>
      <c r="AE404" s="35"/>
      <c r="AT404" s="18" t="s">
        <v>156</v>
      </c>
      <c r="AU404" s="18" t="s">
        <v>154</v>
      </c>
    </row>
    <row r="405" spans="1:65" s="1" customFormat="1" hidden="1">
      <c r="A405" s="35"/>
      <c r="B405" s="36"/>
      <c r="C405" s="37"/>
      <c r="D405" s="187" t="s">
        <v>158</v>
      </c>
      <c r="E405" s="37"/>
      <c r="F405" s="188" t="s">
        <v>531</v>
      </c>
      <c r="G405" s="37"/>
      <c r="H405" s="37"/>
      <c r="I405" s="184"/>
      <c r="J405" s="37"/>
      <c r="K405" s="37"/>
      <c r="L405" s="40"/>
      <c r="M405" s="185"/>
      <c r="N405" s="186"/>
      <c r="O405" s="65"/>
      <c r="P405" s="65"/>
      <c r="Q405" s="65"/>
      <c r="R405" s="65"/>
      <c r="S405" s="65"/>
      <c r="T405" s="66"/>
      <c r="U405" s="35"/>
      <c r="V405" s="35"/>
      <c r="W405" s="35"/>
      <c r="X405" s="35"/>
      <c r="Y405" s="35"/>
      <c r="Z405" s="35"/>
      <c r="AA405" s="35"/>
      <c r="AB405" s="35"/>
      <c r="AC405" s="35"/>
      <c r="AD405" s="35"/>
      <c r="AE405" s="35"/>
      <c r="AT405" s="18" t="s">
        <v>158</v>
      </c>
      <c r="AU405" s="18" t="s">
        <v>154</v>
      </c>
    </row>
    <row r="406" spans="1:65" s="1" customFormat="1" ht="60" hidden="1">
      <c r="A406" s="35"/>
      <c r="B406" s="36"/>
      <c r="C406" s="37"/>
      <c r="D406" s="182" t="s">
        <v>160</v>
      </c>
      <c r="E406" s="37"/>
      <c r="F406" s="189" t="s">
        <v>532</v>
      </c>
      <c r="G406" s="37"/>
      <c r="H406" s="37"/>
      <c r="I406" s="184"/>
      <c r="J406" s="37"/>
      <c r="K406" s="37"/>
      <c r="L406" s="40"/>
      <c r="M406" s="185"/>
      <c r="N406" s="186"/>
      <c r="O406" s="65"/>
      <c r="P406" s="65"/>
      <c r="Q406" s="65"/>
      <c r="R406" s="65"/>
      <c r="S406" s="65"/>
      <c r="T406" s="66"/>
      <c r="U406" s="35"/>
      <c r="V406" s="35"/>
      <c r="W406" s="35"/>
      <c r="X406" s="35"/>
      <c r="Y406" s="35"/>
      <c r="Z406" s="35"/>
      <c r="AA406" s="35"/>
      <c r="AB406" s="35"/>
      <c r="AC406" s="35"/>
      <c r="AD406" s="35"/>
      <c r="AE406" s="35"/>
      <c r="AT406" s="18" t="s">
        <v>160</v>
      </c>
      <c r="AU406" s="18" t="s">
        <v>154</v>
      </c>
    </row>
    <row r="407" spans="1:65" s="12" customFormat="1" ht="12">
      <c r="B407" s="190"/>
      <c r="C407" s="191"/>
      <c r="D407" s="182" t="s">
        <v>162</v>
      </c>
      <c r="E407" s="192" t="s">
        <v>20</v>
      </c>
      <c r="F407" s="193" t="s">
        <v>509</v>
      </c>
      <c r="G407" s="191"/>
      <c r="H407" s="192" t="s">
        <v>20</v>
      </c>
      <c r="I407" s="194"/>
      <c r="J407" s="191"/>
      <c r="K407" s="191"/>
      <c r="L407" s="195"/>
      <c r="M407" s="196"/>
      <c r="N407" s="197"/>
      <c r="O407" s="197"/>
      <c r="P407" s="197"/>
      <c r="Q407" s="197"/>
      <c r="R407" s="197"/>
      <c r="S407" s="197"/>
      <c r="T407" s="198"/>
      <c r="AT407" s="199" t="s">
        <v>162</v>
      </c>
      <c r="AU407" s="199" t="s">
        <v>154</v>
      </c>
      <c r="AV407" s="12" t="s">
        <v>8</v>
      </c>
      <c r="AW407" s="12" t="s">
        <v>33</v>
      </c>
      <c r="AX407" s="12" t="s">
        <v>72</v>
      </c>
      <c r="AY407" s="199" t="s">
        <v>146</v>
      </c>
    </row>
    <row r="408" spans="1:65" s="13" customFormat="1" ht="12">
      <c r="B408" s="200"/>
      <c r="C408" s="201"/>
      <c r="D408" s="182" t="s">
        <v>162</v>
      </c>
      <c r="E408" s="202" t="s">
        <v>20</v>
      </c>
      <c r="F408" s="332" t="s">
        <v>3060</v>
      </c>
      <c r="G408" s="201"/>
      <c r="H408" s="204">
        <v>0.93300000000000005</v>
      </c>
      <c r="I408" s="205"/>
      <c r="J408" s="201"/>
      <c r="K408" s="201"/>
      <c r="L408" s="206"/>
      <c r="M408" s="207"/>
      <c r="N408" s="208"/>
      <c r="O408" s="208"/>
      <c r="P408" s="208"/>
      <c r="Q408" s="208"/>
      <c r="R408" s="208"/>
      <c r="S408" s="208"/>
      <c r="T408" s="209"/>
      <c r="AT408" s="210" t="s">
        <v>162</v>
      </c>
      <c r="AU408" s="210" t="s">
        <v>154</v>
      </c>
      <c r="AV408" s="13" t="s">
        <v>154</v>
      </c>
      <c r="AW408" s="13" t="s">
        <v>33</v>
      </c>
      <c r="AX408" s="13" t="s">
        <v>8</v>
      </c>
      <c r="AY408" s="210" t="s">
        <v>146</v>
      </c>
    </row>
    <row r="409" spans="1:65" s="1" customFormat="1" ht="24.25" customHeight="1">
      <c r="A409" s="35"/>
      <c r="B409" s="36"/>
      <c r="C409" s="327" t="s">
        <v>533</v>
      </c>
      <c r="D409" s="327" t="s">
        <v>148</v>
      </c>
      <c r="E409" s="328" t="s">
        <v>534</v>
      </c>
      <c r="F409" s="329" t="s">
        <v>535</v>
      </c>
      <c r="G409" s="330" t="s">
        <v>248</v>
      </c>
      <c r="H409" s="331">
        <v>225.51</v>
      </c>
      <c r="I409" s="175"/>
      <c r="J409" s="174">
        <f>ROUND(I409*H409,0)</f>
        <v>0</v>
      </c>
      <c r="K409" s="172" t="s">
        <v>152</v>
      </c>
      <c r="L409" s="40"/>
      <c r="M409" s="176" t="s">
        <v>20</v>
      </c>
      <c r="N409" s="177" t="s">
        <v>44</v>
      </c>
      <c r="O409" s="65"/>
      <c r="P409" s="178">
        <f>O409*H409</f>
        <v>0</v>
      </c>
      <c r="Q409" s="178">
        <v>3.78E-2</v>
      </c>
      <c r="R409" s="178">
        <f>Q409*H409</f>
        <v>8.5242779999999989</v>
      </c>
      <c r="S409" s="178">
        <v>0</v>
      </c>
      <c r="T409" s="179">
        <f>S409*H409</f>
        <v>0</v>
      </c>
      <c r="U409" s="35"/>
      <c r="V409" s="35"/>
      <c r="W409" s="35"/>
      <c r="X409" s="35"/>
      <c r="Y409" s="35"/>
      <c r="Z409" s="35"/>
      <c r="AA409" s="35"/>
      <c r="AB409" s="35"/>
      <c r="AC409" s="35"/>
      <c r="AD409" s="35"/>
      <c r="AE409" s="35"/>
      <c r="AR409" s="180" t="s">
        <v>153</v>
      </c>
      <c r="AT409" s="180" t="s">
        <v>148</v>
      </c>
      <c r="AU409" s="180" t="s">
        <v>154</v>
      </c>
      <c r="AY409" s="18" t="s">
        <v>146</v>
      </c>
      <c r="BE409" s="181">
        <f>IF(N409="základní",J409,0)</f>
        <v>0</v>
      </c>
      <c r="BF409" s="181">
        <f>IF(N409="snížená",J409,0)</f>
        <v>0</v>
      </c>
      <c r="BG409" s="181">
        <f>IF(N409="zákl. přenesená",J409,0)</f>
        <v>0</v>
      </c>
      <c r="BH409" s="181">
        <f>IF(N409="sníž. přenesená",J409,0)</f>
        <v>0</v>
      </c>
      <c r="BI409" s="181">
        <f>IF(N409="nulová",J409,0)</f>
        <v>0</v>
      </c>
      <c r="BJ409" s="18" t="s">
        <v>154</v>
      </c>
      <c r="BK409" s="181">
        <f>ROUND(I409*H409,0)</f>
        <v>0</v>
      </c>
      <c r="BL409" s="18" t="s">
        <v>153</v>
      </c>
      <c r="BM409" s="180" t="s">
        <v>536</v>
      </c>
    </row>
    <row r="410" spans="1:65" s="1" customFormat="1" ht="24" hidden="1">
      <c r="A410" s="35"/>
      <c r="B410" s="36"/>
      <c r="C410" s="37"/>
      <c r="D410" s="182" t="s">
        <v>156</v>
      </c>
      <c r="E410" s="37"/>
      <c r="F410" s="183" t="s">
        <v>537</v>
      </c>
      <c r="G410" s="37"/>
      <c r="H410" s="37"/>
      <c r="I410" s="184"/>
      <c r="J410" s="37"/>
      <c r="K410" s="37"/>
      <c r="L410" s="40"/>
      <c r="M410" s="185"/>
      <c r="N410" s="186"/>
      <c r="O410" s="65"/>
      <c r="P410" s="65"/>
      <c r="Q410" s="65"/>
      <c r="R410" s="65"/>
      <c r="S410" s="65"/>
      <c r="T410" s="66"/>
      <c r="U410" s="35"/>
      <c r="V410" s="35"/>
      <c r="W410" s="35"/>
      <c r="X410" s="35"/>
      <c r="Y410" s="35"/>
      <c r="Z410" s="35"/>
      <c r="AA410" s="35"/>
      <c r="AB410" s="35"/>
      <c r="AC410" s="35"/>
      <c r="AD410" s="35"/>
      <c r="AE410" s="35"/>
      <c r="AT410" s="18" t="s">
        <v>156</v>
      </c>
      <c r="AU410" s="18" t="s">
        <v>154</v>
      </c>
    </row>
    <row r="411" spans="1:65" s="1" customFormat="1" hidden="1">
      <c r="A411" s="35"/>
      <c r="B411" s="36"/>
      <c r="C411" s="37"/>
      <c r="D411" s="187" t="s">
        <v>158</v>
      </c>
      <c r="E411" s="37"/>
      <c r="F411" s="188" t="s">
        <v>538</v>
      </c>
      <c r="G411" s="37"/>
      <c r="H411" s="37"/>
      <c r="I411" s="184"/>
      <c r="J411" s="37"/>
      <c r="K411" s="37"/>
      <c r="L411" s="40"/>
      <c r="M411" s="185"/>
      <c r="N411" s="186"/>
      <c r="O411" s="65"/>
      <c r="P411" s="65"/>
      <c r="Q411" s="65"/>
      <c r="R411" s="65"/>
      <c r="S411" s="65"/>
      <c r="T411" s="66"/>
      <c r="U411" s="35"/>
      <c r="V411" s="35"/>
      <c r="W411" s="35"/>
      <c r="X411" s="35"/>
      <c r="Y411" s="35"/>
      <c r="Z411" s="35"/>
      <c r="AA411" s="35"/>
      <c r="AB411" s="35"/>
      <c r="AC411" s="35"/>
      <c r="AD411" s="35"/>
      <c r="AE411" s="35"/>
      <c r="AT411" s="18" t="s">
        <v>158</v>
      </c>
      <c r="AU411" s="18" t="s">
        <v>154</v>
      </c>
    </row>
    <row r="412" spans="1:65" s="1" customFormat="1" ht="72" hidden="1">
      <c r="A412" s="35"/>
      <c r="B412" s="36"/>
      <c r="C412" s="37"/>
      <c r="D412" s="182" t="s">
        <v>160</v>
      </c>
      <c r="E412" s="37"/>
      <c r="F412" s="189" t="s">
        <v>539</v>
      </c>
      <c r="G412" s="37"/>
      <c r="H412" s="37"/>
      <c r="I412" s="184"/>
      <c r="J412" s="37"/>
      <c r="K412" s="37"/>
      <c r="L412" s="40"/>
      <c r="M412" s="185"/>
      <c r="N412" s="186"/>
      <c r="O412" s="65"/>
      <c r="P412" s="65"/>
      <c r="Q412" s="65"/>
      <c r="R412" s="65"/>
      <c r="S412" s="65"/>
      <c r="T412" s="66"/>
      <c r="U412" s="35"/>
      <c r="V412" s="35"/>
      <c r="W412" s="35"/>
      <c r="X412" s="35"/>
      <c r="Y412" s="35"/>
      <c r="Z412" s="35"/>
      <c r="AA412" s="35"/>
      <c r="AB412" s="35"/>
      <c r="AC412" s="35"/>
      <c r="AD412" s="35"/>
      <c r="AE412" s="35"/>
      <c r="AT412" s="18" t="s">
        <v>160</v>
      </c>
      <c r="AU412" s="18" t="s">
        <v>154</v>
      </c>
    </row>
    <row r="413" spans="1:65" s="12" customFormat="1" ht="12">
      <c r="B413" s="190"/>
      <c r="C413" s="191"/>
      <c r="D413" s="182" t="s">
        <v>162</v>
      </c>
      <c r="E413" s="192" t="s">
        <v>20</v>
      </c>
      <c r="F413" s="193" t="s">
        <v>509</v>
      </c>
      <c r="G413" s="191"/>
      <c r="H413" s="192" t="s">
        <v>20</v>
      </c>
      <c r="I413" s="194"/>
      <c r="J413" s="191"/>
      <c r="K413" s="191"/>
      <c r="L413" s="195"/>
      <c r="M413" s="196"/>
      <c r="N413" s="197"/>
      <c r="O413" s="197"/>
      <c r="P413" s="197"/>
      <c r="Q413" s="197"/>
      <c r="R413" s="197"/>
      <c r="S413" s="197"/>
      <c r="T413" s="198"/>
      <c r="AT413" s="199" t="s">
        <v>162</v>
      </c>
      <c r="AU413" s="199" t="s">
        <v>154</v>
      </c>
      <c r="AV413" s="12" t="s">
        <v>8</v>
      </c>
      <c r="AW413" s="12" t="s">
        <v>33</v>
      </c>
      <c r="AX413" s="12" t="s">
        <v>72</v>
      </c>
      <c r="AY413" s="199" t="s">
        <v>146</v>
      </c>
    </row>
    <row r="414" spans="1:65" s="13" customFormat="1" ht="12">
      <c r="B414" s="200"/>
      <c r="C414" s="201"/>
      <c r="D414" s="182" t="s">
        <v>162</v>
      </c>
      <c r="E414" s="202" t="s">
        <v>20</v>
      </c>
      <c r="F414" s="332" t="s">
        <v>3061</v>
      </c>
      <c r="G414" s="201"/>
      <c r="H414" s="204">
        <v>225.51</v>
      </c>
      <c r="I414" s="205"/>
      <c r="J414" s="201"/>
      <c r="K414" s="201"/>
      <c r="L414" s="206"/>
      <c r="M414" s="207"/>
      <c r="N414" s="208"/>
      <c r="O414" s="208"/>
      <c r="P414" s="208"/>
      <c r="Q414" s="208"/>
      <c r="R414" s="208"/>
      <c r="S414" s="208"/>
      <c r="T414" s="209"/>
      <c r="AT414" s="210" t="s">
        <v>162</v>
      </c>
      <c r="AU414" s="210" t="s">
        <v>154</v>
      </c>
      <c r="AV414" s="13" t="s">
        <v>154</v>
      </c>
      <c r="AW414" s="13" t="s">
        <v>33</v>
      </c>
      <c r="AX414" s="13" t="s">
        <v>8</v>
      </c>
      <c r="AY414" s="210" t="s">
        <v>146</v>
      </c>
    </row>
    <row r="415" spans="1:65" s="11" customFormat="1" ht="23" customHeight="1">
      <c r="B415" s="154"/>
      <c r="C415" s="155"/>
      <c r="D415" s="156" t="s">
        <v>71</v>
      </c>
      <c r="E415" s="168" t="s">
        <v>213</v>
      </c>
      <c r="F415" s="168" t="s">
        <v>540</v>
      </c>
      <c r="G415" s="155"/>
      <c r="H415" s="155"/>
      <c r="I415" s="158"/>
      <c r="J415" s="169">
        <f>BK415+J441+J442+J443</f>
        <v>0</v>
      </c>
      <c r="K415" s="155"/>
      <c r="L415" s="160"/>
      <c r="M415" s="161"/>
      <c r="N415" s="162"/>
      <c r="O415" s="162"/>
      <c r="P415" s="163">
        <f>SUM(P416:P522)</f>
        <v>0</v>
      </c>
      <c r="Q415" s="162"/>
      <c r="R415" s="163">
        <f>SUM(R416:R522)</f>
        <v>6.1722199999999991E-2</v>
      </c>
      <c r="S415" s="162"/>
      <c r="T415" s="164">
        <f>SUM(T416:T522)</f>
        <v>27.15962</v>
      </c>
      <c r="AR415" s="165" t="s">
        <v>8</v>
      </c>
      <c r="AT415" s="166" t="s">
        <v>71</v>
      </c>
      <c r="AU415" s="166" t="s">
        <v>8</v>
      </c>
      <c r="AY415" s="165" t="s">
        <v>146</v>
      </c>
      <c r="BK415" s="167">
        <f>SUM(BK416:BK522)</f>
        <v>0</v>
      </c>
    </row>
    <row r="416" spans="1:65" s="1" customFormat="1" ht="38" customHeight="1">
      <c r="A416" s="35"/>
      <c r="B416" s="36"/>
      <c r="C416" s="170" t="s">
        <v>541</v>
      </c>
      <c r="D416" s="170" t="s">
        <v>148</v>
      </c>
      <c r="E416" s="171" t="s">
        <v>542</v>
      </c>
      <c r="F416" s="172" t="s">
        <v>543</v>
      </c>
      <c r="G416" s="173" t="s">
        <v>248</v>
      </c>
      <c r="H416" s="174">
        <v>909.23</v>
      </c>
      <c r="I416" s="175"/>
      <c r="J416" s="174">
        <f>ROUND(I416*H416,0)</f>
        <v>0</v>
      </c>
      <c r="K416" s="172" t="s">
        <v>152</v>
      </c>
      <c r="L416" s="40"/>
      <c r="M416" s="176" t="s">
        <v>20</v>
      </c>
      <c r="N416" s="177" t="s">
        <v>44</v>
      </c>
      <c r="O416" s="65"/>
      <c r="P416" s="178">
        <f>O416*H416</f>
        <v>0</v>
      </c>
      <c r="Q416" s="178">
        <v>0</v>
      </c>
      <c r="R416" s="178">
        <f>Q416*H416</f>
        <v>0</v>
      </c>
      <c r="S416" s="178">
        <v>0</v>
      </c>
      <c r="T416" s="179">
        <f>S416*H416</f>
        <v>0</v>
      </c>
      <c r="U416" s="35"/>
      <c r="V416" s="35"/>
      <c r="W416" s="35"/>
      <c r="X416" s="35"/>
      <c r="Y416" s="35"/>
      <c r="Z416" s="35"/>
      <c r="AA416" s="35"/>
      <c r="AB416" s="35"/>
      <c r="AC416" s="35"/>
      <c r="AD416" s="35"/>
      <c r="AE416" s="35"/>
      <c r="AR416" s="180" t="s">
        <v>153</v>
      </c>
      <c r="AT416" s="180" t="s">
        <v>148</v>
      </c>
      <c r="AU416" s="180" t="s">
        <v>154</v>
      </c>
      <c r="AY416" s="18" t="s">
        <v>146</v>
      </c>
      <c r="BE416" s="181">
        <f>IF(N416="základní",J416,0)</f>
        <v>0</v>
      </c>
      <c r="BF416" s="181">
        <f>IF(N416="snížená",J416,0)</f>
        <v>0</v>
      </c>
      <c r="BG416" s="181">
        <f>IF(N416="zákl. přenesená",J416,0)</f>
        <v>0</v>
      </c>
      <c r="BH416" s="181">
        <f>IF(N416="sníž. přenesená",J416,0)</f>
        <v>0</v>
      </c>
      <c r="BI416" s="181">
        <f>IF(N416="nulová",J416,0)</f>
        <v>0</v>
      </c>
      <c r="BJ416" s="18" t="s">
        <v>154</v>
      </c>
      <c r="BK416" s="181">
        <f>ROUND(I416*H416,0)</f>
        <v>0</v>
      </c>
      <c r="BL416" s="18" t="s">
        <v>153</v>
      </c>
      <c r="BM416" s="180" t="s">
        <v>544</v>
      </c>
    </row>
    <row r="417" spans="1:65" s="1" customFormat="1" ht="36" hidden="1">
      <c r="A417" s="35"/>
      <c r="B417" s="36"/>
      <c r="C417" s="37"/>
      <c r="D417" s="182" t="s">
        <v>156</v>
      </c>
      <c r="E417" s="37"/>
      <c r="F417" s="183" t="s">
        <v>545</v>
      </c>
      <c r="G417" s="37"/>
      <c r="H417" s="37"/>
      <c r="I417" s="184"/>
      <c r="J417" s="37"/>
      <c r="K417" s="37"/>
      <c r="L417" s="40"/>
      <c r="M417" s="185"/>
      <c r="N417" s="186"/>
      <c r="O417" s="65"/>
      <c r="P417" s="65"/>
      <c r="Q417" s="65"/>
      <c r="R417" s="65"/>
      <c r="S417" s="65"/>
      <c r="T417" s="66"/>
      <c r="U417" s="35"/>
      <c r="V417" s="35"/>
      <c r="W417" s="35"/>
      <c r="X417" s="35"/>
      <c r="Y417" s="35"/>
      <c r="Z417" s="35"/>
      <c r="AA417" s="35"/>
      <c r="AB417" s="35"/>
      <c r="AC417" s="35"/>
      <c r="AD417" s="35"/>
      <c r="AE417" s="35"/>
      <c r="AT417" s="18" t="s">
        <v>156</v>
      </c>
      <c r="AU417" s="18" t="s">
        <v>154</v>
      </c>
    </row>
    <row r="418" spans="1:65" s="1" customFormat="1" hidden="1">
      <c r="A418" s="35"/>
      <c r="B418" s="36"/>
      <c r="C418" s="37"/>
      <c r="D418" s="187" t="s">
        <v>158</v>
      </c>
      <c r="E418" s="37"/>
      <c r="F418" s="188" t="s">
        <v>546</v>
      </c>
      <c r="G418" s="37"/>
      <c r="H418" s="37"/>
      <c r="I418" s="184"/>
      <c r="J418" s="37"/>
      <c r="K418" s="37"/>
      <c r="L418" s="40"/>
      <c r="M418" s="185"/>
      <c r="N418" s="186"/>
      <c r="O418" s="65"/>
      <c r="P418" s="65"/>
      <c r="Q418" s="65"/>
      <c r="R418" s="65"/>
      <c r="S418" s="65"/>
      <c r="T418" s="66"/>
      <c r="U418" s="35"/>
      <c r="V418" s="35"/>
      <c r="W418" s="35"/>
      <c r="X418" s="35"/>
      <c r="Y418" s="35"/>
      <c r="Z418" s="35"/>
      <c r="AA418" s="35"/>
      <c r="AB418" s="35"/>
      <c r="AC418" s="35"/>
      <c r="AD418" s="35"/>
      <c r="AE418" s="35"/>
      <c r="AT418" s="18" t="s">
        <v>158</v>
      </c>
      <c r="AU418" s="18" t="s">
        <v>154</v>
      </c>
    </row>
    <row r="419" spans="1:65" s="1" customFormat="1" ht="96" hidden="1">
      <c r="A419" s="35"/>
      <c r="B419" s="36"/>
      <c r="C419" s="37"/>
      <c r="D419" s="182" t="s">
        <v>160</v>
      </c>
      <c r="E419" s="37"/>
      <c r="F419" s="189" t="s">
        <v>547</v>
      </c>
      <c r="G419" s="37"/>
      <c r="H419" s="37"/>
      <c r="I419" s="184"/>
      <c r="J419" s="37"/>
      <c r="K419" s="37"/>
      <c r="L419" s="40"/>
      <c r="M419" s="185"/>
      <c r="N419" s="186"/>
      <c r="O419" s="65"/>
      <c r="P419" s="65"/>
      <c r="Q419" s="65"/>
      <c r="R419" s="65"/>
      <c r="S419" s="65"/>
      <c r="T419" s="66"/>
      <c r="U419" s="35"/>
      <c r="V419" s="35"/>
      <c r="W419" s="35"/>
      <c r="X419" s="35"/>
      <c r="Y419" s="35"/>
      <c r="Z419" s="35"/>
      <c r="AA419" s="35"/>
      <c r="AB419" s="35"/>
      <c r="AC419" s="35"/>
      <c r="AD419" s="35"/>
      <c r="AE419" s="35"/>
      <c r="AT419" s="18" t="s">
        <v>160</v>
      </c>
      <c r="AU419" s="18" t="s">
        <v>154</v>
      </c>
    </row>
    <row r="420" spans="1:65" s="12" customFormat="1" ht="12">
      <c r="B420" s="190"/>
      <c r="C420" s="191"/>
      <c r="D420" s="182" t="s">
        <v>162</v>
      </c>
      <c r="E420" s="192" t="s">
        <v>20</v>
      </c>
      <c r="F420" s="193" t="s">
        <v>548</v>
      </c>
      <c r="G420" s="191"/>
      <c r="H420" s="192" t="s">
        <v>20</v>
      </c>
      <c r="I420" s="194"/>
      <c r="J420" s="191"/>
      <c r="K420" s="191"/>
      <c r="L420" s="195"/>
      <c r="M420" s="196"/>
      <c r="N420" s="197"/>
      <c r="O420" s="197"/>
      <c r="P420" s="197"/>
      <c r="Q420" s="197"/>
      <c r="R420" s="197"/>
      <c r="S420" s="197"/>
      <c r="T420" s="198"/>
      <c r="AT420" s="199" t="s">
        <v>162</v>
      </c>
      <c r="AU420" s="199" t="s">
        <v>154</v>
      </c>
      <c r="AV420" s="12" t="s">
        <v>8</v>
      </c>
      <c r="AW420" s="12" t="s">
        <v>33</v>
      </c>
      <c r="AX420" s="12" t="s">
        <v>72</v>
      </c>
      <c r="AY420" s="199" t="s">
        <v>146</v>
      </c>
    </row>
    <row r="421" spans="1:65" s="13" customFormat="1" ht="24">
      <c r="B421" s="200"/>
      <c r="C421" s="201"/>
      <c r="D421" s="182" t="s">
        <v>162</v>
      </c>
      <c r="E421" s="202" t="s">
        <v>20</v>
      </c>
      <c r="F421" s="203" t="s">
        <v>549</v>
      </c>
      <c r="G421" s="201"/>
      <c r="H421" s="204">
        <v>909.23</v>
      </c>
      <c r="I421" s="205"/>
      <c r="J421" s="201"/>
      <c r="K421" s="201"/>
      <c r="L421" s="206"/>
      <c r="M421" s="207"/>
      <c r="N421" s="208"/>
      <c r="O421" s="208"/>
      <c r="P421" s="208"/>
      <c r="Q421" s="208"/>
      <c r="R421" s="208"/>
      <c r="S421" s="208"/>
      <c r="T421" s="209"/>
      <c r="AT421" s="210" t="s">
        <v>162</v>
      </c>
      <c r="AU421" s="210" t="s">
        <v>154</v>
      </c>
      <c r="AV421" s="13" t="s">
        <v>154</v>
      </c>
      <c r="AW421" s="13" t="s">
        <v>33</v>
      </c>
      <c r="AX421" s="13" t="s">
        <v>8</v>
      </c>
      <c r="AY421" s="210" t="s">
        <v>146</v>
      </c>
    </row>
    <row r="422" spans="1:65" s="1" customFormat="1" ht="33" customHeight="1">
      <c r="A422" s="35"/>
      <c r="B422" s="36"/>
      <c r="C422" s="170" t="s">
        <v>550</v>
      </c>
      <c r="D422" s="170" t="s">
        <v>148</v>
      </c>
      <c r="E422" s="171" t="s">
        <v>551</v>
      </c>
      <c r="F422" s="172" t="s">
        <v>552</v>
      </c>
      <c r="G422" s="173" t="s">
        <v>248</v>
      </c>
      <c r="H422" s="174">
        <v>27276.9</v>
      </c>
      <c r="I422" s="175"/>
      <c r="J422" s="174">
        <f>ROUND(I422*H422,0)</f>
        <v>0</v>
      </c>
      <c r="K422" s="172" t="s">
        <v>152</v>
      </c>
      <c r="L422" s="40"/>
      <c r="M422" s="176" t="s">
        <v>20</v>
      </c>
      <c r="N422" s="177" t="s">
        <v>44</v>
      </c>
      <c r="O422" s="65"/>
      <c r="P422" s="178">
        <f>O422*H422</f>
        <v>0</v>
      </c>
      <c r="Q422" s="178">
        <v>0</v>
      </c>
      <c r="R422" s="178">
        <f>Q422*H422</f>
        <v>0</v>
      </c>
      <c r="S422" s="178">
        <v>0</v>
      </c>
      <c r="T422" s="179">
        <f>S422*H422</f>
        <v>0</v>
      </c>
      <c r="U422" s="35"/>
      <c r="V422" s="35"/>
      <c r="W422" s="35"/>
      <c r="X422" s="35"/>
      <c r="Y422" s="35"/>
      <c r="Z422" s="35"/>
      <c r="AA422" s="35"/>
      <c r="AB422" s="35"/>
      <c r="AC422" s="35"/>
      <c r="AD422" s="35"/>
      <c r="AE422" s="35"/>
      <c r="AR422" s="180" t="s">
        <v>153</v>
      </c>
      <c r="AT422" s="180" t="s">
        <v>148</v>
      </c>
      <c r="AU422" s="180" t="s">
        <v>154</v>
      </c>
      <c r="AY422" s="18" t="s">
        <v>146</v>
      </c>
      <c r="BE422" s="181">
        <f>IF(N422="základní",J422,0)</f>
        <v>0</v>
      </c>
      <c r="BF422" s="181">
        <f>IF(N422="snížená",J422,0)</f>
        <v>0</v>
      </c>
      <c r="BG422" s="181">
        <f>IF(N422="zákl. přenesená",J422,0)</f>
        <v>0</v>
      </c>
      <c r="BH422" s="181">
        <f>IF(N422="sníž. přenesená",J422,0)</f>
        <v>0</v>
      </c>
      <c r="BI422" s="181">
        <f>IF(N422="nulová",J422,0)</f>
        <v>0</v>
      </c>
      <c r="BJ422" s="18" t="s">
        <v>154</v>
      </c>
      <c r="BK422" s="181">
        <f>ROUND(I422*H422,0)</f>
        <v>0</v>
      </c>
      <c r="BL422" s="18" t="s">
        <v>153</v>
      </c>
      <c r="BM422" s="180" t="s">
        <v>553</v>
      </c>
    </row>
    <row r="423" spans="1:65" s="1" customFormat="1" ht="48" hidden="1">
      <c r="A423" s="35"/>
      <c r="B423" s="36"/>
      <c r="C423" s="37"/>
      <c r="D423" s="182" t="s">
        <v>156</v>
      </c>
      <c r="E423" s="37"/>
      <c r="F423" s="183" t="s">
        <v>554</v>
      </c>
      <c r="G423" s="37"/>
      <c r="H423" s="37"/>
      <c r="I423" s="184"/>
      <c r="J423" s="37"/>
      <c r="K423" s="37"/>
      <c r="L423" s="40"/>
      <c r="M423" s="185"/>
      <c r="N423" s="186"/>
      <c r="O423" s="65"/>
      <c r="P423" s="65"/>
      <c r="Q423" s="65"/>
      <c r="R423" s="65"/>
      <c r="S423" s="65"/>
      <c r="T423" s="66"/>
      <c r="U423" s="35"/>
      <c r="V423" s="35"/>
      <c r="W423" s="35"/>
      <c r="X423" s="35"/>
      <c r="Y423" s="35"/>
      <c r="Z423" s="35"/>
      <c r="AA423" s="35"/>
      <c r="AB423" s="35"/>
      <c r="AC423" s="35"/>
      <c r="AD423" s="35"/>
      <c r="AE423" s="35"/>
      <c r="AT423" s="18" t="s">
        <v>156</v>
      </c>
      <c r="AU423" s="18" t="s">
        <v>154</v>
      </c>
    </row>
    <row r="424" spans="1:65" s="1" customFormat="1" hidden="1">
      <c r="A424" s="35"/>
      <c r="B424" s="36"/>
      <c r="C424" s="37"/>
      <c r="D424" s="187" t="s">
        <v>158</v>
      </c>
      <c r="E424" s="37"/>
      <c r="F424" s="188" t="s">
        <v>555</v>
      </c>
      <c r="G424" s="37"/>
      <c r="H424" s="37"/>
      <c r="I424" s="184"/>
      <c r="J424" s="37"/>
      <c r="K424" s="37"/>
      <c r="L424" s="40"/>
      <c r="M424" s="185"/>
      <c r="N424" s="186"/>
      <c r="O424" s="65"/>
      <c r="P424" s="65"/>
      <c r="Q424" s="65"/>
      <c r="R424" s="65"/>
      <c r="S424" s="65"/>
      <c r="T424" s="66"/>
      <c r="U424" s="35"/>
      <c r="V424" s="35"/>
      <c r="W424" s="35"/>
      <c r="X424" s="35"/>
      <c r="Y424" s="35"/>
      <c r="Z424" s="35"/>
      <c r="AA424" s="35"/>
      <c r="AB424" s="35"/>
      <c r="AC424" s="35"/>
      <c r="AD424" s="35"/>
      <c r="AE424" s="35"/>
      <c r="AT424" s="18" t="s">
        <v>158</v>
      </c>
      <c r="AU424" s="18" t="s">
        <v>154</v>
      </c>
    </row>
    <row r="425" spans="1:65" s="1" customFormat="1" ht="96" hidden="1">
      <c r="A425" s="35"/>
      <c r="B425" s="36"/>
      <c r="C425" s="37"/>
      <c r="D425" s="182" t="s">
        <v>160</v>
      </c>
      <c r="E425" s="37"/>
      <c r="F425" s="189" t="s">
        <v>547</v>
      </c>
      <c r="G425" s="37"/>
      <c r="H425" s="37"/>
      <c r="I425" s="184"/>
      <c r="J425" s="37"/>
      <c r="K425" s="37"/>
      <c r="L425" s="40"/>
      <c r="M425" s="185"/>
      <c r="N425" s="186"/>
      <c r="O425" s="65"/>
      <c r="P425" s="65"/>
      <c r="Q425" s="65"/>
      <c r="R425" s="65"/>
      <c r="S425" s="65"/>
      <c r="T425" s="66"/>
      <c r="U425" s="35"/>
      <c r="V425" s="35"/>
      <c r="W425" s="35"/>
      <c r="X425" s="35"/>
      <c r="Y425" s="35"/>
      <c r="Z425" s="35"/>
      <c r="AA425" s="35"/>
      <c r="AB425" s="35"/>
      <c r="AC425" s="35"/>
      <c r="AD425" s="35"/>
      <c r="AE425" s="35"/>
      <c r="AT425" s="18" t="s">
        <v>160</v>
      </c>
      <c r="AU425" s="18" t="s">
        <v>154</v>
      </c>
    </row>
    <row r="426" spans="1:65" s="13" customFormat="1" ht="12">
      <c r="B426" s="200"/>
      <c r="C426" s="201"/>
      <c r="D426" s="182" t="s">
        <v>162</v>
      </c>
      <c r="E426" s="202" t="s">
        <v>20</v>
      </c>
      <c r="F426" s="203" t="s">
        <v>556</v>
      </c>
      <c r="G426" s="201"/>
      <c r="H426" s="204">
        <v>27276.9</v>
      </c>
      <c r="I426" s="205"/>
      <c r="J426" s="201"/>
      <c r="K426" s="201"/>
      <c r="L426" s="206"/>
      <c r="M426" s="207"/>
      <c r="N426" s="208"/>
      <c r="O426" s="208"/>
      <c r="P426" s="208"/>
      <c r="Q426" s="208"/>
      <c r="R426" s="208"/>
      <c r="S426" s="208"/>
      <c r="T426" s="209"/>
      <c r="AT426" s="210" t="s">
        <v>162</v>
      </c>
      <c r="AU426" s="210" t="s">
        <v>154</v>
      </c>
      <c r="AV426" s="13" t="s">
        <v>154</v>
      </c>
      <c r="AW426" s="13" t="s">
        <v>33</v>
      </c>
      <c r="AX426" s="13" t="s">
        <v>8</v>
      </c>
      <c r="AY426" s="210" t="s">
        <v>146</v>
      </c>
    </row>
    <row r="427" spans="1:65" s="1" customFormat="1" ht="38" customHeight="1">
      <c r="A427" s="35"/>
      <c r="B427" s="36"/>
      <c r="C427" s="170" t="s">
        <v>557</v>
      </c>
      <c r="D427" s="170" t="s">
        <v>148</v>
      </c>
      <c r="E427" s="171" t="s">
        <v>558</v>
      </c>
      <c r="F427" s="172" t="s">
        <v>559</v>
      </c>
      <c r="G427" s="173" t="s">
        <v>248</v>
      </c>
      <c r="H427" s="174">
        <v>909.23</v>
      </c>
      <c r="I427" s="175"/>
      <c r="J427" s="174">
        <f>ROUND(I427*H427,0)</f>
        <v>0</v>
      </c>
      <c r="K427" s="172" t="s">
        <v>152</v>
      </c>
      <c r="L427" s="40"/>
      <c r="M427" s="176" t="s">
        <v>20</v>
      </c>
      <c r="N427" s="177" t="s">
        <v>44</v>
      </c>
      <c r="O427" s="65"/>
      <c r="P427" s="178">
        <f>O427*H427</f>
        <v>0</v>
      </c>
      <c r="Q427" s="178">
        <v>0</v>
      </c>
      <c r="R427" s="178">
        <f>Q427*H427</f>
        <v>0</v>
      </c>
      <c r="S427" s="178">
        <v>0</v>
      </c>
      <c r="T427" s="179">
        <f>S427*H427</f>
        <v>0</v>
      </c>
      <c r="U427" s="35"/>
      <c r="V427" s="35"/>
      <c r="W427" s="35"/>
      <c r="X427" s="35"/>
      <c r="Y427" s="35"/>
      <c r="Z427" s="35"/>
      <c r="AA427" s="35"/>
      <c r="AB427" s="35"/>
      <c r="AC427" s="35"/>
      <c r="AD427" s="35"/>
      <c r="AE427" s="35"/>
      <c r="AR427" s="180" t="s">
        <v>153</v>
      </c>
      <c r="AT427" s="180" t="s">
        <v>148</v>
      </c>
      <c r="AU427" s="180" t="s">
        <v>154</v>
      </c>
      <c r="AY427" s="18" t="s">
        <v>146</v>
      </c>
      <c r="BE427" s="181">
        <f>IF(N427="základní",J427,0)</f>
        <v>0</v>
      </c>
      <c r="BF427" s="181">
        <f>IF(N427="snížená",J427,0)</f>
        <v>0</v>
      </c>
      <c r="BG427" s="181">
        <f>IF(N427="zákl. přenesená",J427,0)</f>
        <v>0</v>
      </c>
      <c r="BH427" s="181">
        <f>IF(N427="sníž. přenesená",J427,0)</f>
        <v>0</v>
      </c>
      <c r="BI427" s="181">
        <f>IF(N427="nulová",J427,0)</f>
        <v>0</v>
      </c>
      <c r="BJ427" s="18" t="s">
        <v>154</v>
      </c>
      <c r="BK427" s="181">
        <f>ROUND(I427*H427,0)</f>
        <v>0</v>
      </c>
      <c r="BL427" s="18" t="s">
        <v>153</v>
      </c>
      <c r="BM427" s="180" t="s">
        <v>560</v>
      </c>
    </row>
    <row r="428" spans="1:65" s="1" customFormat="1" ht="36" hidden="1">
      <c r="A428" s="35"/>
      <c r="B428" s="36"/>
      <c r="C428" s="37"/>
      <c r="D428" s="182" t="s">
        <v>156</v>
      </c>
      <c r="E428" s="37"/>
      <c r="F428" s="183" t="s">
        <v>561</v>
      </c>
      <c r="G428" s="37"/>
      <c r="H428" s="37"/>
      <c r="I428" s="184"/>
      <c r="J428" s="37"/>
      <c r="K428" s="37"/>
      <c r="L428" s="40"/>
      <c r="M428" s="185"/>
      <c r="N428" s="186"/>
      <c r="O428" s="65"/>
      <c r="P428" s="65"/>
      <c r="Q428" s="65"/>
      <c r="R428" s="65"/>
      <c r="S428" s="65"/>
      <c r="T428" s="66"/>
      <c r="U428" s="35"/>
      <c r="V428" s="35"/>
      <c r="W428" s="35"/>
      <c r="X428" s="35"/>
      <c r="Y428" s="35"/>
      <c r="Z428" s="35"/>
      <c r="AA428" s="35"/>
      <c r="AB428" s="35"/>
      <c r="AC428" s="35"/>
      <c r="AD428" s="35"/>
      <c r="AE428" s="35"/>
      <c r="AT428" s="18" t="s">
        <v>156</v>
      </c>
      <c r="AU428" s="18" t="s">
        <v>154</v>
      </c>
    </row>
    <row r="429" spans="1:65" s="1" customFormat="1" hidden="1">
      <c r="A429" s="35"/>
      <c r="B429" s="36"/>
      <c r="C429" s="37"/>
      <c r="D429" s="187" t="s">
        <v>158</v>
      </c>
      <c r="E429" s="37"/>
      <c r="F429" s="188" t="s">
        <v>562</v>
      </c>
      <c r="G429" s="37"/>
      <c r="H429" s="37"/>
      <c r="I429" s="184"/>
      <c r="J429" s="37"/>
      <c r="K429" s="37"/>
      <c r="L429" s="40"/>
      <c r="M429" s="185"/>
      <c r="N429" s="186"/>
      <c r="O429" s="65"/>
      <c r="P429" s="65"/>
      <c r="Q429" s="65"/>
      <c r="R429" s="65"/>
      <c r="S429" s="65"/>
      <c r="T429" s="66"/>
      <c r="U429" s="35"/>
      <c r="V429" s="35"/>
      <c r="W429" s="35"/>
      <c r="X429" s="35"/>
      <c r="Y429" s="35"/>
      <c r="Z429" s="35"/>
      <c r="AA429" s="35"/>
      <c r="AB429" s="35"/>
      <c r="AC429" s="35"/>
      <c r="AD429" s="35"/>
      <c r="AE429" s="35"/>
      <c r="AT429" s="18" t="s">
        <v>158</v>
      </c>
      <c r="AU429" s="18" t="s">
        <v>154</v>
      </c>
    </row>
    <row r="430" spans="1:65" s="1" customFormat="1" ht="48" hidden="1">
      <c r="A430" s="35"/>
      <c r="B430" s="36"/>
      <c r="C430" s="37"/>
      <c r="D430" s="182" t="s">
        <v>160</v>
      </c>
      <c r="E430" s="37"/>
      <c r="F430" s="189" t="s">
        <v>563</v>
      </c>
      <c r="G430" s="37"/>
      <c r="H430" s="37"/>
      <c r="I430" s="184"/>
      <c r="J430" s="37"/>
      <c r="K430" s="37"/>
      <c r="L430" s="40"/>
      <c r="M430" s="185"/>
      <c r="N430" s="186"/>
      <c r="O430" s="65"/>
      <c r="P430" s="65"/>
      <c r="Q430" s="65"/>
      <c r="R430" s="65"/>
      <c r="S430" s="65"/>
      <c r="T430" s="66"/>
      <c r="U430" s="35"/>
      <c r="V430" s="35"/>
      <c r="W430" s="35"/>
      <c r="X430" s="35"/>
      <c r="Y430" s="35"/>
      <c r="Z430" s="35"/>
      <c r="AA430" s="35"/>
      <c r="AB430" s="35"/>
      <c r="AC430" s="35"/>
      <c r="AD430" s="35"/>
      <c r="AE430" s="35"/>
      <c r="AT430" s="18" t="s">
        <v>160</v>
      </c>
      <c r="AU430" s="18" t="s">
        <v>154</v>
      </c>
    </row>
    <row r="431" spans="1:65" s="13" customFormat="1" ht="12">
      <c r="B431" s="200"/>
      <c r="C431" s="201"/>
      <c r="D431" s="182" t="s">
        <v>162</v>
      </c>
      <c r="E431" s="202" t="s">
        <v>20</v>
      </c>
      <c r="F431" s="203" t="s">
        <v>564</v>
      </c>
      <c r="G431" s="201"/>
      <c r="H431" s="204">
        <v>909.23</v>
      </c>
      <c r="I431" s="205"/>
      <c r="J431" s="201"/>
      <c r="K431" s="201"/>
      <c r="L431" s="206"/>
      <c r="M431" s="207"/>
      <c r="N431" s="208"/>
      <c r="O431" s="208"/>
      <c r="P431" s="208"/>
      <c r="Q431" s="208"/>
      <c r="R431" s="208"/>
      <c r="S431" s="208"/>
      <c r="T431" s="209"/>
      <c r="AT431" s="210" t="s">
        <v>162</v>
      </c>
      <c r="AU431" s="210" t="s">
        <v>154</v>
      </c>
      <c r="AV431" s="13" t="s">
        <v>154</v>
      </c>
      <c r="AW431" s="13" t="s">
        <v>33</v>
      </c>
      <c r="AX431" s="13" t="s">
        <v>8</v>
      </c>
      <c r="AY431" s="210" t="s">
        <v>146</v>
      </c>
    </row>
    <row r="432" spans="1:65" s="1" customFormat="1" ht="33" customHeight="1">
      <c r="A432" s="35"/>
      <c r="B432" s="36"/>
      <c r="C432" s="170" t="s">
        <v>565</v>
      </c>
      <c r="D432" s="170" t="s">
        <v>148</v>
      </c>
      <c r="E432" s="171" t="s">
        <v>566</v>
      </c>
      <c r="F432" s="172" t="s">
        <v>567</v>
      </c>
      <c r="G432" s="173" t="s">
        <v>248</v>
      </c>
      <c r="H432" s="174">
        <v>401.34</v>
      </c>
      <c r="I432" s="175"/>
      <c r="J432" s="174">
        <f>ROUND(I432*H432,0)</f>
        <v>0</v>
      </c>
      <c r="K432" s="172" t="s">
        <v>152</v>
      </c>
      <c r="L432" s="40"/>
      <c r="M432" s="176" t="s">
        <v>20</v>
      </c>
      <c r="N432" s="177" t="s">
        <v>44</v>
      </c>
      <c r="O432" s="65"/>
      <c r="P432" s="178">
        <f>O432*H432</f>
        <v>0</v>
      </c>
      <c r="Q432" s="178">
        <v>1.2999999999999999E-4</v>
      </c>
      <c r="R432" s="178">
        <f>Q432*H432</f>
        <v>5.217419999999999E-2</v>
      </c>
      <c r="S432" s="178">
        <v>0</v>
      </c>
      <c r="T432" s="179">
        <f>S432*H432</f>
        <v>0</v>
      </c>
      <c r="U432" s="35"/>
      <c r="V432" s="35"/>
      <c r="W432" s="35"/>
      <c r="X432" s="35"/>
      <c r="Y432" s="35"/>
      <c r="Z432" s="35"/>
      <c r="AA432" s="35"/>
      <c r="AB432" s="35"/>
      <c r="AC432" s="35"/>
      <c r="AD432" s="35"/>
      <c r="AE432" s="35"/>
      <c r="AR432" s="180" t="s">
        <v>153</v>
      </c>
      <c r="AT432" s="180" t="s">
        <v>148</v>
      </c>
      <c r="AU432" s="180" t="s">
        <v>154</v>
      </c>
      <c r="AY432" s="18" t="s">
        <v>146</v>
      </c>
      <c r="BE432" s="181">
        <f>IF(N432="základní",J432,0)</f>
        <v>0</v>
      </c>
      <c r="BF432" s="181">
        <f>IF(N432="snížená",J432,0)</f>
        <v>0</v>
      </c>
      <c r="BG432" s="181">
        <f>IF(N432="zákl. přenesená",J432,0)</f>
        <v>0</v>
      </c>
      <c r="BH432" s="181">
        <f>IF(N432="sníž. přenesená",J432,0)</f>
        <v>0</v>
      </c>
      <c r="BI432" s="181">
        <f>IF(N432="nulová",J432,0)</f>
        <v>0</v>
      </c>
      <c r="BJ432" s="18" t="s">
        <v>154</v>
      </c>
      <c r="BK432" s="181">
        <f>ROUND(I432*H432,0)</f>
        <v>0</v>
      </c>
      <c r="BL432" s="18" t="s">
        <v>153</v>
      </c>
      <c r="BM432" s="180" t="s">
        <v>568</v>
      </c>
    </row>
    <row r="433" spans="1:65" s="1" customFormat="1" ht="36" hidden="1">
      <c r="A433" s="35"/>
      <c r="B433" s="36"/>
      <c r="C433" s="37"/>
      <c r="D433" s="182" t="s">
        <v>156</v>
      </c>
      <c r="E433" s="37"/>
      <c r="F433" s="183" t="s">
        <v>569</v>
      </c>
      <c r="G433" s="37"/>
      <c r="H433" s="37"/>
      <c r="I433" s="184"/>
      <c r="J433" s="37"/>
      <c r="K433" s="37"/>
      <c r="L433" s="40"/>
      <c r="M433" s="185"/>
      <c r="N433" s="186"/>
      <c r="O433" s="65"/>
      <c r="P433" s="65"/>
      <c r="Q433" s="65"/>
      <c r="R433" s="65"/>
      <c r="S433" s="65"/>
      <c r="T433" s="66"/>
      <c r="U433" s="35"/>
      <c r="V433" s="35"/>
      <c r="W433" s="35"/>
      <c r="X433" s="35"/>
      <c r="Y433" s="35"/>
      <c r="Z433" s="35"/>
      <c r="AA433" s="35"/>
      <c r="AB433" s="35"/>
      <c r="AC433" s="35"/>
      <c r="AD433" s="35"/>
      <c r="AE433" s="35"/>
      <c r="AT433" s="18" t="s">
        <v>156</v>
      </c>
      <c r="AU433" s="18" t="s">
        <v>154</v>
      </c>
    </row>
    <row r="434" spans="1:65" s="1" customFormat="1" hidden="1">
      <c r="A434" s="35"/>
      <c r="B434" s="36"/>
      <c r="C434" s="37"/>
      <c r="D434" s="187" t="s">
        <v>158</v>
      </c>
      <c r="E434" s="37"/>
      <c r="F434" s="188" t="s">
        <v>570</v>
      </c>
      <c r="G434" s="37"/>
      <c r="H434" s="37"/>
      <c r="I434" s="184"/>
      <c r="J434" s="37"/>
      <c r="K434" s="37"/>
      <c r="L434" s="40"/>
      <c r="M434" s="185"/>
      <c r="N434" s="186"/>
      <c r="O434" s="65"/>
      <c r="P434" s="65"/>
      <c r="Q434" s="65"/>
      <c r="R434" s="65"/>
      <c r="S434" s="65"/>
      <c r="T434" s="66"/>
      <c r="U434" s="35"/>
      <c r="V434" s="35"/>
      <c r="W434" s="35"/>
      <c r="X434" s="35"/>
      <c r="Y434" s="35"/>
      <c r="Z434" s="35"/>
      <c r="AA434" s="35"/>
      <c r="AB434" s="35"/>
      <c r="AC434" s="35"/>
      <c r="AD434" s="35"/>
      <c r="AE434" s="35"/>
      <c r="AT434" s="18" t="s">
        <v>158</v>
      </c>
      <c r="AU434" s="18" t="s">
        <v>154</v>
      </c>
    </row>
    <row r="435" spans="1:65" s="1" customFormat="1" ht="108" hidden="1">
      <c r="A435" s="35"/>
      <c r="B435" s="36"/>
      <c r="C435" s="37"/>
      <c r="D435" s="182" t="s">
        <v>160</v>
      </c>
      <c r="E435" s="37"/>
      <c r="F435" s="189" t="s">
        <v>571</v>
      </c>
      <c r="G435" s="37"/>
      <c r="H435" s="37"/>
      <c r="I435" s="184"/>
      <c r="J435" s="37"/>
      <c r="K435" s="37"/>
      <c r="L435" s="40"/>
      <c r="M435" s="185"/>
      <c r="N435" s="186"/>
      <c r="O435" s="65"/>
      <c r="P435" s="65"/>
      <c r="Q435" s="65"/>
      <c r="R435" s="65"/>
      <c r="S435" s="65"/>
      <c r="T435" s="66"/>
      <c r="U435" s="35"/>
      <c r="V435" s="35"/>
      <c r="W435" s="35"/>
      <c r="X435" s="35"/>
      <c r="Y435" s="35"/>
      <c r="Z435" s="35"/>
      <c r="AA435" s="35"/>
      <c r="AB435" s="35"/>
      <c r="AC435" s="35"/>
      <c r="AD435" s="35"/>
      <c r="AE435" s="35"/>
      <c r="AT435" s="18" t="s">
        <v>160</v>
      </c>
      <c r="AU435" s="18" t="s">
        <v>154</v>
      </c>
    </row>
    <row r="436" spans="1:65" s="12" customFormat="1" ht="12">
      <c r="B436" s="190"/>
      <c r="C436" s="191"/>
      <c r="D436" s="182" t="s">
        <v>162</v>
      </c>
      <c r="E436" s="192" t="s">
        <v>20</v>
      </c>
      <c r="F436" s="193" t="s">
        <v>234</v>
      </c>
      <c r="G436" s="191"/>
      <c r="H436" s="192" t="s">
        <v>20</v>
      </c>
      <c r="I436" s="194"/>
      <c r="J436" s="191"/>
      <c r="K436" s="191"/>
      <c r="L436" s="195"/>
      <c r="M436" s="196"/>
      <c r="N436" s="197"/>
      <c r="O436" s="197"/>
      <c r="P436" s="197"/>
      <c r="Q436" s="197"/>
      <c r="R436" s="197"/>
      <c r="S436" s="197"/>
      <c r="T436" s="198"/>
      <c r="AT436" s="199" t="s">
        <v>162</v>
      </c>
      <c r="AU436" s="199" t="s">
        <v>154</v>
      </c>
      <c r="AV436" s="12" t="s">
        <v>8</v>
      </c>
      <c r="AW436" s="12" t="s">
        <v>33</v>
      </c>
      <c r="AX436" s="12" t="s">
        <v>72</v>
      </c>
      <c r="AY436" s="199" t="s">
        <v>146</v>
      </c>
    </row>
    <row r="437" spans="1:65" s="13" customFormat="1" ht="36">
      <c r="B437" s="200"/>
      <c r="C437" s="201"/>
      <c r="D437" s="182" t="s">
        <v>162</v>
      </c>
      <c r="E437" s="202" t="s">
        <v>20</v>
      </c>
      <c r="F437" s="203" t="s">
        <v>572</v>
      </c>
      <c r="G437" s="201"/>
      <c r="H437" s="204">
        <v>192.16</v>
      </c>
      <c r="I437" s="205"/>
      <c r="J437" s="201"/>
      <c r="K437" s="201"/>
      <c r="L437" s="206"/>
      <c r="M437" s="207"/>
      <c r="N437" s="208"/>
      <c r="O437" s="208"/>
      <c r="P437" s="208"/>
      <c r="Q437" s="208"/>
      <c r="R437" s="208"/>
      <c r="S437" s="208"/>
      <c r="T437" s="209"/>
      <c r="AT437" s="210" t="s">
        <v>162</v>
      </c>
      <c r="AU437" s="210" t="s">
        <v>154</v>
      </c>
      <c r="AV437" s="13" t="s">
        <v>154</v>
      </c>
      <c r="AW437" s="13" t="s">
        <v>33</v>
      </c>
      <c r="AX437" s="13" t="s">
        <v>72</v>
      </c>
      <c r="AY437" s="210" t="s">
        <v>146</v>
      </c>
    </row>
    <row r="438" spans="1:65" s="13" customFormat="1" ht="48">
      <c r="B438" s="200"/>
      <c r="C438" s="201"/>
      <c r="D438" s="182" t="s">
        <v>162</v>
      </c>
      <c r="E438" s="202" t="s">
        <v>20</v>
      </c>
      <c r="F438" s="203" t="s">
        <v>573</v>
      </c>
      <c r="G438" s="201"/>
      <c r="H438" s="204">
        <v>195.26</v>
      </c>
      <c r="I438" s="205"/>
      <c r="J438" s="201"/>
      <c r="K438" s="201"/>
      <c r="L438" s="206"/>
      <c r="M438" s="207"/>
      <c r="N438" s="208"/>
      <c r="O438" s="208"/>
      <c r="P438" s="208"/>
      <c r="Q438" s="208"/>
      <c r="R438" s="208"/>
      <c r="S438" s="208"/>
      <c r="T438" s="209"/>
      <c r="AT438" s="210" t="s">
        <v>162</v>
      </c>
      <c r="AU438" s="210" t="s">
        <v>154</v>
      </c>
      <c r="AV438" s="13" t="s">
        <v>154</v>
      </c>
      <c r="AW438" s="13" t="s">
        <v>33</v>
      </c>
      <c r="AX438" s="13" t="s">
        <v>72</v>
      </c>
      <c r="AY438" s="210" t="s">
        <v>146</v>
      </c>
    </row>
    <row r="439" spans="1:65" s="13" customFormat="1" ht="12">
      <c r="B439" s="200"/>
      <c r="C439" s="201"/>
      <c r="D439" s="182" t="s">
        <v>162</v>
      </c>
      <c r="E439" s="202" t="s">
        <v>20</v>
      </c>
      <c r="F439" s="203" t="s">
        <v>574</v>
      </c>
      <c r="G439" s="201"/>
      <c r="H439" s="204">
        <v>13.92</v>
      </c>
      <c r="I439" s="205"/>
      <c r="J439" s="201"/>
      <c r="K439" s="201"/>
      <c r="L439" s="206"/>
      <c r="M439" s="207"/>
      <c r="N439" s="208"/>
      <c r="O439" s="208"/>
      <c r="P439" s="208"/>
      <c r="Q439" s="208"/>
      <c r="R439" s="208"/>
      <c r="S439" s="208"/>
      <c r="T439" s="209"/>
      <c r="AT439" s="210" t="s">
        <v>162</v>
      </c>
      <c r="AU439" s="210" t="s">
        <v>154</v>
      </c>
      <c r="AV439" s="13" t="s">
        <v>154</v>
      </c>
      <c r="AW439" s="13" t="s">
        <v>33</v>
      </c>
      <c r="AX439" s="13" t="s">
        <v>72</v>
      </c>
      <c r="AY439" s="210" t="s">
        <v>146</v>
      </c>
    </row>
    <row r="440" spans="1:65" s="14" customFormat="1" ht="12">
      <c r="B440" s="220"/>
      <c r="C440" s="221"/>
      <c r="D440" s="182" t="s">
        <v>162</v>
      </c>
      <c r="E440" s="222" t="s">
        <v>20</v>
      </c>
      <c r="F440" s="223" t="s">
        <v>255</v>
      </c>
      <c r="G440" s="221"/>
      <c r="H440" s="224">
        <v>401.34</v>
      </c>
      <c r="I440" s="225"/>
      <c r="J440" s="221"/>
      <c r="K440" s="221"/>
      <c r="L440" s="226"/>
      <c r="M440" s="227"/>
      <c r="N440" s="228"/>
      <c r="O440" s="228"/>
      <c r="P440" s="228"/>
      <c r="Q440" s="228"/>
      <c r="R440" s="228"/>
      <c r="S440" s="228"/>
      <c r="T440" s="229"/>
      <c r="AT440" s="230" t="s">
        <v>162</v>
      </c>
      <c r="AU440" s="230" t="s">
        <v>154</v>
      </c>
      <c r="AV440" s="14" t="s">
        <v>153</v>
      </c>
      <c r="AW440" s="14" t="s">
        <v>33</v>
      </c>
      <c r="AX440" s="14" t="s">
        <v>8</v>
      </c>
      <c r="AY440" s="230" t="s">
        <v>146</v>
      </c>
    </row>
    <row r="441" spans="1:65" s="14" customFormat="1" ht="26">
      <c r="B441" s="220"/>
      <c r="C441" s="341" t="s">
        <v>3055</v>
      </c>
      <c r="D441" s="327" t="s">
        <v>148</v>
      </c>
      <c r="E441" s="342" t="s">
        <v>3078</v>
      </c>
      <c r="F441" s="344" t="s">
        <v>3077</v>
      </c>
      <c r="G441" s="343" t="s">
        <v>248</v>
      </c>
      <c r="H441" s="331">
        <v>745.45</v>
      </c>
      <c r="I441" s="175"/>
      <c r="J441" s="174">
        <f>ROUND(I441*H441,0)</f>
        <v>0</v>
      </c>
      <c r="K441" s="172" t="s">
        <v>152</v>
      </c>
      <c r="L441" s="226"/>
      <c r="M441" s="227"/>
      <c r="N441" s="228"/>
      <c r="O441" s="228"/>
      <c r="P441" s="228"/>
      <c r="Q441" s="228"/>
      <c r="R441" s="228"/>
      <c r="S441" s="228"/>
      <c r="T441" s="229"/>
      <c r="AT441" s="230"/>
      <c r="AU441" s="230"/>
      <c r="AY441" s="230"/>
    </row>
    <row r="442" spans="1:65" s="14" customFormat="1" ht="26">
      <c r="B442" s="220"/>
      <c r="C442" s="341" t="s">
        <v>3073</v>
      </c>
      <c r="D442" s="327" t="s">
        <v>148</v>
      </c>
      <c r="E442" s="342" t="s">
        <v>3075</v>
      </c>
      <c r="F442" s="344" t="s">
        <v>3076</v>
      </c>
      <c r="G442" s="343" t="s">
        <v>2836</v>
      </c>
      <c r="H442" s="331">
        <v>300</v>
      </c>
      <c r="I442" s="175"/>
      <c r="J442" s="174">
        <f>ROUND(I442*H442,0)</f>
        <v>0</v>
      </c>
      <c r="K442" s="172"/>
      <c r="L442" s="226"/>
      <c r="M442" s="227"/>
      <c r="N442" s="228"/>
      <c r="O442" s="228"/>
      <c r="P442" s="228"/>
      <c r="Q442" s="228"/>
      <c r="R442" s="228"/>
      <c r="S442" s="228"/>
      <c r="T442" s="229"/>
      <c r="AT442" s="230"/>
      <c r="AU442" s="230"/>
      <c r="AY442" s="230"/>
    </row>
    <row r="443" spans="1:65" s="14" customFormat="1" ht="26">
      <c r="B443" s="220"/>
      <c r="C443" s="341" t="s">
        <v>3074</v>
      </c>
      <c r="D443" s="327" t="s">
        <v>148</v>
      </c>
      <c r="E443" s="328" t="s">
        <v>3056</v>
      </c>
      <c r="F443" s="329" t="s">
        <v>3054</v>
      </c>
      <c r="G443" s="330" t="s">
        <v>291</v>
      </c>
      <c r="H443" s="331">
        <v>7</v>
      </c>
      <c r="I443" s="175"/>
      <c r="J443" s="174">
        <f>ROUND(I443*H443,0)</f>
        <v>0</v>
      </c>
      <c r="K443" s="172"/>
      <c r="L443" s="226"/>
      <c r="M443" s="227"/>
      <c r="N443" s="228"/>
      <c r="O443" s="228"/>
      <c r="P443" s="228"/>
      <c r="Q443" s="228"/>
      <c r="R443" s="228"/>
      <c r="S443" s="228"/>
      <c r="T443" s="229"/>
      <c r="AT443" s="230"/>
      <c r="AU443" s="230"/>
      <c r="AY443" s="230"/>
    </row>
    <row r="444" spans="1:65" s="14" customFormat="1" ht="11.25" hidden="1" customHeight="1">
      <c r="B444" s="220"/>
      <c r="C444" s="221"/>
      <c r="D444" s="182"/>
      <c r="E444" s="222"/>
      <c r="F444" s="223"/>
      <c r="G444" s="221"/>
      <c r="H444" s="224"/>
      <c r="I444" s="225"/>
      <c r="J444" s="221"/>
      <c r="K444" s="221"/>
      <c r="L444" s="226"/>
      <c r="M444" s="227"/>
      <c r="N444" s="228"/>
      <c r="O444" s="228"/>
      <c r="P444" s="228"/>
      <c r="Q444" s="228"/>
      <c r="R444" s="228"/>
      <c r="S444" s="228"/>
      <c r="T444" s="229"/>
      <c r="AT444" s="230"/>
      <c r="AU444" s="230"/>
      <c r="AY444" s="230"/>
    </row>
    <row r="445" spans="1:65" s="1" customFormat="1" ht="24.25" customHeight="1">
      <c r="A445" s="35"/>
      <c r="B445" s="36"/>
      <c r="C445" s="170" t="s">
        <v>575</v>
      </c>
      <c r="D445" s="170" t="s">
        <v>148</v>
      </c>
      <c r="E445" s="171" t="s">
        <v>576</v>
      </c>
      <c r="F445" s="172" t="s">
        <v>577</v>
      </c>
      <c r="G445" s="173" t="s">
        <v>578</v>
      </c>
      <c r="H445" s="174">
        <v>1</v>
      </c>
      <c r="I445" s="175"/>
      <c r="J445" s="174">
        <f>ROUND(I445*H445,0)</f>
        <v>0</v>
      </c>
      <c r="K445" s="172" t="s">
        <v>20</v>
      </c>
      <c r="L445" s="40"/>
      <c r="M445" s="176" t="s">
        <v>20</v>
      </c>
      <c r="N445" s="177" t="s">
        <v>44</v>
      </c>
      <c r="O445" s="65"/>
      <c r="P445" s="178">
        <f>O445*H445</f>
        <v>0</v>
      </c>
      <c r="Q445" s="178">
        <v>0</v>
      </c>
      <c r="R445" s="178">
        <f>Q445*H445</f>
        <v>0</v>
      </c>
      <c r="S445" s="178">
        <v>0</v>
      </c>
      <c r="T445" s="179">
        <f>S445*H445</f>
        <v>0</v>
      </c>
      <c r="U445" s="35"/>
      <c r="V445" s="35"/>
      <c r="W445" s="35"/>
      <c r="X445" s="35"/>
      <c r="Y445" s="35"/>
      <c r="Z445" s="35"/>
      <c r="AA445" s="35"/>
      <c r="AB445" s="35"/>
      <c r="AC445" s="35"/>
      <c r="AD445" s="35"/>
      <c r="AE445" s="35"/>
      <c r="AR445" s="180" t="s">
        <v>153</v>
      </c>
      <c r="AT445" s="180" t="s">
        <v>148</v>
      </c>
      <c r="AU445" s="180" t="s">
        <v>154</v>
      </c>
      <c r="AY445" s="18" t="s">
        <v>146</v>
      </c>
      <c r="BE445" s="181">
        <f>IF(N445="základní",J445,0)</f>
        <v>0</v>
      </c>
      <c r="BF445" s="181">
        <f>IF(N445="snížená",J445,0)</f>
        <v>0</v>
      </c>
      <c r="BG445" s="181">
        <f>IF(N445="zákl. přenesená",J445,0)</f>
        <v>0</v>
      </c>
      <c r="BH445" s="181">
        <f>IF(N445="sníž. přenesená",J445,0)</f>
        <v>0</v>
      </c>
      <c r="BI445" s="181">
        <f>IF(N445="nulová",J445,0)</f>
        <v>0</v>
      </c>
      <c r="BJ445" s="18" t="s">
        <v>154</v>
      </c>
      <c r="BK445" s="181">
        <f>ROUND(I445*H445,0)</f>
        <v>0</v>
      </c>
      <c r="BL445" s="18" t="s">
        <v>153</v>
      </c>
      <c r="BM445" s="180" t="s">
        <v>579</v>
      </c>
    </row>
    <row r="446" spans="1:65" s="1" customFormat="1" ht="24" hidden="1">
      <c r="A446" s="35"/>
      <c r="B446" s="36"/>
      <c r="C446" s="37"/>
      <c r="D446" s="182" t="s">
        <v>156</v>
      </c>
      <c r="E446" s="37"/>
      <c r="F446" s="183" t="s">
        <v>577</v>
      </c>
      <c r="G446" s="37"/>
      <c r="H446" s="37"/>
      <c r="I446" s="184"/>
      <c r="J446" s="37"/>
      <c r="K446" s="37"/>
      <c r="L446" s="40"/>
      <c r="M446" s="185"/>
      <c r="N446" s="186"/>
      <c r="O446" s="65"/>
      <c r="P446" s="65"/>
      <c r="Q446" s="65"/>
      <c r="R446" s="65"/>
      <c r="S446" s="65"/>
      <c r="T446" s="66"/>
      <c r="U446" s="35"/>
      <c r="V446" s="35"/>
      <c r="W446" s="35"/>
      <c r="X446" s="35"/>
      <c r="Y446" s="35"/>
      <c r="Z446" s="35"/>
      <c r="AA446" s="35"/>
      <c r="AB446" s="35"/>
      <c r="AC446" s="35"/>
      <c r="AD446" s="35"/>
      <c r="AE446" s="35"/>
      <c r="AT446" s="18" t="s">
        <v>156</v>
      </c>
      <c r="AU446" s="18" t="s">
        <v>154</v>
      </c>
    </row>
    <row r="447" spans="1:65" s="1" customFormat="1" ht="24.25" customHeight="1">
      <c r="A447" s="35"/>
      <c r="B447" s="36"/>
      <c r="C447" s="170" t="s">
        <v>580</v>
      </c>
      <c r="D447" s="170" t="s">
        <v>148</v>
      </c>
      <c r="E447" s="171" t="s">
        <v>581</v>
      </c>
      <c r="F447" s="172" t="s">
        <v>582</v>
      </c>
      <c r="G447" s="173" t="s">
        <v>248</v>
      </c>
      <c r="H447" s="174">
        <v>104</v>
      </c>
      <c r="I447" s="175"/>
      <c r="J447" s="174">
        <f>ROUND(I447*H447,0)</f>
        <v>0</v>
      </c>
      <c r="K447" s="172" t="s">
        <v>20</v>
      </c>
      <c r="L447" s="40"/>
      <c r="M447" s="176" t="s">
        <v>20</v>
      </c>
      <c r="N447" s="177" t="s">
        <v>44</v>
      </c>
      <c r="O447" s="65"/>
      <c r="P447" s="178">
        <f>O447*H447</f>
        <v>0</v>
      </c>
      <c r="Q447" s="178">
        <v>0</v>
      </c>
      <c r="R447" s="178">
        <f>Q447*H447</f>
        <v>0</v>
      </c>
      <c r="S447" s="178">
        <v>0</v>
      </c>
      <c r="T447" s="179">
        <f>S447*H447</f>
        <v>0</v>
      </c>
      <c r="U447" s="35"/>
      <c r="V447" s="35"/>
      <c r="W447" s="35"/>
      <c r="X447" s="35"/>
      <c r="Y447" s="35"/>
      <c r="Z447" s="35"/>
      <c r="AA447" s="35"/>
      <c r="AB447" s="35"/>
      <c r="AC447" s="35"/>
      <c r="AD447" s="35"/>
      <c r="AE447" s="35"/>
      <c r="AR447" s="180" t="s">
        <v>153</v>
      </c>
      <c r="AT447" s="180" t="s">
        <v>148</v>
      </c>
      <c r="AU447" s="180" t="s">
        <v>154</v>
      </c>
      <c r="AY447" s="18" t="s">
        <v>146</v>
      </c>
      <c r="BE447" s="181">
        <f>IF(N447="základní",J447,0)</f>
        <v>0</v>
      </c>
      <c r="BF447" s="181">
        <f>IF(N447="snížená",J447,0)</f>
        <v>0</v>
      </c>
      <c r="BG447" s="181">
        <f>IF(N447="zákl. přenesená",J447,0)</f>
        <v>0</v>
      </c>
      <c r="BH447" s="181">
        <f>IF(N447="sníž. přenesená",J447,0)</f>
        <v>0</v>
      </c>
      <c r="BI447" s="181">
        <f>IF(N447="nulová",J447,0)</f>
        <v>0</v>
      </c>
      <c r="BJ447" s="18" t="s">
        <v>154</v>
      </c>
      <c r="BK447" s="181">
        <f>ROUND(I447*H447,0)</f>
        <v>0</v>
      </c>
      <c r="BL447" s="18" t="s">
        <v>153</v>
      </c>
      <c r="BM447" s="180" t="s">
        <v>583</v>
      </c>
    </row>
    <row r="448" spans="1:65" s="1" customFormat="1" ht="24" hidden="1">
      <c r="A448" s="35"/>
      <c r="B448" s="36"/>
      <c r="C448" s="37"/>
      <c r="D448" s="182" t="s">
        <v>156</v>
      </c>
      <c r="E448" s="37"/>
      <c r="F448" s="183" t="s">
        <v>582</v>
      </c>
      <c r="G448" s="37"/>
      <c r="H448" s="37"/>
      <c r="I448" s="184"/>
      <c r="J448" s="37"/>
      <c r="K448" s="37"/>
      <c r="L448" s="40"/>
      <c r="M448" s="185"/>
      <c r="N448" s="186"/>
      <c r="O448" s="65"/>
      <c r="P448" s="65"/>
      <c r="Q448" s="65"/>
      <c r="R448" s="65"/>
      <c r="S448" s="65"/>
      <c r="T448" s="66"/>
      <c r="U448" s="35"/>
      <c r="V448" s="35"/>
      <c r="W448" s="35"/>
      <c r="X448" s="35"/>
      <c r="Y448" s="35"/>
      <c r="Z448" s="35"/>
      <c r="AA448" s="35"/>
      <c r="AB448" s="35"/>
      <c r="AC448" s="35"/>
      <c r="AD448" s="35"/>
      <c r="AE448" s="35"/>
      <c r="AT448" s="18" t="s">
        <v>156</v>
      </c>
      <c r="AU448" s="18" t="s">
        <v>154</v>
      </c>
    </row>
    <row r="449" spans="1:65" s="1" customFormat="1" ht="16.5" customHeight="1">
      <c r="A449" s="35"/>
      <c r="B449" s="36"/>
      <c r="C449" s="170" t="s">
        <v>584</v>
      </c>
      <c r="D449" s="170" t="s">
        <v>148</v>
      </c>
      <c r="E449" s="171" t="s">
        <v>585</v>
      </c>
      <c r="F449" s="172" t="s">
        <v>586</v>
      </c>
      <c r="G449" s="173" t="s">
        <v>248</v>
      </c>
      <c r="H449" s="174">
        <v>104</v>
      </c>
      <c r="I449" s="175"/>
      <c r="J449" s="174">
        <f>ROUND(I449*H449,0)</f>
        <v>0</v>
      </c>
      <c r="K449" s="172" t="s">
        <v>20</v>
      </c>
      <c r="L449" s="40"/>
      <c r="M449" s="176" t="s">
        <v>20</v>
      </c>
      <c r="N449" s="177" t="s">
        <v>44</v>
      </c>
      <c r="O449" s="65"/>
      <c r="P449" s="178">
        <f>O449*H449</f>
        <v>0</v>
      </c>
      <c r="Q449" s="178">
        <v>0</v>
      </c>
      <c r="R449" s="178">
        <f>Q449*H449</f>
        <v>0</v>
      </c>
      <c r="S449" s="178">
        <v>0</v>
      </c>
      <c r="T449" s="179">
        <f>S449*H449</f>
        <v>0</v>
      </c>
      <c r="U449" s="35"/>
      <c r="V449" s="35"/>
      <c r="W449" s="35"/>
      <c r="X449" s="35"/>
      <c r="Y449" s="35"/>
      <c r="Z449" s="35"/>
      <c r="AA449" s="35"/>
      <c r="AB449" s="35"/>
      <c r="AC449" s="35"/>
      <c r="AD449" s="35"/>
      <c r="AE449" s="35"/>
      <c r="AR449" s="180" t="s">
        <v>153</v>
      </c>
      <c r="AT449" s="180" t="s">
        <v>148</v>
      </c>
      <c r="AU449" s="180" t="s">
        <v>154</v>
      </c>
      <c r="AY449" s="18" t="s">
        <v>146</v>
      </c>
      <c r="BE449" s="181">
        <f>IF(N449="základní",J449,0)</f>
        <v>0</v>
      </c>
      <c r="BF449" s="181">
        <f>IF(N449="snížená",J449,0)</f>
        <v>0</v>
      </c>
      <c r="BG449" s="181">
        <f>IF(N449="zákl. přenesená",J449,0)</f>
        <v>0</v>
      </c>
      <c r="BH449" s="181">
        <f>IF(N449="sníž. přenesená",J449,0)</f>
        <v>0</v>
      </c>
      <c r="BI449" s="181">
        <f>IF(N449="nulová",J449,0)</f>
        <v>0</v>
      </c>
      <c r="BJ449" s="18" t="s">
        <v>154</v>
      </c>
      <c r="BK449" s="181">
        <f>ROUND(I449*H449,0)</f>
        <v>0</v>
      </c>
      <c r="BL449" s="18" t="s">
        <v>153</v>
      </c>
      <c r="BM449" s="180" t="s">
        <v>587</v>
      </c>
    </row>
    <row r="450" spans="1:65" s="1" customFormat="1" ht="12" hidden="1">
      <c r="A450" s="35"/>
      <c r="B450" s="36"/>
      <c r="C450" s="37"/>
      <c r="D450" s="182" t="s">
        <v>156</v>
      </c>
      <c r="E450" s="37"/>
      <c r="F450" s="183" t="s">
        <v>586</v>
      </c>
      <c r="G450" s="37"/>
      <c r="H450" s="37"/>
      <c r="I450" s="184"/>
      <c r="J450" s="37"/>
      <c r="K450" s="37"/>
      <c r="L450" s="40"/>
      <c r="M450" s="185"/>
      <c r="N450" s="186"/>
      <c r="O450" s="65"/>
      <c r="P450" s="65"/>
      <c r="Q450" s="65"/>
      <c r="R450" s="65"/>
      <c r="S450" s="65"/>
      <c r="T450" s="66"/>
      <c r="U450" s="35"/>
      <c r="V450" s="35"/>
      <c r="W450" s="35"/>
      <c r="X450" s="35"/>
      <c r="Y450" s="35"/>
      <c r="Z450" s="35"/>
      <c r="AA450" s="35"/>
      <c r="AB450" s="35"/>
      <c r="AC450" s="35"/>
      <c r="AD450" s="35"/>
      <c r="AE450" s="35"/>
      <c r="AT450" s="18" t="s">
        <v>156</v>
      </c>
      <c r="AU450" s="18" t="s">
        <v>154</v>
      </c>
    </row>
    <row r="451" spans="1:65" s="1" customFormat="1" ht="16.5" customHeight="1">
      <c r="A451" s="35"/>
      <c r="B451" s="36"/>
      <c r="C451" s="170" t="s">
        <v>588</v>
      </c>
      <c r="D451" s="170" t="s">
        <v>148</v>
      </c>
      <c r="E451" s="171" t="s">
        <v>589</v>
      </c>
      <c r="F451" s="172" t="s">
        <v>590</v>
      </c>
      <c r="G451" s="173" t="s">
        <v>291</v>
      </c>
      <c r="H451" s="174">
        <v>924</v>
      </c>
      <c r="I451" s="175"/>
      <c r="J451" s="174">
        <f>ROUND(I451*H451,0)</f>
        <v>0</v>
      </c>
      <c r="K451" s="172" t="s">
        <v>152</v>
      </c>
      <c r="L451" s="40"/>
      <c r="M451" s="176" t="s">
        <v>20</v>
      </c>
      <c r="N451" s="177" t="s">
        <v>44</v>
      </c>
      <c r="O451" s="65"/>
      <c r="P451" s="178">
        <f>O451*H451</f>
        <v>0</v>
      </c>
      <c r="Q451" s="178">
        <v>1.0000000000000001E-5</v>
      </c>
      <c r="R451" s="178">
        <f>Q451*H451</f>
        <v>9.2399999999999999E-3</v>
      </c>
      <c r="S451" s="178">
        <v>0</v>
      </c>
      <c r="T451" s="179">
        <f>S451*H451</f>
        <v>0</v>
      </c>
      <c r="U451" s="35"/>
      <c r="V451" s="35"/>
      <c r="W451" s="35"/>
      <c r="X451" s="35"/>
      <c r="Y451" s="35"/>
      <c r="Z451" s="35"/>
      <c r="AA451" s="35"/>
      <c r="AB451" s="35"/>
      <c r="AC451" s="35"/>
      <c r="AD451" s="35"/>
      <c r="AE451" s="35"/>
      <c r="AR451" s="180" t="s">
        <v>153</v>
      </c>
      <c r="AT451" s="180" t="s">
        <v>148</v>
      </c>
      <c r="AU451" s="180" t="s">
        <v>154</v>
      </c>
      <c r="AY451" s="18" t="s">
        <v>146</v>
      </c>
      <c r="BE451" s="181">
        <f>IF(N451="základní",J451,0)</f>
        <v>0</v>
      </c>
      <c r="BF451" s="181">
        <f>IF(N451="snížená",J451,0)</f>
        <v>0</v>
      </c>
      <c r="BG451" s="181">
        <f>IF(N451="zákl. přenesená",J451,0)</f>
        <v>0</v>
      </c>
      <c r="BH451" s="181">
        <f>IF(N451="sníž. přenesená",J451,0)</f>
        <v>0</v>
      </c>
      <c r="BI451" s="181">
        <f>IF(N451="nulová",J451,0)</f>
        <v>0</v>
      </c>
      <c r="BJ451" s="18" t="s">
        <v>154</v>
      </c>
      <c r="BK451" s="181">
        <f>ROUND(I451*H451,0)</f>
        <v>0</v>
      </c>
      <c r="BL451" s="18" t="s">
        <v>153</v>
      </c>
      <c r="BM451" s="180" t="s">
        <v>591</v>
      </c>
    </row>
    <row r="452" spans="1:65" s="1" customFormat="1" ht="36" hidden="1">
      <c r="A452" s="35"/>
      <c r="B452" s="36"/>
      <c r="C452" s="37"/>
      <c r="D452" s="182" t="s">
        <v>156</v>
      </c>
      <c r="E452" s="37"/>
      <c r="F452" s="183" t="s">
        <v>592</v>
      </c>
      <c r="G452" s="37"/>
      <c r="H452" s="37"/>
      <c r="I452" s="184"/>
      <c r="J452" s="37"/>
      <c r="K452" s="37"/>
      <c r="L452" s="40"/>
      <c r="M452" s="185"/>
      <c r="N452" s="186"/>
      <c r="O452" s="65"/>
      <c r="P452" s="65"/>
      <c r="Q452" s="65"/>
      <c r="R452" s="65"/>
      <c r="S452" s="65"/>
      <c r="T452" s="66"/>
      <c r="U452" s="35"/>
      <c r="V452" s="35"/>
      <c r="W452" s="35"/>
      <c r="X452" s="35"/>
      <c r="Y452" s="35"/>
      <c r="Z452" s="35"/>
      <c r="AA452" s="35"/>
      <c r="AB452" s="35"/>
      <c r="AC452" s="35"/>
      <c r="AD452" s="35"/>
      <c r="AE452" s="35"/>
      <c r="AT452" s="18" t="s">
        <v>156</v>
      </c>
      <c r="AU452" s="18" t="s">
        <v>154</v>
      </c>
    </row>
    <row r="453" spans="1:65" s="1" customFormat="1" hidden="1">
      <c r="A453" s="35"/>
      <c r="B453" s="36"/>
      <c r="C453" s="37"/>
      <c r="D453" s="187" t="s">
        <v>158</v>
      </c>
      <c r="E453" s="37"/>
      <c r="F453" s="188" t="s">
        <v>593</v>
      </c>
      <c r="G453" s="37"/>
      <c r="H453" s="37"/>
      <c r="I453" s="184"/>
      <c r="J453" s="37"/>
      <c r="K453" s="37"/>
      <c r="L453" s="40"/>
      <c r="M453" s="185"/>
      <c r="N453" s="186"/>
      <c r="O453" s="65"/>
      <c r="P453" s="65"/>
      <c r="Q453" s="65"/>
      <c r="R453" s="65"/>
      <c r="S453" s="65"/>
      <c r="T453" s="66"/>
      <c r="U453" s="35"/>
      <c r="V453" s="35"/>
      <c r="W453" s="35"/>
      <c r="X453" s="35"/>
      <c r="Y453" s="35"/>
      <c r="Z453" s="35"/>
      <c r="AA453" s="35"/>
      <c r="AB453" s="35"/>
      <c r="AC453" s="35"/>
      <c r="AD453" s="35"/>
      <c r="AE453" s="35"/>
      <c r="AT453" s="18" t="s">
        <v>158</v>
      </c>
      <c r="AU453" s="18" t="s">
        <v>154</v>
      </c>
    </row>
    <row r="454" spans="1:65" s="1" customFormat="1" ht="156" hidden="1">
      <c r="A454" s="35"/>
      <c r="B454" s="36"/>
      <c r="C454" s="37"/>
      <c r="D454" s="182" t="s">
        <v>160</v>
      </c>
      <c r="E454" s="37"/>
      <c r="F454" s="189" t="s">
        <v>594</v>
      </c>
      <c r="G454" s="37"/>
      <c r="H454" s="37"/>
      <c r="I454" s="184"/>
      <c r="J454" s="37"/>
      <c r="K454" s="37"/>
      <c r="L454" s="40"/>
      <c r="M454" s="185"/>
      <c r="N454" s="186"/>
      <c r="O454" s="65"/>
      <c r="P454" s="65"/>
      <c r="Q454" s="65"/>
      <c r="R454" s="65"/>
      <c r="S454" s="65"/>
      <c r="T454" s="66"/>
      <c r="U454" s="35"/>
      <c r="V454" s="35"/>
      <c r="W454" s="35"/>
      <c r="X454" s="35"/>
      <c r="Y454" s="35"/>
      <c r="Z454" s="35"/>
      <c r="AA454" s="35"/>
      <c r="AB454" s="35"/>
      <c r="AC454" s="35"/>
      <c r="AD454" s="35"/>
      <c r="AE454" s="35"/>
      <c r="AT454" s="18" t="s">
        <v>160</v>
      </c>
      <c r="AU454" s="18" t="s">
        <v>154</v>
      </c>
    </row>
    <row r="455" spans="1:65" s="13" customFormat="1" ht="12">
      <c r="B455" s="200"/>
      <c r="C455" s="201"/>
      <c r="D455" s="182" t="s">
        <v>162</v>
      </c>
      <c r="E455" s="202" t="s">
        <v>20</v>
      </c>
      <c r="F455" s="203" t="s">
        <v>595</v>
      </c>
      <c r="G455" s="201"/>
      <c r="H455" s="204">
        <v>924</v>
      </c>
      <c r="I455" s="205"/>
      <c r="J455" s="201"/>
      <c r="K455" s="201"/>
      <c r="L455" s="206"/>
      <c r="M455" s="207"/>
      <c r="N455" s="208"/>
      <c r="O455" s="208"/>
      <c r="P455" s="208"/>
      <c r="Q455" s="208"/>
      <c r="R455" s="208"/>
      <c r="S455" s="208"/>
      <c r="T455" s="209"/>
      <c r="AT455" s="210" t="s">
        <v>162</v>
      </c>
      <c r="AU455" s="210" t="s">
        <v>154</v>
      </c>
      <c r="AV455" s="13" t="s">
        <v>154</v>
      </c>
      <c r="AW455" s="13" t="s">
        <v>33</v>
      </c>
      <c r="AX455" s="13" t="s">
        <v>8</v>
      </c>
      <c r="AY455" s="210" t="s">
        <v>146</v>
      </c>
    </row>
    <row r="456" spans="1:65" s="1" customFormat="1" ht="21.75" customHeight="1">
      <c r="A456" s="35"/>
      <c r="B456" s="36"/>
      <c r="C456" s="170" t="s">
        <v>596</v>
      </c>
      <c r="D456" s="170" t="s">
        <v>148</v>
      </c>
      <c r="E456" s="171" t="s">
        <v>597</v>
      </c>
      <c r="F456" s="172" t="s">
        <v>598</v>
      </c>
      <c r="G456" s="173" t="s">
        <v>248</v>
      </c>
      <c r="H456" s="174">
        <v>55.12</v>
      </c>
      <c r="I456" s="175"/>
      <c r="J456" s="174">
        <f>ROUND(I456*H456,0)</f>
        <v>0</v>
      </c>
      <c r="K456" s="172" t="s">
        <v>152</v>
      </c>
      <c r="L456" s="40"/>
      <c r="M456" s="176" t="s">
        <v>20</v>
      </c>
      <c r="N456" s="177" t="s">
        <v>44</v>
      </c>
      <c r="O456" s="65"/>
      <c r="P456" s="178">
        <f>O456*H456</f>
        <v>0</v>
      </c>
      <c r="Q456" s="178">
        <v>0</v>
      </c>
      <c r="R456" s="178">
        <f>Q456*H456</f>
        <v>0</v>
      </c>
      <c r="S456" s="178">
        <v>0.13100000000000001</v>
      </c>
      <c r="T456" s="179">
        <f>S456*H456</f>
        <v>7.22072</v>
      </c>
      <c r="U456" s="35"/>
      <c r="V456" s="35"/>
      <c r="W456" s="35"/>
      <c r="X456" s="35"/>
      <c r="Y456" s="35"/>
      <c r="Z456" s="35"/>
      <c r="AA456" s="35"/>
      <c r="AB456" s="35"/>
      <c r="AC456" s="35"/>
      <c r="AD456" s="35"/>
      <c r="AE456" s="35"/>
      <c r="AR456" s="180" t="s">
        <v>153</v>
      </c>
      <c r="AT456" s="180" t="s">
        <v>148</v>
      </c>
      <c r="AU456" s="180" t="s">
        <v>154</v>
      </c>
      <c r="AY456" s="18" t="s">
        <v>146</v>
      </c>
      <c r="BE456" s="181">
        <f>IF(N456="základní",J456,0)</f>
        <v>0</v>
      </c>
      <c r="BF456" s="181">
        <f>IF(N456="snížená",J456,0)</f>
        <v>0</v>
      </c>
      <c r="BG456" s="181">
        <f>IF(N456="zákl. přenesená",J456,0)</f>
        <v>0</v>
      </c>
      <c r="BH456" s="181">
        <f>IF(N456="sníž. přenesená",J456,0)</f>
        <v>0</v>
      </c>
      <c r="BI456" s="181">
        <f>IF(N456="nulová",J456,0)</f>
        <v>0</v>
      </c>
      <c r="BJ456" s="18" t="s">
        <v>154</v>
      </c>
      <c r="BK456" s="181">
        <f>ROUND(I456*H456,0)</f>
        <v>0</v>
      </c>
      <c r="BL456" s="18" t="s">
        <v>153</v>
      </c>
      <c r="BM456" s="180" t="s">
        <v>599</v>
      </c>
    </row>
    <row r="457" spans="1:65" s="1" customFormat="1" ht="36" hidden="1">
      <c r="A457" s="35"/>
      <c r="B457" s="36"/>
      <c r="C457" s="37"/>
      <c r="D457" s="182" t="s">
        <v>156</v>
      </c>
      <c r="E457" s="37"/>
      <c r="F457" s="183" t="s">
        <v>600</v>
      </c>
      <c r="G457" s="37"/>
      <c r="H457" s="37"/>
      <c r="I457" s="184"/>
      <c r="J457" s="37"/>
      <c r="K457" s="37"/>
      <c r="L457" s="40"/>
      <c r="M457" s="185"/>
      <c r="N457" s="186"/>
      <c r="O457" s="65"/>
      <c r="P457" s="65"/>
      <c r="Q457" s="65"/>
      <c r="R457" s="65"/>
      <c r="S457" s="65"/>
      <c r="T457" s="66"/>
      <c r="U457" s="35"/>
      <c r="V457" s="35"/>
      <c r="W457" s="35"/>
      <c r="X457" s="35"/>
      <c r="Y457" s="35"/>
      <c r="Z457" s="35"/>
      <c r="AA457" s="35"/>
      <c r="AB457" s="35"/>
      <c r="AC457" s="35"/>
      <c r="AD457" s="35"/>
      <c r="AE457" s="35"/>
      <c r="AT457" s="18" t="s">
        <v>156</v>
      </c>
      <c r="AU457" s="18" t="s">
        <v>154</v>
      </c>
    </row>
    <row r="458" spans="1:65" s="1" customFormat="1" hidden="1">
      <c r="A458" s="35"/>
      <c r="B458" s="36"/>
      <c r="C458" s="37"/>
      <c r="D458" s="187" t="s">
        <v>158</v>
      </c>
      <c r="E458" s="37"/>
      <c r="F458" s="188" t="s">
        <v>601</v>
      </c>
      <c r="G458" s="37"/>
      <c r="H458" s="37"/>
      <c r="I458" s="184"/>
      <c r="J458" s="37"/>
      <c r="K458" s="37"/>
      <c r="L458" s="40"/>
      <c r="M458" s="185"/>
      <c r="N458" s="186"/>
      <c r="O458" s="65"/>
      <c r="P458" s="65"/>
      <c r="Q458" s="65"/>
      <c r="R458" s="65"/>
      <c r="S458" s="65"/>
      <c r="T458" s="66"/>
      <c r="U458" s="35"/>
      <c r="V458" s="35"/>
      <c r="W458" s="35"/>
      <c r="X458" s="35"/>
      <c r="Y458" s="35"/>
      <c r="Z458" s="35"/>
      <c r="AA458" s="35"/>
      <c r="AB458" s="35"/>
      <c r="AC458" s="35"/>
      <c r="AD458" s="35"/>
      <c r="AE458" s="35"/>
      <c r="AT458" s="18" t="s">
        <v>158</v>
      </c>
      <c r="AU458" s="18" t="s">
        <v>154</v>
      </c>
    </row>
    <row r="459" spans="1:65" s="12" customFormat="1" ht="12">
      <c r="B459" s="190"/>
      <c r="C459" s="191"/>
      <c r="D459" s="182" t="s">
        <v>162</v>
      </c>
      <c r="E459" s="192" t="s">
        <v>20</v>
      </c>
      <c r="F459" s="193" t="s">
        <v>234</v>
      </c>
      <c r="G459" s="191"/>
      <c r="H459" s="192" t="s">
        <v>20</v>
      </c>
      <c r="I459" s="194"/>
      <c r="J459" s="191"/>
      <c r="K459" s="191"/>
      <c r="L459" s="195"/>
      <c r="M459" s="196"/>
      <c r="N459" s="197"/>
      <c r="O459" s="197"/>
      <c r="P459" s="197"/>
      <c r="Q459" s="197"/>
      <c r="R459" s="197"/>
      <c r="S459" s="197"/>
      <c r="T459" s="198"/>
      <c r="AT459" s="199" t="s">
        <v>162</v>
      </c>
      <c r="AU459" s="199" t="s">
        <v>154</v>
      </c>
      <c r="AV459" s="12" t="s">
        <v>8</v>
      </c>
      <c r="AW459" s="12" t="s">
        <v>33</v>
      </c>
      <c r="AX459" s="12" t="s">
        <v>72</v>
      </c>
      <c r="AY459" s="199" t="s">
        <v>146</v>
      </c>
    </row>
    <row r="460" spans="1:65" s="13" customFormat="1" ht="12">
      <c r="B460" s="200"/>
      <c r="C460" s="201"/>
      <c r="D460" s="182" t="s">
        <v>162</v>
      </c>
      <c r="E460" s="202" t="s">
        <v>20</v>
      </c>
      <c r="F460" s="203" t="s">
        <v>602</v>
      </c>
      <c r="G460" s="201"/>
      <c r="H460" s="204">
        <v>55.12</v>
      </c>
      <c r="I460" s="205"/>
      <c r="J460" s="201"/>
      <c r="K460" s="201"/>
      <c r="L460" s="206"/>
      <c r="M460" s="207"/>
      <c r="N460" s="208"/>
      <c r="O460" s="208"/>
      <c r="P460" s="208"/>
      <c r="Q460" s="208"/>
      <c r="R460" s="208"/>
      <c r="S460" s="208"/>
      <c r="T460" s="209"/>
      <c r="AT460" s="210" t="s">
        <v>162</v>
      </c>
      <c r="AU460" s="210" t="s">
        <v>154</v>
      </c>
      <c r="AV460" s="13" t="s">
        <v>154</v>
      </c>
      <c r="AW460" s="13" t="s">
        <v>33</v>
      </c>
      <c r="AX460" s="13" t="s">
        <v>8</v>
      </c>
      <c r="AY460" s="210" t="s">
        <v>146</v>
      </c>
    </row>
    <row r="461" spans="1:65" s="1" customFormat="1" ht="24.25" customHeight="1">
      <c r="A461" s="35"/>
      <c r="B461" s="36"/>
      <c r="C461" s="170" t="s">
        <v>603</v>
      </c>
      <c r="D461" s="170" t="s">
        <v>148</v>
      </c>
      <c r="E461" s="171" t="s">
        <v>604</v>
      </c>
      <c r="F461" s="172" t="s">
        <v>605</v>
      </c>
      <c r="G461" s="173" t="s">
        <v>248</v>
      </c>
      <c r="H461" s="174">
        <v>46.82</v>
      </c>
      <c r="I461" s="175"/>
      <c r="J461" s="174">
        <f>ROUND(I461*H461,0)</f>
        <v>0</v>
      </c>
      <c r="K461" s="172" t="s">
        <v>152</v>
      </c>
      <c r="L461" s="40"/>
      <c r="M461" s="176" t="s">
        <v>20</v>
      </c>
      <c r="N461" s="177" t="s">
        <v>44</v>
      </c>
      <c r="O461" s="65"/>
      <c r="P461" s="178">
        <f>O461*H461</f>
        <v>0</v>
      </c>
      <c r="Q461" s="178">
        <v>0</v>
      </c>
      <c r="R461" s="178">
        <f>Q461*H461</f>
        <v>0</v>
      </c>
      <c r="S461" s="178">
        <v>3.5000000000000003E-2</v>
      </c>
      <c r="T461" s="179">
        <f>S461*H461</f>
        <v>1.6387000000000003</v>
      </c>
      <c r="U461" s="35"/>
      <c r="V461" s="35"/>
      <c r="W461" s="35"/>
      <c r="X461" s="35"/>
      <c r="Y461" s="35"/>
      <c r="Z461" s="35"/>
      <c r="AA461" s="35"/>
      <c r="AB461" s="35"/>
      <c r="AC461" s="35"/>
      <c r="AD461" s="35"/>
      <c r="AE461" s="35"/>
      <c r="AR461" s="180" t="s">
        <v>153</v>
      </c>
      <c r="AT461" s="180" t="s">
        <v>148</v>
      </c>
      <c r="AU461" s="180" t="s">
        <v>154</v>
      </c>
      <c r="AY461" s="18" t="s">
        <v>146</v>
      </c>
      <c r="BE461" s="181">
        <f>IF(N461="základní",J461,0)</f>
        <v>0</v>
      </c>
      <c r="BF461" s="181">
        <f>IF(N461="snížená",J461,0)</f>
        <v>0</v>
      </c>
      <c r="BG461" s="181">
        <f>IF(N461="zákl. přenesená",J461,0)</f>
        <v>0</v>
      </c>
      <c r="BH461" s="181">
        <f>IF(N461="sníž. přenesená",J461,0)</f>
        <v>0</v>
      </c>
      <c r="BI461" s="181">
        <f>IF(N461="nulová",J461,0)</f>
        <v>0</v>
      </c>
      <c r="BJ461" s="18" t="s">
        <v>154</v>
      </c>
      <c r="BK461" s="181">
        <f>ROUND(I461*H461,0)</f>
        <v>0</v>
      </c>
      <c r="BL461" s="18" t="s">
        <v>153</v>
      </c>
      <c r="BM461" s="180" t="s">
        <v>606</v>
      </c>
    </row>
    <row r="462" spans="1:65" s="1" customFormat="1" ht="36" hidden="1">
      <c r="A462" s="35"/>
      <c r="B462" s="36"/>
      <c r="C462" s="37"/>
      <c r="D462" s="182" t="s">
        <v>156</v>
      </c>
      <c r="E462" s="37"/>
      <c r="F462" s="183" t="s">
        <v>607</v>
      </c>
      <c r="G462" s="37"/>
      <c r="H462" s="37"/>
      <c r="I462" s="184"/>
      <c r="J462" s="37"/>
      <c r="K462" s="37"/>
      <c r="L462" s="40"/>
      <c r="M462" s="185"/>
      <c r="N462" s="186"/>
      <c r="O462" s="65"/>
      <c r="P462" s="65"/>
      <c r="Q462" s="65"/>
      <c r="R462" s="65"/>
      <c r="S462" s="65"/>
      <c r="T462" s="66"/>
      <c r="U462" s="35"/>
      <c r="V462" s="35"/>
      <c r="W462" s="35"/>
      <c r="X462" s="35"/>
      <c r="Y462" s="35"/>
      <c r="Z462" s="35"/>
      <c r="AA462" s="35"/>
      <c r="AB462" s="35"/>
      <c r="AC462" s="35"/>
      <c r="AD462" s="35"/>
      <c r="AE462" s="35"/>
      <c r="AT462" s="18" t="s">
        <v>156</v>
      </c>
      <c r="AU462" s="18" t="s">
        <v>154</v>
      </c>
    </row>
    <row r="463" spans="1:65" s="1" customFormat="1" hidden="1">
      <c r="A463" s="35"/>
      <c r="B463" s="36"/>
      <c r="C463" s="37"/>
      <c r="D463" s="187" t="s">
        <v>158</v>
      </c>
      <c r="E463" s="37"/>
      <c r="F463" s="188" t="s">
        <v>608</v>
      </c>
      <c r="G463" s="37"/>
      <c r="H463" s="37"/>
      <c r="I463" s="184"/>
      <c r="J463" s="37"/>
      <c r="K463" s="37"/>
      <c r="L463" s="40"/>
      <c r="M463" s="185"/>
      <c r="N463" s="186"/>
      <c r="O463" s="65"/>
      <c r="P463" s="65"/>
      <c r="Q463" s="65"/>
      <c r="R463" s="65"/>
      <c r="S463" s="65"/>
      <c r="T463" s="66"/>
      <c r="U463" s="35"/>
      <c r="V463" s="35"/>
      <c r="W463" s="35"/>
      <c r="X463" s="35"/>
      <c r="Y463" s="35"/>
      <c r="Z463" s="35"/>
      <c r="AA463" s="35"/>
      <c r="AB463" s="35"/>
      <c r="AC463" s="35"/>
      <c r="AD463" s="35"/>
      <c r="AE463" s="35"/>
      <c r="AT463" s="18" t="s">
        <v>158</v>
      </c>
      <c r="AU463" s="18" t="s">
        <v>154</v>
      </c>
    </row>
    <row r="464" spans="1:65" s="1" customFormat="1" ht="48" hidden="1">
      <c r="A464" s="35"/>
      <c r="B464" s="36"/>
      <c r="C464" s="37"/>
      <c r="D464" s="182" t="s">
        <v>160</v>
      </c>
      <c r="E464" s="37"/>
      <c r="F464" s="189" t="s">
        <v>609</v>
      </c>
      <c r="G464" s="37"/>
      <c r="H464" s="37"/>
      <c r="I464" s="184"/>
      <c r="J464" s="37"/>
      <c r="K464" s="37"/>
      <c r="L464" s="40"/>
      <c r="M464" s="185"/>
      <c r="N464" s="186"/>
      <c r="O464" s="65"/>
      <c r="P464" s="65"/>
      <c r="Q464" s="65"/>
      <c r="R464" s="65"/>
      <c r="S464" s="65"/>
      <c r="T464" s="66"/>
      <c r="U464" s="35"/>
      <c r="V464" s="35"/>
      <c r="W464" s="35"/>
      <c r="X464" s="35"/>
      <c r="Y464" s="35"/>
      <c r="Z464" s="35"/>
      <c r="AA464" s="35"/>
      <c r="AB464" s="35"/>
      <c r="AC464" s="35"/>
      <c r="AD464" s="35"/>
      <c r="AE464" s="35"/>
      <c r="AT464" s="18" t="s">
        <v>160</v>
      </c>
      <c r="AU464" s="18" t="s">
        <v>154</v>
      </c>
    </row>
    <row r="465" spans="1:65" s="12" customFormat="1" ht="12">
      <c r="B465" s="190"/>
      <c r="C465" s="191"/>
      <c r="D465" s="182" t="s">
        <v>162</v>
      </c>
      <c r="E465" s="192" t="s">
        <v>20</v>
      </c>
      <c r="F465" s="193" t="s">
        <v>163</v>
      </c>
      <c r="G465" s="191"/>
      <c r="H465" s="192" t="s">
        <v>20</v>
      </c>
      <c r="I465" s="194"/>
      <c r="J465" s="191"/>
      <c r="K465" s="191"/>
      <c r="L465" s="195"/>
      <c r="M465" s="196"/>
      <c r="N465" s="197"/>
      <c r="O465" s="197"/>
      <c r="P465" s="197"/>
      <c r="Q465" s="197"/>
      <c r="R465" s="197"/>
      <c r="S465" s="197"/>
      <c r="T465" s="198"/>
      <c r="AT465" s="199" t="s">
        <v>162</v>
      </c>
      <c r="AU465" s="199" t="s">
        <v>154</v>
      </c>
      <c r="AV465" s="12" t="s">
        <v>8</v>
      </c>
      <c r="AW465" s="12" t="s">
        <v>33</v>
      </c>
      <c r="AX465" s="12" t="s">
        <v>72</v>
      </c>
      <c r="AY465" s="199" t="s">
        <v>146</v>
      </c>
    </row>
    <row r="466" spans="1:65" s="13" customFormat="1" ht="12">
      <c r="B466" s="200"/>
      <c r="C466" s="201"/>
      <c r="D466" s="182" t="s">
        <v>162</v>
      </c>
      <c r="E466" s="202" t="s">
        <v>20</v>
      </c>
      <c r="F466" s="203" t="s">
        <v>610</v>
      </c>
      <c r="G466" s="201"/>
      <c r="H466" s="204">
        <v>10.4</v>
      </c>
      <c r="I466" s="205"/>
      <c r="J466" s="201"/>
      <c r="K466" s="201"/>
      <c r="L466" s="206"/>
      <c r="M466" s="207"/>
      <c r="N466" s="208"/>
      <c r="O466" s="208"/>
      <c r="P466" s="208"/>
      <c r="Q466" s="208"/>
      <c r="R466" s="208"/>
      <c r="S466" s="208"/>
      <c r="T466" s="209"/>
      <c r="AT466" s="210" t="s">
        <v>162</v>
      </c>
      <c r="AU466" s="210" t="s">
        <v>154</v>
      </c>
      <c r="AV466" s="13" t="s">
        <v>154</v>
      </c>
      <c r="AW466" s="13" t="s">
        <v>33</v>
      </c>
      <c r="AX466" s="13" t="s">
        <v>72</v>
      </c>
      <c r="AY466" s="210" t="s">
        <v>146</v>
      </c>
    </row>
    <row r="467" spans="1:65" s="12" customFormat="1" ht="12">
      <c r="B467" s="190"/>
      <c r="C467" s="191"/>
      <c r="D467" s="182" t="s">
        <v>162</v>
      </c>
      <c r="E467" s="192" t="s">
        <v>20</v>
      </c>
      <c r="F467" s="193" t="s">
        <v>234</v>
      </c>
      <c r="G467" s="191"/>
      <c r="H467" s="192" t="s">
        <v>20</v>
      </c>
      <c r="I467" s="194"/>
      <c r="J467" s="191"/>
      <c r="K467" s="191"/>
      <c r="L467" s="195"/>
      <c r="M467" s="196"/>
      <c r="N467" s="197"/>
      <c r="O467" s="197"/>
      <c r="P467" s="197"/>
      <c r="Q467" s="197"/>
      <c r="R467" s="197"/>
      <c r="S467" s="197"/>
      <c r="T467" s="198"/>
      <c r="AT467" s="199" t="s">
        <v>162</v>
      </c>
      <c r="AU467" s="199" t="s">
        <v>154</v>
      </c>
      <c r="AV467" s="12" t="s">
        <v>8</v>
      </c>
      <c r="AW467" s="12" t="s">
        <v>33</v>
      </c>
      <c r="AX467" s="12" t="s">
        <v>72</v>
      </c>
      <c r="AY467" s="199" t="s">
        <v>146</v>
      </c>
    </row>
    <row r="468" spans="1:65" s="13" customFormat="1" ht="12">
      <c r="B468" s="200"/>
      <c r="C468" s="201"/>
      <c r="D468" s="182" t="s">
        <v>162</v>
      </c>
      <c r="E468" s="202" t="s">
        <v>20</v>
      </c>
      <c r="F468" s="203" t="s">
        <v>611</v>
      </c>
      <c r="G468" s="201"/>
      <c r="H468" s="204">
        <v>36.42</v>
      </c>
      <c r="I468" s="205"/>
      <c r="J468" s="201"/>
      <c r="K468" s="201"/>
      <c r="L468" s="206"/>
      <c r="M468" s="207"/>
      <c r="N468" s="208"/>
      <c r="O468" s="208"/>
      <c r="P468" s="208"/>
      <c r="Q468" s="208"/>
      <c r="R468" s="208"/>
      <c r="S468" s="208"/>
      <c r="T468" s="209"/>
      <c r="AT468" s="210" t="s">
        <v>162</v>
      </c>
      <c r="AU468" s="210" t="s">
        <v>154</v>
      </c>
      <c r="AV468" s="13" t="s">
        <v>154</v>
      </c>
      <c r="AW468" s="13" t="s">
        <v>33</v>
      </c>
      <c r="AX468" s="13" t="s">
        <v>72</v>
      </c>
      <c r="AY468" s="210" t="s">
        <v>146</v>
      </c>
    </row>
    <row r="469" spans="1:65" s="14" customFormat="1" ht="12">
      <c r="B469" s="220"/>
      <c r="C469" s="221"/>
      <c r="D469" s="182" t="s">
        <v>162</v>
      </c>
      <c r="E469" s="222" t="s">
        <v>20</v>
      </c>
      <c r="F469" s="223" t="s">
        <v>255</v>
      </c>
      <c r="G469" s="221"/>
      <c r="H469" s="224">
        <v>46.82</v>
      </c>
      <c r="I469" s="225"/>
      <c r="J469" s="221"/>
      <c r="K469" s="221"/>
      <c r="L469" s="226"/>
      <c r="M469" s="227"/>
      <c r="N469" s="228"/>
      <c r="O469" s="228"/>
      <c r="P469" s="228"/>
      <c r="Q469" s="228"/>
      <c r="R469" s="228"/>
      <c r="S469" s="228"/>
      <c r="T469" s="229"/>
      <c r="AT469" s="230" t="s">
        <v>162</v>
      </c>
      <c r="AU469" s="230" t="s">
        <v>154</v>
      </c>
      <c r="AV469" s="14" t="s">
        <v>153</v>
      </c>
      <c r="AW469" s="14" t="s">
        <v>33</v>
      </c>
      <c r="AX469" s="14" t="s">
        <v>8</v>
      </c>
      <c r="AY469" s="230" t="s">
        <v>146</v>
      </c>
    </row>
    <row r="470" spans="1:65" s="1" customFormat="1" ht="33" customHeight="1">
      <c r="A470" s="35"/>
      <c r="B470" s="36"/>
      <c r="C470" s="170" t="s">
        <v>612</v>
      </c>
      <c r="D470" s="170" t="s">
        <v>148</v>
      </c>
      <c r="E470" s="171" t="s">
        <v>613</v>
      </c>
      <c r="F470" s="172" t="s">
        <v>614</v>
      </c>
      <c r="G470" s="173" t="s">
        <v>248</v>
      </c>
      <c r="H470" s="174">
        <v>44.7</v>
      </c>
      <c r="I470" s="175"/>
      <c r="J470" s="174">
        <f>ROUND(I470*H470,0)</f>
        <v>0</v>
      </c>
      <c r="K470" s="172" t="s">
        <v>152</v>
      </c>
      <c r="L470" s="40"/>
      <c r="M470" s="176" t="s">
        <v>20</v>
      </c>
      <c r="N470" s="177" t="s">
        <v>44</v>
      </c>
      <c r="O470" s="65"/>
      <c r="P470" s="178">
        <f>O470*H470</f>
        <v>0</v>
      </c>
      <c r="Q470" s="178">
        <v>0</v>
      </c>
      <c r="R470" s="178">
        <f>Q470*H470</f>
        <v>0</v>
      </c>
      <c r="S470" s="178">
        <v>0.09</v>
      </c>
      <c r="T470" s="179">
        <f>S470*H470</f>
        <v>4.0229999999999997</v>
      </c>
      <c r="U470" s="35"/>
      <c r="V470" s="35"/>
      <c r="W470" s="35"/>
      <c r="X470" s="35"/>
      <c r="Y470" s="35"/>
      <c r="Z470" s="35"/>
      <c r="AA470" s="35"/>
      <c r="AB470" s="35"/>
      <c r="AC470" s="35"/>
      <c r="AD470" s="35"/>
      <c r="AE470" s="35"/>
      <c r="AR470" s="180" t="s">
        <v>153</v>
      </c>
      <c r="AT470" s="180" t="s">
        <v>148</v>
      </c>
      <c r="AU470" s="180" t="s">
        <v>154</v>
      </c>
      <c r="AY470" s="18" t="s">
        <v>146</v>
      </c>
      <c r="BE470" s="181">
        <f>IF(N470="základní",J470,0)</f>
        <v>0</v>
      </c>
      <c r="BF470" s="181">
        <f>IF(N470="snížená",J470,0)</f>
        <v>0</v>
      </c>
      <c r="BG470" s="181">
        <f>IF(N470="zákl. přenesená",J470,0)</f>
        <v>0</v>
      </c>
      <c r="BH470" s="181">
        <f>IF(N470="sníž. přenesená",J470,0)</f>
        <v>0</v>
      </c>
      <c r="BI470" s="181">
        <f>IF(N470="nulová",J470,0)</f>
        <v>0</v>
      </c>
      <c r="BJ470" s="18" t="s">
        <v>154</v>
      </c>
      <c r="BK470" s="181">
        <f>ROUND(I470*H470,0)</f>
        <v>0</v>
      </c>
      <c r="BL470" s="18" t="s">
        <v>153</v>
      </c>
      <c r="BM470" s="180" t="s">
        <v>615</v>
      </c>
    </row>
    <row r="471" spans="1:65" s="1" customFormat="1" ht="48" hidden="1">
      <c r="A471" s="35"/>
      <c r="B471" s="36"/>
      <c r="C471" s="37"/>
      <c r="D471" s="182" t="s">
        <v>156</v>
      </c>
      <c r="E471" s="37"/>
      <c r="F471" s="183" t="s">
        <v>616</v>
      </c>
      <c r="G471" s="37"/>
      <c r="H471" s="37"/>
      <c r="I471" s="184"/>
      <c r="J471" s="37"/>
      <c r="K471" s="37"/>
      <c r="L471" s="40"/>
      <c r="M471" s="185"/>
      <c r="N471" s="186"/>
      <c r="O471" s="65"/>
      <c r="P471" s="65"/>
      <c r="Q471" s="65"/>
      <c r="R471" s="65"/>
      <c r="S471" s="65"/>
      <c r="T471" s="66"/>
      <c r="U471" s="35"/>
      <c r="V471" s="35"/>
      <c r="W471" s="35"/>
      <c r="X471" s="35"/>
      <c r="Y471" s="35"/>
      <c r="Z471" s="35"/>
      <c r="AA471" s="35"/>
      <c r="AB471" s="35"/>
      <c r="AC471" s="35"/>
      <c r="AD471" s="35"/>
      <c r="AE471" s="35"/>
      <c r="AT471" s="18" t="s">
        <v>156</v>
      </c>
      <c r="AU471" s="18" t="s">
        <v>154</v>
      </c>
    </row>
    <row r="472" spans="1:65" s="1" customFormat="1" hidden="1">
      <c r="A472" s="35"/>
      <c r="B472" s="36"/>
      <c r="C472" s="37"/>
      <c r="D472" s="187" t="s">
        <v>158</v>
      </c>
      <c r="E472" s="37"/>
      <c r="F472" s="188" t="s">
        <v>617</v>
      </c>
      <c r="G472" s="37"/>
      <c r="H472" s="37"/>
      <c r="I472" s="184"/>
      <c r="J472" s="37"/>
      <c r="K472" s="37"/>
      <c r="L472" s="40"/>
      <c r="M472" s="185"/>
      <c r="N472" s="186"/>
      <c r="O472" s="65"/>
      <c r="P472" s="65"/>
      <c r="Q472" s="65"/>
      <c r="R472" s="65"/>
      <c r="S472" s="65"/>
      <c r="T472" s="66"/>
      <c r="U472" s="35"/>
      <c r="V472" s="35"/>
      <c r="W472" s="35"/>
      <c r="X472" s="35"/>
      <c r="Y472" s="35"/>
      <c r="Z472" s="35"/>
      <c r="AA472" s="35"/>
      <c r="AB472" s="35"/>
      <c r="AC472" s="35"/>
      <c r="AD472" s="35"/>
      <c r="AE472" s="35"/>
      <c r="AT472" s="18" t="s">
        <v>158</v>
      </c>
      <c r="AU472" s="18" t="s">
        <v>154</v>
      </c>
    </row>
    <row r="473" spans="1:65" s="1" customFormat="1" ht="48" hidden="1">
      <c r="A473" s="35"/>
      <c r="B473" s="36"/>
      <c r="C473" s="37"/>
      <c r="D473" s="182" t="s">
        <v>160</v>
      </c>
      <c r="E473" s="37"/>
      <c r="F473" s="189" t="s">
        <v>609</v>
      </c>
      <c r="G473" s="37"/>
      <c r="H473" s="37"/>
      <c r="I473" s="184"/>
      <c r="J473" s="37"/>
      <c r="K473" s="37"/>
      <c r="L473" s="40"/>
      <c r="M473" s="185"/>
      <c r="N473" s="186"/>
      <c r="O473" s="65"/>
      <c r="P473" s="65"/>
      <c r="Q473" s="65"/>
      <c r="R473" s="65"/>
      <c r="S473" s="65"/>
      <c r="T473" s="66"/>
      <c r="U473" s="35"/>
      <c r="V473" s="35"/>
      <c r="W473" s="35"/>
      <c r="X473" s="35"/>
      <c r="Y473" s="35"/>
      <c r="Z473" s="35"/>
      <c r="AA473" s="35"/>
      <c r="AB473" s="35"/>
      <c r="AC473" s="35"/>
      <c r="AD473" s="35"/>
      <c r="AE473" s="35"/>
      <c r="AT473" s="18" t="s">
        <v>160</v>
      </c>
      <c r="AU473" s="18" t="s">
        <v>154</v>
      </c>
    </row>
    <row r="474" spans="1:65" s="12" customFormat="1" ht="12">
      <c r="B474" s="190"/>
      <c r="C474" s="191"/>
      <c r="D474" s="182" t="s">
        <v>162</v>
      </c>
      <c r="E474" s="192" t="s">
        <v>20</v>
      </c>
      <c r="F474" s="193" t="s">
        <v>618</v>
      </c>
      <c r="G474" s="191"/>
      <c r="H474" s="192" t="s">
        <v>20</v>
      </c>
      <c r="I474" s="194"/>
      <c r="J474" s="191"/>
      <c r="K474" s="191"/>
      <c r="L474" s="195"/>
      <c r="M474" s="196"/>
      <c r="N474" s="197"/>
      <c r="O474" s="197"/>
      <c r="P474" s="197"/>
      <c r="Q474" s="197"/>
      <c r="R474" s="197"/>
      <c r="S474" s="197"/>
      <c r="T474" s="198"/>
      <c r="AT474" s="199" t="s">
        <v>162</v>
      </c>
      <c r="AU474" s="199" t="s">
        <v>154</v>
      </c>
      <c r="AV474" s="12" t="s">
        <v>8</v>
      </c>
      <c r="AW474" s="12" t="s">
        <v>33</v>
      </c>
      <c r="AX474" s="12" t="s">
        <v>72</v>
      </c>
      <c r="AY474" s="199" t="s">
        <v>146</v>
      </c>
    </row>
    <row r="475" spans="1:65" s="13" customFormat="1" ht="12">
      <c r="B475" s="200"/>
      <c r="C475" s="201"/>
      <c r="D475" s="182" t="s">
        <v>162</v>
      </c>
      <c r="E475" s="202" t="s">
        <v>20</v>
      </c>
      <c r="F475" s="203" t="s">
        <v>619</v>
      </c>
      <c r="G475" s="201"/>
      <c r="H475" s="204">
        <v>44.7</v>
      </c>
      <c r="I475" s="205"/>
      <c r="J475" s="201"/>
      <c r="K475" s="201"/>
      <c r="L475" s="206"/>
      <c r="M475" s="207"/>
      <c r="N475" s="208"/>
      <c r="O475" s="208"/>
      <c r="P475" s="208"/>
      <c r="Q475" s="208"/>
      <c r="R475" s="208"/>
      <c r="S475" s="208"/>
      <c r="T475" s="209"/>
      <c r="AT475" s="210" t="s">
        <v>162</v>
      </c>
      <c r="AU475" s="210" t="s">
        <v>154</v>
      </c>
      <c r="AV475" s="13" t="s">
        <v>154</v>
      </c>
      <c r="AW475" s="13" t="s">
        <v>33</v>
      </c>
      <c r="AX475" s="13" t="s">
        <v>8</v>
      </c>
      <c r="AY475" s="210" t="s">
        <v>146</v>
      </c>
    </row>
    <row r="476" spans="1:65" s="1" customFormat="1" ht="24.25" customHeight="1">
      <c r="A476" s="35"/>
      <c r="B476" s="36"/>
      <c r="C476" s="170" t="s">
        <v>620</v>
      </c>
      <c r="D476" s="170" t="s">
        <v>148</v>
      </c>
      <c r="E476" s="171" t="s">
        <v>621</v>
      </c>
      <c r="F476" s="172" t="s">
        <v>622</v>
      </c>
      <c r="G476" s="173" t="s">
        <v>248</v>
      </c>
      <c r="H476" s="174">
        <v>4.5</v>
      </c>
      <c r="I476" s="175"/>
      <c r="J476" s="174">
        <f>ROUND(I476*H476,0)</f>
        <v>0</v>
      </c>
      <c r="K476" s="172" t="s">
        <v>152</v>
      </c>
      <c r="L476" s="40"/>
      <c r="M476" s="176" t="s">
        <v>20</v>
      </c>
      <c r="N476" s="177" t="s">
        <v>44</v>
      </c>
      <c r="O476" s="65"/>
      <c r="P476" s="178">
        <f>O476*H476</f>
        <v>0</v>
      </c>
      <c r="Q476" s="178">
        <v>0</v>
      </c>
      <c r="R476" s="178">
        <f>Q476*H476</f>
        <v>0</v>
      </c>
      <c r="S476" s="178">
        <v>5.5E-2</v>
      </c>
      <c r="T476" s="179">
        <f>S476*H476</f>
        <v>0.2475</v>
      </c>
      <c r="U476" s="35"/>
      <c r="V476" s="35"/>
      <c r="W476" s="35"/>
      <c r="X476" s="35"/>
      <c r="Y476" s="35"/>
      <c r="Z476" s="35"/>
      <c r="AA476" s="35"/>
      <c r="AB476" s="35"/>
      <c r="AC476" s="35"/>
      <c r="AD476" s="35"/>
      <c r="AE476" s="35"/>
      <c r="AR476" s="180" t="s">
        <v>153</v>
      </c>
      <c r="AT476" s="180" t="s">
        <v>148</v>
      </c>
      <c r="AU476" s="180" t="s">
        <v>154</v>
      </c>
      <c r="AY476" s="18" t="s">
        <v>146</v>
      </c>
      <c r="BE476" s="181">
        <f>IF(N476="základní",J476,0)</f>
        <v>0</v>
      </c>
      <c r="BF476" s="181">
        <f>IF(N476="snížená",J476,0)</f>
        <v>0</v>
      </c>
      <c r="BG476" s="181">
        <f>IF(N476="zákl. přenesená",J476,0)</f>
        <v>0</v>
      </c>
      <c r="BH476" s="181">
        <f>IF(N476="sníž. přenesená",J476,0)</f>
        <v>0</v>
      </c>
      <c r="BI476" s="181">
        <f>IF(N476="nulová",J476,0)</f>
        <v>0</v>
      </c>
      <c r="BJ476" s="18" t="s">
        <v>154</v>
      </c>
      <c r="BK476" s="181">
        <f>ROUND(I476*H476,0)</f>
        <v>0</v>
      </c>
      <c r="BL476" s="18" t="s">
        <v>153</v>
      </c>
      <c r="BM476" s="180" t="s">
        <v>623</v>
      </c>
    </row>
    <row r="477" spans="1:65" s="1" customFormat="1" ht="48" hidden="1">
      <c r="A477" s="35"/>
      <c r="B477" s="36"/>
      <c r="C477" s="37"/>
      <c r="D477" s="182" t="s">
        <v>156</v>
      </c>
      <c r="E477" s="37"/>
      <c r="F477" s="183" t="s">
        <v>624</v>
      </c>
      <c r="G477" s="37"/>
      <c r="H477" s="37"/>
      <c r="I477" s="184"/>
      <c r="J477" s="37"/>
      <c r="K477" s="37"/>
      <c r="L477" s="40"/>
      <c r="M477" s="185"/>
      <c r="N477" s="186"/>
      <c r="O477" s="65"/>
      <c r="P477" s="65"/>
      <c r="Q477" s="65"/>
      <c r="R477" s="65"/>
      <c r="S477" s="65"/>
      <c r="T477" s="66"/>
      <c r="U477" s="35"/>
      <c r="V477" s="35"/>
      <c r="W477" s="35"/>
      <c r="X477" s="35"/>
      <c r="Y477" s="35"/>
      <c r="Z477" s="35"/>
      <c r="AA477" s="35"/>
      <c r="AB477" s="35"/>
      <c r="AC477" s="35"/>
      <c r="AD477" s="35"/>
      <c r="AE477" s="35"/>
      <c r="AT477" s="18" t="s">
        <v>156</v>
      </c>
      <c r="AU477" s="18" t="s">
        <v>154</v>
      </c>
    </row>
    <row r="478" spans="1:65" s="1" customFormat="1" hidden="1">
      <c r="A478" s="35"/>
      <c r="B478" s="36"/>
      <c r="C478" s="37"/>
      <c r="D478" s="187" t="s">
        <v>158</v>
      </c>
      <c r="E478" s="37"/>
      <c r="F478" s="188" t="s">
        <v>625</v>
      </c>
      <c r="G478" s="37"/>
      <c r="H478" s="37"/>
      <c r="I478" s="184"/>
      <c r="J478" s="37"/>
      <c r="K478" s="37"/>
      <c r="L478" s="40"/>
      <c r="M478" s="185"/>
      <c r="N478" s="186"/>
      <c r="O478" s="65"/>
      <c r="P478" s="65"/>
      <c r="Q478" s="65"/>
      <c r="R478" s="65"/>
      <c r="S478" s="65"/>
      <c r="T478" s="66"/>
      <c r="U478" s="35"/>
      <c r="V478" s="35"/>
      <c r="W478" s="35"/>
      <c r="X478" s="35"/>
      <c r="Y478" s="35"/>
      <c r="Z478" s="35"/>
      <c r="AA478" s="35"/>
      <c r="AB478" s="35"/>
      <c r="AC478" s="35"/>
      <c r="AD478" s="35"/>
      <c r="AE478" s="35"/>
      <c r="AT478" s="18" t="s">
        <v>158</v>
      </c>
      <c r="AU478" s="18" t="s">
        <v>154</v>
      </c>
    </row>
    <row r="479" spans="1:65" s="12" customFormat="1" ht="12">
      <c r="B479" s="190"/>
      <c r="C479" s="191"/>
      <c r="D479" s="182" t="s">
        <v>162</v>
      </c>
      <c r="E479" s="192" t="s">
        <v>20</v>
      </c>
      <c r="F479" s="193" t="s">
        <v>234</v>
      </c>
      <c r="G479" s="191"/>
      <c r="H479" s="192" t="s">
        <v>20</v>
      </c>
      <c r="I479" s="194"/>
      <c r="J479" s="191"/>
      <c r="K479" s="191"/>
      <c r="L479" s="195"/>
      <c r="M479" s="196"/>
      <c r="N479" s="197"/>
      <c r="O479" s="197"/>
      <c r="P479" s="197"/>
      <c r="Q479" s="197"/>
      <c r="R479" s="197"/>
      <c r="S479" s="197"/>
      <c r="T479" s="198"/>
      <c r="AT479" s="199" t="s">
        <v>162</v>
      </c>
      <c r="AU479" s="199" t="s">
        <v>154</v>
      </c>
      <c r="AV479" s="12" t="s">
        <v>8</v>
      </c>
      <c r="AW479" s="12" t="s">
        <v>33</v>
      </c>
      <c r="AX479" s="12" t="s">
        <v>72</v>
      </c>
      <c r="AY479" s="199" t="s">
        <v>146</v>
      </c>
    </row>
    <row r="480" spans="1:65" s="13" customFormat="1" ht="12">
      <c r="B480" s="200"/>
      <c r="C480" s="201"/>
      <c r="D480" s="182" t="s">
        <v>162</v>
      </c>
      <c r="E480" s="202" t="s">
        <v>20</v>
      </c>
      <c r="F480" s="203" t="s">
        <v>626</v>
      </c>
      <c r="G480" s="201"/>
      <c r="H480" s="204">
        <v>3.42</v>
      </c>
      <c r="I480" s="205"/>
      <c r="J480" s="201"/>
      <c r="K480" s="201"/>
      <c r="L480" s="206"/>
      <c r="M480" s="207"/>
      <c r="N480" s="208"/>
      <c r="O480" s="208"/>
      <c r="P480" s="208"/>
      <c r="Q480" s="208"/>
      <c r="R480" s="208"/>
      <c r="S480" s="208"/>
      <c r="T480" s="209"/>
      <c r="AT480" s="210" t="s">
        <v>162</v>
      </c>
      <c r="AU480" s="210" t="s">
        <v>154</v>
      </c>
      <c r="AV480" s="13" t="s">
        <v>154</v>
      </c>
      <c r="AW480" s="13" t="s">
        <v>33</v>
      </c>
      <c r="AX480" s="13" t="s">
        <v>72</v>
      </c>
      <c r="AY480" s="210" t="s">
        <v>146</v>
      </c>
    </row>
    <row r="481" spans="1:65" s="12" customFormat="1" ht="12">
      <c r="B481" s="190"/>
      <c r="C481" s="191"/>
      <c r="D481" s="182" t="s">
        <v>162</v>
      </c>
      <c r="E481" s="192" t="s">
        <v>20</v>
      </c>
      <c r="F481" s="193" t="s">
        <v>418</v>
      </c>
      <c r="G481" s="191"/>
      <c r="H481" s="192" t="s">
        <v>20</v>
      </c>
      <c r="I481" s="194"/>
      <c r="J481" s="191"/>
      <c r="K481" s="191"/>
      <c r="L481" s="195"/>
      <c r="M481" s="196"/>
      <c r="N481" s="197"/>
      <c r="O481" s="197"/>
      <c r="P481" s="197"/>
      <c r="Q481" s="197"/>
      <c r="R481" s="197"/>
      <c r="S481" s="197"/>
      <c r="T481" s="198"/>
      <c r="AT481" s="199" t="s">
        <v>162</v>
      </c>
      <c r="AU481" s="199" t="s">
        <v>154</v>
      </c>
      <c r="AV481" s="12" t="s">
        <v>8</v>
      </c>
      <c r="AW481" s="12" t="s">
        <v>33</v>
      </c>
      <c r="AX481" s="12" t="s">
        <v>72</v>
      </c>
      <c r="AY481" s="199" t="s">
        <v>146</v>
      </c>
    </row>
    <row r="482" spans="1:65" s="13" customFormat="1" ht="12">
      <c r="B482" s="200"/>
      <c r="C482" s="201"/>
      <c r="D482" s="182" t="s">
        <v>162</v>
      </c>
      <c r="E482" s="202" t="s">
        <v>20</v>
      </c>
      <c r="F482" s="203" t="s">
        <v>627</v>
      </c>
      <c r="G482" s="201"/>
      <c r="H482" s="204">
        <v>1.08</v>
      </c>
      <c r="I482" s="205"/>
      <c r="J482" s="201"/>
      <c r="K482" s="201"/>
      <c r="L482" s="206"/>
      <c r="M482" s="207"/>
      <c r="N482" s="208"/>
      <c r="O482" s="208"/>
      <c r="P482" s="208"/>
      <c r="Q482" s="208"/>
      <c r="R482" s="208"/>
      <c r="S482" s="208"/>
      <c r="T482" s="209"/>
      <c r="AT482" s="210" t="s">
        <v>162</v>
      </c>
      <c r="AU482" s="210" t="s">
        <v>154</v>
      </c>
      <c r="AV482" s="13" t="s">
        <v>154</v>
      </c>
      <c r="AW482" s="13" t="s">
        <v>33</v>
      </c>
      <c r="AX482" s="13" t="s">
        <v>72</v>
      </c>
      <c r="AY482" s="210" t="s">
        <v>146</v>
      </c>
    </row>
    <row r="483" spans="1:65" s="14" customFormat="1" ht="12">
      <c r="B483" s="220"/>
      <c r="C483" s="221"/>
      <c r="D483" s="182" t="s">
        <v>162</v>
      </c>
      <c r="E483" s="222" t="s">
        <v>20</v>
      </c>
      <c r="F483" s="223" t="s">
        <v>255</v>
      </c>
      <c r="G483" s="221"/>
      <c r="H483" s="224">
        <v>4.5</v>
      </c>
      <c r="I483" s="225"/>
      <c r="J483" s="221"/>
      <c r="K483" s="221"/>
      <c r="L483" s="226"/>
      <c r="M483" s="227"/>
      <c r="N483" s="228"/>
      <c r="O483" s="228"/>
      <c r="P483" s="228"/>
      <c r="Q483" s="228"/>
      <c r="R483" s="228"/>
      <c r="S483" s="228"/>
      <c r="T483" s="229"/>
      <c r="AT483" s="230" t="s">
        <v>162</v>
      </c>
      <c r="AU483" s="230" t="s">
        <v>154</v>
      </c>
      <c r="AV483" s="14" t="s">
        <v>153</v>
      </c>
      <c r="AW483" s="14" t="s">
        <v>33</v>
      </c>
      <c r="AX483" s="14" t="s">
        <v>8</v>
      </c>
      <c r="AY483" s="230" t="s">
        <v>146</v>
      </c>
    </row>
    <row r="484" spans="1:65" s="1" customFormat="1" ht="24.25" customHeight="1">
      <c r="A484" s="35"/>
      <c r="B484" s="36"/>
      <c r="C484" s="170" t="s">
        <v>628</v>
      </c>
      <c r="D484" s="170" t="s">
        <v>148</v>
      </c>
      <c r="E484" s="171" t="s">
        <v>629</v>
      </c>
      <c r="F484" s="172" t="s">
        <v>630</v>
      </c>
      <c r="G484" s="173" t="s">
        <v>248</v>
      </c>
      <c r="H484" s="174">
        <v>9.4499999999999993</v>
      </c>
      <c r="I484" s="175"/>
      <c r="J484" s="174">
        <f>ROUND(I484*H484,0)</f>
        <v>0</v>
      </c>
      <c r="K484" s="172" t="s">
        <v>152</v>
      </c>
      <c r="L484" s="40"/>
      <c r="M484" s="176" t="s">
        <v>20</v>
      </c>
      <c r="N484" s="177" t="s">
        <v>44</v>
      </c>
      <c r="O484" s="65"/>
      <c r="P484" s="178">
        <f>O484*H484</f>
        <v>0</v>
      </c>
      <c r="Q484" s="178">
        <v>0</v>
      </c>
      <c r="R484" s="178">
        <f>Q484*H484</f>
        <v>0</v>
      </c>
      <c r="S484" s="178">
        <v>3.4000000000000002E-2</v>
      </c>
      <c r="T484" s="179">
        <f>S484*H484</f>
        <v>0.32129999999999997</v>
      </c>
      <c r="U484" s="35"/>
      <c r="V484" s="35"/>
      <c r="W484" s="35"/>
      <c r="X484" s="35"/>
      <c r="Y484" s="35"/>
      <c r="Z484" s="35"/>
      <c r="AA484" s="35"/>
      <c r="AB484" s="35"/>
      <c r="AC484" s="35"/>
      <c r="AD484" s="35"/>
      <c r="AE484" s="35"/>
      <c r="AR484" s="180" t="s">
        <v>153</v>
      </c>
      <c r="AT484" s="180" t="s">
        <v>148</v>
      </c>
      <c r="AU484" s="180" t="s">
        <v>154</v>
      </c>
      <c r="AY484" s="18" t="s">
        <v>146</v>
      </c>
      <c r="BE484" s="181">
        <f>IF(N484="základní",J484,0)</f>
        <v>0</v>
      </c>
      <c r="BF484" s="181">
        <f>IF(N484="snížená",J484,0)</f>
        <v>0</v>
      </c>
      <c r="BG484" s="181">
        <f>IF(N484="zákl. přenesená",J484,0)</f>
        <v>0</v>
      </c>
      <c r="BH484" s="181">
        <f>IF(N484="sníž. přenesená",J484,0)</f>
        <v>0</v>
      </c>
      <c r="BI484" s="181">
        <f>IF(N484="nulová",J484,0)</f>
        <v>0</v>
      </c>
      <c r="BJ484" s="18" t="s">
        <v>154</v>
      </c>
      <c r="BK484" s="181">
        <f>ROUND(I484*H484,0)</f>
        <v>0</v>
      </c>
      <c r="BL484" s="18" t="s">
        <v>153</v>
      </c>
      <c r="BM484" s="180" t="s">
        <v>631</v>
      </c>
    </row>
    <row r="485" spans="1:65" s="1" customFormat="1" ht="36" hidden="1">
      <c r="A485" s="35"/>
      <c r="B485" s="36"/>
      <c r="C485" s="37"/>
      <c r="D485" s="182" t="s">
        <v>156</v>
      </c>
      <c r="E485" s="37"/>
      <c r="F485" s="183" t="s">
        <v>632</v>
      </c>
      <c r="G485" s="37"/>
      <c r="H485" s="37"/>
      <c r="I485" s="184"/>
      <c r="J485" s="37"/>
      <c r="K485" s="37"/>
      <c r="L485" s="40"/>
      <c r="M485" s="185"/>
      <c r="N485" s="186"/>
      <c r="O485" s="65"/>
      <c r="P485" s="65"/>
      <c r="Q485" s="65"/>
      <c r="R485" s="65"/>
      <c r="S485" s="65"/>
      <c r="T485" s="66"/>
      <c r="U485" s="35"/>
      <c r="V485" s="35"/>
      <c r="W485" s="35"/>
      <c r="X485" s="35"/>
      <c r="Y485" s="35"/>
      <c r="Z485" s="35"/>
      <c r="AA485" s="35"/>
      <c r="AB485" s="35"/>
      <c r="AC485" s="35"/>
      <c r="AD485" s="35"/>
      <c r="AE485" s="35"/>
      <c r="AT485" s="18" t="s">
        <v>156</v>
      </c>
      <c r="AU485" s="18" t="s">
        <v>154</v>
      </c>
    </row>
    <row r="486" spans="1:65" s="1" customFormat="1" hidden="1">
      <c r="A486" s="35"/>
      <c r="B486" s="36"/>
      <c r="C486" s="37"/>
      <c r="D486" s="187" t="s">
        <v>158</v>
      </c>
      <c r="E486" s="37"/>
      <c r="F486" s="188" t="s">
        <v>633</v>
      </c>
      <c r="G486" s="37"/>
      <c r="H486" s="37"/>
      <c r="I486" s="184"/>
      <c r="J486" s="37"/>
      <c r="K486" s="37"/>
      <c r="L486" s="40"/>
      <c r="M486" s="185"/>
      <c r="N486" s="186"/>
      <c r="O486" s="65"/>
      <c r="P486" s="65"/>
      <c r="Q486" s="65"/>
      <c r="R486" s="65"/>
      <c r="S486" s="65"/>
      <c r="T486" s="66"/>
      <c r="U486" s="35"/>
      <c r="V486" s="35"/>
      <c r="W486" s="35"/>
      <c r="X486" s="35"/>
      <c r="Y486" s="35"/>
      <c r="Z486" s="35"/>
      <c r="AA486" s="35"/>
      <c r="AB486" s="35"/>
      <c r="AC486" s="35"/>
      <c r="AD486" s="35"/>
      <c r="AE486" s="35"/>
      <c r="AT486" s="18" t="s">
        <v>158</v>
      </c>
      <c r="AU486" s="18" t="s">
        <v>154</v>
      </c>
    </row>
    <row r="487" spans="1:65" s="1" customFormat="1" ht="48" hidden="1">
      <c r="A487" s="35"/>
      <c r="B487" s="36"/>
      <c r="C487" s="37"/>
      <c r="D487" s="182" t="s">
        <v>160</v>
      </c>
      <c r="E487" s="37"/>
      <c r="F487" s="189" t="s">
        <v>634</v>
      </c>
      <c r="G487" s="37"/>
      <c r="H487" s="37"/>
      <c r="I487" s="184"/>
      <c r="J487" s="37"/>
      <c r="K487" s="37"/>
      <c r="L487" s="40"/>
      <c r="M487" s="185"/>
      <c r="N487" s="186"/>
      <c r="O487" s="65"/>
      <c r="P487" s="65"/>
      <c r="Q487" s="65"/>
      <c r="R487" s="65"/>
      <c r="S487" s="65"/>
      <c r="T487" s="66"/>
      <c r="U487" s="35"/>
      <c r="V487" s="35"/>
      <c r="W487" s="35"/>
      <c r="X487" s="35"/>
      <c r="Y487" s="35"/>
      <c r="Z487" s="35"/>
      <c r="AA487" s="35"/>
      <c r="AB487" s="35"/>
      <c r="AC487" s="35"/>
      <c r="AD487" s="35"/>
      <c r="AE487" s="35"/>
      <c r="AT487" s="18" t="s">
        <v>160</v>
      </c>
      <c r="AU487" s="18" t="s">
        <v>154</v>
      </c>
    </row>
    <row r="488" spans="1:65" s="12" customFormat="1" ht="12">
      <c r="B488" s="190"/>
      <c r="C488" s="191"/>
      <c r="D488" s="182" t="s">
        <v>162</v>
      </c>
      <c r="E488" s="192" t="s">
        <v>20</v>
      </c>
      <c r="F488" s="193" t="s">
        <v>234</v>
      </c>
      <c r="G488" s="191"/>
      <c r="H488" s="192" t="s">
        <v>20</v>
      </c>
      <c r="I488" s="194"/>
      <c r="J488" s="191"/>
      <c r="K488" s="191"/>
      <c r="L488" s="195"/>
      <c r="M488" s="196"/>
      <c r="N488" s="197"/>
      <c r="O488" s="197"/>
      <c r="P488" s="197"/>
      <c r="Q488" s="197"/>
      <c r="R488" s="197"/>
      <c r="S488" s="197"/>
      <c r="T488" s="198"/>
      <c r="AT488" s="199" t="s">
        <v>162</v>
      </c>
      <c r="AU488" s="199" t="s">
        <v>154</v>
      </c>
      <c r="AV488" s="12" t="s">
        <v>8</v>
      </c>
      <c r="AW488" s="12" t="s">
        <v>33</v>
      </c>
      <c r="AX488" s="12" t="s">
        <v>72</v>
      </c>
      <c r="AY488" s="199" t="s">
        <v>146</v>
      </c>
    </row>
    <row r="489" spans="1:65" s="13" customFormat="1" ht="12">
      <c r="B489" s="200"/>
      <c r="C489" s="201"/>
      <c r="D489" s="182" t="s">
        <v>162</v>
      </c>
      <c r="E489" s="202" t="s">
        <v>20</v>
      </c>
      <c r="F489" s="203" t="s">
        <v>635</v>
      </c>
      <c r="G489" s="201"/>
      <c r="H489" s="204">
        <v>9.4499999999999993</v>
      </c>
      <c r="I489" s="205"/>
      <c r="J489" s="201"/>
      <c r="K489" s="201"/>
      <c r="L489" s="206"/>
      <c r="M489" s="207"/>
      <c r="N489" s="208"/>
      <c r="O489" s="208"/>
      <c r="P489" s="208"/>
      <c r="Q489" s="208"/>
      <c r="R489" s="208"/>
      <c r="S489" s="208"/>
      <c r="T489" s="209"/>
      <c r="AT489" s="210" t="s">
        <v>162</v>
      </c>
      <c r="AU489" s="210" t="s">
        <v>154</v>
      </c>
      <c r="AV489" s="13" t="s">
        <v>154</v>
      </c>
      <c r="AW489" s="13" t="s">
        <v>33</v>
      </c>
      <c r="AX489" s="13" t="s">
        <v>8</v>
      </c>
      <c r="AY489" s="210" t="s">
        <v>146</v>
      </c>
    </row>
    <row r="490" spans="1:65" s="1" customFormat="1" ht="21.75" customHeight="1">
      <c r="A490" s="35"/>
      <c r="B490" s="36"/>
      <c r="C490" s="170" t="s">
        <v>636</v>
      </c>
      <c r="D490" s="170" t="s">
        <v>148</v>
      </c>
      <c r="E490" s="171" t="s">
        <v>637</v>
      </c>
      <c r="F490" s="172" t="s">
        <v>638</v>
      </c>
      <c r="G490" s="173" t="s">
        <v>248</v>
      </c>
      <c r="H490" s="174">
        <v>3.55</v>
      </c>
      <c r="I490" s="175"/>
      <c r="J490" s="174">
        <f>ROUND(I490*H490,0)</f>
        <v>0</v>
      </c>
      <c r="K490" s="172" t="s">
        <v>152</v>
      </c>
      <c r="L490" s="40"/>
      <c r="M490" s="176" t="s">
        <v>20</v>
      </c>
      <c r="N490" s="177" t="s">
        <v>44</v>
      </c>
      <c r="O490" s="65"/>
      <c r="P490" s="178">
        <f>O490*H490</f>
        <v>0</v>
      </c>
      <c r="Q490" s="178">
        <v>0</v>
      </c>
      <c r="R490" s="178">
        <f>Q490*H490</f>
        <v>0</v>
      </c>
      <c r="S490" s="178">
        <v>7.5999999999999998E-2</v>
      </c>
      <c r="T490" s="179">
        <f>S490*H490</f>
        <v>0.26979999999999998</v>
      </c>
      <c r="U490" s="35"/>
      <c r="V490" s="35"/>
      <c r="W490" s="35"/>
      <c r="X490" s="35"/>
      <c r="Y490" s="35"/>
      <c r="Z490" s="35"/>
      <c r="AA490" s="35"/>
      <c r="AB490" s="35"/>
      <c r="AC490" s="35"/>
      <c r="AD490" s="35"/>
      <c r="AE490" s="35"/>
      <c r="AR490" s="180" t="s">
        <v>153</v>
      </c>
      <c r="AT490" s="180" t="s">
        <v>148</v>
      </c>
      <c r="AU490" s="180" t="s">
        <v>154</v>
      </c>
      <c r="AY490" s="18" t="s">
        <v>146</v>
      </c>
      <c r="BE490" s="181">
        <f>IF(N490="základní",J490,0)</f>
        <v>0</v>
      </c>
      <c r="BF490" s="181">
        <f>IF(N490="snížená",J490,0)</f>
        <v>0</v>
      </c>
      <c r="BG490" s="181">
        <f>IF(N490="zákl. přenesená",J490,0)</f>
        <v>0</v>
      </c>
      <c r="BH490" s="181">
        <f>IF(N490="sníž. přenesená",J490,0)</f>
        <v>0</v>
      </c>
      <c r="BI490" s="181">
        <f>IF(N490="nulová",J490,0)</f>
        <v>0</v>
      </c>
      <c r="BJ490" s="18" t="s">
        <v>154</v>
      </c>
      <c r="BK490" s="181">
        <f>ROUND(I490*H490,0)</f>
        <v>0</v>
      </c>
      <c r="BL490" s="18" t="s">
        <v>153</v>
      </c>
      <c r="BM490" s="180" t="s">
        <v>639</v>
      </c>
    </row>
    <row r="491" spans="1:65" s="1" customFormat="1" ht="36" hidden="1">
      <c r="A491" s="35"/>
      <c r="B491" s="36"/>
      <c r="C491" s="37"/>
      <c r="D491" s="182" t="s">
        <v>156</v>
      </c>
      <c r="E491" s="37"/>
      <c r="F491" s="183" t="s">
        <v>640</v>
      </c>
      <c r="G491" s="37"/>
      <c r="H491" s="37"/>
      <c r="I491" s="184"/>
      <c r="J491" s="37"/>
      <c r="K491" s="37"/>
      <c r="L491" s="40"/>
      <c r="M491" s="185"/>
      <c r="N491" s="186"/>
      <c r="O491" s="65"/>
      <c r="P491" s="65"/>
      <c r="Q491" s="65"/>
      <c r="R491" s="65"/>
      <c r="S491" s="65"/>
      <c r="T491" s="66"/>
      <c r="U491" s="35"/>
      <c r="V491" s="35"/>
      <c r="W491" s="35"/>
      <c r="X491" s="35"/>
      <c r="Y491" s="35"/>
      <c r="Z491" s="35"/>
      <c r="AA491" s="35"/>
      <c r="AB491" s="35"/>
      <c r="AC491" s="35"/>
      <c r="AD491" s="35"/>
      <c r="AE491" s="35"/>
      <c r="AT491" s="18" t="s">
        <v>156</v>
      </c>
      <c r="AU491" s="18" t="s">
        <v>154</v>
      </c>
    </row>
    <row r="492" spans="1:65" s="1" customFormat="1" hidden="1">
      <c r="A492" s="35"/>
      <c r="B492" s="36"/>
      <c r="C492" s="37"/>
      <c r="D492" s="187" t="s">
        <v>158</v>
      </c>
      <c r="E492" s="37"/>
      <c r="F492" s="188" t="s">
        <v>641</v>
      </c>
      <c r="G492" s="37"/>
      <c r="H492" s="37"/>
      <c r="I492" s="184"/>
      <c r="J492" s="37"/>
      <c r="K492" s="37"/>
      <c r="L492" s="40"/>
      <c r="M492" s="185"/>
      <c r="N492" s="186"/>
      <c r="O492" s="65"/>
      <c r="P492" s="65"/>
      <c r="Q492" s="65"/>
      <c r="R492" s="65"/>
      <c r="S492" s="65"/>
      <c r="T492" s="66"/>
      <c r="U492" s="35"/>
      <c r="V492" s="35"/>
      <c r="W492" s="35"/>
      <c r="X492" s="35"/>
      <c r="Y492" s="35"/>
      <c r="Z492" s="35"/>
      <c r="AA492" s="35"/>
      <c r="AB492" s="35"/>
      <c r="AC492" s="35"/>
      <c r="AD492" s="35"/>
      <c r="AE492" s="35"/>
      <c r="AT492" s="18" t="s">
        <v>158</v>
      </c>
      <c r="AU492" s="18" t="s">
        <v>154</v>
      </c>
    </row>
    <row r="493" spans="1:65" s="1" customFormat="1" ht="72" hidden="1">
      <c r="A493" s="35"/>
      <c r="B493" s="36"/>
      <c r="C493" s="37"/>
      <c r="D493" s="182" t="s">
        <v>160</v>
      </c>
      <c r="E493" s="37"/>
      <c r="F493" s="189" t="s">
        <v>642</v>
      </c>
      <c r="G493" s="37"/>
      <c r="H493" s="37"/>
      <c r="I493" s="184"/>
      <c r="J493" s="37"/>
      <c r="K493" s="37"/>
      <c r="L493" s="40"/>
      <c r="M493" s="185"/>
      <c r="N493" s="186"/>
      <c r="O493" s="65"/>
      <c r="P493" s="65"/>
      <c r="Q493" s="65"/>
      <c r="R493" s="65"/>
      <c r="S493" s="65"/>
      <c r="T493" s="66"/>
      <c r="U493" s="35"/>
      <c r="V493" s="35"/>
      <c r="W493" s="35"/>
      <c r="X493" s="35"/>
      <c r="Y493" s="35"/>
      <c r="Z493" s="35"/>
      <c r="AA493" s="35"/>
      <c r="AB493" s="35"/>
      <c r="AC493" s="35"/>
      <c r="AD493" s="35"/>
      <c r="AE493" s="35"/>
      <c r="AT493" s="18" t="s">
        <v>160</v>
      </c>
      <c r="AU493" s="18" t="s">
        <v>154</v>
      </c>
    </row>
    <row r="494" spans="1:65" s="12" customFormat="1" ht="12">
      <c r="B494" s="190"/>
      <c r="C494" s="191"/>
      <c r="D494" s="182" t="s">
        <v>162</v>
      </c>
      <c r="E494" s="192" t="s">
        <v>20</v>
      </c>
      <c r="F494" s="193" t="s">
        <v>234</v>
      </c>
      <c r="G494" s="191"/>
      <c r="H494" s="192" t="s">
        <v>20</v>
      </c>
      <c r="I494" s="194"/>
      <c r="J494" s="191"/>
      <c r="K494" s="191"/>
      <c r="L494" s="195"/>
      <c r="M494" s="196"/>
      <c r="N494" s="197"/>
      <c r="O494" s="197"/>
      <c r="P494" s="197"/>
      <c r="Q494" s="197"/>
      <c r="R494" s="197"/>
      <c r="S494" s="197"/>
      <c r="T494" s="198"/>
      <c r="AT494" s="199" t="s">
        <v>162</v>
      </c>
      <c r="AU494" s="199" t="s">
        <v>154</v>
      </c>
      <c r="AV494" s="12" t="s">
        <v>8</v>
      </c>
      <c r="AW494" s="12" t="s">
        <v>33</v>
      </c>
      <c r="AX494" s="12" t="s">
        <v>72</v>
      </c>
      <c r="AY494" s="199" t="s">
        <v>146</v>
      </c>
    </row>
    <row r="495" spans="1:65" s="13" customFormat="1" ht="12">
      <c r="B495" s="200"/>
      <c r="C495" s="201"/>
      <c r="D495" s="182" t="s">
        <v>162</v>
      </c>
      <c r="E495" s="202" t="s">
        <v>20</v>
      </c>
      <c r="F495" s="203" t="s">
        <v>643</v>
      </c>
      <c r="G495" s="201"/>
      <c r="H495" s="204">
        <v>3.55</v>
      </c>
      <c r="I495" s="205"/>
      <c r="J495" s="201"/>
      <c r="K495" s="201"/>
      <c r="L495" s="206"/>
      <c r="M495" s="207"/>
      <c r="N495" s="208"/>
      <c r="O495" s="208"/>
      <c r="P495" s="208"/>
      <c r="Q495" s="208"/>
      <c r="R495" s="208"/>
      <c r="S495" s="208"/>
      <c r="T495" s="209"/>
      <c r="AT495" s="210" t="s">
        <v>162</v>
      </c>
      <c r="AU495" s="210" t="s">
        <v>154</v>
      </c>
      <c r="AV495" s="13" t="s">
        <v>154</v>
      </c>
      <c r="AW495" s="13" t="s">
        <v>33</v>
      </c>
      <c r="AX495" s="13" t="s">
        <v>8</v>
      </c>
      <c r="AY495" s="210" t="s">
        <v>146</v>
      </c>
    </row>
    <row r="496" spans="1:65" s="1" customFormat="1" ht="24.25" customHeight="1">
      <c r="A496" s="35"/>
      <c r="B496" s="36"/>
      <c r="C496" s="170" t="s">
        <v>644</v>
      </c>
      <c r="D496" s="170" t="s">
        <v>148</v>
      </c>
      <c r="E496" s="171" t="s">
        <v>645</v>
      </c>
      <c r="F496" s="172" t="s">
        <v>646</v>
      </c>
      <c r="G496" s="173" t="s">
        <v>151</v>
      </c>
      <c r="H496" s="174">
        <v>4.45</v>
      </c>
      <c r="I496" s="175"/>
      <c r="J496" s="174">
        <f>ROUND(I496*H496,0)</f>
        <v>0</v>
      </c>
      <c r="K496" s="172" t="s">
        <v>152</v>
      </c>
      <c r="L496" s="40"/>
      <c r="M496" s="176" t="s">
        <v>20</v>
      </c>
      <c r="N496" s="177" t="s">
        <v>44</v>
      </c>
      <c r="O496" s="65"/>
      <c r="P496" s="178">
        <f>O496*H496</f>
        <v>0</v>
      </c>
      <c r="Q496" s="178">
        <v>0</v>
      </c>
      <c r="R496" s="178">
        <f>Q496*H496</f>
        <v>0</v>
      </c>
      <c r="S496" s="178">
        <v>1.8</v>
      </c>
      <c r="T496" s="179">
        <f>S496*H496</f>
        <v>8.01</v>
      </c>
      <c r="U496" s="35"/>
      <c r="V496" s="35"/>
      <c r="W496" s="35"/>
      <c r="X496" s="35"/>
      <c r="Y496" s="35"/>
      <c r="Z496" s="35"/>
      <c r="AA496" s="35"/>
      <c r="AB496" s="35"/>
      <c r="AC496" s="35"/>
      <c r="AD496" s="35"/>
      <c r="AE496" s="35"/>
      <c r="AR496" s="180" t="s">
        <v>153</v>
      </c>
      <c r="AT496" s="180" t="s">
        <v>148</v>
      </c>
      <c r="AU496" s="180" t="s">
        <v>154</v>
      </c>
      <c r="AY496" s="18" t="s">
        <v>146</v>
      </c>
      <c r="BE496" s="181">
        <f>IF(N496="základní",J496,0)</f>
        <v>0</v>
      </c>
      <c r="BF496" s="181">
        <f>IF(N496="snížená",J496,0)</f>
        <v>0</v>
      </c>
      <c r="BG496" s="181">
        <f>IF(N496="zákl. přenesená",J496,0)</f>
        <v>0</v>
      </c>
      <c r="BH496" s="181">
        <f>IF(N496="sníž. přenesená",J496,0)</f>
        <v>0</v>
      </c>
      <c r="BI496" s="181">
        <f>IF(N496="nulová",J496,0)</f>
        <v>0</v>
      </c>
      <c r="BJ496" s="18" t="s">
        <v>154</v>
      </c>
      <c r="BK496" s="181">
        <f>ROUND(I496*H496,0)</f>
        <v>0</v>
      </c>
      <c r="BL496" s="18" t="s">
        <v>153</v>
      </c>
      <c r="BM496" s="180" t="s">
        <v>647</v>
      </c>
    </row>
    <row r="497" spans="1:65" s="1" customFormat="1" ht="48" hidden="1">
      <c r="A497" s="35"/>
      <c r="B497" s="36"/>
      <c r="C497" s="37"/>
      <c r="D497" s="182" t="s">
        <v>156</v>
      </c>
      <c r="E497" s="37"/>
      <c r="F497" s="183" t="s">
        <v>648</v>
      </c>
      <c r="G497" s="37"/>
      <c r="H497" s="37"/>
      <c r="I497" s="184"/>
      <c r="J497" s="37"/>
      <c r="K497" s="37"/>
      <c r="L497" s="40"/>
      <c r="M497" s="185"/>
      <c r="N497" s="186"/>
      <c r="O497" s="65"/>
      <c r="P497" s="65"/>
      <c r="Q497" s="65"/>
      <c r="R497" s="65"/>
      <c r="S497" s="65"/>
      <c r="T497" s="66"/>
      <c r="U497" s="35"/>
      <c r="V497" s="35"/>
      <c r="W497" s="35"/>
      <c r="X497" s="35"/>
      <c r="Y497" s="35"/>
      <c r="Z497" s="35"/>
      <c r="AA497" s="35"/>
      <c r="AB497" s="35"/>
      <c r="AC497" s="35"/>
      <c r="AD497" s="35"/>
      <c r="AE497" s="35"/>
      <c r="AT497" s="18" t="s">
        <v>156</v>
      </c>
      <c r="AU497" s="18" t="s">
        <v>154</v>
      </c>
    </row>
    <row r="498" spans="1:65" s="1" customFormat="1" hidden="1">
      <c r="A498" s="35"/>
      <c r="B498" s="36"/>
      <c r="C498" s="37"/>
      <c r="D498" s="187" t="s">
        <v>158</v>
      </c>
      <c r="E498" s="37"/>
      <c r="F498" s="188" t="s">
        <v>649</v>
      </c>
      <c r="G498" s="37"/>
      <c r="H498" s="37"/>
      <c r="I498" s="184"/>
      <c r="J498" s="37"/>
      <c r="K498" s="37"/>
      <c r="L498" s="40"/>
      <c r="M498" s="185"/>
      <c r="N498" s="186"/>
      <c r="O498" s="65"/>
      <c r="P498" s="65"/>
      <c r="Q498" s="65"/>
      <c r="R498" s="65"/>
      <c r="S498" s="65"/>
      <c r="T498" s="66"/>
      <c r="U498" s="35"/>
      <c r="V498" s="35"/>
      <c r="W498" s="35"/>
      <c r="X498" s="35"/>
      <c r="Y498" s="35"/>
      <c r="Z498" s="35"/>
      <c r="AA498" s="35"/>
      <c r="AB498" s="35"/>
      <c r="AC498" s="35"/>
      <c r="AD498" s="35"/>
      <c r="AE498" s="35"/>
      <c r="AT498" s="18" t="s">
        <v>158</v>
      </c>
      <c r="AU498" s="18" t="s">
        <v>154</v>
      </c>
    </row>
    <row r="499" spans="1:65" s="12" customFormat="1" ht="12">
      <c r="B499" s="190"/>
      <c r="C499" s="191"/>
      <c r="D499" s="182" t="s">
        <v>162</v>
      </c>
      <c r="E499" s="192" t="s">
        <v>20</v>
      </c>
      <c r="F499" s="193" t="s">
        <v>234</v>
      </c>
      <c r="G499" s="191"/>
      <c r="H499" s="192" t="s">
        <v>20</v>
      </c>
      <c r="I499" s="194"/>
      <c r="J499" s="191"/>
      <c r="K499" s="191"/>
      <c r="L499" s="195"/>
      <c r="M499" s="196"/>
      <c r="N499" s="197"/>
      <c r="O499" s="197"/>
      <c r="P499" s="197"/>
      <c r="Q499" s="197"/>
      <c r="R499" s="197"/>
      <c r="S499" s="197"/>
      <c r="T499" s="198"/>
      <c r="AT499" s="199" t="s">
        <v>162</v>
      </c>
      <c r="AU499" s="199" t="s">
        <v>154</v>
      </c>
      <c r="AV499" s="12" t="s">
        <v>8</v>
      </c>
      <c r="AW499" s="12" t="s">
        <v>33</v>
      </c>
      <c r="AX499" s="12" t="s">
        <v>72</v>
      </c>
      <c r="AY499" s="199" t="s">
        <v>146</v>
      </c>
    </row>
    <row r="500" spans="1:65" s="13" customFormat="1" ht="24">
      <c r="B500" s="200"/>
      <c r="C500" s="201"/>
      <c r="D500" s="182" t="s">
        <v>162</v>
      </c>
      <c r="E500" s="202" t="s">
        <v>20</v>
      </c>
      <c r="F500" s="203" t="s">
        <v>650</v>
      </c>
      <c r="G500" s="201"/>
      <c r="H500" s="204">
        <v>3.32</v>
      </c>
      <c r="I500" s="205"/>
      <c r="J500" s="201"/>
      <c r="K500" s="201"/>
      <c r="L500" s="206"/>
      <c r="M500" s="207"/>
      <c r="N500" s="208"/>
      <c r="O500" s="208"/>
      <c r="P500" s="208"/>
      <c r="Q500" s="208"/>
      <c r="R500" s="208"/>
      <c r="S500" s="208"/>
      <c r="T500" s="209"/>
      <c r="AT500" s="210" t="s">
        <v>162</v>
      </c>
      <c r="AU500" s="210" t="s">
        <v>154</v>
      </c>
      <c r="AV500" s="13" t="s">
        <v>154</v>
      </c>
      <c r="AW500" s="13" t="s">
        <v>33</v>
      </c>
      <c r="AX500" s="13" t="s">
        <v>72</v>
      </c>
      <c r="AY500" s="210" t="s">
        <v>146</v>
      </c>
    </row>
    <row r="501" spans="1:65" s="12" customFormat="1" ht="12">
      <c r="B501" s="190"/>
      <c r="C501" s="191"/>
      <c r="D501" s="182" t="s">
        <v>162</v>
      </c>
      <c r="E501" s="192" t="s">
        <v>20</v>
      </c>
      <c r="F501" s="193" t="s">
        <v>418</v>
      </c>
      <c r="G501" s="191"/>
      <c r="H501" s="192" t="s">
        <v>20</v>
      </c>
      <c r="I501" s="194"/>
      <c r="J501" s="191"/>
      <c r="K501" s="191"/>
      <c r="L501" s="195"/>
      <c r="M501" s="196"/>
      <c r="N501" s="197"/>
      <c r="O501" s="197"/>
      <c r="P501" s="197"/>
      <c r="Q501" s="197"/>
      <c r="R501" s="197"/>
      <c r="S501" s="197"/>
      <c r="T501" s="198"/>
      <c r="AT501" s="199" t="s">
        <v>162</v>
      </c>
      <c r="AU501" s="199" t="s">
        <v>154</v>
      </c>
      <c r="AV501" s="12" t="s">
        <v>8</v>
      </c>
      <c r="AW501" s="12" t="s">
        <v>33</v>
      </c>
      <c r="AX501" s="12" t="s">
        <v>72</v>
      </c>
      <c r="AY501" s="199" t="s">
        <v>146</v>
      </c>
    </row>
    <row r="502" spans="1:65" s="13" customFormat="1" ht="12">
      <c r="B502" s="200"/>
      <c r="C502" s="201"/>
      <c r="D502" s="182" t="s">
        <v>162</v>
      </c>
      <c r="E502" s="202" t="s">
        <v>20</v>
      </c>
      <c r="F502" s="203" t="s">
        <v>651</v>
      </c>
      <c r="G502" s="201"/>
      <c r="H502" s="204">
        <v>1.1299999999999999</v>
      </c>
      <c r="I502" s="205"/>
      <c r="J502" s="201"/>
      <c r="K502" s="201"/>
      <c r="L502" s="206"/>
      <c r="M502" s="207"/>
      <c r="N502" s="208"/>
      <c r="O502" s="208"/>
      <c r="P502" s="208"/>
      <c r="Q502" s="208"/>
      <c r="R502" s="208"/>
      <c r="S502" s="208"/>
      <c r="T502" s="209"/>
      <c r="AT502" s="210" t="s">
        <v>162</v>
      </c>
      <c r="AU502" s="210" t="s">
        <v>154</v>
      </c>
      <c r="AV502" s="13" t="s">
        <v>154</v>
      </c>
      <c r="AW502" s="13" t="s">
        <v>33</v>
      </c>
      <c r="AX502" s="13" t="s">
        <v>72</v>
      </c>
      <c r="AY502" s="210" t="s">
        <v>146</v>
      </c>
    </row>
    <row r="503" spans="1:65" s="14" customFormat="1" ht="12">
      <c r="B503" s="220"/>
      <c r="C503" s="221"/>
      <c r="D503" s="182" t="s">
        <v>162</v>
      </c>
      <c r="E503" s="222" t="s">
        <v>20</v>
      </c>
      <c r="F503" s="223" t="s">
        <v>255</v>
      </c>
      <c r="G503" s="221"/>
      <c r="H503" s="224">
        <v>4.45</v>
      </c>
      <c r="I503" s="225"/>
      <c r="J503" s="221"/>
      <c r="K503" s="221"/>
      <c r="L503" s="226"/>
      <c r="M503" s="227"/>
      <c r="N503" s="228"/>
      <c r="O503" s="228"/>
      <c r="P503" s="228"/>
      <c r="Q503" s="228"/>
      <c r="R503" s="228"/>
      <c r="S503" s="228"/>
      <c r="T503" s="229"/>
      <c r="AT503" s="230" t="s">
        <v>162</v>
      </c>
      <c r="AU503" s="230" t="s">
        <v>154</v>
      </c>
      <c r="AV503" s="14" t="s">
        <v>153</v>
      </c>
      <c r="AW503" s="14" t="s">
        <v>33</v>
      </c>
      <c r="AX503" s="14" t="s">
        <v>8</v>
      </c>
      <c r="AY503" s="230" t="s">
        <v>146</v>
      </c>
    </row>
    <row r="504" spans="1:65" s="1" customFormat="1" ht="24.25" customHeight="1">
      <c r="A504" s="35"/>
      <c r="B504" s="36"/>
      <c r="C504" s="170" t="s">
        <v>652</v>
      </c>
      <c r="D504" s="170" t="s">
        <v>148</v>
      </c>
      <c r="E504" s="171" t="s">
        <v>653</v>
      </c>
      <c r="F504" s="172" t="s">
        <v>654</v>
      </c>
      <c r="G504" s="173" t="s">
        <v>299</v>
      </c>
      <c r="H504" s="174">
        <v>20.3</v>
      </c>
      <c r="I504" s="175"/>
      <c r="J504" s="174">
        <f>ROUND(I504*H504,0)</f>
        <v>0</v>
      </c>
      <c r="K504" s="172" t="s">
        <v>152</v>
      </c>
      <c r="L504" s="40"/>
      <c r="M504" s="176" t="s">
        <v>20</v>
      </c>
      <c r="N504" s="177" t="s">
        <v>44</v>
      </c>
      <c r="O504" s="65"/>
      <c r="P504" s="178">
        <f>O504*H504</f>
        <v>0</v>
      </c>
      <c r="Q504" s="178">
        <v>0</v>
      </c>
      <c r="R504" s="178">
        <f>Q504*H504</f>
        <v>0</v>
      </c>
      <c r="S504" s="178">
        <v>4.2000000000000003E-2</v>
      </c>
      <c r="T504" s="179">
        <f>S504*H504</f>
        <v>0.85260000000000014</v>
      </c>
      <c r="U504" s="35"/>
      <c r="V504" s="35"/>
      <c r="W504" s="35"/>
      <c r="X504" s="35"/>
      <c r="Y504" s="35"/>
      <c r="Z504" s="35"/>
      <c r="AA504" s="35"/>
      <c r="AB504" s="35"/>
      <c r="AC504" s="35"/>
      <c r="AD504" s="35"/>
      <c r="AE504" s="35"/>
      <c r="AR504" s="180" t="s">
        <v>153</v>
      </c>
      <c r="AT504" s="180" t="s">
        <v>148</v>
      </c>
      <c r="AU504" s="180" t="s">
        <v>154</v>
      </c>
      <c r="AY504" s="18" t="s">
        <v>146</v>
      </c>
      <c r="BE504" s="181">
        <f>IF(N504="základní",J504,0)</f>
        <v>0</v>
      </c>
      <c r="BF504" s="181">
        <f>IF(N504="snížená",J504,0)</f>
        <v>0</v>
      </c>
      <c r="BG504" s="181">
        <f>IF(N504="zákl. přenesená",J504,0)</f>
        <v>0</v>
      </c>
      <c r="BH504" s="181">
        <f>IF(N504="sníž. přenesená",J504,0)</f>
        <v>0</v>
      </c>
      <c r="BI504" s="181">
        <f>IF(N504="nulová",J504,0)</f>
        <v>0</v>
      </c>
      <c r="BJ504" s="18" t="s">
        <v>154</v>
      </c>
      <c r="BK504" s="181">
        <f>ROUND(I504*H504,0)</f>
        <v>0</v>
      </c>
      <c r="BL504" s="18" t="s">
        <v>153</v>
      </c>
      <c r="BM504" s="180" t="s">
        <v>655</v>
      </c>
    </row>
    <row r="505" spans="1:65" s="1" customFormat="1" ht="48" hidden="1">
      <c r="A505" s="35"/>
      <c r="B505" s="36"/>
      <c r="C505" s="37"/>
      <c r="D505" s="182" t="s">
        <v>156</v>
      </c>
      <c r="E505" s="37"/>
      <c r="F505" s="183" t="s">
        <v>656</v>
      </c>
      <c r="G505" s="37"/>
      <c r="H505" s="37"/>
      <c r="I505" s="184"/>
      <c r="J505" s="37"/>
      <c r="K505" s="37"/>
      <c r="L505" s="40"/>
      <c r="M505" s="185"/>
      <c r="N505" s="186"/>
      <c r="O505" s="65"/>
      <c r="P505" s="65"/>
      <c r="Q505" s="65"/>
      <c r="R505" s="65"/>
      <c r="S505" s="65"/>
      <c r="T505" s="66"/>
      <c r="U505" s="35"/>
      <c r="V505" s="35"/>
      <c r="W505" s="35"/>
      <c r="X505" s="35"/>
      <c r="Y505" s="35"/>
      <c r="Z505" s="35"/>
      <c r="AA505" s="35"/>
      <c r="AB505" s="35"/>
      <c r="AC505" s="35"/>
      <c r="AD505" s="35"/>
      <c r="AE505" s="35"/>
      <c r="AT505" s="18" t="s">
        <v>156</v>
      </c>
      <c r="AU505" s="18" t="s">
        <v>154</v>
      </c>
    </row>
    <row r="506" spans="1:65" s="1" customFormat="1" hidden="1">
      <c r="A506" s="35"/>
      <c r="B506" s="36"/>
      <c r="C506" s="37"/>
      <c r="D506" s="187" t="s">
        <v>158</v>
      </c>
      <c r="E506" s="37"/>
      <c r="F506" s="188" t="s">
        <v>657</v>
      </c>
      <c r="G506" s="37"/>
      <c r="H506" s="37"/>
      <c r="I506" s="184"/>
      <c r="J506" s="37"/>
      <c r="K506" s="37"/>
      <c r="L506" s="40"/>
      <c r="M506" s="185"/>
      <c r="N506" s="186"/>
      <c r="O506" s="65"/>
      <c r="P506" s="65"/>
      <c r="Q506" s="65"/>
      <c r="R506" s="65"/>
      <c r="S506" s="65"/>
      <c r="T506" s="66"/>
      <c r="U506" s="35"/>
      <c r="V506" s="35"/>
      <c r="W506" s="35"/>
      <c r="X506" s="35"/>
      <c r="Y506" s="35"/>
      <c r="Z506" s="35"/>
      <c r="AA506" s="35"/>
      <c r="AB506" s="35"/>
      <c r="AC506" s="35"/>
      <c r="AD506" s="35"/>
      <c r="AE506" s="35"/>
      <c r="AT506" s="18" t="s">
        <v>158</v>
      </c>
      <c r="AU506" s="18" t="s">
        <v>154</v>
      </c>
    </row>
    <row r="507" spans="1:65" s="12" customFormat="1" ht="12">
      <c r="B507" s="190"/>
      <c r="C507" s="191"/>
      <c r="D507" s="182" t="s">
        <v>162</v>
      </c>
      <c r="E507" s="192" t="s">
        <v>20</v>
      </c>
      <c r="F507" s="193" t="s">
        <v>658</v>
      </c>
      <c r="G507" s="191"/>
      <c r="H507" s="192" t="s">
        <v>20</v>
      </c>
      <c r="I507" s="194"/>
      <c r="J507" s="191"/>
      <c r="K507" s="191"/>
      <c r="L507" s="195"/>
      <c r="M507" s="196"/>
      <c r="N507" s="197"/>
      <c r="O507" s="197"/>
      <c r="P507" s="197"/>
      <c r="Q507" s="197"/>
      <c r="R507" s="197"/>
      <c r="S507" s="197"/>
      <c r="T507" s="198"/>
      <c r="AT507" s="199" t="s">
        <v>162</v>
      </c>
      <c r="AU507" s="199" t="s">
        <v>154</v>
      </c>
      <c r="AV507" s="12" t="s">
        <v>8</v>
      </c>
      <c r="AW507" s="12" t="s">
        <v>33</v>
      </c>
      <c r="AX507" s="12" t="s">
        <v>72</v>
      </c>
      <c r="AY507" s="199" t="s">
        <v>146</v>
      </c>
    </row>
    <row r="508" spans="1:65" s="13" customFormat="1" ht="12">
      <c r="B508" s="200"/>
      <c r="C508" s="201"/>
      <c r="D508" s="182" t="s">
        <v>162</v>
      </c>
      <c r="E508" s="202" t="s">
        <v>20</v>
      </c>
      <c r="F508" s="203" t="s">
        <v>659</v>
      </c>
      <c r="G508" s="201"/>
      <c r="H508" s="204">
        <v>20.3</v>
      </c>
      <c r="I508" s="205"/>
      <c r="J508" s="201"/>
      <c r="K508" s="201"/>
      <c r="L508" s="206"/>
      <c r="M508" s="207"/>
      <c r="N508" s="208"/>
      <c r="O508" s="208"/>
      <c r="P508" s="208"/>
      <c r="Q508" s="208"/>
      <c r="R508" s="208"/>
      <c r="S508" s="208"/>
      <c r="T508" s="209"/>
      <c r="AT508" s="210" t="s">
        <v>162</v>
      </c>
      <c r="AU508" s="210" t="s">
        <v>154</v>
      </c>
      <c r="AV508" s="13" t="s">
        <v>154</v>
      </c>
      <c r="AW508" s="13" t="s">
        <v>33</v>
      </c>
      <c r="AX508" s="13" t="s">
        <v>8</v>
      </c>
      <c r="AY508" s="210" t="s">
        <v>146</v>
      </c>
    </row>
    <row r="509" spans="1:65" s="1" customFormat="1" ht="24.25" customHeight="1">
      <c r="A509" s="35"/>
      <c r="B509" s="36"/>
      <c r="C509" s="170" t="s">
        <v>660</v>
      </c>
      <c r="D509" s="170" t="s">
        <v>148</v>
      </c>
      <c r="E509" s="171" t="s">
        <v>661</v>
      </c>
      <c r="F509" s="172" t="s">
        <v>662</v>
      </c>
      <c r="G509" s="173" t="s">
        <v>299</v>
      </c>
      <c r="H509" s="174">
        <v>13</v>
      </c>
      <c r="I509" s="175"/>
      <c r="J509" s="174">
        <f>ROUND(I509*H509,0)</f>
        <v>0</v>
      </c>
      <c r="K509" s="172" t="s">
        <v>152</v>
      </c>
      <c r="L509" s="40"/>
      <c r="M509" s="176" t="s">
        <v>20</v>
      </c>
      <c r="N509" s="177" t="s">
        <v>44</v>
      </c>
      <c r="O509" s="65"/>
      <c r="P509" s="178">
        <f>O509*H509</f>
        <v>0</v>
      </c>
      <c r="Q509" s="178">
        <v>0</v>
      </c>
      <c r="R509" s="178">
        <f>Q509*H509</f>
        <v>0</v>
      </c>
      <c r="S509" s="178">
        <v>0.13200000000000001</v>
      </c>
      <c r="T509" s="179">
        <f>S509*H509</f>
        <v>1.7160000000000002</v>
      </c>
      <c r="U509" s="35"/>
      <c r="V509" s="35"/>
      <c r="W509" s="35"/>
      <c r="X509" s="35"/>
      <c r="Y509" s="35"/>
      <c r="Z509" s="35"/>
      <c r="AA509" s="35"/>
      <c r="AB509" s="35"/>
      <c r="AC509" s="35"/>
      <c r="AD509" s="35"/>
      <c r="AE509" s="35"/>
      <c r="AR509" s="180" t="s">
        <v>153</v>
      </c>
      <c r="AT509" s="180" t="s">
        <v>148</v>
      </c>
      <c r="AU509" s="180" t="s">
        <v>154</v>
      </c>
      <c r="AY509" s="18" t="s">
        <v>146</v>
      </c>
      <c r="BE509" s="181">
        <f>IF(N509="základní",J509,0)</f>
        <v>0</v>
      </c>
      <c r="BF509" s="181">
        <f>IF(N509="snížená",J509,0)</f>
        <v>0</v>
      </c>
      <c r="BG509" s="181">
        <f>IF(N509="zákl. přenesená",J509,0)</f>
        <v>0</v>
      </c>
      <c r="BH509" s="181">
        <f>IF(N509="sníž. přenesená",J509,0)</f>
        <v>0</v>
      </c>
      <c r="BI509" s="181">
        <f>IF(N509="nulová",J509,0)</f>
        <v>0</v>
      </c>
      <c r="BJ509" s="18" t="s">
        <v>154</v>
      </c>
      <c r="BK509" s="181">
        <f>ROUND(I509*H509,0)</f>
        <v>0</v>
      </c>
      <c r="BL509" s="18" t="s">
        <v>153</v>
      </c>
      <c r="BM509" s="180" t="s">
        <v>663</v>
      </c>
    </row>
    <row r="510" spans="1:65" s="1" customFormat="1" ht="24" hidden="1">
      <c r="A510" s="35"/>
      <c r="B510" s="36"/>
      <c r="C510" s="37"/>
      <c r="D510" s="182" t="s">
        <v>156</v>
      </c>
      <c r="E510" s="37"/>
      <c r="F510" s="183" t="s">
        <v>664</v>
      </c>
      <c r="G510" s="37"/>
      <c r="H510" s="37"/>
      <c r="I510" s="184"/>
      <c r="J510" s="37"/>
      <c r="K510" s="37"/>
      <c r="L510" s="40"/>
      <c r="M510" s="185"/>
      <c r="N510" s="186"/>
      <c r="O510" s="65"/>
      <c r="P510" s="65"/>
      <c r="Q510" s="65"/>
      <c r="R510" s="65"/>
      <c r="S510" s="65"/>
      <c r="T510" s="66"/>
      <c r="U510" s="35"/>
      <c r="V510" s="35"/>
      <c r="W510" s="35"/>
      <c r="X510" s="35"/>
      <c r="Y510" s="35"/>
      <c r="Z510" s="35"/>
      <c r="AA510" s="35"/>
      <c r="AB510" s="35"/>
      <c r="AC510" s="35"/>
      <c r="AD510" s="35"/>
      <c r="AE510" s="35"/>
      <c r="AT510" s="18" t="s">
        <v>156</v>
      </c>
      <c r="AU510" s="18" t="s">
        <v>154</v>
      </c>
    </row>
    <row r="511" spans="1:65" s="1" customFormat="1" hidden="1">
      <c r="A511" s="35"/>
      <c r="B511" s="36"/>
      <c r="C511" s="37"/>
      <c r="D511" s="187" t="s">
        <v>158</v>
      </c>
      <c r="E511" s="37"/>
      <c r="F511" s="188" t="s">
        <v>665</v>
      </c>
      <c r="G511" s="37"/>
      <c r="H511" s="37"/>
      <c r="I511" s="184"/>
      <c r="J511" s="37"/>
      <c r="K511" s="37"/>
      <c r="L511" s="40"/>
      <c r="M511" s="185"/>
      <c r="N511" s="186"/>
      <c r="O511" s="65"/>
      <c r="P511" s="65"/>
      <c r="Q511" s="65"/>
      <c r="R511" s="65"/>
      <c r="S511" s="65"/>
      <c r="T511" s="66"/>
      <c r="U511" s="35"/>
      <c r="V511" s="35"/>
      <c r="W511" s="35"/>
      <c r="X511" s="35"/>
      <c r="Y511" s="35"/>
      <c r="Z511" s="35"/>
      <c r="AA511" s="35"/>
      <c r="AB511" s="35"/>
      <c r="AC511" s="35"/>
      <c r="AD511" s="35"/>
      <c r="AE511" s="35"/>
      <c r="AT511" s="18" t="s">
        <v>158</v>
      </c>
      <c r="AU511" s="18" t="s">
        <v>154</v>
      </c>
    </row>
    <row r="512" spans="1:65" s="12" customFormat="1" ht="12">
      <c r="B512" s="190"/>
      <c r="C512" s="191"/>
      <c r="D512" s="182" t="s">
        <v>162</v>
      </c>
      <c r="E512" s="192" t="s">
        <v>20</v>
      </c>
      <c r="F512" s="193" t="s">
        <v>163</v>
      </c>
      <c r="G512" s="191"/>
      <c r="H512" s="192" t="s">
        <v>20</v>
      </c>
      <c r="I512" s="194"/>
      <c r="J512" s="191"/>
      <c r="K512" s="191"/>
      <c r="L512" s="195"/>
      <c r="M512" s="196"/>
      <c r="N512" s="197"/>
      <c r="O512" s="197"/>
      <c r="P512" s="197"/>
      <c r="Q512" s="197"/>
      <c r="R512" s="197"/>
      <c r="S512" s="197"/>
      <c r="T512" s="198"/>
      <c r="AT512" s="199" t="s">
        <v>162</v>
      </c>
      <c r="AU512" s="199" t="s">
        <v>154</v>
      </c>
      <c r="AV512" s="12" t="s">
        <v>8</v>
      </c>
      <c r="AW512" s="12" t="s">
        <v>33</v>
      </c>
      <c r="AX512" s="12" t="s">
        <v>72</v>
      </c>
      <c r="AY512" s="199" t="s">
        <v>146</v>
      </c>
    </row>
    <row r="513" spans="1:65" s="13" customFormat="1" ht="12">
      <c r="B513" s="200"/>
      <c r="C513" s="201"/>
      <c r="D513" s="182" t="s">
        <v>162</v>
      </c>
      <c r="E513" s="202" t="s">
        <v>20</v>
      </c>
      <c r="F513" s="203" t="s">
        <v>666</v>
      </c>
      <c r="G513" s="201"/>
      <c r="H513" s="204">
        <v>13</v>
      </c>
      <c r="I513" s="205"/>
      <c r="J513" s="201"/>
      <c r="K513" s="201"/>
      <c r="L513" s="206"/>
      <c r="M513" s="207"/>
      <c r="N513" s="208"/>
      <c r="O513" s="208"/>
      <c r="P513" s="208"/>
      <c r="Q513" s="208"/>
      <c r="R513" s="208"/>
      <c r="S513" s="208"/>
      <c r="T513" s="209"/>
      <c r="AT513" s="210" t="s">
        <v>162</v>
      </c>
      <c r="AU513" s="210" t="s">
        <v>154</v>
      </c>
      <c r="AV513" s="13" t="s">
        <v>154</v>
      </c>
      <c r="AW513" s="13" t="s">
        <v>33</v>
      </c>
      <c r="AX513" s="13" t="s">
        <v>8</v>
      </c>
      <c r="AY513" s="210" t="s">
        <v>146</v>
      </c>
    </row>
    <row r="514" spans="1:65" s="1" customFormat="1" ht="33" customHeight="1">
      <c r="A514" s="35"/>
      <c r="B514" s="36"/>
      <c r="C514" s="170" t="s">
        <v>667</v>
      </c>
      <c r="D514" s="170" t="s">
        <v>148</v>
      </c>
      <c r="E514" s="171" t="s">
        <v>668</v>
      </c>
      <c r="F514" s="172" t="s">
        <v>669</v>
      </c>
      <c r="G514" s="173" t="s">
        <v>299</v>
      </c>
      <c r="H514" s="174">
        <v>65</v>
      </c>
      <c r="I514" s="175"/>
      <c r="J514" s="174">
        <f>ROUND(I514*H514,0)</f>
        <v>0</v>
      </c>
      <c r="K514" s="172" t="s">
        <v>152</v>
      </c>
      <c r="L514" s="40"/>
      <c r="M514" s="176" t="s">
        <v>20</v>
      </c>
      <c r="N514" s="177" t="s">
        <v>44</v>
      </c>
      <c r="O514" s="65"/>
      <c r="P514" s="178">
        <f>O514*H514</f>
        <v>0</v>
      </c>
      <c r="Q514" s="178">
        <v>0</v>
      </c>
      <c r="R514" s="178">
        <f>Q514*H514</f>
        <v>0</v>
      </c>
      <c r="S514" s="178">
        <v>4.3999999999999997E-2</v>
      </c>
      <c r="T514" s="179">
        <f>S514*H514</f>
        <v>2.86</v>
      </c>
      <c r="U514" s="35"/>
      <c r="V514" s="35"/>
      <c r="W514" s="35"/>
      <c r="X514" s="35"/>
      <c r="Y514" s="35"/>
      <c r="Z514" s="35"/>
      <c r="AA514" s="35"/>
      <c r="AB514" s="35"/>
      <c r="AC514" s="35"/>
      <c r="AD514" s="35"/>
      <c r="AE514" s="35"/>
      <c r="AR514" s="180" t="s">
        <v>153</v>
      </c>
      <c r="AT514" s="180" t="s">
        <v>148</v>
      </c>
      <c r="AU514" s="180" t="s">
        <v>154</v>
      </c>
      <c r="AY514" s="18" t="s">
        <v>146</v>
      </c>
      <c r="BE514" s="181">
        <f>IF(N514="základní",J514,0)</f>
        <v>0</v>
      </c>
      <c r="BF514" s="181">
        <f>IF(N514="snížená",J514,0)</f>
        <v>0</v>
      </c>
      <c r="BG514" s="181">
        <f>IF(N514="zákl. přenesená",J514,0)</f>
        <v>0</v>
      </c>
      <c r="BH514" s="181">
        <f>IF(N514="sníž. přenesená",J514,0)</f>
        <v>0</v>
      </c>
      <c r="BI514" s="181">
        <f>IF(N514="nulová",J514,0)</f>
        <v>0</v>
      </c>
      <c r="BJ514" s="18" t="s">
        <v>154</v>
      </c>
      <c r="BK514" s="181">
        <f>ROUND(I514*H514,0)</f>
        <v>0</v>
      </c>
      <c r="BL514" s="18" t="s">
        <v>153</v>
      </c>
      <c r="BM514" s="180" t="s">
        <v>670</v>
      </c>
    </row>
    <row r="515" spans="1:65" s="1" customFormat="1" ht="48" hidden="1">
      <c r="A515" s="35"/>
      <c r="B515" s="36"/>
      <c r="C515" s="37"/>
      <c r="D515" s="182" t="s">
        <v>156</v>
      </c>
      <c r="E515" s="37"/>
      <c r="F515" s="183" t="s">
        <v>671</v>
      </c>
      <c r="G515" s="37"/>
      <c r="H515" s="37"/>
      <c r="I515" s="184"/>
      <c r="J515" s="37"/>
      <c r="K515" s="37"/>
      <c r="L515" s="40"/>
      <c r="M515" s="185"/>
      <c r="N515" s="186"/>
      <c r="O515" s="65"/>
      <c r="P515" s="65"/>
      <c r="Q515" s="65"/>
      <c r="R515" s="65"/>
      <c r="S515" s="65"/>
      <c r="T515" s="66"/>
      <c r="U515" s="35"/>
      <c r="V515" s="35"/>
      <c r="W515" s="35"/>
      <c r="X515" s="35"/>
      <c r="Y515" s="35"/>
      <c r="Z515" s="35"/>
      <c r="AA515" s="35"/>
      <c r="AB515" s="35"/>
      <c r="AC515" s="35"/>
      <c r="AD515" s="35"/>
      <c r="AE515" s="35"/>
      <c r="AT515" s="18" t="s">
        <v>156</v>
      </c>
      <c r="AU515" s="18" t="s">
        <v>154</v>
      </c>
    </row>
    <row r="516" spans="1:65" s="1" customFormat="1" hidden="1">
      <c r="A516" s="35"/>
      <c r="B516" s="36"/>
      <c r="C516" s="37"/>
      <c r="D516" s="187" t="s">
        <v>158</v>
      </c>
      <c r="E516" s="37"/>
      <c r="F516" s="188" t="s">
        <v>672</v>
      </c>
      <c r="G516" s="37"/>
      <c r="H516" s="37"/>
      <c r="I516" s="184"/>
      <c r="J516" s="37"/>
      <c r="K516" s="37"/>
      <c r="L516" s="40"/>
      <c r="M516" s="185"/>
      <c r="N516" s="186"/>
      <c r="O516" s="65"/>
      <c r="P516" s="65"/>
      <c r="Q516" s="65"/>
      <c r="R516" s="65"/>
      <c r="S516" s="65"/>
      <c r="T516" s="66"/>
      <c r="U516" s="35"/>
      <c r="V516" s="35"/>
      <c r="W516" s="35"/>
      <c r="X516" s="35"/>
      <c r="Y516" s="35"/>
      <c r="Z516" s="35"/>
      <c r="AA516" s="35"/>
      <c r="AB516" s="35"/>
      <c r="AC516" s="35"/>
      <c r="AD516" s="35"/>
      <c r="AE516" s="35"/>
      <c r="AT516" s="18" t="s">
        <v>158</v>
      </c>
      <c r="AU516" s="18" t="s">
        <v>154</v>
      </c>
    </row>
    <row r="517" spans="1:65" s="13" customFormat="1" ht="12">
      <c r="B517" s="200"/>
      <c r="C517" s="201"/>
      <c r="D517" s="182" t="s">
        <v>162</v>
      </c>
      <c r="E517" s="202" t="s">
        <v>20</v>
      </c>
      <c r="F517" s="203" t="s">
        <v>673</v>
      </c>
      <c r="G517" s="201"/>
      <c r="H517" s="204">
        <v>65</v>
      </c>
      <c r="I517" s="205"/>
      <c r="J517" s="201"/>
      <c r="K517" s="201"/>
      <c r="L517" s="206"/>
      <c r="M517" s="207"/>
      <c r="N517" s="208"/>
      <c r="O517" s="208"/>
      <c r="P517" s="208"/>
      <c r="Q517" s="208"/>
      <c r="R517" s="208"/>
      <c r="S517" s="208"/>
      <c r="T517" s="209"/>
      <c r="AT517" s="210" t="s">
        <v>162</v>
      </c>
      <c r="AU517" s="210" t="s">
        <v>154</v>
      </c>
      <c r="AV517" s="13" t="s">
        <v>154</v>
      </c>
      <c r="AW517" s="13" t="s">
        <v>33</v>
      </c>
      <c r="AX517" s="13" t="s">
        <v>8</v>
      </c>
      <c r="AY517" s="210" t="s">
        <v>146</v>
      </c>
    </row>
    <row r="518" spans="1:65" s="1" customFormat="1" ht="24.25" customHeight="1">
      <c r="A518" s="35"/>
      <c r="B518" s="36"/>
      <c r="C518" s="170" t="s">
        <v>674</v>
      </c>
      <c r="D518" s="170" t="s">
        <v>148</v>
      </c>
      <c r="E518" s="171" t="s">
        <v>675</v>
      </c>
      <c r="F518" s="172" t="s">
        <v>676</v>
      </c>
      <c r="G518" s="173" t="s">
        <v>299</v>
      </c>
      <c r="H518" s="174">
        <v>30.8</v>
      </c>
      <c r="I518" s="175"/>
      <c r="J518" s="174">
        <f>ROUND(I518*H518,0)</f>
        <v>0</v>
      </c>
      <c r="K518" s="172" t="s">
        <v>152</v>
      </c>
      <c r="L518" s="40"/>
      <c r="M518" s="176" t="s">
        <v>20</v>
      </c>
      <c r="N518" s="177" t="s">
        <v>44</v>
      </c>
      <c r="O518" s="65"/>
      <c r="P518" s="178">
        <f>O518*H518</f>
        <v>0</v>
      </c>
      <c r="Q518" s="178">
        <v>1.0000000000000001E-5</v>
      </c>
      <c r="R518" s="178">
        <f>Q518*H518</f>
        <v>3.0800000000000001E-4</v>
      </c>
      <c r="S518" s="178">
        <v>0</v>
      </c>
      <c r="T518" s="179">
        <f>S518*H518</f>
        <v>0</v>
      </c>
      <c r="U518" s="35"/>
      <c r="V518" s="35"/>
      <c r="W518" s="35"/>
      <c r="X518" s="35"/>
      <c r="Y518" s="35"/>
      <c r="Z518" s="35"/>
      <c r="AA518" s="35"/>
      <c r="AB518" s="35"/>
      <c r="AC518" s="35"/>
      <c r="AD518" s="35"/>
      <c r="AE518" s="35"/>
      <c r="AR518" s="180" t="s">
        <v>153</v>
      </c>
      <c r="AT518" s="180" t="s">
        <v>148</v>
      </c>
      <c r="AU518" s="180" t="s">
        <v>154</v>
      </c>
      <c r="AY518" s="18" t="s">
        <v>146</v>
      </c>
      <c r="BE518" s="181">
        <f>IF(N518="základní",J518,0)</f>
        <v>0</v>
      </c>
      <c r="BF518" s="181">
        <f>IF(N518="snížená",J518,0)</f>
        <v>0</v>
      </c>
      <c r="BG518" s="181">
        <f>IF(N518="zákl. přenesená",J518,0)</f>
        <v>0</v>
      </c>
      <c r="BH518" s="181">
        <f>IF(N518="sníž. přenesená",J518,0)</f>
        <v>0</v>
      </c>
      <c r="BI518" s="181">
        <f>IF(N518="nulová",J518,0)</f>
        <v>0</v>
      </c>
      <c r="BJ518" s="18" t="s">
        <v>154</v>
      </c>
      <c r="BK518" s="181">
        <f>ROUND(I518*H518,0)</f>
        <v>0</v>
      </c>
      <c r="BL518" s="18" t="s">
        <v>153</v>
      </c>
      <c r="BM518" s="180" t="s">
        <v>677</v>
      </c>
    </row>
    <row r="519" spans="1:65" s="1" customFormat="1" ht="24" hidden="1">
      <c r="A519" s="35"/>
      <c r="B519" s="36"/>
      <c r="C519" s="37"/>
      <c r="D519" s="182" t="s">
        <v>156</v>
      </c>
      <c r="E519" s="37"/>
      <c r="F519" s="183" t="s">
        <v>678</v>
      </c>
      <c r="G519" s="37"/>
      <c r="H519" s="37"/>
      <c r="I519" s="184"/>
      <c r="J519" s="37"/>
      <c r="K519" s="37"/>
      <c r="L519" s="40"/>
      <c r="M519" s="185"/>
      <c r="N519" s="186"/>
      <c r="O519" s="65"/>
      <c r="P519" s="65"/>
      <c r="Q519" s="65"/>
      <c r="R519" s="65"/>
      <c r="S519" s="65"/>
      <c r="T519" s="66"/>
      <c r="U519" s="35"/>
      <c r="V519" s="35"/>
      <c r="W519" s="35"/>
      <c r="X519" s="35"/>
      <c r="Y519" s="35"/>
      <c r="Z519" s="35"/>
      <c r="AA519" s="35"/>
      <c r="AB519" s="35"/>
      <c r="AC519" s="35"/>
      <c r="AD519" s="35"/>
      <c r="AE519" s="35"/>
      <c r="AT519" s="18" t="s">
        <v>156</v>
      </c>
      <c r="AU519" s="18" t="s">
        <v>154</v>
      </c>
    </row>
    <row r="520" spans="1:65" s="1" customFormat="1" hidden="1">
      <c r="A520" s="35"/>
      <c r="B520" s="36"/>
      <c r="C520" s="37"/>
      <c r="D520" s="187" t="s">
        <v>158</v>
      </c>
      <c r="E520" s="37"/>
      <c r="F520" s="188" t="s">
        <v>679</v>
      </c>
      <c r="G520" s="37"/>
      <c r="H520" s="37"/>
      <c r="I520" s="184"/>
      <c r="J520" s="37"/>
      <c r="K520" s="37"/>
      <c r="L520" s="40"/>
      <c r="M520" s="185"/>
      <c r="N520" s="186"/>
      <c r="O520" s="65"/>
      <c r="P520" s="65"/>
      <c r="Q520" s="65"/>
      <c r="R520" s="65"/>
      <c r="S520" s="65"/>
      <c r="T520" s="66"/>
      <c r="U520" s="35"/>
      <c r="V520" s="35"/>
      <c r="W520" s="35"/>
      <c r="X520" s="35"/>
      <c r="Y520" s="35"/>
      <c r="Z520" s="35"/>
      <c r="AA520" s="35"/>
      <c r="AB520" s="35"/>
      <c r="AC520" s="35"/>
      <c r="AD520" s="35"/>
      <c r="AE520" s="35"/>
      <c r="AT520" s="18" t="s">
        <v>158</v>
      </c>
      <c r="AU520" s="18" t="s">
        <v>154</v>
      </c>
    </row>
    <row r="521" spans="1:65" s="12" customFormat="1" ht="12">
      <c r="B521" s="190"/>
      <c r="C521" s="191"/>
      <c r="D521" s="182" t="s">
        <v>162</v>
      </c>
      <c r="E521" s="192" t="s">
        <v>20</v>
      </c>
      <c r="F521" s="193" t="s">
        <v>163</v>
      </c>
      <c r="G521" s="191"/>
      <c r="H521" s="192" t="s">
        <v>20</v>
      </c>
      <c r="I521" s="194"/>
      <c r="J521" s="191"/>
      <c r="K521" s="191"/>
      <c r="L521" s="195"/>
      <c r="M521" s="196"/>
      <c r="N521" s="197"/>
      <c r="O521" s="197"/>
      <c r="P521" s="197"/>
      <c r="Q521" s="197"/>
      <c r="R521" s="197"/>
      <c r="S521" s="197"/>
      <c r="T521" s="198"/>
      <c r="AT521" s="199" t="s">
        <v>162</v>
      </c>
      <c r="AU521" s="199" t="s">
        <v>154</v>
      </c>
      <c r="AV521" s="12" t="s">
        <v>8</v>
      </c>
      <c r="AW521" s="12" t="s">
        <v>33</v>
      </c>
      <c r="AX521" s="12" t="s">
        <v>72</v>
      </c>
      <c r="AY521" s="199" t="s">
        <v>146</v>
      </c>
    </row>
    <row r="522" spans="1:65" s="13" customFormat="1" ht="12">
      <c r="B522" s="200"/>
      <c r="C522" s="201"/>
      <c r="D522" s="182" t="s">
        <v>162</v>
      </c>
      <c r="E522" s="202" t="s">
        <v>20</v>
      </c>
      <c r="F522" s="203" t="s">
        <v>680</v>
      </c>
      <c r="G522" s="201"/>
      <c r="H522" s="204">
        <v>30.8</v>
      </c>
      <c r="I522" s="205"/>
      <c r="J522" s="201"/>
      <c r="K522" s="201"/>
      <c r="L522" s="206"/>
      <c r="M522" s="207"/>
      <c r="N522" s="208"/>
      <c r="O522" s="208"/>
      <c r="P522" s="208"/>
      <c r="Q522" s="208"/>
      <c r="R522" s="208"/>
      <c r="S522" s="208"/>
      <c r="T522" s="209"/>
      <c r="AT522" s="210" t="s">
        <v>162</v>
      </c>
      <c r="AU522" s="210" t="s">
        <v>154</v>
      </c>
      <c r="AV522" s="13" t="s">
        <v>154</v>
      </c>
      <c r="AW522" s="13" t="s">
        <v>33</v>
      </c>
      <c r="AX522" s="13" t="s">
        <v>8</v>
      </c>
      <c r="AY522" s="210" t="s">
        <v>146</v>
      </c>
    </row>
    <row r="523" spans="1:65" s="11" customFormat="1" ht="23" customHeight="1">
      <c r="B523" s="154"/>
      <c r="C523" s="155"/>
      <c r="D523" s="156" t="s">
        <v>71</v>
      </c>
      <c r="E523" s="168" t="s">
        <v>681</v>
      </c>
      <c r="F523" s="168" t="s">
        <v>682</v>
      </c>
      <c r="G523" s="155"/>
      <c r="H523" s="155"/>
      <c r="I523" s="158"/>
      <c r="J523" s="169">
        <f>BK523</f>
        <v>0</v>
      </c>
      <c r="K523" s="155"/>
      <c r="L523" s="160"/>
      <c r="M523" s="161"/>
      <c r="N523" s="162"/>
      <c r="O523" s="162"/>
      <c r="P523" s="163">
        <f>SUM(P524:P544)</f>
        <v>0</v>
      </c>
      <c r="Q523" s="162"/>
      <c r="R523" s="163">
        <f>SUM(R524:R544)</f>
        <v>0</v>
      </c>
      <c r="S523" s="162"/>
      <c r="T523" s="164">
        <f>SUM(T524:T544)</f>
        <v>0</v>
      </c>
      <c r="AR523" s="165" t="s">
        <v>8</v>
      </c>
      <c r="AT523" s="166" t="s">
        <v>71</v>
      </c>
      <c r="AU523" s="166" t="s">
        <v>8</v>
      </c>
      <c r="AY523" s="165" t="s">
        <v>146</v>
      </c>
      <c r="BK523" s="167">
        <f>SUM(BK524:BK544)</f>
        <v>0</v>
      </c>
    </row>
    <row r="524" spans="1:65" s="1" customFormat="1" ht="16.5" customHeight="1">
      <c r="A524" s="35"/>
      <c r="B524" s="36"/>
      <c r="C524" s="170" t="s">
        <v>683</v>
      </c>
      <c r="D524" s="170" t="s">
        <v>148</v>
      </c>
      <c r="E524" s="171" t="s">
        <v>684</v>
      </c>
      <c r="F524" s="172" t="s">
        <v>685</v>
      </c>
      <c r="G524" s="173" t="s">
        <v>200</v>
      </c>
      <c r="H524" s="174">
        <v>31.65</v>
      </c>
      <c r="I524" s="175"/>
      <c r="J524" s="174">
        <f>ROUND(I524*H524,0)</f>
        <v>0</v>
      </c>
      <c r="K524" s="172" t="s">
        <v>152</v>
      </c>
      <c r="L524" s="40"/>
      <c r="M524" s="176" t="s">
        <v>20</v>
      </c>
      <c r="N524" s="177" t="s">
        <v>44</v>
      </c>
      <c r="O524" s="65"/>
      <c r="P524" s="178">
        <f>O524*H524</f>
        <v>0</v>
      </c>
      <c r="Q524" s="178">
        <v>0</v>
      </c>
      <c r="R524" s="178">
        <f>Q524*H524</f>
        <v>0</v>
      </c>
      <c r="S524" s="178">
        <v>0</v>
      </c>
      <c r="T524" s="179">
        <f>S524*H524</f>
        <v>0</v>
      </c>
      <c r="U524" s="35"/>
      <c r="V524" s="35"/>
      <c r="W524" s="35"/>
      <c r="X524" s="35"/>
      <c r="Y524" s="35"/>
      <c r="Z524" s="35"/>
      <c r="AA524" s="35"/>
      <c r="AB524" s="35"/>
      <c r="AC524" s="35"/>
      <c r="AD524" s="35"/>
      <c r="AE524" s="35"/>
      <c r="AR524" s="180" t="s">
        <v>153</v>
      </c>
      <c r="AT524" s="180" t="s">
        <v>148</v>
      </c>
      <c r="AU524" s="180" t="s">
        <v>154</v>
      </c>
      <c r="AY524" s="18" t="s">
        <v>146</v>
      </c>
      <c r="BE524" s="181">
        <f>IF(N524="základní",J524,0)</f>
        <v>0</v>
      </c>
      <c r="BF524" s="181">
        <f>IF(N524="snížená",J524,0)</f>
        <v>0</v>
      </c>
      <c r="BG524" s="181">
        <f>IF(N524="zákl. přenesená",J524,0)</f>
        <v>0</v>
      </c>
      <c r="BH524" s="181">
        <f>IF(N524="sníž. přenesená",J524,0)</f>
        <v>0</v>
      </c>
      <c r="BI524" s="181">
        <f>IF(N524="nulová",J524,0)</f>
        <v>0</v>
      </c>
      <c r="BJ524" s="18" t="s">
        <v>154</v>
      </c>
      <c r="BK524" s="181">
        <f>ROUND(I524*H524,0)</f>
        <v>0</v>
      </c>
      <c r="BL524" s="18" t="s">
        <v>153</v>
      </c>
      <c r="BM524" s="180" t="s">
        <v>686</v>
      </c>
    </row>
    <row r="525" spans="1:65" s="1" customFormat="1" ht="24" hidden="1">
      <c r="A525" s="35"/>
      <c r="B525" s="36"/>
      <c r="C525" s="37"/>
      <c r="D525" s="182" t="s">
        <v>156</v>
      </c>
      <c r="E525" s="37"/>
      <c r="F525" s="183" t="s">
        <v>687</v>
      </c>
      <c r="G525" s="37"/>
      <c r="H525" s="37"/>
      <c r="I525" s="184"/>
      <c r="J525" s="37"/>
      <c r="K525" s="37"/>
      <c r="L525" s="40"/>
      <c r="M525" s="185"/>
      <c r="N525" s="186"/>
      <c r="O525" s="65"/>
      <c r="P525" s="65"/>
      <c r="Q525" s="65"/>
      <c r="R525" s="65"/>
      <c r="S525" s="65"/>
      <c r="T525" s="66"/>
      <c r="U525" s="35"/>
      <c r="V525" s="35"/>
      <c r="W525" s="35"/>
      <c r="X525" s="35"/>
      <c r="Y525" s="35"/>
      <c r="Z525" s="35"/>
      <c r="AA525" s="35"/>
      <c r="AB525" s="35"/>
      <c r="AC525" s="35"/>
      <c r="AD525" s="35"/>
      <c r="AE525" s="35"/>
      <c r="AT525" s="18" t="s">
        <v>156</v>
      </c>
      <c r="AU525" s="18" t="s">
        <v>154</v>
      </c>
    </row>
    <row r="526" spans="1:65" s="1" customFormat="1" hidden="1">
      <c r="A526" s="35"/>
      <c r="B526" s="36"/>
      <c r="C526" s="37"/>
      <c r="D526" s="187" t="s">
        <v>158</v>
      </c>
      <c r="E526" s="37"/>
      <c r="F526" s="188" t="s">
        <v>688</v>
      </c>
      <c r="G526" s="37"/>
      <c r="H526" s="37"/>
      <c r="I526" s="184"/>
      <c r="J526" s="37"/>
      <c r="K526" s="37"/>
      <c r="L526" s="40"/>
      <c r="M526" s="185"/>
      <c r="N526" s="186"/>
      <c r="O526" s="65"/>
      <c r="P526" s="65"/>
      <c r="Q526" s="65"/>
      <c r="R526" s="65"/>
      <c r="S526" s="65"/>
      <c r="T526" s="66"/>
      <c r="U526" s="35"/>
      <c r="V526" s="35"/>
      <c r="W526" s="35"/>
      <c r="X526" s="35"/>
      <c r="Y526" s="35"/>
      <c r="Z526" s="35"/>
      <c r="AA526" s="35"/>
      <c r="AB526" s="35"/>
      <c r="AC526" s="35"/>
      <c r="AD526" s="35"/>
      <c r="AE526" s="35"/>
      <c r="AT526" s="18" t="s">
        <v>158</v>
      </c>
      <c r="AU526" s="18" t="s">
        <v>154</v>
      </c>
    </row>
    <row r="527" spans="1:65" s="1" customFormat="1" ht="60" hidden="1">
      <c r="A527" s="35"/>
      <c r="B527" s="36"/>
      <c r="C527" s="37"/>
      <c r="D527" s="182" t="s">
        <v>160</v>
      </c>
      <c r="E527" s="37"/>
      <c r="F527" s="189" t="s">
        <v>689</v>
      </c>
      <c r="G527" s="37"/>
      <c r="H527" s="37"/>
      <c r="I527" s="184"/>
      <c r="J527" s="37"/>
      <c r="K527" s="37"/>
      <c r="L527" s="40"/>
      <c r="M527" s="185"/>
      <c r="N527" s="186"/>
      <c r="O527" s="65"/>
      <c r="P527" s="65"/>
      <c r="Q527" s="65"/>
      <c r="R527" s="65"/>
      <c r="S527" s="65"/>
      <c r="T527" s="66"/>
      <c r="U527" s="35"/>
      <c r="V527" s="35"/>
      <c r="W527" s="35"/>
      <c r="X527" s="35"/>
      <c r="Y527" s="35"/>
      <c r="Z527" s="35"/>
      <c r="AA527" s="35"/>
      <c r="AB527" s="35"/>
      <c r="AC527" s="35"/>
      <c r="AD527" s="35"/>
      <c r="AE527" s="35"/>
      <c r="AT527" s="18" t="s">
        <v>160</v>
      </c>
      <c r="AU527" s="18" t="s">
        <v>154</v>
      </c>
    </row>
    <row r="528" spans="1:65" s="1" customFormat="1" ht="33" customHeight="1">
      <c r="A528" s="35"/>
      <c r="B528" s="36"/>
      <c r="C528" s="170" t="s">
        <v>690</v>
      </c>
      <c r="D528" s="170" t="s">
        <v>148</v>
      </c>
      <c r="E528" s="171" t="s">
        <v>691</v>
      </c>
      <c r="F528" s="172" t="s">
        <v>692</v>
      </c>
      <c r="G528" s="173" t="s">
        <v>200</v>
      </c>
      <c r="H528" s="174">
        <v>31.65</v>
      </c>
      <c r="I528" s="175"/>
      <c r="J528" s="174">
        <f>ROUND(I528*H528,0)</f>
        <v>0</v>
      </c>
      <c r="K528" s="172" t="s">
        <v>152</v>
      </c>
      <c r="L528" s="40"/>
      <c r="M528" s="176" t="s">
        <v>20</v>
      </c>
      <c r="N528" s="177" t="s">
        <v>44</v>
      </c>
      <c r="O528" s="65"/>
      <c r="P528" s="178">
        <f>O528*H528</f>
        <v>0</v>
      </c>
      <c r="Q528" s="178">
        <v>0</v>
      </c>
      <c r="R528" s="178">
        <f>Q528*H528</f>
        <v>0</v>
      </c>
      <c r="S528" s="178">
        <v>0</v>
      </c>
      <c r="T528" s="179">
        <f>S528*H528</f>
        <v>0</v>
      </c>
      <c r="U528" s="35"/>
      <c r="V528" s="35"/>
      <c r="W528" s="35"/>
      <c r="X528" s="35"/>
      <c r="Y528" s="35"/>
      <c r="Z528" s="35"/>
      <c r="AA528" s="35"/>
      <c r="AB528" s="35"/>
      <c r="AC528" s="35"/>
      <c r="AD528" s="35"/>
      <c r="AE528" s="35"/>
      <c r="AR528" s="180" t="s">
        <v>153</v>
      </c>
      <c r="AT528" s="180" t="s">
        <v>148</v>
      </c>
      <c r="AU528" s="180" t="s">
        <v>154</v>
      </c>
      <c r="AY528" s="18" t="s">
        <v>146</v>
      </c>
      <c r="BE528" s="181">
        <f>IF(N528="základní",J528,0)</f>
        <v>0</v>
      </c>
      <c r="BF528" s="181">
        <f>IF(N528="snížená",J528,0)</f>
        <v>0</v>
      </c>
      <c r="BG528" s="181">
        <f>IF(N528="zákl. přenesená",J528,0)</f>
        <v>0</v>
      </c>
      <c r="BH528" s="181">
        <f>IF(N528="sníž. přenesená",J528,0)</f>
        <v>0</v>
      </c>
      <c r="BI528" s="181">
        <f>IF(N528="nulová",J528,0)</f>
        <v>0</v>
      </c>
      <c r="BJ528" s="18" t="s">
        <v>154</v>
      </c>
      <c r="BK528" s="181">
        <f>ROUND(I528*H528,0)</f>
        <v>0</v>
      </c>
      <c r="BL528" s="18" t="s">
        <v>153</v>
      </c>
      <c r="BM528" s="180" t="s">
        <v>693</v>
      </c>
    </row>
    <row r="529" spans="1:65" s="1" customFormat="1" ht="36" hidden="1">
      <c r="A529" s="35"/>
      <c r="B529" s="36"/>
      <c r="C529" s="37"/>
      <c r="D529" s="182" t="s">
        <v>156</v>
      </c>
      <c r="E529" s="37"/>
      <c r="F529" s="183" t="s">
        <v>694</v>
      </c>
      <c r="G529" s="37"/>
      <c r="H529" s="37"/>
      <c r="I529" s="184"/>
      <c r="J529" s="37"/>
      <c r="K529" s="37"/>
      <c r="L529" s="40"/>
      <c r="M529" s="185"/>
      <c r="N529" s="186"/>
      <c r="O529" s="65"/>
      <c r="P529" s="65"/>
      <c r="Q529" s="65"/>
      <c r="R529" s="65"/>
      <c r="S529" s="65"/>
      <c r="T529" s="66"/>
      <c r="U529" s="35"/>
      <c r="V529" s="35"/>
      <c r="W529" s="35"/>
      <c r="X529" s="35"/>
      <c r="Y529" s="35"/>
      <c r="Z529" s="35"/>
      <c r="AA529" s="35"/>
      <c r="AB529" s="35"/>
      <c r="AC529" s="35"/>
      <c r="AD529" s="35"/>
      <c r="AE529" s="35"/>
      <c r="AT529" s="18" t="s">
        <v>156</v>
      </c>
      <c r="AU529" s="18" t="s">
        <v>154</v>
      </c>
    </row>
    <row r="530" spans="1:65" s="1" customFormat="1" hidden="1">
      <c r="A530" s="35"/>
      <c r="B530" s="36"/>
      <c r="C530" s="37"/>
      <c r="D530" s="187" t="s">
        <v>158</v>
      </c>
      <c r="E530" s="37"/>
      <c r="F530" s="188" t="s">
        <v>695</v>
      </c>
      <c r="G530" s="37"/>
      <c r="H530" s="37"/>
      <c r="I530" s="184"/>
      <c r="J530" s="37"/>
      <c r="K530" s="37"/>
      <c r="L530" s="40"/>
      <c r="M530" s="185"/>
      <c r="N530" s="186"/>
      <c r="O530" s="65"/>
      <c r="P530" s="65"/>
      <c r="Q530" s="65"/>
      <c r="R530" s="65"/>
      <c r="S530" s="65"/>
      <c r="T530" s="66"/>
      <c r="U530" s="35"/>
      <c r="V530" s="35"/>
      <c r="W530" s="35"/>
      <c r="X530" s="35"/>
      <c r="Y530" s="35"/>
      <c r="Z530" s="35"/>
      <c r="AA530" s="35"/>
      <c r="AB530" s="35"/>
      <c r="AC530" s="35"/>
      <c r="AD530" s="35"/>
      <c r="AE530" s="35"/>
      <c r="AT530" s="18" t="s">
        <v>158</v>
      </c>
      <c r="AU530" s="18" t="s">
        <v>154</v>
      </c>
    </row>
    <row r="531" spans="1:65" s="1" customFormat="1" ht="216" hidden="1">
      <c r="A531" s="35"/>
      <c r="B531" s="36"/>
      <c r="C531" s="37"/>
      <c r="D531" s="182" t="s">
        <v>160</v>
      </c>
      <c r="E531" s="37"/>
      <c r="F531" s="189" t="s">
        <v>696</v>
      </c>
      <c r="G531" s="37"/>
      <c r="H531" s="37"/>
      <c r="I531" s="184"/>
      <c r="J531" s="37"/>
      <c r="K531" s="37"/>
      <c r="L531" s="40"/>
      <c r="M531" s="185"/>
      <c r="N531" s="186"/>
      <c r="O531" s="65"/>
      <c r="P531" s="65"/>
      <c r="Q531" s="65"/>
      <c r="R531" s="65"/>
      <c r="S531" s="65"/>
      <c r="T531" s="66"/>
      <c r="U531" s="35"/>
      <c r="V531" s="35"/>
      <c r="W531" s="35"/>
      <c r="X531" s="35"/>
      <c r="Y531" s="35"/>
      <c r="Z531" s="35"/>
      <c r="AA531" s="35"/>
      <c r="AB531" s="35"/>
      <c r="AC531" s="35"/>
      <c r="AD531" s="35"/>
      <c r="AE531" s="35"/>
      <c r="AT531" s="18" t="s">
        <v>160</v>
      </c>
      <c r="AU531" s="18" t="s">
        <v>154</v>
      </c>
    </row>
    <row r="532" spans="1:65" s="1" customFormat="1" ht="24.25" customHeight="1">
      <c r="A532" s="35"/>
      <c r="B532" s="36"/>
      <c r="C532" s="170" t="s">
        <v>697</v>
      </c>
      <c r="D532" s="170" t="s">
        <v>148</v>
      </c>
      <c r="E532" s="171" t="s">
        <v>698</v>
      </c>
      <c r="F532" s="172" t="s">
        <v>699</v>
      </c>
      <c r="G532" s="173" t="s">
        <v>200</v>
      </c>
      <c r="H532" s="174">
        <v>31.65</v>
      </c>
      <c r="I532" s="175"/>
      <c r="J532" s="174">
        <f>ROUND(I532*H532,0)</f>
        <v>0</v>
      </c>
      <c r="K532" s="172" t="s">
        <v>152</v>
      </c>
      <c r="L532" s="40"/>
      <c r="M532" s="176" t="s">
        <v>20</v>
      </c>
      <c r="N532" s="177" t="s">
        <v>44</v>
      </c>
      <c r="O532" s="65"/>
      <c r="P532" s="178">
        <f>O532*H532</f>
        <v>0</v>
      </c>
      <c r="Q532" s="178">
        <v>0</v>
      </c>
      <c r="R532" s="178">
        <f>Q532*H532</f>
        <v>0</v>
      </c>
      <c r="S532" s="178">
        <v>0</v>
      </c>
      <c r="T532" s="179">
        <f>S532*H532</f>
        <v>0</v>
      </c>
      <c r="U532" s="35"/>
      <c r="V532" s="35"/>
      <c r="W532" s="35"/>
      <c r="X532" s="35"/>
      <c r="Y532" s="35"/>
      <c r="Z532" s="35"/>
      <c r="AA532" s="35"/>
      <c r="AB532" s="35"/>
      <c r="AC532" s="35"/>
      <c r="AD532" s="35"/>
      <c r="AE532" s="35"/>
      <c r="AR532" s="180" t="s">
        <v>153</v>
      </c>
      <c r="AT532" s="180" t="s">
        <v>148</v>
      </c>
      <c r="AU532" s="180" t="s">
        <v>154</v>
      </c>
      <c r="AY532" s="18" t="s">
        <v>146</v>
      </c>
      <c r="BE532" s="181">
        <f>IF(N532="základní",J532,0)</f>
        <v>0</v>
      </c>
      <c r="BF532" s="181">
        <f>IF(N532="snížená",J532,0)</f>
        <v>0</v>
      </c>
      <c r="BG532" s="181">
        <f>IF(N532="zákl. přenesená",J532,0)</f>
        <v>0</v>
      </c>
      <c r="BH532" s="181">
        <f>IF(N532="sníž. přenesená",J532,0)</f>
        <v>0</v>
      </c>
      <c r="BI532" s="181">
        <f>IF(N532="nulová",J532,0)</f>
        <v>0</v>
      </c>
      <c r="BJ532" s="18" t="s">
        <v>154</v>
      </c>
      <c r="BK532" s="181">
        <f>ROUND(I532*H532,0)</f>
        <v>0</v>
      </c>
      <c r="BL532" s="18" t="s">
        <v>153</v>
      </c>
      <c r="BM532" s="180" t="s">
        <v>700</v>
      </c>
    </row>
    <row r="533" spans="1:65" s="1" customFormat="1" ht="24" hidden="1">
      <c r="A533" s="35"/>
      <c r="B533" s="36"/>
      <c r="C533" s="37"/>
      <c r="D533" s="182" t="s">
        <v>156</v>
      </c>
      <c r="E533" s="37"/>
      <c r="F533" s="183" t="s">
        <v>701</v>
      </c>
      <c r="G533" s="37"/>
      <c r="H533" s="37"/>
      <c r="I533" s="184"/>
      <c r="J533" s="37"/>
      <c r="K533" s="37"/>
      <c r="L533" s="40"/>
      <c r="M533" s="185"/>
      <c r="N533" s="186"/>
      <c r="O533" s="65"/>
      <c r="P533" s="65"/>
      <c r="Q533" s="65"/>
      <c r="R533" s="65"/>
      <c r="S533" s="65"/>
      <c r="T533" s="66"/>
      <c r="U533" s="35"/>
      <c r="V533" s="35"/>
      <c r="W533" s="35"/>
      <c r="X533" s="35"/>
      <c r="Y533" s="35"/>
      <c r="Z533" s="35"/>
      <c r="AA533" s="35"/>
      <c r="AB533" s="35"/>
      <c r="AC533" s="35"/>
      <c r="AD533" s="35"/>
      <c r="AE533" s="35"/>
      <c r="AT533" s="18" t="s">
        <v>156</v>
      </c>
      <c r="AU533" s="18" t="s">
        <v>154</v>
      </c>
    </row>
    <row r="534" spans="1:65" s="1" customFormat="1" hidden="1">
      <c r="A534" s="35"/>
      <c r="B534" s="36"/>
      <c r="C534" s="37"/>
      <c r="D534" s="187" t="s">
        <v>158</v>
      </c>
      <c r="E534" s="37"/>
      <c r="F534" s="188" t="s">
        <v>702</v>
      </c>
      <c r="G534" s="37"/>
      <c r="H534" s="37"/>
      <c r="I534" s="184"/>
      <c r="J534" s="37"/>
      <c r="K534" s="37"/>
      <c r="L534" s="40"/>
      <c r="M534" s="185"/>
      <c r="N534" s="186"/>
      <c r="O534" s="65"/>
      <c r="P534" s="65"/>
      <c r="Q534" s="65"/>
      <c r="R534" s="65"/>
      <c r="S534" s="65"/>
      <c r="T534" s="66"/>
      <c r="U534" s="35"/>
      <c r="V534" s="35"/>
      <c r="W534" s="35"/>
      <c r="X534" s="35"/>
      <c r="Y534" s="35"/>
      <c r="Z534" s="35"/>
      <c r="AA534" s="35"/>
      <c r="AB534" s="35"/>
      <c r="AC534" s="35"/>
      <c r="AD534" s="35"/>
      <c r="AE534" s="35"/>
      <c r="AT534" s="18" t="s">
        <v>158</v>
      </c>
      <c r="AU534" s="18" t="s">
        <v>154</v>
      </c>
    </row>
    <row r="535" spans="1:65" s="1" customFormat="1" ht="144" hidden="1">
      <c r="A535" s="35"/>
      <c r="B535" s="36"/>
      <c r="C535" s="37"/>
      <c r="D535" s="182" t="s">
        <v>160</v>
      </c>
      <c r="E535" s="37"/>
      <c r="F535" s="189" t="s">
        <v>703</v>
      </c>
      <c r="G535" s="37"/>
      <c r="H535" s="37"/>
      <c r="I535" s="184"/>
      <c r="J535" s="37"/>
      <c r="K535" s="37"/>
      <c r="L535" s="40"/>
      <c r="M535" s="185"/>
      <c r="N535" s="186"/>
      <c r="O535" s="65"/>
      <c r="P535" s="65"/>
      <c r="Q535" s="65"/>
      <c r="R535" s="65"/>
      <c r="S535" s="65"/>
      <c r="T535" s="66"/>
      <c r="U535" s="35"/>
      <c r="V535" s="35"/>
      <c r="W535" s="35"/>
      <c r="X535" s="35"/>
      <c r="Y535" s="35"/>
      <c r="Z535" s="35"/>
      <c r="AA535" s="35"/>
      <c r="AB535" s="35"/>
      <c r="AC535" s="35"/>
      <c r="AD535" s="35"/>
      <c r="AE535" s="35"/>
      <c r="AT535" s="18" t="s">
        <v>160</v>
      </c>
      <c r="AU535" s="18" t="s">
        <v>154</v>
      </c>
    </row>
    <row r="536" spans="1:65" s="1" customFormat="1" ht="24.25" customHeight="1">
      <c r="A536" s="35"/>
      <c r="B536" s="36"/>
      <c r="C536" s="170" t="s">
        <v>704</v>
      </c>
      <c r="D536" s="170" t="s">
        <v>148</v>
      </c>
      <c r="E536" s="171" t="s">
        <v>705</v>
      </c>
      <c r="F536" s="172" t="s">
        <v>706</v>
      </c>
      <c r="G536" s="173" t="s">
        <v>200</v>
      </c>
      <c r="H536" s="174">
        <v>664.65</v>
      </c>
      <c r="I536" s="175"/>
      <c r="J536" s="174">
        <f>ROUND(I536*H536,0)</f>
        <v>0</v>
      </c>
      <c r="K536" s="172" t="s">
        <v>152</v>
      </c>
      <c r="L536" s="40"/>
      <c r="M536" s="176" t="s">
        <v>20</v>
      </c>
      <c r="N536" s="177" t="s">
        <v>44</v>
      </c>
      <c r="O536" s="65"/>
      <c r="P536" s="178">
        <f>O536*H536</f>
        <v>0</v>
      </c>
      <c r="Q536" s="178">
        <v>0</v>
      </c>
      <c r="R536" s="178">
        <f>Q536*H536</f>
        <v>0</v>
      </c>
      <c r="S536" s="178">
        <v>0</v>
      </c>
      <c r="T536" s="179">
        <f>S536*H536</f>
        <v>0</v>
      </c>
      <c r="U536" s="35"/>
      <c r="V536" s="35"/>
      <c r="W536" s="35"/>
      <c r="X536" s="35"/>
      <c r="Y536" s="35"/>
      <c r="Z536" s="35"/>
      <c r="AA536" s="35"/>
      <c r="AB536" s="35"/>
      <c r="AC536" s="35"/>
      <c r="AD536" s="35"/>
      <c r="AE536" s="35"/>
      <c r="AR536" s="180" t="s">
        <v>153</v>
      </c>
      <c r="AT536" s="180" t="s">
        <v>148</v>
      </c>
      <c r="AU536" s="180" t="s">
        <v>154</v>
      </c>
      <c r="AY536" s="18" t="s">
        <v>146</v>
      </c>
      <c r="BE536" s="181">
        <f>IF(N536="základní",J536,0)</f>
        <v>0</v>
      </c>
      <c r="BF536" s="181">
        <f>IF(N536="snížená",J536,0)</f>
        <v>0</v>
      </c>
      <c r="BG536" s="181">
        <f>IF(N536="zákl. přenesená",J536,0)</f>
        <v>0</v>
      </c>
      <c r="BH536" s="181">
        <f>IF(N536="sníž. přenesená",J536,0)</f>
        <v>0</v>
      </c>
      <c r="BI536" s="181">
        <f>IF(N536="nulová",J536,0)</f>
        <v>0</v>
      </c>
      <c r="BJ536" s="18" t="s">
        <v>154</v>
      </c>
      <c r="BK536" s="181">
        <f>ROUND(I536*H536,0)</f>
        <v>0</v>
      </c>
      <c r="BL536" s="18" t="s">
        <v>153</v>
      </c>
      <c r="BM536" s="180" t="s">
        <v>707</v>
      </c>
    </row>
    <row r="537" spans="1:65" s="1" customFormat="1" ht="36" hidden="1">
      <c r="A537" s="35"/>
      <c r="B537" s="36"/>
      <c r="C537" s="37"/>
      <c r="D537" s="182" t="s">
        <v>156</v>
      </c>
      <c r="E537" s="37"/>
      <c r="F537" s="183" t="s">
        <v>708</v>
      </c>
      <c r="G537" s="37"/>
      <c r="H537" s="37"/>
      <c r="I537" s="184"/>
      <c r="J537" s="37"/>
      <c r="K537" s="37"/>
      <c r="L537" s="40"/>
      <c r="M537" s="185"/>
      <c r="N537" s="186"/>
      <c r="O537" s="65"/>
      <c r="P537" s="65"/>
      <c r="Q537" s="65"/>
      <c r="R537" s="65"/>
      <c r="S537" s="65"/>
      <c r="T537" s="66"/>
      <c r="U537" s="35"/>
      <c r="V537" s="35"/>
      <c r="W537" s="35"/>
      <c r="X537" s="35"/>
      <c r="Y537" s="35"/>
      <c r="Z537" s="35"/>
      <c r="AA537" s="35"/>
      <c r="AB537" s="35"/>
      <c r="AC537" s="35"/>
      <c r="AD537" s="35"/>
      <c r="AE537" s="35"/>
      <c r="AT537" s="18" t="s">
        <v>156</v>
      </c>
      <c r="AU537" s="18" t="s">
        <v>154</v>
      </c>
    </row>
    <row r="538" spans="1:65" s="1" customFormat="1" hidden="1">
      <c r="A538" s="35"/>
      <c r="B538" s="36"/>
      <c r="C538" s="37"/>
      <c r="D538" s="187" t="s">
        <v>158</v>
      </c>
      <c r="E538" s="37"/>
      <c r="F538" s="188" t="s">
        <v>709</v>
      </c>
      <c r="G538" s="37"/>
      <c r="H538" s="37"/>
      <c r="I538" s="184"/>
      <c r="J538" s="37"/>
      <c r="K538" s="37"/>
      <c r="L538" s="40"/>
      <c r="M538" s="185"/>
      <c r="N538" s="186"/>
      <c r="O538" s="65"/>
      <c r="P538" s="65"/>
      <c r="Q538" s="65"/>
      <c r="R538" s="65"/>
      <c r="S538" s="65"/>
      <c r="T538" s="66"/>
      <c r="U538" s="35"/>
      <c r="V538" s="35"/>
      <c r="W538" s="35"/>
      <c r="X538" s="35"/>
      <c r="Y538" s="35"/>
      <c r="Z538" s="35"/>
      <c r="AA538" s="35"/>
      <c r="AB538" s="35"/>
      <c r="AC538" s="35"/>
      <c r="AD538" s="35"/>
      <c r="AE538" s="35"/>
      <c r="AT538" s="18" t="s">
        <v>158</v>
      </c>
      <c r="AU538" s="18" t="s">
        <v>154</v>
      </c>
    </row>
    <row r="539" spans="1:65" s="1" customFormat="1" ht="144" hidden="1">
      <c r="A539" s="35"/>
      <c r="B539" s="36"/>
      <c r="C539" s="37"/>
      <c r="D539" s="182" t="s">
        <v>160</v>
      </c>
      <c r="E539" s="37"/>
      <c r="F539" s="189" t="s">
        <v>703</v>
      </c>
      <c r="G539" s="37"/>
      <c r="H539" s="37"/>
      <c r="I539" s="184"/>
      <c r="J539" s="37"/>
      <c r="K539" s="37"/>
      <c r="L539" s="40"/>
      <c r="M539" s="185"/>
      <c r="N539" s="186"/>
      <c r="O539" s="65"/>
      <c r="P539" s="65"/>
      <c r="Q539" s="65"/>
      <c r="R539" s="65"/>
      <c r="S539" s="65"/>
      <c r="T539" s="66"/>
      <c r="U539" s="35"/>
      <c r="V539" s="35"/>
      <c r="W539" s="35"/>
      <c r="X539" s="35"/>
      <c r="Y539" s="35"/>
      <c r="Z539" s="35"/>
      <c r="AA539" s="35"/>
      <c r="AB539" s="35"/>
      <c r="AC539" s="35"/>
      <c r="AD539" s="35"/>
      <c r="AE539" s="35"/>
      <c r="AT539" s="18" t="s">
        <v>160</v>
      </c>
      <c r="AU539" s="18" t="s">
        <v>154</v>
      </c>
    </row>
    <row r="540" spans="1:65" s="13" customFormat="1" ht="12">
      <c r="B540" s="200"/>
      <c r="C540" s="201"/>
      <c r="D540" s="182" t="s">
        <v>162</v>
      </c>
      <c r="E540" s="202" t="s">
        <v>20</v>
      </c>
      <c r="F540" s="203" t="s">
        <v>710</v>
      </c>
      <c r="G540" s="201"/>
      <c r="H540" s="204">
        <v>664.65</v>
      </c>
      <c r="I540" s="205"/>
      <c r="J540" s="201"/>
      <c r="K540" s="201"/>
      <c r="L540" s="206"/>
      <c r="M540" s="207"/>
      <c r="N540" s="208"/>
      <c r="O540" s="208"/>
      <c r="P540" s="208"/>
      <c r="Q540" s="208"/>
      <c r="R540" s="208"/>
      <c r="S540" s="208"/>
      <c r="T540" s="209"/>
      <c r="AT540" s="210" t="s">
        <v>162</v>
      </c>
      <c r="AU540" s="210" t="s">
        <v>154</v>
      </c>
      <c r="AV540" s="13" t="s">
        <v>154</v>
      </c>
      <c r="AW540" s="13" t="s">
        <v>33</v>
      </c>
      <c r="AX540" s="13" t="s">
        <v>8</v>
      </c>
      <c r="AY540" s="210" t="s">
        <v>146</v>
      </c>
    </row>
    <row r="541" spans="1:65" s="1" customFormat="1" ht="33" customHeight="1">
      <c r="A541" s="35"/>
      <c r="B541" s="36"/>
      <c r="C541" s="170" t="s">
        <v>711</v>
      </c>
      <c r="D541" s="170" t="s">
        <v>148</v>
      </c>
      <c r="E541" s="171" t="s">
        <v>712</v>
      </c>
      <c r="F541" s="172" t="s">
        <v>713</v>
      </c>
      <c r="G541" s="173" t="s">
        <v>200</v>
      </c>
      <c r="H541" s="174">
        <v>31.65</v>
      </c>
      <c r="I541" s="175"/>
      <c r="J541" s="174">
        <f>ROUND(I541*H541,0)</f>
        <v>0</v>
      </c>
      <c r="K541" s="172" t="s">
        <v>152</v>
      </c>
      <c r="L541" s="40"/>
      <c r="M541" s="176" t="s">
        <v>20</v>
      </c>
      <c r="N541" s="177" t="s">
        <v>44</v>
      </c>
      <c r="O541" s="65"/>
      <c r="P541" s="178">
        <f>O541*H541</f>
        <v>0</v>
      </c>
      <c r="Q541" s="178">
        <v>0</v>
      </c>
      <c r="R541" s="178">
        <f>Q541*H541</f>
        <v>0</v>
      </c>
      <c r="S541" s="178">
        <v>0</v>
      </c>
      <c r="T541" s="179">
        <f>S541*H541</f>
        <v>0</v>
      </c>
      <c r="U541" s="35"/>
      <c r="V541" s="35"/>
      <c r="W541" s="35"/>
      <c r="X541" s="35"/>
      <c r="Y541" s="35"/>
      <c r="Z541" s="35"/>
      <c r="AA541" s="35"/>
      <c r="AB541" s="35"/>
      <c r="AC541" s="35"/>
      <c r="AD541" s="35"/>
      <c r="AE541" s="35"/>
      <c r="AR541" s="180" t="s">
        <v>153</v>
      </c>
      <c r="AT541" s="180" t="s">
        <v>148</v>
      </c>
      <c r="AU541" s="180" t="s">
        <v>154</v>
      </c>
      <c r="AY541" s="18" t="s">
        <v>146</v>
      </c>
      <c r="BE541" s="181">
        <f>IF(N541="základní",J541,0)</f>
        <v>0</v>
      </c>
      <c r="BF541" s="181">
        <f>IF(N541="snížená",J541,0)</f>
        <v>0</v>
      </c>
      <c r="BG541" s="181">
        <f>IF(N541="zákl. přenesená",J541,0)</f>
        <v>0</v>
      </c>
      <c r="BH541" s="181">
        <f>IF(N541="sníž. přenesená",J541,0)</f>
        <v>0</v>
      </c>
      <c r="BI541" s="181">
        <f>IF(N541="nulová",J541,0)</f>
        <v>0</v>
      </c>
      <c r="BJ541" s="18" t="s">
        <v>154</v>
      </c>
      <c r="BK541" s="181">
        <f>ROUND(I541*H541,0)</f>
        <v>0</v>
      </c>
      <c r="BL541" s="18" t="s">
        <v>153</v>
      </c>
      <c r="BM541" s="180" t="s">
        <v>714</v>
      </c>
    </row>
    <row r="542" spans="1:65" s="1" customFormat="1" ht="36" hidden="1">
      <c r="A542" s="35"/>
      <c r="B542" s="36"/>
      <c r="C542" s="37"/>
      <c r="D542" s="182" t="s">
        <v>156</v>
      </c>
      <c r="E542" s="37"/>
      <c r="F542" s="183" t="s">
        <v>715</v>
      </c>
      <c r="G542" s="37"/>
      <c r="H542" s="37"/>
      <c r="I542" s="184"/>
      <c r="J542" s="37"/>
      <c r="K542" s="37"/>
      <c r="L542" s="40"/>
      <c r="M542" s="185"/>
      <c r="N542" s="186"/>
      <c r="O542" s="65"/>
      <c r="P542" s="65"/>
      <c r="Q542" s="65"/>
      <c r="R542" s="65"/>
      <c r="S542" s="65"/>
      <c r="T542" s="66"/>
      <c r="U542" s="35"/>
      <c r="V542" s="35"/>
      <c r="W542" s="35"/>
      <c r="X542" s="35"/>
      <c r="Y542" s="35"/>
      <c r="Z542" s="35"/>
      <c r="AA542" s="35"/>
      <c r="AB542" s="35"/>
      <c r="AC542" s="35"/>
      <c r="AD542" s="35"/>
      <c r="AE542" s="35"/>
      <c r="AT542" s="18" t="s">
        <v>156</v>
      </c>
      <c r="AU542" s="18" t="s">
        <v>154</v>
      </c>
    </row>
    <row r="543" spans="1:65" s="1" customFormat="1" hidden="1">
      <c r="A543" s="35"/>
      <c r="B543" s="36"/>
      <c r="C543" s="37"/>
      <c r="D543" s="187" t="s">
        <v>158</v>
      </c>
      <c r="E543" s="37"/>
      <c r="F543" s="188" t="s">
        <v>716</v>
      </c>
      <c r="G543" s="37"/>
      <c r="H543" s="37"/>
      <c r="I543" s="184"/>
      <c r="J543" s="37"/>
      <c r="K543" s="37"/>
      <c r="L543" s="40"/>
      <c r="M543" s="185"/>
      <c r="N543" s="186"/>
      <c r="O543" s="65"/>
      <c r="P543" s="65"/>
      <c r="Q543" s="65"/>
      <c r="R543" s="65"/>
      <c r="S543" s="65"/>
      <c r="T543" s="66"/>
      <c r="U543" s="35"/>
      <c r="V543" s="35"/>
      <c r="W543" s="35"/>
      <c r="X543" s="35"/>
      <c r="Y543" s="35"/>
      <c r="Z543" s="35"/>
      <c r="AA543" s="35"/>
      <c r="AB543" s="35"/>
      <c r="AC543" s="35"/>
      <c r="AD543" s="35"/>
      <c r="AE543" s="35"/>
      <c r="AT543" s="18" t="s">
        <v>158</v>
      </c>
      <c r="AU543" s="18" t="s">
        <v>154</v>
      </c>
    </row>
    <row r="544" spans="1:65" s="1" customFormat="1" ht="132" hidden="1">
      <c r="A544" s="35"/>
      <c r="B544" s="36"/>
      <c r="C544" s="37"/>
      <c r="D544" s="182" t="s">
        <v>160</v>
      </c>
      <c r="E544" s="37"/>
      <c r="F544" s="189" t="s">
        <v>717</v>
      </c>
      <c r="G544" s="37"/>
      <c r="H544" s="37"/>
      <c r="I544" s="184"/>
      <c r="J544" s="37"/>
      <c r="K544" s="37"/>
      <c r="L544" s="40"/>
      <c r="M544" s="185"/>
      <c r="N544" s="186"/>
      <c r="O544" s="65"/>
      <c r="P544" s="65"/>
      <c r="Q544" s="65"/>
      <c r="R544" s="65"/>
      <c r="S544" s="65"/>
      <c r="T544" s="66"/>
      <c r="U544" s="35"/>
      <c r="V544" s="35"/>
      <c r="W544" s="35"/>
      <c r="X544" s="35"/>
      <c r="Y544" s="35"/>
      <c r="Z544" s="35"/>
      <c r="AA544" s="35"/>
      <c r="AB544" s="35"/>
      <c r="AC544" s="35"/>
      <c r="AD544" s="35"/>
      <c r="AE544" s="35"/>
      <c r="AT544" s="18" t="s">
        <v>160</v>
      </c>
      <c r="AU544" s="18" t="s">
        <v>154</v>
      </c>
    </row>
    <row r="545" spans="1:65" s="11" customFormat="1" ht="23" customHeight="1">
      <c r="B545" s="154"/>
      <c r="C545" s="155"/>
      <c r="D545" s="156" t="s">
        <v>71</v>
      </c>
      <c r="E545" s="168" t="s">
        <v>718</v>
      </c>
      <c r="F545" s="168" t="s">
        <v>719</v>
      </c>
      <c r="G545" s="155"/>
      <c r="H545" s="155"/>
      <c r="I545" s="158"/>
      <c r="J545" s="169">
        <f>BK545</f>
        <v>0</v>
      </c>
      <c r="K545" s="155"/>
      <c r="L545" s="160"/>
      <c r="M545" s="161"/>
      <c r="N545" s="162"/>
      <c r="O545" s="162"/>
      <c r="P545" s="163">
        <f>SUM(P546:P549)</f>
        <v>0</v>
      </c>
      <c r="Q545" s="162"/>
      <c r="R545" s="163">
        <f>SUM(R546:R549)</f>
        <v>0</v>
      </c>
      <c r="S545" s="162"/>
      <c r="T545" s="164">
        <f>SUM(T546:T549)</f>
        <v>0</v>
      </c>
      <c r="AR545" s="165" t="s">
        <v>8</v>
      </c>
      <c r="AT545" s="166" t="s">
        <v>71</v>
      </c>
      <c r="AU545" s="166" t="s">
        <v>8</v>
      </c>
      <c r="AY545" s="165" t="s">
        <v>146</v>
      </c>
      <c r="BK545" s="167">
        <f>SUM(BK546:BK549)</f>
        <v>0</v>
      </c>
    </row>
    <row r="546" spans="1:65" s="1" customFormat="1" ht="24.25" customHeight="1">
      <c r="A546" s="35"/>
      <c r="B546" s="36"/>
      <c r="C546" s="327" t="s">
        <v>720</v>
      </c>
      <c r="D546" s="327" t="s">
        <v>148</v>
      </c>
      <c r="E546" s="328" t="s">
        <v>721</v>
      </c>
      <c r="F546" s="329" t="s">
        <v>722</v>
      </c>
      <c r="G546" s="330" t="s">
        <v>200</v>
      </c>
      <c r="H546" s="331">
        <v>348.66</v>
      </c>
      <c r="I546" s="175"/>
      <c r="J546" s="174">
        <f>ROUND(I546*H546,0)</f>
        <v>0</v>
      </c>
      <c r="K546" s="172" t="s">
        <v>152</v>
      </c>
      <c r="L546" s="40"/>
      <c r="M546" s="176" t="s">
        <v>20</v>
      </c>
      <c r="N546" s="177" t="s">
        <v>44</v>
      </c>
      <c r="O546" s="65"/>
      <c r="P546" s="178">
        <f>O546*H546</f>
        <v>0</v>
      </c>
      <c r="Q546" s="178">
        <v>0</v>
      </c>
      <c r="R546" s="178">
        <f>Q546*H546</f>
        <v>0</v>
      </c>
      <c r="S546" s="178">
        <v>0</v>
      </c>
      <c r="T546" s="179">
        <f>S546*H546</f>
        <v>0</v>
      </c>
      <c r="U546" s="35"/>
      <c r="V546" s="35"/>
      <c r="W546" s="35"/>
      <c r="X546" s="35"/>
      <c r="Y546" s="35"/>
      <c r="Z546" s="35"/>
      <c r="AA546" s="35"/>
      <c r="AB546" s="35"/>
      <c r="AC546" s="35"/>
      <c r="AD546" s="35"/>
      <c r="AE546" s="35"/>
      <c r="AR546" s="180" t="s">
        <v>153</v>
      </c>
      <c r="AT546" s="180" t="s">
        <v>148</v>
      </c>
      <c r="AU546" s="180" t="s">
        <v>154</v>
      </c>
      <c r="AY546" s="18" t="s">
        <v>146</v>
      </c>
      <c r="BE546" s="181">
        <f>IF(N546="základní",J546,0)</f>
        <v>0</v>
      </c>
      <c r="BF546" s="181">
        <f>IF(N546="snížená",J546,0)</f>
        <v>0</v>
      </c>
      <c r="BG546" s="181">
        <f>IF(N546="zákl. přenesená",J546,0)</f>
        <v>0</v>
      </c>
      <c r="BH546" s="181">
        <f>IF(N546="sníž. přenesená",J546,0)</f>
        <v>0</v>
      </c>
      <c r="BI546" s="181">
        <f>IF(N546="nulová",J546,0)</f>
        <v>0</v>
      </c>
      <c r="BJ546" s="18" t="s">
        <v>154</v>
      </c>
      <c r="BK546" s="181">
        <f>ROUND(I546*H546,0)</f>
        <v>0</v>
      </c>
      <c r="BL546" s="18" t="s">
        <v>153</v>
      </c>
      <c r="BM546" s="180" t="s">
        <v>723</v>
      </c>
    </row>
    <row r="547" spans="1:65" s="1" customFormat="1" ht="48" hidden="1">
      <c r="A547" s="35"/>
      <c r="B547" s="36"/>
      <c r="C547" s="37"/>
      <c r="D547" s="182" t="s">
        <v>156</v>
      </c>
      <c r="E547" s="37"/>
      <c r="F547" s="183" t="s">
        <v>724</v>
      </c>
      <c r="G547" s="37"/>
      <c r="H547" s="37"/>
      <c r="I547" s="184"/>
      <c r="J547" s="37"/>
      <c r="K547" s="37"/>
      <c r="L547" s="40"/>
      <c r="M547" s="185"/>
      <c r="N547" s="186"/>
      <c r="O547" s="65"/>
      <c r="P547" s="65"/>
      <c r="Q547" s="65"/>
      <c r="R547" s="65"/>
      <c r="S547" s="65"/>
      <c r="T547" s="66"/>
      <c r="U547" s="35"/>
      <c r="V547" s="35"/>
      <c r="W547" s="35"/>
      <c r="X547" s="35"/>
      <c r="Y547" s="35"/>
      <c r="Z547" s="35"/>
      <c r="AA547" s="35"/>
      <c r="AB547" s="35"/>
      <c r="AC547" s="35"/>
      <c r="AD547" s="35"/>
      <c r="AE547" s="35"/>
      <c r="AT547" s="18" t="s">
        <v>156</v>
      </c>
      <c r="AU547" s="18" t="s">
        <v>154</v>
      </c>
    </row>
    <row r="548" spans="1:65" s="1" customFormat="1" hidden="1">
      <c r="A548" s="35"/>
      <c r="B548" s="36"/>
      <c r="C548" s="37"/>
      <c r="D548" s="187" t="s">
        <v>158</v>
      </c>
      <c r="E548" s="37"/>
      <c r="F548" s="188" t="s">
        <v>725</v>
      </c>
      <c r="G548" s="37"/>
      <c r="H548" s="37"/>
      <c r="I548" s="184"/>
      <c r="J548" s="37"/>
      <c r="K548" s="37"/>
      <c r="L548" s="40"/>
      <c r="M548" s="185"/>
      <c r="N548" s="186"/>
      <c r="O548" s="65"/>
      <c r="P548" s="65"/>
      <c r="Q548" s="65"/>
      <c r="R548" s="65"/>
      <c r="S548" s="65"/>
      <c r="T548" s="66"/>
      <c r="U548" s="35"/>
      <c r="V548" s="35"/>
      <c r="W548" s="35"/>
      <c r="X548" s="35"/>
      <c r="Y548" s="35"/>
      <c r="Z548" s="35"/>
      <c r="AA548" s="35"/>
      <c r="AB548" s="35"/>
      <c r="AC548" s="35"/>
      <c r="AD548" s="35"/>
      <c r="AE548" s="35"/>
      <c r="AT548" s="18" t="s">
        <v>158</v>
      </c>
      <c r="AU548" s="18" t="s">
        <v>154</v>
      </c>
    </row>
    <row r="549" spans="1:65" s="1" customFormat="1" ht="132" hidden="1">
      <c r="A549" s="35"/>
      <c r="B549" s="36"/>
      <c r="C549" s="37"/>
      <c r="D549" s="182" t="s">
        <v>160</v>
      </c>
      <c r="E549" s="37"/>
      <c r="F549" s="189" t="s">
        <v>726</v>
      </c>
      <c r="G549" s="37"/>
      <c r="H549" s="37"/>
      <c r="I549" s="184"/>
      <c r="J549" s="37"/>
      <c r="K549" s="37"/>
      <c r="L549" s="40"/>
      <c r="M549" s="185"/>
      <c r="N549" s="186"/>
      <c r="O549" s="65"/>
      <c r="P549" s="65"/>
      <c r="Q549" s="65"/>
      <c r="R549" s="65"/>
      <c r="S549" s="65"/>
      <c r="T549" s="66"/>
      <c r="U549" s="35"/>
      <c r="V549" s="35"/>
      <c r="W549" s="35"/>
      <c r="X549" s="35"/>
      <c r="Y549" s="35"/>
      <c r="Z549" s="35"/>
      <c r="AA549" s="35"/>
      <c r="AB549" s="35"/>
      <c r="AC549" s="35"/>
      <c r="AD549" s="35"/>
      <c r="AE549" s="35"/>
      <c r="AT549" s="18" t="s">
        <v>160</v>
      </c>
      <c r="AU549" s="18" t="s">
        <v>154</v>
      </c>
    </row>
    <row r="550" spans="1:65" s="11" customFormat="1" ht="26" customHeight="1">
      <c r="B550" s="154"/>
      <c r="C550" s="155"/>
      <c r="D550" s="156" t="s">
        <v>71</v>
      </c>
      <c r="E550" s="157" t="s">
        <v>727</v>
      </c>
      <c r="F550" s="157" t="s">
        <v>728</v>
      </c>
      <c r="G550" s="155"/>
      <c r="H550" s="155"/>
      <c r="I550" s="158"/>
      <c r="J550" s="159">
        <f>BK550</f>
        <v>0</v>
      </c>
      <c r="K550" s="155"/>
      <c r="L550" s="160"/>
      <c r="M550" s="161"/>
      <c r="N550" s="162"/>
      <c r="O550" s="162"/>
      <c r="P550" s="163">
        <f>P551+P556+P599+P654+P664+P761+P833+P889+P898+P911+P921+P959+P1068+P1165+P1228+P1261+P1302+P1333+P1347+P1416+P1464+P1535+P1552+P1623+P1658+P1661+P1726+P1792+P1801</f>
        <v>0</v>
      </c>
      <c r="Q550" s="162"/>
      <c r="R550" s="163">
        <f>R551+R556+R599+R654+R664+R761+R833+R889+R898+R911+R921+R959+R1068+R1165+R1228+R1261+R1302+R1333+R1347+R1416+R1464+R1535+R1552+R1623+R1658+R1661+R1726+R1792+R1801</f>
        <v>37.486593999999997</v>
      </c>
      <c r="S550" s="162"/>
      <c r="T550" s="164">
        <f>T551+T556+T599+T654+T664+T761+T833+T889+T898+T911+T921+T959+T1068+T1165+T1228+T1261+T1302+T1333+T1347+T1416+T1464+T1535+T1552+T1623+T1658+T1661+T1726+T1792+T1801</f>
        <v>4.4897560000000007</v>
      </c>
      <c r="AR550" s="165" t="s">
        <v>154</v>
      </c>
      <c r="AT550" s="166" t="s">
        <v>71</v>
      </c>
      <c r="AU550" s="166" t="s">
        <v>72</v>
      </c>
      <c r="AY550" s="165" t="s">
        <v>146</v>
      </c>
      <c r="BK550" s="167">
        <f>BK551+BK556+BK599+BK654+BK664+BK761+BK833+BK889+BK898+BK911+BK921+BK959+BK1068+BK1165+BK1228+BK1261+BK1302+BK1333+BK1347+BK1416+BK1464+BK1535+BK1552+BK1623+BK1658+BK1661+BK1726+BK1792+BK1801</f>
        <v>0</v>
      </c>
    </row>
    <row r="551" spans="1:65" s="11" customFormat="1" ht="23" customHeight="1">
      <c r="B551" s="154"/>
      <c r="C551" s="155"/>
      <c r="D551" s="156" t="s">
        <v>71</v>
      </c>
      <c r="E551" s="168" t="s">
        <v>729</v>
      </c>
      <c r="F551" s="168" t="s">
        <v>730</v>
      </c>
      <c r="G551" s="155"/>
      <c r="H551" s="155"/>
      <c r="I551" s="158"/>
      <c r="J551" s="169">
        <f>BK551</f>
        <v>0</v>
      </c>
      <c r="K551" s="155"/>
      <c r="L551" s="160"/>
      <c r="M551" s="161"/>
      <c r="N551" s="162"/>
      <c r="O551" s="162"/>
      <c r="P551" s="163">
        <f>SUM(P552:P555)</f>
        <v>0</v>
      </c>
      <c r="Q551" s="162"/>
      <c r="R551" s="163">
        <f>SUM(R552:R555)</f>
        <v>0</v>
      </c>
      <c r="S551" s="162"/>
      <c r="T551" s="164">
        <f>SUM(T552:T555)</f>
        <v>0</v>
      </c>
      <c r="AR551" s="165" t="s">
        <v>8</v>
      </c>
      <c r="AT551" s="166" t="s">
        <v>71</v>
      </c>
      <c r="AU551" s="166" t="s">
        <v>8</v>
      </c>
      <c r="AY551" s="165" t="s">
        <v>146</v>
      </c>
      <c r="BK551" s="167">
        <f>SUM(BK552:BK555)</f>
        <v>0</v>
      </c>
    </row>
    <row r="552" spans="1:65" s="1" customFormat="1" ht="16.5" customHeight="1">
      <c r="A552" s="35"/>
      <c r="B552" s="36"/>
      <c r="C552" s="170" t="s">
        <v>731</v>
      </c>
      <c r="D552" s="170" t="s">
        <v>148</v>
      </c>
      <c r="E552" s="171" t="s">
        <v>732</v>
      </c>
      <c r="F552" s="172" t="s">
        <v>733</v>
      </c>
      <c r="G552" s="173" t="s">
        <v>734</v>
      </c>
      <c r="H552" s="174">
        <v>2</v>
      </c>
      <c r="I552" s="175"/>
      <c r="J552" s="174">
        <f>ROUND(I552*H552,0)</f>
        <v>0</v>
      </c>
      <c r="K552" s="172" t="s">
        <v>20</v>
      </c>
      <c r="L552" s="40"/>
      <c r="M552" s="176" t="s">
        <v>20</v>
      </c>
      <c r="N552" s="177" t="s">
        <v>44</v>
      </c>
      <c r="O552" s="65"/>
      <c r="P552" s="178">
        <f>O552*H552</f>
        <v>0</v>
      </c>
      <c r="Q552" s="178">
        <v>0</v>
      </c>
      <c r="R552" s="178">
        <f>Q552*H552</f>
        <v>0</v>
      </c>
      <c r="S552" s="178">
        <v>0</v>
      </c>
      <c r="T552" s="179">
        <f>S552*H552</f>
        <v>0</v>
      </c>
      <c r="U552" s="35"/>
      <c r="V552" s="35"/>
      <c r="W552" s="35"/>
      <c r="X552" s="35"/>
      <c r="Y552" s="35"/>
      <c r="Z552" s="35"/>
      <c r="AA552" s="35"/>
      <c r="AB552" s="35"/>
      <c r="AC552" s="35"/>
      <c r="AD552" s="35"/>
      <c r="AE552" s="35"/>
      <c r="AR552" s="180" t="s">
        <v>153</v>
      </c>
      <c r="AT552" s="180" t="s">
        <v>148</v>
      </c>
      <c r="AU552" s="180" t="s">
        <v>154</v>
      </c>
      <c r="AY552" s="18" t="s">
        <v>146</v>
      </c>
      <c r="BE552" s="181">
        <f>IF(N552="základní",J552,0)</f>
        <v>0</v>
      </c>
      <c r="BF552" s="181">
        <f>IF(N552="snížená",J552,0)</f>
        <v>0</v>
      </c>
      <c r="BG552" s="181">
        <f>IF(N552="zákl. přenesená",J552,0)</f>
        <v>0</v>
      </c>
      <c r="BH552" s="181">
        <f>IF(N552="sníž. přenesená",J552,0)</f>
        <v>0</v>
      </c>
      <c r="BI552" s="181">
        <f>IF(N552="nulová",J552,0)</f>
        <v>0</v>
      </c>
      <c r="BJ552" s="18" t="s">
        <v>154</v>
      </c>
      <c r="BK552" s="181">
        <f>ROUND(I552*H552,0)</f>
        <v>0</v>
      </c>
      <c r="BL552" s="18" t="s">
        <v>153</v>
      </c>
      <c r="BM552" s="180" t="s">
        <v>735</v>
      </c>
    </row>
    <row r="553" spans="1:65" s="1" customFormat="1" ht="12" hidden="1">
      <c r="A553" s="35"/>
      <c r="B553" s="36"/>
      <c r="C553" s="37"/>
      <c r="D553" s="182" t="s">
        <v>156</v>
      </c>
      <c r="E553" s="37"/>
      <c r="F553" s="183" t="s">
        <v>733</v>
      </c>
      <c r="G553" s="37"/>
      <c r="H553" s="37"/>
      <c r="I553" s="184"/>
      <c r="J553" s="37"/>
      <c r="K553" s="37"/>
      <c r="L553" s="40"/>
      <c r="M553" s="185"/>
      <c r="N553" s="186"/>
      <c r="O553" s="65"/>
      <c r="P553" s="65"/>
      <c r="Q553" s="65"/>
      <c r="R553" s="65"/>
      <c r="S553" s="65"/>
      <c r="T553" s="66"/>
      <c r="U553" s="35"/>
      <c r="V553" s="35"/>
      <c r="W553" s="35"/>
      <c r="X553" s="35"/>
      <c r="Y553" s="35"/>
      <c r="Z553" s="35"/>
      <c r="AA553" s="35"/>
      <c r="AB553" s="35"/>
      <c r="AC553" s="35"/>
      <c r="AD553" s="35"/>
      <c r="AE553" s="35"/>
      <c r="AT553" s="18" t="s">
        <v>156</v>
      </c>
      <c r="AU553" s="18" t="s">
        <v>154</v>
      </c>
    </row>
    <row r="554" spans="1:65" s="1" customFormat="1" ht="16.5" customHeight="1">
      <c r="A554" s="35"/>
      <c r="B554" s="36"/>
      <c r="C554" s="170" t="s">
        <v>736</v>
      </c>
      <c r="D554" s="170" t="s">
        <v>148</v>
      </c>
      <c r="E554" s="171" t="s">
        <v>737</v>
      </c>
      <c r="F554" s="172" t="s">
        <v>738</v>
      </c>
      <c r="G554" s="173" t="s">
        <v>739</v>
      </c>
      <c r="H554" s="174">
        <v>1</v>
      </c>
      <c r="I554" s="175"/>
      <c r="J554" s="174">
        <f>ROUND(I554*H554,0)</f>
        <v>0</v>
      </c>
      <c r="K554" s="172" t="s">
        <v>20</v>
      </c>
      <c r="L554" s="40"/>
      <c r="M554" s="176" t="s">
        <v>20</v>
      </c>
      <c r="N554" s="177" t="s">
        <v>44</v>
      </c>
      <c r="O554" s="65"/>
      <c r="P554" s="178">
        <f>O554*H554</f>
        <v>0</v>
      </c>
      <c r="Q554" s="178">
        <v>0</v>
      </c>
      <c r="R554" s="178">
        <f>Q554*H554</f>
        <v>0</v>
      </c>
      <c r="S554" s="178">
        <v>0</v>
      </c>
      <c r="T554" s="179">
        <f>S554*H554</f>
        <v>0</v>
      </c>
      <c r="U554" s="35"/>
      <c r="V554" s="35"/>
      <c r="W554" s="35"/>
      <c r="X554" s="35"/>
      <c r="Y554" s="35"/>
      <c r="Z554" s="35"/>
      <c r="AA554" s="35"/>
      <c r="AB554" s="35"/>
      <c r="AC554" s="35"/>
      <c r="AD554" s="35"/>
      <c r="AE554" s="35"/>
      <c r="AR554" s="180" t="s">
        <v>153</v>
      </c>
      <c r="AT554" s="180" t="s">
        <v>148</v>
      </c>
      <c r="AU554" s="180" t="s">
        <v>154</v>
      </c>
      <c r="AY554" s="18" t="s">
        <v>146</v>
      </c>
      <c r="BE554" s="181">
        <f>IF(N554="základní",J554,0)</f>
        <v>0</v>
      </c>
      <c r="BF554" s="181">
        <f>IF(N554="snížená",J554,0)</f>
        <v>0</v>
      </c>
      <c r="BG554" s="181">
        <f>IF(N554="zákl. přenesená",J554,0)</f>
        <v>0</v>
      </c>
      <c r="BH554" s="181">
        <f>IF(N554="sníž. přenesená",J554,0)</f>
        <v>0</v>
      </c>
      <c r="BI554" s="181">
        <f>IF(N554="nulová",J554,0)</f>
        <v>0</v>
      </c>
      <c r="BJ554" s="18" t="s">
        <v>154</v>
      </c>
      <c r="BK554" s="181">
        <f>ROUND(I554*H554,0)</f>
        <v>0</v>
      </c>
      <c r="BL554" s="18" t="s">
        <v>153</v>
      </c>
      <c r="BM554" s="180" t="s">
        <v>740</v>
      </c>
    </row>
    <row r="555" spans="1:65" s="1" customFormat="1" ht="12" hidden="1">
      <c r="A555" s="35"/>
      <c r="B555" s="36"/>
      <c r="C555" s="37"/>
      <c r="D555" s="182" t="s">
        <v>156</v>
      </c>
      <c r="E555" s="37"/>
      <c r="F555" s="183" t="s">
        <v>738</v>
      </c>
      <c r="G555" s="37"/>
      <c r="H555" s="37"/>
      <c r="I555" s="184"/>
      <c r="J555" s="37"/>
      <c r="K555" s="37"/>
      <c r="L555" s="40"/>
      <c r="M555" s="185"/>
      <c r="N555" s="186"/>
      <c r="O555" s="65"/>
      <c r="P555" s="65"/>
      <c r="Q555" s="65"/>
      <c r="R555" s="65"/>
      <c r="S555" s="65"/>
      <c r="T555" s="66"/>
      <c r="U555" s="35"/>
      <c r="V555" s="35"/>
      <c r="W555" s="35"/>
      <c r="X555" s="35"/>
      <c r="Y555" s="35"/>
      <c r="Z555" s="35"/>
      <c r="AA555" s="35"/>
      <c r="AB555" s="35"/>
      <c r="AC555" s="35"/>
      <c r="AD555" s="35"/>
      <c r="AE555" s="35"/>
      <c r="AT555" s="18" t="s">
        <v>156</v>
      </c>
      <c r="AU555" s="18" t="s">
        <v>154</v>
      </c>
    </row>
    <row r="556" spans="1:65" s="11" customFormat="1" ht="23" customHeight="1">
      <c r="B556" s="154"/>
      <c r="C556" s="155"/>
      <c r="D556" s="156" t="s">
        <v>71</v>
      </c>
      <c r="E556" s="168" t="s">
        <v>741</v>
      </c>
      <c r="F556" s="168" t="s">
        <v>742</v>
      </c>
      <c r="G556" s="155"/>
      <c r="H556" s="155"/>
      <c r="I556" s="158"/>
      <c r="J556" s="169">
        <f>BK556</f>
        <v>0</v>
      </c>
      <c r="K556" s="155"/>
      <c r="L556" s="160"/>
      <c r="M556" s="161"/>
      <c r="N556" s="162"/>
      <c r="O556" s="162"/>
      <c r="P556" s="163">
        <f>SUM(P557:P598)</f>
        <v>0</v>
      </c>
      <c r="Q556" s="162"/>
      <c r="R556" s="163">
        <f>SUM(R557:R598)</f>
        <v>3.1283501999999999</v>
      </c>
      <c r="S556" s="162"/>
      <c r="T556" s="164">
        <f>SUM(T557:T598)</f>
        <v>0</v>
      </c>
      <c r="AR556" s="165" t="s">
        <v>154</v>
      </c>
      <c r="AT556" s="166" t="s">
        <v>71</v>
      </c>
      <c r="AU556" s="166" t="s">
        <v>8</v>
      </c>
      <c r="AY556" s="165" t="s">
        <v>146</v>
      </c>
      <c r="BK556" s="167">
        <f>SUM(BK557:BK598)</f>
        <v>0</v>
      </c>
    </row>
    <row r="557" spans="1:65" s="1" customFormat="1" ht="24.25" customHeight="1">
      <c r="A557" s="35"/>
      <c r="B557" s="36"/>
      <c r="C557" s="170" t="s">
        <v>743</v>
      </c>
      <c r="D557" s="170" t="s">
        <v>148</v>
      </c>
      <c r="E557" s="171" t="s">
        <v>744</v>
      </c>
      <c r="F557" s="172" t="s">
        <v>745</v>
      </c>
      <c r="G557" s="173" t="s">
        <v>248</v>
      </c>
      <c r="H557" s="174">
        <v>288</v>
      </c>
      <c r="I557" s="175"/>
      <c r="J557" s="174">
        <f>ROUND(I557*H557,0)</f>
        <v>0</v>
      </c>
      <c r="K557" s="172" t="s">
        <v>152</v>
      </c>
      <c r="L557" s="40"/>
      <c r="M557" s="176" t="s">
        <v>20</v>
      </c>
      <c r="N557" s="177" t="s">
        <v>44</v>
      </c>
      <c r="O557" s="65"/>
      <c r="P557" s="178">
        <f>O557*H557</f>
        <v>0</v>
      </c>
      <c r="Q557" s="178">
        <v>0</v>
      </c>
      <c r="R557" s="178">
        <f>Q557*H557</f>
        <v>0</v>
      </c>
      <c r="S557" s="178">
        <v>0</v>
      </c>
      <c r="T557" s="179">
        <f>S557*H557</f>
        <v>0</v>
      </c>
      <c r="U557" s="35"/>
      <c r="V557" s="35"/>
      <c r="W557" s="35"/>
      <c r="X557" s="35"/>
      <c r="Y557" s="35"/>
      <c r="Z557" s="35"/>
      <c r="AA557" s="35"/>
      <c r="AB557" s="35"/>
      <c r="AC557" s="35"/>
      <c r="AD557" s="35"/>
      <c r="AE557" s="35"/>
      <c r="AR557" s="180" t="s">
        <v>272</v>
      </c>
      <c r="AT557" s="180" t="s">
        <v>148</v>
      </c>
      <c r="AU557" s="180" t="s">
        <v>154</v>
      </c>
      <c r="AY557" s="18" t="s">
        <v>146</v>
      </c>
      <c r="BE557" s="181">
        <f>IF(N557="základní",J557,0)</f>
        <v>0</v>
      </c>
      <c r="BF557" s="181">
        <f>IF(N557="snížená",J557,0)</f>
        <v>0</v>
      </c>
      <c r="BG557" s="181">
        <f>IF(N557="zákl. přenesená",J557,0)</f>
        <v>0</v>
      </c>
      <c r="BH557" s="181">
        <f>IF(N557="sníž. přenesená",J557,0)</f>
        <v>0</v>
      </c>
      <c r="BI557" s="181">
        <f>IF(N557="nulová",J557,0)</f>
        <v>0</v>
      </c>
      <c r="BJ557" s="18" t="s">
        <v>154</v>
      </c>
      <c r="BK557" s="181">
        <f>ROUND(I557*H557,0)</f>
        <v>0</v>
      </c>
      <c r="BL557" s="18" t="s">
        <v>272</v>
      </c>
      <c r="BM557" s="180" t="s">
        <v>746</v>
      </c>
    </row>
    <row r="558" spans="1:65" s="1" customFormat="1" ht="24" hidden="1">
      <c r="A558" s="35"/>
      <c r="B558" s="36"/>
      <c r="C558" s="37"/>
      <c r="D558" s="182" t="s">
        <v>156</v>
      </c>
      <c r="E558" s="37"/>
      <c r="F558" s="183" t="s">
        <v>747</v>
      </c>
      <c r="G558" s="37"/>
      <c r="H558" s="37"/>
      <c r="I558" s="184"/>
      <c r="J558" s="37"/>
      <c r="K558" s="37"/>
      <c r="L558" s="40"/>
      <c r="M558" s="185"/>
      <c r="N558" s="186"/>
      <c r="O558" s="65"/>
      <c r="P558" s="65"/>
      <c r="Q558" s="65"/>
      <c r="R558" s="65"/>
      <c r="S558" s="65"/>
      <c r="T558" s="66"/>
      <c r="U558" s="35"/>
      <c r="V558" s="35"/>
      <c r="W558" s="35"/>
      <c r="X558" s="35"/>
      <c r="Y558" s="35"/>
      <c r="Z558" s="35"/>
      <c r="AA558" s="35"/>
      <c r="AB558" s="35"/>
      <c r="AC558" s="35"/>
      <c r="AD558" s="35"/>
      <c r="AE558" s="35"/>
      <c r="AT558" s="18" t="s">
        <v>156</v>
      </c>
      <c r="AU558" s="18" t="s">
        <v>154</v>
      </c>
    </row>
    <row r="559" spans="1:65" s="1" customFormat="1" hidden="1">
      <c r="A559" s="35"/>
      <c r="B559" s="36"/>
      <c r="C559" s="37"/>
      <c r="D559" s="187" t="s">
        <v>158</v>
      </c>
      <c r="E559" s="37"/>
      <c r="F559" s="188" t="s">
        <v>748</v>
      </c>
      <c r="G559" s="37"/>
      <c r="H559" s="37"/>
      <c r="I559" s="184"/>
      <c r="J559" s="37"/>
      <c r="K559" s="37"/>
      <c r="L559" s="40"/>
      <c r="M559" s="185"/>
      <c r="N559" s="186"/>
      <c r="O559" s="65"/>
      <c r="P559" s="65"/>
      <c r="Q559" s="65"/>
      <c r="R559" s="65"/>
      <c r="S559" s="65"/>
      <c r="T559" s="66"/>
      <c r="U559" s="35"/>
      <c r="V559" s="35"/>
      <c r="W559" s="35"/>
      <c r="X559" s="35"/>
      <c r="Y559" s="35"/>
      <c r="Z559" s="35"/>
      <c r="AA559" s="35"/>
      <c r="AB559" s="35"/>
      <c r="AC559" s="35"/>
      <c r="AD559" s="35"/>
      <c r="AE559" s="35"/>
      <c r="AT559" s="18" t="s">
        <v>158</v>
      </c>
      <c r="AU559" s="18" t="s">
        <v>154</v>
      </c>
    </row>
    <row r="560" spans="1:65" s="1" customFormat="1" ht="72" hidden="1">
      <c r="A560" s="35"/>
      <c r="B560" s="36"/>
      <c r="C560" s="37"/>
      <c r="D560" s="182" t="s">
        <v>160</v>
      </c>
      <c r="E560" s="37"/>
      <c r="F560" s="189" t="s">
        <v>749</v>
      </c>
      <c r="G560" s="37"/>
      <c r="H560" s="37"/>
      <c r="I560" s="184"/>
      <c r="J560" s="37"/>
      <c r="K560" s="37"/>
      <c r="L560" s="40"/>
      <c r="M560" s="185"/>
      <c r="N560" s="186"/>
      <c r="O560" s="65"/>
      <c r="P560" s="65"/>
      <c r="Q560" s="65"/>
      <c r="R560" s="65"/>
      <c r="S560" s="65"/>
      <c r="T560" s="66"/>
      <c r="U560" s="35"/>
      <c r="V560" s="35"/>
      <c r="W560" s="35"/>
      <c r="X560" s="35"/>
      <c r="Y560" s="35"/>
      <c r="Z560" s="35"/>
      <c r="AA560" s="35"/>
      <c r="AB560" s="35"/>
      <c r="AC560" s="35"/>
      <c r="AD560" s="35"/>
      <c r="AE560" s="35"/>
      <c r="AT560" s="18" t="s">
        <v>160</v>
      </c>
      <c r="AU560" s="18" t="s">
        <v>154</v>
      </c>
    </row>
    <row r="561" spans="1:65" s="13" customFormat="1" ht="12">
      <c r="B561" s="200"/>
      <c r="C561" s="201"/>
      <c r="D561" s="182" t="s">
        <v>162</v>
      </c>
      <c r="E561" s="202" t="s">
        <v>20</v>
      </c>
      <c r="F561" s="203" t="s">
        <v>750</v>
      </c>
      <c r="G561" s="201"/>
      <c r="H561" s="204">
        <v>47</v>
      </c>
      <c r="I561" s="205"/>
      <c r="J561" s="201"/>
      <c r="K561" s="201"/>
      <c r="L561" s="206"/>
      <c r="M561" s="207"/>
      <c r="N561" s="208"/>
      <c r="O561" s="208"/>
      <c r="P561" s="208"/>
      <c r="Q561" s="208"/>
      <c r="R561" s="208"/>
      <c r="S561" s="208"/>
      <c r="T561" s="209"/>
      <c r="AT561" s="210" t="s">
        <v>162</v>
      </c>
      <c r="AU561" s="210" t="s">
        <v>154</v>
      </c>
      <c r="AV561" s="13" t="s">
        <v>154</v>
      </c>
      <c r="AW561" s="13" t="s">
        <v>33</v>
      </c>
      <c r="AX561" s="13" t="s">
        <v>72</v>
      </c>
      <c r="AY561" s="210" t="s">
        <v>146</v>
      </c>
    </row>
    <row r="562" spans="1:65" s="13" customFormat="1" ht="12">
      <c r="B562" s="200"/>
      <c r="C562" s="201"/>
      <c r="D562" s="182" t="s">
        <v>162</v>
      </c>
      <c r="E562" s="202" t="s">
        <v>20</v>
      </c>
      <c r="F562" s="203" t="s">
        <v>751</v>
      </c>
      <c r="G562" s="201"/>
      <c r="H562" s="204">
        <v>70</v>
      </c>
      <c r="I562" s="205"/>
      <c r="J562" s="201"/>
      <c r="K562" s="201"/>
      <c r="L562" s="206"/>
      <c r="M562" s="207"/>
      <c r="N562" s="208"/>
      <c r="O562" s="208"/>
      <c r="P562" s="208"/>
      <c r="Q562" s="208"/>
      <c r="R562" s="208"/>
      <c r="S562" s="208"/>
      <c r="T562" s="209"/>
      <c r="AT562" s="210" t="s">
        <v>162</v>
      </c>
      <c r="AU562" s="210" t="s">
        <v>154</v>
      </c>
      <c r="AV562" s="13" t="s">
        <v>154</v>
      </c>
      <c r="AW562" s="13" t="s">
        <v>33</v>
      </c>
      <c r="AX562" s="13" t="s">
        <v>72</v>
      </c>
      <c r="AY562" s="210" t="s">
        <v>146</v>
      </c>
    </row>
    <row r="563" spans="1:65" s="13" customFormat="1" ht="12">
      <c r="B563" s="200"/>
      <c r="C563" s="201"/>
      <c r="D563" s="182" t="s">
        <v>162</v>
      </c>
      <c r="E563" s="202" t="s">
        <v>20</v>
      </c>
      <c r="F563" s="203" t="s">
        <v>752</v>
      </c>
      <c r="G563" s="201"/>
      <c r="H563" s="204">
        <v>171</v>
      </c>
      <c r="I563" s="205"/>
      <c r="J563" s="201"/>
      <c r="K563" s="201"/>
      <c r="L563" s="206"/>
      <c r="M563" s="207"/>
      <c r="N563" s="208"/>
      <c r="O563" s="208"/>
      <c r="P563" s="208"/>
      <c r="Q563" s="208"/>
      <c r="R563" s="208"/>
      <c r="S563" s="208"/>
      <c r="T563" s="209"/>
      <c r="AT563" s="210" t="s">
        <v>162</v>
      </c>
      <c r="AU563" s="210" t="s">
        <v>154</v>
      </c>
      <c r="AV563" s="13" t="s">
        <v>154</v>
      </c>
      <c r="AW563" s="13" t="s">
        <v>33</v>
      </c>
      <c r="AX563" s="13" t="s">
        <v>72</v>
      </c>
      <c r="AY563" s="210" t="s">
        <v>146</v>
      </c>
    </row>
    <row r="564" spans="1:65" s="14" customFormat="1" ht="12">
      <c r="B564" s="220"/>
      <c r="C564" s="221"/>
      <c r="D564" s="182" t="s">
        <v>162</v>
      </c>
      <c r="E564" s="222" t="s">
        <v>20</v>
      </c>
      <c r="F564" s="223" t="s">
        <v>255</v>
      </c>
      <c r="G564" s="221"/>
      <c r="H564" s="224">
        <v>288</v>
      </c>
      <c r="I564" s="225"/>
      <c r="J564" s="221"/>
      <c r="K564" s="221"/>
      <c r="L564" s="226"/>
      <c r="M564" s="227"/>
      <c r="N564" s="228"/>
      <c r="O564" s="228"/>
      <c r="P564" s="228"/>
      <c r="Q564" s="228"/>
      <c r="R564" s="228"/>
      <c r="S564" s="228"/>
      <c r="T564" s="229"/>
      <c r="AT564" s="230" t="s">
        <v>162</v>
      </c>
      <c r="AU564" s="230" t="s">
        <v>154</v>
      </c>
      <c r="AV564" s="14" t="s">
        <v>153</v>
      </c>
      <c r="AW564" s="14" t="s">
        <v>33</v>
      </c>
      <c r="AX564" s="14" t="s">
        <v>8</v>
      </c>
      <c r="AY564" s="230" t="s">
        <v>146</v>
      </c>
    </row>
    <row r="565" spans="1:65" s="1" customFormat="1" ht="49.25" customHeight="1">
      <c r="A565" s="35"/>
      <c r="B565" s="36"/>
      <c r="C565" s="211" t="s">
        <v>753</v>
      </c>
      <c r="D565" s="211" t="s">
        <v>221</v>
      </c>
      <c r="E565" s="212" t="s">
        <v>754</v>
      </c>
      <c r="F565" s="213" t="s">
        <v>755</v>
      </c>
      <c r="G565" s="214" t="s">
        <v>248</v>
      </c>
      <c r="H565" s="215">
        <v>331.2</v>
      </c>
      <c r="I565" s="216"/>
      <c r="J565" s="215">
        <f>ROUND(I565*H565,0)</f>
        <v>0</v>
      </c>
      <c r="K565" s="213" t="s">
        <v>152</v>
      </c>
      <c r="L565" s="217"/>
      <c r="M565" s="218" t="s">
        <v>20</v>
      </c>
      <c r="N565" s="219" t="s">
        <v>44</v>
      </c>
      <c r="O565" s="65"/>
      <c r="P565" s="178">
        <f>O565*H565</f>
        <v>0</v>
      </c>
      <c r="Q565" s="178">
        <v>4.0000000000000001E-3</v>
      </c>
      <c r="R565" s="178">
        <f>Q565*H565</f>
        <v>1.3248</v>
      </c>
      <c r="S565" s="178">
        <v>0</v>
      </c>
      <c r="T565" s="179">
        <f>S565*H565</f>
        <v>0</v>
      </c>
      <c r="U565" s="35"/>
      <c r="V565" s="35"/>
      <c r="W565" s="35"/>
      <c r="X565" s="35"/>
      <c r="Y565" s="35"/>
      <c r="Z565" s="35"/>
      <c r="AA565" s="35"/>
      <c r="AB565" s="35"/>
      <c r="AC565" s="35"/>
      <c r="AD565" s="35"/>
      <c r="AE565" s="35"/>
      <c r="AR565" s="180" t="s">
        <v>393</v>
      </c>
      <c r="AT565" s="180" t="s">
        <v>221</v>
      </c>
      <c r="AU565" s="180" t="s">
        <v>154</v>
      </c>
      <c r="AY565" s="18" t="s">
        <v>146</v>
      </c>
      <c r="BE565" s="181">
        <f>IF(N565="základní",J565,0)</f>
        <v>0</v>
      </c>
      <c r="BF565" s="181">
        <f>IF(N565="snížená",J565,0)</f>
        <v>0</v>
      </c>
      <c r="BG565" s="181">
        <f>IF(N565="zákl. přenesená",J565,0)</f>
        <v>0</v>
      </c>
      <c r="BH565" s="181">
        <f>IF(N565="sníž. přenesená",J565,0)</f>
        <v>0</v>
      </c>
      <c r="BI565" s="181">
        <f>IF(N565="nulová",J565,0)</f>
        <v>0</v>
      </c>
      <c r="BJ565" s="18" t="s">
        <v>154</v>
      </c>
      <c r="BK565" s="181">
        <f>ROUND(I565*H565,0)</f>
        <v>0</v>
      </c>
      <c r="BL565" s="18" t="s">
        <v>272</v>
      </c>
      <c r="BM565" s="180" t="s">
        <v>756</v>
      </c>
    </row>
    <row r="566" spans="1:65" s="1" customFormat="1" ht="48" hidden="1">
      <c r="A566" s="35"/>
      <c r="B566" s="36"/>
      <c r="C566" s="37"/>
      <c r="D566" s="182" t="s">
        <v>156</v>
      </c>
      <c r="E566" s="37"/>
      <c r="F566" s="183" t="s">
        <v>755</v>
      </c>
      <c r="G566" s="37"/>
      <c r="H566" s="37"/>
      <c r="I566" s="184"/>
      <c r="J566" s="37"/>
      <c r="K566" s="37"/>
      <c r="L566" s="40"/>
      <c r="M566" s="185"/>
      <c r="N566" s="186"/>
      <c r="O566" s="65"/>
      <c r="P566" s="65"/>
      <c r="Q566" s="65"/>
      <c r="R566" s="65"/>
      <c r="S566" s="65"/>
      <c r="T566" s="66"/>
      <c r="U566" s="35"/>
      <c r="V566" s="35"/>
      <c r="W566" s="35"/>
      <c r="X566" s="35"/>
      <c r="Y566" s="35"/>
      <c r="Z566" s="35"/>
      <c r="AA566" s="35"/>
      <c r="AB566" s="35"/>
      <c r="AC566" s="35"/>
      <c r="AD566" s="35"/>
      <c r="AE566" s="35"/>
      <c r="AT566" s="18" t="s">
        <v>156</v>
      </c>
      <c r="AU566" s="18" t="s">
        <v>154</v>
      </c>
    </row>
    <row r="567" spans="1:65" s="1" customFormat="1" hidden="1">
      <c r="A567" s="35"/>
      <c r="B567" s="36"/>
      <c r="C567" s="37"/>
      <c r="D567" s="187" t="s">
        <v>158</v>
      </c>
      <c r="E567" s="37"/>
      <c r="F567" s="188" t="s">
        <v>757</v>
      </c>
      <c r="G567" s="37"/>
      <c r="H567" s="37"/>
      <c r="I567" s="184"/>
      <c r="J567" s="37"/>
      <c r="K567" s="37"/>
      <c r="L567" s="40"/>
      <c r="M567" s="185"/>
      <c r="N567" s="186"/>
      <c r="O567" s="65"/>
      <c r="P567" s="65"/>
      <c r="Q567" s="65"/>
      <c r="R567" s="65"/>
      <c r="S567" s="65"/>
      <c r="T567" s="66"/>
      <c r="U567" s="35"/>
      <c r="V567" s="35"/>
      <c r="W567" s="35"/>
      <c r="X567" s="35"/>
      <c r="Y567" s="35"/>
      <c r="Z567" s="35"/>
      <c r="AA567" s="35"/>
      <c r="AB567" s="35"/>
      <c r="AC567" s="35"/>
      <c r="AD567" s="35"/>
      <c r="AE567" s="35"/>
      <c r="AT567" s="18" t="s">
        <v>158</v>
      </c>
      <c r="AU567" s="18" t="s">
        <v>154</v>
      </c>
    </row>
    <row r="568" spans="1:65" s="13" customFormat="1" ht="12">
      <c r="B568" s="200"/>
      <c r="C568" s="201"/>
      <c r="D568" s="182" t="s">
        <v>162</v>
      </c>
      <c r="E568" s="202" t="s">
        <v>20</v>
      </c>
      <c r="F568" s="203" t="s">
        <v>758</v>
      </c>
      <c r="G568" s="201"/>
      <c r="H568" s="204">
        <v>288</v>
      </c>
      <c r="I568" s="205"/>
      <c r="J568" s="201"/>
      <c r="K568" s="201"/>
      <c r="L568" s="206"/>
      <c r="M568" s="207"/>
      <c r="N568" s="208"/>
      <c r="O568" s="208"/>
      <c r="P568" s="208"/>
      <c r="Q568" s="208"/>
      <c r="R568" s="208"/>
      <c r="S568" s="208"/>
      <c r="T568" s="209"/>
      <c r="AT568" s="210" t="s">
        <v>162</v>
      </c>
      <c r="AU568" s="210" t="s">
        <v>154</v>
      </c>
      <c r="AV568" s="13" t="s">
        <v>154</v>
      </c>
      <c r="AW568" s="13" t="s">
        <v>33</v>
      </c>
      <c r="AX568" s="13" t="s">
        <v>8</v>
      </c>
      <c r="AY568" s="210" t="s">
        <v>146</v>
      </c>
    </row>
    <row r="569" spans="1:65" s="13" customFormat="1" ht="12">
      <c r="B569" s="200"/>
      <c r="C569" s="201"/>
      <c r="D569" s="182" t="s">
        <v>162</v>
      </c>
      <c r="E569" s="201"/>
      <c r="F569" s="203" t="s">
        <v>759</v>
      </c>
      <c r="G569" s="201"/>
      <c r="H569" s="204">
        <v>331.2</v>
      </c>
      <c r="I569" s="205"/>
      <c r="J569" s="201"/>
      <c r="K569" s="201"/>
      <c r="L569" s="206"/>
      <c r="M569" s="207"/>
      <c r="N569" s="208"/>
      <c r="O569" s="208"/>
      <c r="P569" s="208"/>
      <c r="Q569" s="208"/>
      <c r="R569" s="208"/>
      <c r="S569" s="208"/>
      <c r="T569" s="209"/>
      <c r="AT569" s="210" t="s">
        <v>162</v>
      </c>
      <c r="AU569" s="210" t="s">
        <v>154</v>
      </c>
      <c r="AV569" s="13" t="s">
        <v>154</v>
      </c>
      <c r="AW569" s="13" t="s">
        <v>4</v>
      </c>
      <c r="AX569" s="13" t="s">
        <v>8</v>
      </c>
      <c r="AY569" s="210" t="s">
        <v>146</v>
      </c>
    </row>
    <row r="570" spans="1:65" s="1" customFormat="1" ht="24.25" customHeight="1">
      <c r="A570" s="35"/>
      <c r="B570" s="36"/>
      <c r="C570" s="170" t="s">
        <v>760</v>
      </c>
      <c r="D570" s="170" t="s">
        <v>148</v>
      </c>
      <c r="E570" s="171" t="s">
        <v>761</v>
      </c>
      <c r="F570" s="172" t="s">
        <v>762</v>
      </c>
      <c r="G570" s="173" t="s">
        <v>248</v>
      </c>
      <c r="H570" s="174">
        <v>241</v>
      </c>
      <c r="I570" s="175"/>
      <c r="J570" s="174">
        <f>ROUND(I570*H570,0)</f>
        <v>0</v>
      </c>
      <c r="K570" s="172" t="s">
        <v>152</v>
      </c>
      <c r="L570" s="40"/>
      <c r="M570" s="176" t="s">
        <v>20</v>
      </c>
      <c r="N570" s="177" t="s">
        <v>44</v>
      </c>
      <c r="O570" s="65"/>
      <c r="P570" s="178">
        <f>O570*H570</f>
        <v>0</v>
      </c>
      <c r="Q570" s="178">
        <v>8.8000000000000003E-4</v>
      </c>
      <c r="R570" s="178">
        <f>Q570*H570</f>
        <v>0.21208000000000002</v>
      </c>
      <c r="S570" s="178">
        <v>0</v>
      </c>
      <c r="T570" s="179">
        <f>S570*H570</f>
        <v>0</v>
      </c>
      <c r="U570" s="35"/>
      <c r="V570" s="35"/>
      <c r="W570" s="35"/>
      <c r="X570" s="35"/>
      <c r="Y570" s="35"/>
      <c r="Z570" s="35"/>
      <c r="AA570" s="35"/>
      <c r="AB570" s="35"/>
      <c r="AC570" s="35"/>
      <c r="AD570" s="35"/>
      <c r="AE570" s="35"/>
      <c r="AR570" s="180" t="s">
        <v>272</v>
      </c>
      <c r="AT570" s="180" t="s">
        <v>148</v>
      </c>
      <c r="AU570" s="180" t="s">
        <v>154</v>
      </c>
      <c r="AY570" s="18" t="s">
        <v>146</v>
      </c>
      <c r="BE570" s="181">
        <f>IF(N570="základní",J570,0)</f>
        <v>0</v>
      </c>
      <c r="BF570" s="181">
        <f>IF(N570="snížená",J570,0)</f>
        <v>0</v>
      </c>
      <c r="BG570" s="181">
        <f>IF(N570="zákl. přenesená",J570,0)</f>
        <v>0</v>
      </c>
      <c r="BH570" s="181">
        <f>IF(N570="sníž. přenesená",J570,0)</f>
        <v>0</v>
      </c>
      <c r="BI570" s="181">
        <f>IF(N570="nulová",J570,0)</f>
        <v>0</v>
      </c>
      <c r="BJ570" s="18" t="s">
        <v>154</v>
      </c>
      <c r="BK570" s="181">
        <f>ROUND(I570*H570,0)</f>
        <v>0</v>
      </c>
      <c r="BL570" s="18" t="s">
        <v>272</v>
      </c>
      <c r="BM570" s="180" t="s">
        <v>763</v>
      </c>
    </row>
    <row r="571" spans="1:65" s="1" customFormat="1" ht="24" hidden="1">
      <c r="A571" s="35"/>
      <c r="B571" s="36"/>
      <c r="C571" s="37"/>
      <c r="D571" s="182" t="s">
        <v>156</v>
      </c>
      <c r="E571" s="37"/>
      <c r="F571" s="183" t="s">
        <v>764</v>
      </c>
      <c r="G571" s="37"/>
      <c r="H571" s="37"/>
      <c r="I571" s="184"/>
      <c r="J571" s="37"/>
      <c r="K571" s="37"/>
      <c r="L571" s="40"/>
      <c r="M571" s="185"/>
      <c r="N571" s="186"/>
      <c r="O571" s="65"/>
      <c r="P571" s="65"/>
      <c r="Q571" s="65"/>
      <c r="R571" s="65"/>
      <c r="S571" s="65"/>
      <c r="T571" s="66"/>
      <c r="U571" s="35"/>
      <c r="V571" s="35"/>
      <c r="W571" s="35"/>
      <c r="X571" s="35"/>
      <c r="Y571" s="35"/>
      <c r="Z571" s="35"/>
      <c r="AA571" s="35"/>
      <c r="AB571" s="35"/>
      <c r="AC571" s="35"/>
      <c r="AD571" s="35"/>
      <c r="AE571" s="35"/>
      <c r="AT571" s="18" t="s">
        <v>156</v>
      </c>
      <c r="AU571" s="18" t="s">
        <v>154</v>
      </c>
    </row>
    <row r="572" spans="1:65" s="1" customFormat="1" hidden="1">
      <c r="A572" s="35"/>
      <c r="B572" s="36"/>
      <c r="C572" s="37"/>
      <c r="D572" s="187" t="s">
        <v>158</v>
      </c>
      <c r="E572" s="37"/>
      <c r="F572" s="188" t="s">
        <v>765</v>
      </c>
      <c r="G572" s="37"/>
      <c r="H572" s="37"/>
      <c r="I572" s="184"/>
      <c r="J572" s="37"/>
      <c r="K572" s="37"/>
      <c r="L572" s="40"/>
      <c r="M572" s="185"/>
      <c r="N572" s="186"/>
      <c r="O572" s="65"/>
      <c r="P572" s="65"/>
      <c r="Q572" s="65"/>
      <c r="R572" s="65"/>
      <c r="S572" s="65"/>
      <c r="T572" s="66"/>
      <c r="U572" s="35"/>
      <c r="V572" s="35"/>
      <c r="W572" s="35"/>
      <c r="X572" s="35"/>
      <c r="Y572" s="35"/>
      <c r="Z572" s="35"/>
      <c r="AA572" s="35"/>
      <c r="AB572" s="35"/>
      <c r="AC572" s="35"/>
      <c r="AD572" s="35"/>
      <c r="AE572" s="35"/>
      <c r="AT572" s="18" t="s">
        <v>158</v>
      </c>
      <c r="AU572" s="18" t="s">
        <v>154</v>
      </c>
    </row>
    <row r="573" spans="1:65" s="1" customFormat="1" ht="60" hidden="1">
      <c r="A573" s="35"/>
      <c r="B573" s="36"/>
      <c r="C573" s="37"/>
      <c r="D573" s="182" t="s">
        <v>160</v>
      </c>
      <c r="E573" s="37"/>
      <c r="F573" s="189" t="s">
        <v>766</v>
      </c>
      <c r="G573" s="37"/>
      <c r="H573" s="37"/>
      <c r="I573" s="184"/>
      <c r="J573" s="37"/>
      <c r="K573" s="37"/>
      <c r="L573" s="40"/>
      <c r="M573" s="185"/>
      <c r="N573" s="186"/>
      <c r="O573" s="65"/>
      <c r="P573" s="65"/>
      <c r="Q573" s="65"/>
      <c r="R573" s="65"/>
      <c r="S573" s="65"/>
      <c r="T573" s="66"/>
      <c r="U573" s="35"/>
      <c r="V573" s="35"/>
      <c r="W573" s="35"/>
      <c r="X573" s="35"/>
      <c r="Y573" s="35"/>
      <c r="Z573" s="35"/>
      <c r="AA573" s="35"/>
      <c r="AB573" s="35"/>
      <c r="AC573" s="35"/>
      <c r="AD573" s="35"/>
      <c r="AE573" s="35"/>
      <c r="AT573" s="18" t="s">
        <v>160</v>
      </c>
      <c r="AU573" s="18" t="s">
        <v>154</v>
      </c>
    </row>
    <row r="574" spans="1:65" s="13" customFormat="1" ht="12">
      <c r="B574" s="200"/>
      <c r="C574" s="201"/>
      <c r="D574" s="182" t="s">
        <v>162</v>
      </c>
      <c r="E574" s="202" t="s">
        <v>20</v>
      </c>
      <c r="F574" s="203" t="s">
        <v>751</v>
      </c>
      <c r="G574" s="201"/>
      <c r="H574" s="204">
        <v>70</v>
      </c>
      <c r="I574" s="205"/>
      <c r="J574" s="201"/>
      <c r="K574" s="201"/>
      <c r="L574" s="206"/>
      <c r="M574" s="207"/>
      <c r="N574" s="208"/>
      <c r="O574" s="208"/>
      <c r="P574" s="208"/>
      <c r="Q574" s="208"/>
      <c r="R574" s="208"/>
      <c r="S574" s="208"/>
      <c r="T574" s="209"/>
      <c r="AT574" s="210" t="s">
        <v>162</v>
      </c>
      <c r="AU574" s="210" t="s">
        <v>154</v>
      </c>
      <c r="AV574" s="13" t="s">
        <v>154</v>
      </c>
      <c r="AW574" s="13" t="s">
        <v>33</v>
      </c>
      <c r="AX574" s="13" t="s">
        <v>72</v>
      </c>
      <c r="AY574" s="210" t="s">
        <v>146</v>
      </c>
    </row>
    <row r="575" spans="1:65" s="13" customFormat="1" ht="12">
      <c r="B575" s="200"/>
      <c r="C575" s="201"/>
      <c r="D575" s="182" t="s">
        <v>162</v>
      </c>
      <c r="E575" s="202" t="s">
        <v>20</v>
      </c>
      <c r="F575" s="203" t="s">
        <v>752</v>
      </c>
      <c r="G575" s="201"/>
      <c r="H575" s="204">
        <v>171</v>
      </c>
      <c r="I575" s="205"/>
      <c r="J575" s="201"/>
      <c r="K575" s="201"/>
      <c r="L575" s="206"/>
      <c r="M575" s="207"/>
      <c r="N575" s="208"/>
      <c r="O575" s="208"/>
      <c r="P575" s="208"/>
      <c r="Q575" s="208"/>
      <c r="R575" s="208"/>
      <c r="S575" s="208"/>
      <c r="T575" s="209"/>
      <c r="AT575" s="210" t="s">
        <v>162</v>
      </c>
      <c r="AU575" s="210" t="s">
        <v>154</v>
      </c>
      <c r="AV575" s="13" t="s">
        <v>154</v>
      </c>
      <c r="AW575" s="13" t="s">
        <v>33</v>
      </c>
      <c r="AX575" s="13" t="s">
        <v>72</v>
      </c>
      <c r="AY575" s="210" t="s">
        <v>146</v>
      </c>
    </row>
    <row r="576" spans="1:65" s="14" customFormat="1" ht="12">
      <c r="B576" s="220"/>
      <c r="C576" s="221"/>
      <c r="D576" s="182" t="s">
        <v>162</v>
      </c>
      <c r="E576" s="222" t="s">
        <v>20</v>
      </c>
      <c r="F576" s="223" t="s">
        <v>255</v>
      </c>
      <c r="G576" s="221"/>
      <c r="H576" s="224">
        <v>241</v>
      </c>
      <c r="I576" s="225"/>
      <c r="J576" s="221"/>
      <c r="K576" s="221"/>
      <c r="L576" s="226"/>
      <c r="M576" s="227"/>
      <c r="N576" s="228"/>
      <c r="O576" s="228"/>
      <c r="P576" s="228"/>
      <c r="Q576" s="228"/>
      <c r="R576" s="228"/>
      <c r="S576" s="228"/>
      <c r="T576" s="229"/>
      <c r="AT576" s="230" t="s">
        <v>162</v>
      </c>
      <c r="AU576" s="230" t="s">
        <v>154</v>
      </c>
      <c r="AV576" s="14" t="s">
        <v>153</v>
      </c>
      <c r="AW576" s="14" t="s">
        <v>33</v>
      </c>
      <c r="AX576" s="14" t="s">
        <v>8</v>
      </c>
      <c r="AY576" s="230" t="s">
        <v>146</v>
      </c>
    </row>
    <row r="577" spans="1:65" s="1" customFormat="1" ht="49.25" customHeight="1">
      <c r="A577" s="35"/>
      <c r="B577" s="36"/>
      <c r="C577" s="211" t="s">
        <v>767</v>
      </c>
      <c r="D577" s="211" t="s">
        <v>221</v>
      </c>
      <c r="E577" s="212" t="s">
        <v>768</v>
      </c>
      <c r="F577" s="213" t="s">
        <v>769</v>
      </c>
      <c r="G577" s="214" t="s">
        <v>248</v>
      </c>
      <c r="H577" s="215">
        <v>277.14999999999998</v>
      </c>
      <c r="I577" s="216"/>
      <c r="J577" s="215">
        <f>ROUND(I577*H577,0)</f>
        <v>0</v>
      </c>
      <c r="K577" s="213" t="s">
        <v>152</v>
      </c>
      <c r="L577" s="217"/>
      <c r="M577" s="218" t="s">
        <v>20</v>
      </c>
      <c r="N577" s="219" t="s">
        <v>44</v>
      </c>
      <c r="O577" s="65"/>
      <c r="P577" s="178">
        <f>O577*H577</f>
        <v>0</v>
      </c>
      <c r="Q577" s="178">
        <v>4.1000000000000003E-3</v>
      </c>
      <c r="R577" s="178">
        <f>Q577*H577</f>
        <v>1.136315</v>
      </c>
      <c r="S577" s="178">
        <v>0</v>
      </c>
      <c r="T577" s="179">
        <f>S577*H577</f>
        <v>0</v>
      </c>
      <c r="U577" s="35"/>
      <c r="V577" s="35"/>
      <c r="W577" s="35"/>
      <c r="X577" s="35"/>
      <c r="Y577" s="35"/>
      <c r="Z577" s="35"/>
      <c r="AA577" s="35"/>
      <c r="AB577" s="35"/>
      <c r="AC577" s="35"/>
      <c r="AD577" s="35"/>
      <c r="AE577" s="35"/>
      <c r="AR577" s="180" t="s">
        <v>393</v>
      </c>
      <c r="AT577" s="180" t="s">
        <v>221</v>
      </c>
      <c r="AU577" s="180" t="s">
        <v>154</v>
      </c>
      <c r="AY577" s="18" t="s">
        <v>146</v>
      </c>
      <c r="BE577" s="181">
        <f>IF(N577="základní",J577,0)</f>
        <v>0</v>
      </c>
      <c r="BF577" s="181">
        <f>IF(N577="snížená",J577,0)</f>
        <v>0</v>
      </c>
      <c r="BG577" s="181">
        <f>IF(N577="zákl. přenesená",J577,0)</f>
        <v>0</v>
      </c>
      <c r="BH577" s="181">
        <f>IF(N577="sníž. přenesená",J577,0)</f>
        <v>0</v>
      </c>
      <c r="BI577" s="181">
        <f>IF(N577="nulová",J577,0)</f>
        <v>0</v>
      </c>
      <c r="BJ577" s="18" t="s">
        <v>154</v>
      </c>
      <c r="BK577" s="181">
        <f>ROUND(I577*H577,0)</f>
        <v>0</v>
      </c>
      <c r="BL577" s="18" t="s">
        <v>272</v>
      </c>
      <c r="BM577" s="180" t="s">
        <v>770</v>
      </c>
    </row>
    <row r="578" spans="1:65" s="1" customFormat="1" ht="48" hidden="1">
      <c r="A578" s="35"/>
      <c r="B578" s="36"/>
      <c r="C578" s="37"/>
      <c r="D578" s="182" t="s">
        <v>156</v>
      </c>
      <c r="E578" s="37"/>
      <c r="F578" s="183" t="s">
        <v>769</v>
      </c>
      <c r="G578" s="37"/>
      <c r="H578" s="37"/>
      <c r="I578" s="184"/>
      <c r="J578" s="37"/>
      <c r="K578" s="37"/>
      <c r="L578" s="40"/>
      <c r="M578" s="185"/>
      <c r="N578" s="186"/>
      <c r="O578" s="65"/>
      <c r="P578" s="65"/>
      <c r="Q578" s="65"/>
      <c r="R578" s="65"/>
      <c r="S578" s="65"/>
      <c r="T578" s="66"/>
      <c r="U578" s="35"/>
      <c r="V578" s="35"/>
      <c r="W578" s="35"/>
      <c r="X578" s="35"/>
      <c r="Y578" s="35"/>
      <c r="Z578" s="35"/>
      <c r="AA578" s="35"/>
      <c r="AB578" s="35"/>
      <c r="AC578" s="35"/>
      <c r="AD578" s="35"/>
      <c r="AE578" s="35"/>
      <c r="AT578" s="18" t="s">
        <v>156</v>
      </c>
      <c r="AU578" s="18" t="s">
        <v>154</v>
      </c>
    </row>
    <row r="579" spans="1:65" s="1" customFormat="1" hidden="1">
      <c r="A579" s="35"/>
      <c r="B579" s="36"/>
      <c r="C579" s="37"/>
      <c r="D579" s="187" t="s">
        <v>158</v>
      </c>
      <c r="E579" s="37"/>
      <c r="F579" s="188" t="s">
        <v>771</v>
      </c>
      <c r="G579" s="37"/>
      <c r="H579" s="37"/>
      <c r="I579" s="184"/>
      <c r="J579" s="37"/>
      <c r="K579" s="37"/>
      <c r="L579" s="40"/>
      <c r="M579" s="185"/>
      <c r="N579" s="186"/>
      <c r="O579" s="65"/>
      <c r="P579" s="65"/>
      <c r="Q579" s="65"/>
      <c r="R579" s="65"/>
      <c r="S579" s="65"/>
      <c r="T579" s="66"/>
      <c r="U579" s="35"/>
      <c r="V579" s="35"/>
      <c r="W579" s="35"/>
      <c r="X579" s="35"/>
      <c r="Y579" s="35"/>
      <c r="Z579" s="35"/>
      <c r="AA579" s="35"/>
      <c r="AB579" s="35"/>
      <c r="AC579" s="35"/>
      <c r="AD579" s="35"/>
      <c r="AE579" s="35"/>
      <c r="AT579" s="18" t="s">
        <v>158</v>
      </c>
      <c r="AU579" s="18" t="s">
        <v>154</v>
      </c>
    </row>
    <row r="580" spans="1:65" s="13" customFormat="1" ht="12">
      <c r="B580" s="200"/>
      <c r="C580" s="201"/>
      <c r="D580" s="182" t="s">
        <v>162</v>
      </c>
      <c r="E580" s="202" t="s">
        <v>20</v>
      </c>
      <c r="F580" s="203" t="s">
        <v>772</v>
      </c>
      <c r="G580" s="201"/>
      <c r="H580" s="204">
        <v>241</v>
      </c>
      <c r="I580" s="205"/>
      <c r="J580" s="201"/>
      <c r="K580" s="201"/>
      <c r="L580" s="206"/>
      <c r="M580" s="207"/>
      <c r="N580" s="208"/>
      <c r="O580" s="208"/>
      <c r="P580" s="208"/>
      <c r="Q580" s="208"/>
      <c r="R580" s="208"/>
      <c r="S580" s="208"/>
      <c r="T580" s="209"/>
      <c r="AT580" s="210" t="s">
        <v>162</v>
      </c>
      <c r="AU580" s="210" t="s">
        <v>154</v>
      </c>
      <c r="AV580" s="13" t="s">
        <v>154</v>
      </c>
      <c r="AW580" s="13" t="s">
        <v>33</v>
      </c>
      <c r="AX580" s="13" t="s">
        <v>8</v>
      </c>
      <c r="AY580" s="210" t="s">
        <v>146</v>
      </c>
    </row>
    <row r="581" spans="1:65" s="13" customFormat="1" ht="12">
      <c r="B581" s="200"/>
      <c r="C581" s="201"/>
      <c r="D581" s="182" t="s">
        <v>162</v>
      </c>
      <c r="E581" s="201"/>
      <c r="F581" s="203" t="s">
        <v>773</v>
      </c>
      <c r="G581" s="201"/>
      <c r="H581" s="204">
        <v>277.14999999999998</v>
      </c>
      <c r="I581" s="205"/>
      <c r="J581" s="201"/>
      <c r="K581" s="201"/>
      <c r="L581" s="206"/>
      <c r="M581" s="207"/>
      <c r="N581" s="208"/>
      <c r="O581" s="208"/>
      <c r="P581" s="208"/>
      <c r="Q581" s="208"/>
      <c r="R581" s="208"/>
      <c r="S581" s="208"/>
      <c r="T581" s="209"/>
      <c r="AT581" s="210" t="s">
        <v>162</v>
      </c>
      <c r="AU581" s="210" t="s">
        <v>154</v>
      </c>
      <c r="AV581" s="13" t="s">
        <v>154</v>
      </c>
      <c r="AW581" s="13" t="s">
        <v>4</v>
      </c>
      <c r="AX581" s="13" t="s">
        <v>8</v>
      </c>
      <c r="AY581" s="210" t="s">
        <v>146</v>
      </c>
    </row>
    <row r="582" spans="1:65" s="1" customFormat="1" ht="24.25" customHeight="1">
      <c r="A582" s="35"/>
      <c r="B582" s="36"/>
      <c r="C582" s="170" t="s">
        <v>774</v>
      </c>
      <c r="D582" s="170" t="s">
        <v>148</v>
      </c>
      <c r="E582" s="171" t="s">
        <v>775</v>
      </c>
      <c r="F582" s="172" t="s">
        <v>776</v>
      </c>
      <c r="G582" s="173" t="s">
        <v>248</v>
      </c>
      <c r="H582" s="174">
        <v>288</v>
      </c>
      <c r="I582" s="175"/>
      <c r="J582" s="174">
        <f>ROUND(I582*H582,0)</f>
        <v>0</v>
      </c>
      <c r="K582" s="172" t="s">
        <v>152</v>
      </c>
      <c r="L582" s="40"/>
      <c r="M582" s="176" t="s">
        <v>20</v>
      </c>
      <c r="N582" s="177" t="s">
        <v>44</v>
      </c>
      <c r="O582" s="65"/>
      <c r="P582" s="178">
        <f>O582*H582</f>
        <v>0</v>
      </c>
      <c r="Q582" s="178">
        <v>3.0000000000000001E-5</v>
      </c>
      <c r="R582" s="178">
        <f>Q582*H582</f>
        <v>8.6400000000000001E-3</v>
      </c>
      <c r="S582" s="178">
        <v>0</v>
      </c>
      <c r="T582" s="179">
        <f>S582*H582</f>
        <v>0</v>
      </c>
      <c r="U582" s="35"/>
      <c r="V582" s="35"/>
      <c r="W582" s="35"/>
      <c r="X582" s="35"/>
      <c r="Y582" s="35"/>
      <c r="Z582" s="35"/>
      <c r="AA582" s="35"/>
      <c r="AB582" s="35"/>
      <c r="AC582" s="35"/>
      <c r="AD582" s="35"/>
      <c r="AE582" s="35"/>
      <c r="AR582" s="180" t="s">
        <v>272</v>
      </c>
      <c r="AT582" s="180" t="s">
        <v>148</v>
      </c>
      <c r="AU582" s="180" t="s">
        <v>154</v>
      </c>
      <c r="AY582" s="18" t="s">
        <v>146</v>
      </c>
      <c r="BE582" s="181">
        <f>IF(N582="základní",J582,0)</f>
        <v>0</v>
      </c>
      <c r="BF582" s="181">
        <f>IF(N582="snížená",J582,0)</f>
        <v>0</v>
      </c>
      <c r="BG582" s="181">
        <f>IF(N582="zákl. přenesená",J582,0)</f>
        <v>0</v>
      </c>
      <c r="BH582" s="181">
        <f>IF(N582="sníž. přenesená",J582,0)</f>
        <v>0</v>
      </c>
      <c r="BI582" s="181">
        <f>IF(N582="nulová",J582,0)</f>
        <v>0</v>
      </c>
      <c r="BJ582" s="18" t="s">
        <v>154</v>
      </c>
      <c r="BK582" s="181">
        <f>ROUND(I582*H582,0)</f>
        <v>0</v>
      </c>
      <c r="BL582" s="18" t="s">
        <v>272</v>
      </c>
      <c r="BM582" s="180" t="s">
        <v>777</v>
      </c>
    </row>
    <row r="583" spans="1:65" s="1" customFormat="1" ht="24" hidden="1">
      <c r="A583" s="35"/>
      <c r="B583" s="36"/>
      <c r="C583" s="37"/>
      <c r="D583" s="182" t="s">
        <v>156</v>
      </c>
      <c r="E583" s="37"/>
      <c r="F583" s="183" t="s">
        <v>778</v>
      </c>
      <c r="G583" s="37"/>
      <c r="H583" s="37"/>
      <c r="I583" s="184"/>
      <c r="J583" s="37"/>
      <c r="K583" s="37"/>
      <c r="L583" s="40"/>
      <c r="M583" s="185"/>
      <c r="N583" s="186"/>
      <c r="O583" s="65"/>
      <c r="P583" s="65"/>
      <c r="Q583" s="65"/>
      <c r="R583" s="65"/>
      <c r="S583" s="65"/>
      <c r="T583" s="66"/>
      <c r="U583" s="35"/>
      <c r="V583" s="35"/>
      <c r="W583" s="35"/>
      <c r="X583" s="35"/>
      <c r="Y583" s="35"/>
      <c r="Z583" s="35"/>
      <c r="AA583" s="35"/>
      <c r="AB583" s="35"/>
      <c r="AC583" s="35"/>
      <c r="AD583" s="35"/>
      <c r="AE583" s="35"/>
      <c r="AT583" s="18" t="s">
        <v>156</v>
      </c>
      <c r="AU583" s="18" t="s">
        <v>154</v>
      </c>
    </row>
    <row r="584" spans="1:65" s="1" customFormat="1" hidden="1">
      <c r="A584" s="35"/>
      <c r="B584" s="36"/>
      <c r="C584" s="37"/>
      <c r="D584" s="187" t="s">
        <v>158</v>
      </c>
      <c r="E584" s="37"/>
      <c r="F584" s="188" t="s">
        <v>779</v>
      </c>
      <c r="G584" s="37"/>
      <c r="H584" s="37"/>
      <c r="I584" s="184"/>
      <c r="J584" s="37"/>
      <c r="K584" s="37"/>
      <c r="L584" s="40"/>
      <c r="M584" s="185"/>
      <c r="N584" s="186"/>
      <c r="O584" s="65"/>
      <c r="P584" s="65"/>
      <c r="Q584" s="65"/>
      <c r="R584" s="65"/>
      <c r="S584" s="65"/>
      <c r="T584" s="66"/>
      <c r="U584" s="35"/>
      <c r="V584" s="35"/>
      <c r="W584" s="35"/>
      <c r="X584" s="35"/>
      <c r="Y584" s="35"/>
      <c r="Z584" s="35"/>
      <c r="AA584" s="35"/>
      <c r="AB584" s="35"/>
      <c r="AC584" s="35"/>
      <c r="AD584" s="35"/>
      <c r="AE584" s="35"/>
      <c r="AT584" s="18" t="s">
        <v>158</v>
      </c>
      <c r="AU584" s="18" t="s">
        <v>154</v>
      </c>
    </row>
    <row r="585" spans="1:65" s="1" customFormat="1" ht="60" hidden="1">
      <c r="A585" s="35"/>
      <c r="B585" s="36"/>
      <c r="C585" s="37"/>
      <c r="D585" s="182" t="s">
        <v>160</v>
      </c>
      <c r="E585" s="37"/>
      <c r="F585" s="189" t="s">
        <v>766</v>
      </c>
      <c r="G585" s="37"/>
      <c r="H585" s="37"/>
      <c r="I585" s="184"/>
      <c r="J585" s="37"/>
      <c r="K585" s="37"/>
      <c r="L585" s="40"/>
      <c r="M585" s="185"/>
      <c r="N585" s="186"/>
      <c r="O585" s="65"/>
      <c r="P585" s="65"/>
      <c r="Q585" s="65"/>
      <c r="R585" s="65"/>
      <c r="S585" s="65"/>
      <c r="T585" s="66"/>
      <c r="U585" s="35"/>
      <c r="V585" s="35"/>
      <c r="W585" s="35"/>
      <c r="X585" s="35"/>
      <c r="Y585" s="35"/>
      <c r="Z585" s="35"/>
      <c r="AA585" s="35"/>
      <c r="AB585" s="35"/>
      <c r="AC585" s="35"/>
      <c r="AD585" s="35"/>
      <c r="AE585" s="35"/>
      <c r="AT585" s="18" t="s">
        <v>160</v>
      </c>
      <c r="AU585" s="18" t="s">
        <v>154</v>
      </c>
    </row>
    <row r="586" spans="1:65" s="13" customFormat="1" ht="12">
      <c r="B586" s="200"/>
      <c r="C586" s="201"/>
      <c r="D586" s="182" t="s">
        <v>162</v>
      </c>
      <c r="E586" s="202" t="s">
        <v>20</v>
      </c>
      <c r="F586" s="203" t="s">
        <v>750</v>
      </c>
      <c r="G586" s="201"/>
      <c r="H586" s="204">
        <v>47</v>
      </c>
      <c r="I586" s="205"/>
      <c r="J586" s="201"/>
      <c r="K586" s="201"/>
      <c r="L586" s="206"/>
      <c r="M586" s="207"/>
      <c r="N586" s="208"/>
      <c r="O586" s="208"/>
      <c r="P586" s="208"/>
      <c r="Q586" s="208"/>
      <c r="R586" s="208"/>
      <c r="S586" s="208"/>
      <c r="T586" s="209"/>
      <c r="AT586" s="210" t="s">
        <v>162</v>
      </c>
      <c r="AU586" s="210" t="s">
        <v>154</v>
      </c>
      <c r="AV586" s="13" t="s">
        <v>154</v>
      </c>
      <c r="AW586" s="13" t="s">
        <v>33</v>
      </c>
      <c r="AX586" s="13" t="s">
        <v>72</v>
      </c>
      <c r="AY586" s="210" t="s">
        <v>146</v>
      </c>
    </row>
    <row r="587" spans="1:65" s="13" customFormat="1" ht="12">
      <c r="B587" s="200"/>
      <c r="C587" s="201"/>
      <c r="D587" s="182" t="s">
        <v>162</v>
      </c>
      <c r="E587" s="202" t="s">
        <v>20</v>
      </c>
      <c r="F587" s="203" t="s">
        <v>751</v>
      </c>
      <c r="G587" s="201"/>
      <c r="H587" s="204">
        <v>70</v>
      </c>
      <c r="I587" s="205"/>
      <c r="J587" s="201"/>
      <c r="K587" s="201"/>
      <c r="L587" s="206"/>
      <c r="M587" s="207"/>
      <c r="N587" s="208"/>
      <c r="O587" s="208"/>
      <c r="P587" s="208"/>
      <c r="Q587" s="208"/>
      <c r="R587" s="208"/>
      <c r="S587" s="208"/>
      <c r="T587" s="209"/>
      <c r="AT587" s="210" t="s">
        <v>162</v>
      </c>
      <c r="AU587" s="210" t="s">
        <v>154</v>
      </c>
      <c r="AV587" s="13" t="s">
        <v>154</v>
      </c>
      <c r="AW587" s="13" t="s">
        <v>33</v>
      </c>
      <c r="AX587" s="13" t="s">
        <v>72</v>
      </c>
      <c r="AY587" s="210" t="s">
        <v>146</v>
      </c>
    </row>
    <row r="588" spans="1:65" s="13" customFormat="1" ht="12">
      <c r="B588" s="200"/>
      <c r="C588" s="201"/>
      <c r="D588" s="182" t="s">
        <v>162</v>
      </c>
      <c r="E588" s="202" t="s">
        <v>20</v>
      </c>
      <c r="F588" s="203" t="s">
        <v>752</v>
      </c>
      <c r="G588" s="201"/>
      <c r="H588" s="204">
        <v>171</v>
      </c>
      <c r="I588" s="205"/>
      <c r="J588" s="201"/>
      <c r="K588" s="201"/>
      <c r="L588" s="206"/>
      <c r="M588" s="207"/>
      <c r="N588" s="208"/>
      <c r="O588" s="208"/>
      <c r="P588" s="208"/>
      <c r="Q588" s="208"/>
      <c r="R588" s="208"/>
      <c r="S588" s="208"/>
      <c r="T588" s="209"/>
      <c r="AT588" s="210" t="s">
        <v>162</v>
      </c>
      <c r="AU588" s="210" t="s">
        <v>154</v>
      </c>
      <c r="AV588" s="13" t="s">
        <v>154</v>
      </c>
      <c r="AW588" s="13" t="s">
        <v>33</v>
      </c>
      <c r="AX588" s="13" t="s">
        <v>72</v>
      </c>
      <c r="AY588" s="210" t="s">
        <v>146</v>
      </c>
    </row>
    <row r="589" spans="1:65" s="14" customFormat="1" ht="12">
      <c r="B589" s="220"/>
      <c r="C589" s="221"/>
      <c r="D589" s="182" t="s">
        <v>162</v>
      </c>
      <c r="E589" s="222" t="s">
        <v>20</v>
      </c>
      <c r="F589" s="223" t="s">
        <v>255</v>
      </c>
      <c r="G589" s="221"/>
      <c r="H589" s="224">
        <v>288</v>
      </c>
      <c r="I589" s="225"/>
      <c r="J589" s="221"/>
      <c r="K589" s="221"/>
      <c r="L589" s="226"/>
      <c r="M589" s="227"/>
      <c r="N589" s="228"/>
      <c r="O589" s="228"/>
      <c r="P589" s="228"/>
      <c r="Q589" s="228"/>
      <c r="R589" s="228"/>
      <c r="S589" s="228"/>
      <c r="T589" s="229"/>
      <c r="AT589" s="230" t="s">
        <v>162</v>
      </c>
      <c r="AU589" s="230" t="s">
        <v>154</v>
      </c>
      <c r="AV589" s="14" t="s">
        <v>153</v>
      </c>
      <c r="AW589" s="14" t="s">
        <v>33</v>
      </c>
      <c r="AX589" s="14" t="s">
        <v>8</v>
      </c>
      <c r="AY589" s="230" t="s">
        <v>146</v>
      </c>
    </row>
    <row r="590" spans="1:65" s="1" customFormat="1" ht="24.25" customHeight="1">
      <c r="A590" s="35"/>
      <c r="B590" s="36"/>
      <c r="C590" s="211" t="s">
        <v>780</v>
      </c>
      <c r="D590" s="211" t="s">
        <v>221</v>
      </c>
      <c r="E590" s="212" t="s">
        <v>781</v>
      </c>
      <c r="F590" s="213" t="s">
        <v>782</v>
      </c>
      <c r="G590" s="214" t="s">
        <v>248</v>
      </c>
      <c r="H590" s="215">
        <v>293.76</v>
      </c>
      <c r="I590" s="216"/>
      <c r="J590" s="215">
        <f>ROUND(I590*H590,0)</f>
        <v>0</v>
      </c>
      <c r="K590" s="213" t="s">
        <v>152</v>
      </c>
      <c r="L590" s="217"/>
      <c r="M590" s="218" t="s">
        <v>20</v>
      </c>
      <c r="N590" s="219" t="s">
        <v>44</v>
      </c>
      <c r="O590" s="65"/>
      <c r="P590" s="178">
        <f>O590*H590</f>
        <v>0</v>
      </c>
      <c r="Q590" s="178">
        <v>1.5200000000000001E-3</v>
      </c>
      <c r="R590" s="178">
        <f>Q590*H590</f>
        <v>0.4465152</v>
      </c>
      <c r="S590" s="178">
        <v>0</v>
      </c>
      <c r="T590" s="179">
        <f>S590*H590</f>
        <v>0</v>
      </c>
      <c r="U590" s="35"/>
      <c r="V590" s="35"/>
      <c r="W590" s="35"/>
      <c r="X590" s="35"/>
      <c r="Y590" s="35"/>
      <c r="Z590" s="35"/>
      <c r="AA590" s="35"/>
      <c r="AB590" s="35"/>
      <c r="AC590" s="35"/>
      <c r="AD590" s="35"/>
      <c r="AE590" s="35"/>
      <c r="AR590" s="180" t="s">
        <v>393</v>
      </c>
      <c r="AT590" s="180" t="s">
        <v>221</v>
      </c>
      <c r="AU590" s="180" t="s">
        <v>154</v>
      </c>
      <c r="AY590" s="18" t="s">
        <v>146</v>
      </c>
      <c r="BE590" s="181">
        <f>IF(N590="základní",J590,0)</f>
        <v>0</v>
      </c>
      <c r="BF590" s="181">
        <f>IF(N590="snížená",J590,0)</f>
        <v>0</v>
      </c>
      <c r="BG590" s="181">
        <f>IF(N590="zákl. přenesená",J590,0)</f>
        <v>0</v>
      </c>
      <c r="BH590" s="181">
        <f>IF(N590="sníž. přenesená",J590,0)</f>
        <v>0</v>
      </c>
      <c r="BI590" s="181">
        <f>IF(N590="nulová",J590,0)</f>
        <v>0</v>
      </c>
      <c r="BJ590" s="18" t="s">
        <v>154</v>
      </c>
      <c r="BK590" s="181">
        <f>ROUND(I590*H590,0)</f>
        <v>0</v>
      </c>
      <c r="BL590" s="18" t="s">
        <v>272</v>
      </c>
      <c r="BM590" s="180" t="s">
        <v>783</v>
      </c>
    </row>
    <row r="591" spans="1:65" s="1" customFormat="1" ht="24" hidden="1">
      <c r="A591" s="35"/>
      <c r="B591" s="36"/>
      <c r="C591" s="37"/>
      <c r="D591" s="182" t="s">
        <v>156</v>
      </c>
      <c r="E591" s="37"/>
      <c r="F591" s="183" t="s">
        <v>782</v>
      </c>
      <c r="G591" s="37"/>
      <c r="H591" s="37"/>
      <c r="I591" s="184"/>
      <c r="J591" s="37"/>
      <c r="K591" s="37"/>
      <c r="L591" s="40"/>
      <c r="M591" s="185"/>
      <c r="N591" s="186"/>
      <c r="O591" s="65"/>
      <c r="P591" s="65"/>
      <c r="Q591" s="65"/>
      <c r="R591" s="65"/>
      <c r="S591" s="65"/>
      <c r="T591" s="66"/>
      <c r="U591" s="35"/>
      <c r="V591" s="35"/>
      <c r="W591" s="35"/>
      <c r="X591" s="35"/>
      <c r="Y591" s="35"/>
      <c r="Z591" s="35"/>
      <c r="AA591" s="35"/>
      <c r="AB591" s="35"/>
      <c r="AC591" s="35"/>
      <c r="AD591" s="35"/>
      <c r="AE591" s="35"/>
      <c r="AT591" s="18" t="s">
        <v>156</v>
      </c>
      <c r="AU591" s="18" t="s">
        <v>154</v>
      </c>
    </row>
    <row r="592" spans="1:65" s="1" customFormat="1" hidden="1">
      <c r="A592" s="35"/>
      <c r="B592" s="36"/>
      <c r="C592" s="37"/>
      <c r="D592" s="187" t="s">
        <v>158</v>
      </c>
      <c r="E592" s="37"/>
      <c r="F592" s="188" t="s">
        <v>784</v>
      </c>
      <c r="G592" s="37"/>
      <c r="H592" s="37"/>
      <c r="I592" s="184"/>
      <c r="J592" s="37"/>
      <c r="K592" s="37"/>
      <c r="L592" s="40"/>
      <c r="M592" s="185"/>
      <c r="N592" s="186"/>
      <c r="O592" s="65"/>
      <c r="P592" s="65"/>
      <c r="Q592" s="65"/>
      <c r="R592" s="65"/>
      <c r="S592" s="65"/>
      <c r="T592" s="66"/>
      <c r="U592" s="35"/>
      <c r="V592" s="35"/>
      <c r="W592" s="35"/>
      <c r="X592" s="35"/>
      <c r="Y592" s="35"/>
      <c r="Z592" s="35"/>
      <c r="AA592" s="35"/>
      <c r="AB592" s="35"/>
      <c r="AC592" s="35"/>
      <c r="AD592" s="35"/>
      <c r="AE592" s="35"/>
      <c r="AT592" s="18" t="s">
        <v>158</v>
      </c>
      <c r="AU592" s="18" t="s">
        <v>154</v>
      </c>
    </row>
    <row r="593" spans="1:65" s="13" customFormat="1" ht="12">
      <c r="B593" s="200"/>
      <c r="C593" s="201"/>
      <c r="D593" s="182" t="s">
        <v>162</v>
      </c>
      <c r="E593" s="202" t="s">
        <v>20</v>
      </c>
      <c r="F593" s="203" t="s">
        <v>758</v>
      </c>
      <c r="G593" s="201"/>
      <c r="H593" s="204">
        <v>288</v>
      </c>
      <c r="I593" s="205"/>
      <c r="J593" s="201"/>
      <c r="K593" s="201"/>
      <c r="L593" s="206"/>
      <c r="M593" s="207"/>
      <c r="N593" s="208"/>
      <c r="O593" s="208"/>
      <c r="P593" s="208"/>
      <c r="Q593" s="208"/>
      <c r="R593" s="208"/>
      <c r="S593" s="208"/>
      <c r="T593" s="209"/>
      <c r="AT593" s="210" t="s">
        <v>162</v>
      </c>
      <c r="AU593" s="210" t="s">
        <v>154</v>
      </c>
      <c r="AV593" s="13" t="s">
        <v>154</v>
      </c>
      <c r="AW593" s="13" t="s">
        <v>33</v>
      </c>
      <c r="AX593" s="13" t="s">
        <v>8</v>
      </c>
      <c r="AY593" s="210" t="s">
        <v>146</v>
      </c>
    </row>
    <row r="594" spans="1:65" s="13" customFormat="1" ht="12">
      <c r="B594" s="200"/>
      <c r="C594" s="201"/>
      <c r="D594" s="182" t="s">
        <v>162</v>
      </c>
      <c r="E594" s="201"/>
      <c r="F594" s="203" t="s">
        <v>785</v>
      </c>
      <c r="G594" s="201"/>
      <c r="H594" s="204">
        <v>293.76</v>
      </c>
      <c r="I594" s="205"/>
      <c r="J594" s="201"/>
      <c r="K594" s="201"/>
      <c r="L594" s="206"/>
      <c r="M594" s="207"/>
      <c r="N594" s="208"/>
      <c r="O594" s="208"/>
      <c r="P594" s="208"/>
      <c r="Q594" s="208"/>
      <c r="R594" s="208"/>
      <c r="S594" s="208"/>
      <c r="T594" s="209"/>
      <c r="AT594" s="210" t="s">
        <v>162</v>
      </c>
      <c r="AU594" s="210" t="s">
        <v>154</v>
      </c>
      <c r="AV594" s="13" t="s">
        <v>154</v>
      </c>
      <c r="AW594" s="13" t="s">
        <v>4</v>
      </c>
      <c r="AX594" s="13" t="s">
        <v>8</v>
      </c>
      <c r="AY594" s="210" t="s">
        <v>146</v>
      </c>
    </row>
    <row r="595" spans="1:65" s="1" customFormat="1" ht="24.25" customHeight="1">
      <c r="A595" s="35"/>
      <c r="B595" s="36"/>
      <c r="C595" s="170" t="s">
        <v>786</v>
      </c>
      <c r="D595" s="170" t="s">
        <v>148</v>
      </c>
      <c r="E595" s="171" t="s">
        <v>787</v>
      </c>
      <c r="F595" s="172" t="s">
        <v>788</v>
      </c>
      <c r="G595" s="173" t="s">
        <v>789</v>
      </c>
      <c r="H595" s="175"/>
      <c r="I595" s="175"/>
      <c r="J595" s="174">
        <f>ROUND(I595*H595,0)</f>
        <v>0</v>
      </c>
      <c r="K595" s="172" t="s">
        <v>152</v>
      </c>
      <c r="L595" s="40"/>
      <c r="M595" s="176" t="s">
        <v>20</v>
      </c>
      <c r="N595" s="177" t="s">
        <v>44</v>
      </c>
      <c r="O595" s="65"/>
      <c r="P595" s="178">
        <f>O595*H595</f>
        <v>0</v>
      </c>
      <c r="Q595" s="178">
        <v>0</v>
      </c>
      <c r="R595" s="178">
        <f>Q595*H595</f>
        <v>0</v>
      </c>
      <c r="S595" s="178">
        <v>0</v>
      </c>
      <c r="T595" s="179">
        <f>S595*H595</f>
        <v>0</v>
      </c>
      <c r="U595" s="35"/>
      <c r="V595" s="35"/>
      <c r="W595" s="35"/>
      <c r="X595" s="35"/>
      <c r="Y595" s="35"/>
      <c r="Z595" s="35"/>
      <c r="AA595" s="35"/>
      <c r="AB595" s="35"/>
      <c r="AC595" s="35"/>
      <c r="AD595" s="35"/>
      <c r="AE595" s="35"/>
      <c r="AR595" s="180" t="s">
        <v>272</v>
      </c>
      <c r="AT595" s="180" t="s">
        <v>148</v>
      </c>
      <c r="AU595" s="180" t="s">
        <v>154</v>
      </c>
      <c r="AY595" s="18" t="s">
        <v>146</v>
      </c>
      <c r="BE595" s="181">
        <f>IF(N595="základní",J595,0)</f>
        <v>0</v>
      </c>
      <c r="BF595" s="181">
        <f>IF(N595="snížená",J595,0)</f>
        <v>0</v>
      </c>
      <c r="BG595" s="181">
        <f>IF(N595="zákl. přenesená",J595,0)</f>
        <v>0</v>
      </c>
      <c r="BH595" s="181">
        <f>IF(N595="sníž. přenesená",J595,0)</f>
        <v>0</v>
      </c>
      <c r="BI595" s="181">
        <f>IF(N595="nulová",J595,0)</f>
        <v>0</v>
      </c>
      <c r="BJ595" s="18" t="s">
        <v>154</v>
      </c>
      <c r="BK595" s="181">
        <f>ROUND(I595*H595,0)</f>
        <v>0</v>
      </c>
      <c r="BL595" s="18" t="s">
        <v>272</v>
      </c>
      <c r="BM595" s="180" t="s">
        <v>790</v>
      </c>
    </row>
    <row r="596" spans="1:65" s="1" customFormat="1" ht="36" hidden="1">
      <c r="A596" s="35"/>
      <c r="B596" s="36"/>
      <c r="C596" s="37"/>
      <c r="D596" s="182" t="s">
        <v>156</v>
      </c>
      <c r="E596" s="37"/>
      <c r="F596" s="183" t="s">
        <v>791</v>
      </c>
      <c r="G596" s="37"/>
      <c r="H596" s="37"/>
      <c r="I596" s="184"/>
      <c r="J596" s="37"/>
      <c r="K596" s="37"/>
      <c r="L596" s="40"/>
      <c r="M596" s="185"/>
      <c r="N596" s="186"/>
      <c r="O596" s="65"/>
      <c r="P596" s="65"/>
      <c r="Q596" s="65"/>
      <c r="R596" s="65"/>
      <c r="S596" s="65"/>
      <c r="T596" s="66"/>
      <c r="U596" s="35"/>
      <c r="V596" s="35"/>
      <c r="W596" s="35"/>
      <c r="X596" s="35"/>
      <c r="Y596" s="35"/>
      <c r="Z596" s="35"/>
      <c r="AA596" s="35"/>
      <c r="AB596" s="35"/>
      <c r="AC596" s="35"/>
      <c r="AD596" s="35"/>
      <c r="AE596" s="35"/>
      <c r="AT596" s="18" t="s">
        <v>156</v>
      </c>
      <c r="AU596" s="18" t="s">
        <v>154</v>
      </c>
    </row>
    <row r="597" spans="1:65" s="1" customFormat="1" hidden="1">
      <c r="A597" s="35"/>
      <c r="B597" s="36"/>
      <c r="C597" s="37"/>
      <c r="D597" s="187" t="s">
        <v>158</v>
      </c>
      <c r="E597" s="37"/>
      <c r="F597" s="188" t="s">
        <v>792</v>
      </c>
      <c r="G597" s="37"/>
      <c r="H597" s="37"/>
      <c r="I597" s="184"/>
      <c r="J597" s="37"/>
      <c r="K597" s="37"/>
      <c r="L597" s="40"/>
      <c r="M597" s="185"/>
      <c r="N597" s="186"/>
      <c r="O597" s="65"/>
      <c r="P597" s="65"/>
      <c r="Q597" s="65"/>
      <c r="R597" s="65"/>
      <c r="S597" s="65"/>
      <c r="T597" s="66"/>
      <c r="U597" s="35"/>
      <c r="V597" s="35"/>
      <c r="W597" s="35"/>
      <c r="X597" s="35"/>
      <c r="Y597" s="35"/>
      <c r="Z597" s="35"/>
      <c r="AA597" s="35"/>
      <c r="AB597" s="35"/>
      <c r="AC597" s="35"/>
      <c r="AD597" s="35"/>
      <c r="AE597" s="35"/>
      <c r="AT597" s="18" t="s">
        <v>158</v>
      </c>
      <c r="AU597" s="18" t="s">
        <v>154</v>
      </c>
    </row>
    <row r="598" spans="1:65" s="1" customFormat="1" ht="192" hidden="1">
      <c r="A598" s="35"/>
      <c r="B598" s="36"/>
      <c r="C598" s="37"/>
      <c r="D598" s="182" t="s">
        <v>160</v>
      </c>
      <c r="E598" s="37"/>
      <c r="F598" s="189" t="s">
        <v>793</v>
      </c>
      <c r="G598" s="37"/>
      <c r="H598" s="37"/>
      <c r="I598" s="184"/>
      <c r="J598" s="37"/>
      <c r="K598" s="37"/>
      <c r="L598" s="40"/>
      <c r="M598" s="185"/>
      <c r="N598" s="186"/>
      <c r="O598" s="65"/>
      <c r="P598" s="65"/>
      <c r="Q598" s="65"/>
      <c r="R598" s="65"/>
      <c r="S598" s="65"/>
      <c r="T598" s="66"/>
      <c r="U598" s="35"/>
      <c r="V598" s="35"/>
      <c r="W598" s="35"/>
      <c r="X598" s="35"/>
      <c r="Y598" s="35"/>
      <c r="Z598" s="35"/>
      <c r="AA598" s="35"/>
      <c r="AB598" s="35"/>
      <c r="AC598" s="35"/>
      <c r="AD598" s="35"/>
      <c r="AE598" s="35"/>
      <c r="AT598" s="18" t="s">
        <v>160</v>
      </c>
      <c r="AU598" s="18" t="s">
        <v>154</v>
      </c>
    </row>
    <row r="599" spans="1:65" s="11" customFormat="1" ht="23" customHeight="1">
      <c r="B599" s="154"/>
      <c r="C599" s="155"/>
      <c r="D599" s="156" t="s">
        <v>71</v>
      </c>
      <c r="E599" s="168" t="s">
        <v>794</v>
      </c>
      <c r="F599" s="168" t="s">
        <v>795</v>
      </c>
      <c r="G599" s="155"/>
      <c r="H599" s="155"/>
      <c r="I599" s="158"/>
      <c r="J599" s="169">
        <f>BK599</f>
        <v>0</v>
      </c>
      <c r="K599" s="155"/>
      <c r="L599" s="160"/>
      <c r="M599" s="161"/>
      <c r="N599" s="162"/>
      <c r="O599" s="162"/>
      <c r="P599" s="163">
        <f>SUM(P600:P653)</f>
        <v>0</v>
      </c>
      <c r="Q599" s="162"/>
      <c r="R599" s="163">
        <f>SUM(R600:R653)</f>
        <v>5.6320294000000004</v>
      </c>
      <c r="S599" s="162"/>
      <c r="T599" s="164">
        <f>SUM(T600:T653)</f>
        <v>0</v>
      </c>
      <c r="AR599" s="165" t="s">
        <v>154</v>
      </c>
      <c r="AT599" s="166" t="s">
        <v>71</v>
      </c>
      <c r="AU599" s="166" t="s">
        <v>8</v>
      </c>
      <c r="AY599" s="165" t="s">
        <v>146</v>
      </c>
      <c r="BK599" s="167">
        <f>SUM(BK600:BK653)</f>
        <v>0</v>
      </c>
    </row>
    <row r="600" spans="1:65" s="1" customFormat="1" ht="24.25" customHeight="1">
      <c r="A600" s="35"/>
      <c r="B600" s="36"/>
      <c r="C600" s="327" t="s">
        <v>796</v>
      </c>
      <c r="D600" s="327" t="s">
        <v>148</v>
      </c>
      <c r="E600" s="328" t="s">
        <v>797</v>
      </c>
      <c r="F600" s="329" t="s">
        <v>798</v>
      </c>
      <c r="G600" s="330" t="s">
        <v>248</v>
      </c>
      <c r="H600" s="331">
        <v>204.71</v>
      </c>
      <c r="I600" s="175"/>
      <c r="J600" s="174">
        <f>ROUND(I600*H600,0)</f>
        <v>0</v>
      </c>
      <c r="K600" s="172" t="s">
        <v>152</v>
      </c>
      <c r="L600" s="40"/>
      <c r="M600" s="176" t="s">
        <v>20</v>
      </c>
      <c r="N600" s="177" t="s">
        <v>44</v>
      </c>
      <c r="O600" s="65"/>
      <c r="P600" s="178">
        <f>O600*H600</f>
        <v>0</v>
      </c>
      <c r="Q600" s="178">
        <v>0</v>
      </c>
      <c r="R600" s="178">
        <f>Q600*H600</f>
        <v>0</v>
      </c>
      <c r="S600" s="178">
        <v>0</v>
      </c>
      <c r="T600" s="179">
        <f>S600*H600</f>
        <v>0</v>
      </c>
      <c r="U600" s="35"/>
      <c r="V600" s="35"/>
      <c r="W600" s="35"/>
      <c r="X600" s="35"/>
      <c r="Y600" s="35"/>
      <c r="Z600" s="35"/>
      <c r="AA600" s="35"/>
      <c r="AB600" s="35"/>
      <c r="AC600" s="35"/>
      <c r="AD600" s="35"/>
      <c r="AE600" s="35"/>
      <c r="AR600" s="180" t="s">
        <v>272</v>
      </c>
      <c r="AT600" s="180" t="s">
        <v>148</v>
      </c>
      <c r="AU600" s="180" t="s">
        <v>154</v>
      </c>
      <c r="AY600" s="18" t="s">
        <v>146</v>
      </c>
      <c r="BE600" s="181">
        <f>IF(N600="základní",J600,0)</f>
        <v>0</v>
      </c>
      <c r="BF600" s="181">
        <f>IF(N600="snížená",J600,0)</f>
        <v>0</v>
      </c>
      <c r="BG600" s="181">
        <f>IF(N600="zákl. přenesená",J600,0)</f>
        <v>0</v>
      </c>
      <c r="BH600" s="181">
        <f>IF(N600="sníž. přenesená",J600,0)</f>
        <v>0</v>
      </c>
      <c r="BI600" s="181">
        <f>IF(N600="nulová",J600,0)</f>
        <v>0</v>
      </c>
      <c r="BJ600" s="18" t="s">
        <v>154</v>
      </c>
      <c r="BK600" s="181">
        <f>ROUND(I600*H600,0)</f>
        <v>0</v>
      </c>
      <c r="BL600" s="18" t="s">
        <v>272</v>
      </c>
      <c r="BM600" s="180" t="s">
        <v>799</v>
      </c>
    </row>
    <row r="601" spans="1:65" s="1" customFormat="1" ht="36" hidden="1">
      <c r="A601" s="35"/>
      <c r="B601" s="36"/>
      <c r="C601" s="37"/>
      <c r="D601" s="182" t="s">
        <v>156</v>
      </c>
      <c r="E601" s="37"/>
      <c r="F601" s="183" t="s">
        <v>800</v>
      </c>
      <c r="G601" s="37"/>
      <c r="H601" s="37"/>
      <c r="I601" s="184"/>
      <c r="J601" s="37"/>
      <c r="K601" s="37"/>
      <c r="L601" s="40"/>
      <c r="M601" s="185"/>
      <c r="N601" s="186"/>
      <c r="O601" s="65"/>
      <c r="P601" s="65"/>
      <c r="Q601" s="65"/>
      <c r="R601" s="65"/>
      <c r="S601" s="65"/>
      <c r="T601" s="66"/>
      <c r="U601" s="35"/>
      <c r="V601" s="35"/>
      <c r="W601" s="35"/>
      <c r="X601" s="35"/>
      <c r="Y601" s="35"/>
      <c r="Z601" s="35"/>
      <c r="AA601" s="35"/>
      <c r="AB601" s="35"/>
      <c r="AC601" s="35"/>
      <c r="AD601" s="35"/>
      <c r="AE601" s="35"/>
      <c r="AT601" s="18" t="s">
        <v>156</v>
      </c>
      <c r="AU601" s="18" t="s">
        <v>154</v>
      </c>
    </row>
    <row r="602" spans="1:65" s="1" customFormat="1" hidden="1">
      <c r="A602" s="35"/>
      <c r="B602" s="36"/>
      <c r="C602" s="37"/>
      <c r="D602" s="187" t="s">
        <v>158</v>
      </c>
      <c r="E602" s="37"/>
      <c r="F602" s="188" t="s">
        <v>801</v>
      </c>
      <c r="G602" s="37"/>
      <c r="H602" s="37"/>
      <c r="I602" s="184"/>
      <c r="J602" s="37"/>
      <c r="K602" s="37"/>
      <c r="L602" s="40"/>
      <c r="M602" s="185"/>
      <c r="N602" s="186"/>
      <c r="O602" s="65"/>
      <c r="P602" s="65"/>
      <c r="Q602" s="65"/>
      <c r="R602" s="65"/>
      <c r="S602" s="65"/>
      <c r="T602" s="66"/>
      <c r="U602" s="35"/>
      <c r="V602" s="35"/>
      <c r="W602" s="35"/>
      <c r="X602" s="35"/>
      <c r="Y602" s="35"/>
      <c r="Z602" s="35"/>
      <c r="AA602" s="35"/>
      <c r="AB602" s="35"/>
      <c r="AC602" s="35"/>
      <c r="AD602" s="35"/>
      <c r="AE602" s="35"/>
      <c r="AT602" s="18" t="s">
        <v>158</v>
      </c>
      <c r="AU602" s="18" t="s">
        <v>154</v>
      </c>
    </row>
    <row r="603" spans="1:65" s="1" customFormat="1" ht="60" hidden="1">
      <c r="A603" s="35"/>
      <c r="B603" s="36"/>
      <c r="C603" s="37"/>
      <c r="D603" s="182" t="s">
        <v>160</v>
      </c>
      <c r="E603" s="37"/>
      <c r="F603" s="189" t="s">
        <v>802</v>
      </c>
      <c r="G603" s="37"/>
      <c r="H603" s="37"/>
      <c r="I603" s="184"/>
      <c r="J603" s="37"/>
      <c r="K603" s="37"/>
      <c r="L603" s="40"/>
      <c r="M603" s="185"/>
      <c r="N603" s="186"/>
      <c r="O603" s="65"/>
      <c r="P603" s="65"/>
      <c r="Q603" s="65"/>
      <c r="R603" s="65"/>
      <c r="S603" s="65"/>
      <c r="T603" s="66"/>
      <c r="U603" s="35"/>
      <c r="V603" s="35"/>
      <c r="W603" s="35"/>
      <c r="X603" s="35"/>
      <c r="Y603" s="35"/>
      <c r="Z603" s="35"/>
      <c r="AA603" s="35"/>
      <c r="AB603" s="35"/>
      <c r="AC603" s="35"/>
      <c r="AD603" s="35"/>
      <c r="AE603" s="35"/>
      <c r="AT603" s="18" t="s">
        <v>160</v>
      </c>
      <c r="AU603" s="18" t="s">
        <v>154</v>
      </c>
    </row>
    <row r="604" spans="1:65" s="12" customFormat="1" ht="12">
      <c r="B604" s="190"/>
      <c r="C604" s="191"/>
      <c r="D604" s="182" t="s">
        <v>162</v>
      </c>
      <c r="E604" s="192" t="s">
        <v>20</v>
      </c>
      <c r="F604" s="193" t="s">
        <v>509</v>
      </c>
      <c r="G604" s="191"/>
      <c r="H604" s="192" t="s">
        <v>20</v>
      </c>
      <c r="I604" s="194"/>
      <c r="J604" s="191"/>
      <c r="K604" s="191"/>
      <c r="L604" s="195"/>
      <c r="M604" s="196"/>
      <c r="N604" s="197"/>
      <c r="O604" s="197"/>
      <c r="P604" s="197"/>
      <c r="Q604" s="197"/>
      <c r="R604" s="197"/>
      <c r="S604" s="197"/>
      <c r="T604" s="198"/>
      <c r="AT604" s="199" t="s">
        <v>162</v>
      </c>
      <c r="AU604" s="199" t="s">
        <v>154</v>
      </c>
      <c r="AV604" s="12" t="s">
        <v>8</v>
      </c>
      <c r="AW604" s="12" t="s">
        <v>33</v>
      </c>
      <c r="AX604" s="12" t="s">
        <v>72</v>
      </c>
      <c r="AY604" s="199" t="s">
        <v>146</v>
      </c>
    </row>
    <row r="605" spans="1:65" s="13" customFormat="1">
      <c r="B605" s="200"/>
      <c r="C605" s="201"/>
      <c r="D605" s="182" t="s">
        <v>162</v>
      </c>
      <c r="E605" s="202" t="s">
        <v>20</v>
      </c>
      <c r="F605" s="203">
        <v>204.71</v>
      </c>
      <c r="G605" s="201"/>
      <c r="H605" s="204">
        <v>204.71</v>
      </c>
      <c r="I605" s="205"/>
      <c r="J605" s="201"/>
      <c r="K605" s="201"/>
      <c r="L605" s="206"/>
      <c r="M605" s="207"/>
      <c r="N605" s="208"/>
      <c r="O605" s="208"/>
      <c r="P605" s="208"/>
      <c r="Q605" s="208"/>
      <c r="R605" s="208"/>
      <c r="S605" s="208"/>
      <c r="T605" s="209"/>
      <c r="AT605" s="210" t="s">
        <v>162</v>
      </c>
      <c r="AU605" s="210" t="s">
        <v>154</v>
      </c>
      <c r="AV605" s="13" t="s">
        <v>154</v>
      </c>
      <c r="AW605" s="13" t="s">
        <v>33</v>
      </c>
      <c r="AX605" s="13" t="s">
        <v>8</v>
      </c>
      <c r="AY605" s="210" t="s">
        <v>146</v>
      </c>
    </row>
    <row r="606" spans="1:65" s="1" customFormat="1" ht="24.25" customHeight="1">
      <c r="A606" s="35"/>
      <c r="B606" s="36"/>
      <c r="C606" s="333" t="s">
        <v>803</v>
      </c>
      <c r="D606" s="333" t="s">
        <v>221</v>
      </c>
      <c r="E606" s="334" t="s">
        <v>804</v>
      </c>
      <c r="F606" s="335" t="s">
        <v>805</v>
      </c>
      <c r="G606" s="336" t="s">
        <v>248</v>
      </c>
      <c r="H606" s="337">
        <v>208.8</v>
      </c>
      <c r="I606" s="216"/>
      <c r="J606" s="215">
        <f>ROUND(I606*H606,0)</f>
        <v>0</v>
      </c>
      <c r="K606" s="213" t="s">
        <v>152</v>
      </c>
      <c r="L606" s="217"/>
      <c r="M606" s="218" t="s">
        <v>20</v>
      </c>
      <c r="N606" s="219" t="s">
        <v>44</v>
      </c>
      <c r="O606" s="65"/>
      <c r="P606" s="178">
        <f>O606*H606</f>
        <v>0</v>
      </c>
      <c r="Q606" s="178">
        <v>1.7999999999999999E-2</v>
      </c>
      <c r="R606" s="178">
        <f>Q606*H606</f>
        <v>3.7584</v>
      </c>
      <c r="S606" s="178">
        <v>0</v>
      </c>
      <c r="T606" s="179">
        <f>S606*H606</f>
        <v>0</v>
      </c>
      <c r="U606" s="35"/>
      <c r="V606" s="35"/>
      <c r="W606" s="35"/>
      <c r="X606" s="35"/>
      <c r="Y606" s="35"/>
      <c r="Z606" s="35"/>
      <c r="AA606" s="35"/>
      <c r="AB606" s="35"/>
      <c r="AC606" s="35"/>
      <c r="AD606" s="35"/>
      <c r="AE606" s="35"/>
      <c r="AR606" s="180" t="s">
        <v>393</v>
      </c>
      <c r="AT606" s="180" t="s">
        <v>221</v>
      </c>
      <c r="AU606" s="180" t="s">
        <v>154</v>
      </c>
      <c r="AY606" s="18" t="s">
        <v>146</v>
      </c>
      <c r="BE606" s="181">
        <f>IF(N606="základní",J606,0)</f>
        <v>0</v>
      </c>
      <c r="BF606" s="181">
        <f>IF(N606="snížená",J606,0)</f>
        <v>0</v>
      </c>
      <c r="BG606" s="181">
        <f>IF(N606="zákl. přenesená",J606,0)</f>
        <v>0</v>
      </c>
      <c r="BH606" s="181">
        <f>IF(N606="sníž. přenesená",J606,0)</f>
        <v>0</v>
      </c>
      <c r="BI606" s="181">
        <f>IF(N606="nulová",J606,0)</f>
        <v>0</v>
      </c>
      <c r="BJ606" s="18" t="s">
        <v>154</v>
      </c>
      <c r="BK606" s="181">
        <f>ROUND(I606*H606,0)</f>
        <v>0</v>
      </c>
      <c r="BL606" s="18" t="s">
        <v>272</v>
      </c>
      <c r="BM606" s="180" t="s">
        <v>806</v>
      </c>
    </row>
    <row r="607" spans="1:65" s="1" customFormat="1" ht="24" hidden="1">
      <c r="A607" s="35"/>
      <c r="B607" s="36"/>
      <c r="C607" s="37"/>
      <c r="D607" s="182" t="s">
        <v>156</v>
      </c>
      <c r="E607" s="37"/>
      <c r="F607" s="183" t="s">
        <v>805</v>
      </c>
      <c r="G607" s="37"/>
      <c r="H607" s="37"/>
      <c r="I607" s="184"/>
      <c r="J607" s="37"/>
      <c r="K607" s="37"/>
      <c r="L607" s="40"/>
      <c r="M607" s="185"/>
      <c r="N607" s="186"/>
      <c r="O607" s="65"/>
      <c r="P607" s="65"/>
      <c r="Q607" s="65"/>
      <c r="R607" s="65"/>
      <c r="S607" s="65"/>
      <c r="T607" s="66"/>
      <c r="U607" s="35"/>
      <c r="V607" s="35"/>
      <c r="W607" s="35"/>
      <c r="X607" s="35"/>
      <c r="Y607" s="35"/>
      <c r="Z607" s="35"/>
      <c r="AA607" s="35"/>
      <c r="AB607" s="35"/>
      <c r="AC607" s="35"/>
      <c r="AD607" s="35"/>
      <c r="AE607" s="35"/>
      <c r="AT607" s="18" t="s">
        <v>156</v>
      </c>
      <c r="AU607" s="18" t="s">
        <v>154</v>
      </c>
    </row>
    <row r="608" spans="1:65" s="1" customFormat="1" hidden="1">
      <c r="A608" s="35"/>
      <c r="B608" s="36"/>
      <c r="C608" s="37"/>
      <c r="D608" s="187" t="s">
        <v>158</v>
      </c>
      <c r="E608" s="37"/>
      <c r="F608" s="188" t="s">
        <v>807</v>
      </c>
      <c r="G608" s="37"/>
      <c r="H608" s="37"/>
      <c r="I608" s="184"/>
      <c r="J608" s="37"/>
      <c r="K608" s="37"/>
      <c r="L608" s="40"/>
      <c r="M608" s="185"/>
      <c r="N608" s="186"/>
      <c r="O608" s="65"/>
      <c r="P608" s="65"/>
      <c r="Q608" s="65"/>
      <c r="R608" s="65"/>
      <c r="S608" s="65"/>
      <c r="T608" s="66"/>
      <c r="U608" s="35"/>
      <c r="V608" s="35"/>
      <c r="W608" s="35"/>
      <c r="X608" s="35"/>
      <c r="Y608" s="35"/>
      <c r="Z608" s="35"/>
      <c r="AA608" s="35"/>
      <c r="AB608" s="35"/>
      <c r="AC608" s="35"/>
      <c r="AD608" s="35"/>
      <c r="AE608" s="35"/>
      <c r="AT608" s="18" t="s">
        <v>158</v>
      </c>
      <c r="AU608" s="18" t="s">
        <v>154</v>
      </c>
    </row>
    <row r="609" spans="1:65" s="13" customFormat="1" ht="12">
      <c r="B609" s="200"/>
      <c r="C609" s="201"/>
      <c r="D609" s="182" t="s">
        <v>162</v>
      </c>
      <c r="E609" s="202" t="s">
        <v>20</v>
      </c>
      <c r="F609" s="332" t="s">
        <v>3062</v>
      </c>
      <c r="G609" s="201"/>
      <c r="H609" s="204">
        <v>208.8</v>
      </c>
      <c r="I609" s="205"/>
      <c r="J609" s="201"/>
      <c r="K609" s="201"/>
      <c r="L609" s="206"/>
      <c r="M609" s="207"/>
      <c r="N609" s="208"/>
      <c r="O609" s="208"/>
      <c r="P609" s="208"/>
      <c r="Q609" s="208"/>
      <c r="R609" s="208"/>
      <c r="S609" s="208"/>
      <c r="T609" s="209"/>
      <c r="AT609" s="210" t="s">
        <v>162</v>
      </c>
      <c r="AU609" s="210" t="s">
        <v>154</v>
      </c>
      <c r="AV609" s="13" t="s">
        <v>154</v>
      </c>
      <c r="AW609" s="13" t="s">
        <v>33</v>
      </c>
      <c r="AX609" s="13" t="s">
        <v>8</v>
      </c>
      <c r="AY609" s="210" t="s">
        <v>146</v>
      </c>
    </row>
    <row r="610" spans="1:65" s="1" customFormat="1" ht="24.25" customHeight="1">
      <c r="A610" s="35"/>
      <c r="B610" s="36"/>
      <c r="C610" s="170" t="s">
        <v>808</v>
      </c>
      <c r="D610" s="170" t="s">
        <v>148</v>
      </c>
      <c r="E610" s="171" t="s">
        <v>809</v>
      </c>
      <c r="F610" s="172" t="s">
        <v>810</v>
      </c>
      <c r="G610" s="173" t="s">
        <v>248</v>
      </c>
      <c r="H610" s="174">
        <v>94</v>
      </c>
      <c r="I610" s="175"/>
      <c r="J610" s="174">
        <f>ROUND(I610*H610,0)</f>
        <v>0</v>
      </c>
      <c r="K610" s="172" t="s">
        <v>152</v>
      </c>
      <c r="L610" s="40"/>
      <c r="M610" s="176" t="s">
        <v>20</v>
      </c>
      <c r="N610" s="177" t="s">
        <v>44</v>
      </c>
      <c r="O610" s="65"/>
      <c r="P610" s="178">
        <f>O610*H610</f>
        <v>0</v>
      </c>
      <c r="Q610" s="178">
        <v>0</v>
      </c>
      <c r="R610" s="178">
        <f>Q610*H610</f>
        <v>0</v>
      </c>
      <c r="S610" s="178">
        <v>0</v>
      </c>
      <c r="T610" s="179">
        <f>S610*H610</f>
        <v>0</v>
      </c>
      <c r="U610" s="35"/>
      <c r="V610" s="35"/>
      <c r="W610" s="35"/>
      <c r="X610" s="35"/>
      <c r="Y610" s="35"/>
      <c r="Z610" s="35"/>
      <c r="AA610" s="35"/>
      <c r="AB610" s="35"/>
      <c r="AC610" s="35"/>
      <c r="AD610" s="35"/>
      <c r="AE610" s="35"/>
      <c r="AR610" s="180" t="s">
        <v>272</v>
      </c>
      <c r="AT610" s="180" t="s">
        <v>148</v>
      </c>
      <c r="AU610" s="180" t="s">
        <v>154</v>
      </c>
      <c r="AY610" s="18" t="s">
        <v>146</v>
      </c>
      <c r="BE610" s="181">
        <f>IF(N610="základní",J610,0)</f>
        <v>0</v>
      </c>
      <c r="BF610" s="181">
        <f>IF(N610="snížená",J610,0)</f>
        <v>0</v>
      </c>
      <c r="BG610" s="181">
        <f>IF(N610="zákl. přenesená",J610,0)</f>
        <v>0</v>
      </c>
      <c r="BH610" s="181">
        <f>IF(N610="sníž. přenesená",J610,0)</f>
        <v>0</v>
      </c>
      <c r="BI610" s="181">
        <f>IF(N610="nulová",J610,0)</f>
        <v>0</v>
      </c>
      <c r="BJ610" s="18" t="s">
        <v>154</v>
      </c>
      <c r="BK610" s="181">
        <f>ROUND(I610*H610,0)</f>
        <v>0</v>
      </c>
      <c r="BL610" s="18" t="s">
        <v>272</v>
      </c>
      <c r="BM610" s="180" t="s">
        <v>811</v>
      </c>
    </row>
    <row r="611" spans="1:65" s="1" customFormat="1" ht="36" hidden="1">
      <c r="A611" s="35"/>
      <c r="B611" s="36"/>
      <c r="C611" s="37"/>
      <c r="D611" s="182" t="s">
        <v>156</v>
      </c>
      <c r="E611" s="37"/>
      <c r="F611" s="183" t="s">
        <v>812</v>
      </c>
      <c r="G611" s="37"/>
      <c r="H611" s="37"/>
      <c r="I611" s="184"/>
      <c r="J611" s="37"/>
      <c r="K611" s="37"/>
      <c r="L611" s="40"/>
      <c r="M611" s="185"/>
      <c r="N611" s="186"/>
      <c r="O611" s="65"/>
      <c r="P611" s="65"/>
      <c r="Q611" s="65"/>
      <c r="R611" s="65"/>
      <c r="S611" s="65"/>
      <c r="T611" s="66"/>
      <c r="U611" s="35"/>
      <c r="V611" s="35"/>
      <c r="W611" s="35"/>
      <c r="X611" s="35"/>
      <c r="Y611" s="35"/>
      <c r="Z611" s="35"/>
      <c r="AA611" s="35"/>
      <c r="AB611" s="35"/>
      <c r="AC611" s="35"/>
      <c r="AD611" s="35"/>
      <c r="AE611" s="35"/>
      <c r="AT611" s="18" t="s">
        <v>156</v>
      </c>
      <c r="AU611" s="18" t="s">
        <v>154</v>
      </c>
    </row>
    <row r="612" spans="1:65" s="1" customFormat="1" hidden="1">
      <c r="A612" s="35"/>
      <c r="B612" s="36"/>
      <c r="C612" s="37"/>
      <c r="D612" s="187" t="s">
        <v>158</v>
      </c>
      <c r="E612" s="37"/>
      <c r="F612" s="188" t="s">
        <v>813</v>
      </c>
      <c r="G612" s="37"/>
      <c r="H612" s="37"/>
      <c r="I612" s="184"/>
      <c r="J612" s="37"/>
      <c r="K612" s="37"/>
      <c r="L612" s="40"/>
      <c r="M612" s="185"/>
      <c r="N612" s="186"/>
      <c r="O612" s="65"/>
      <c r="P612" s="65"/>
      <c r="Q612" s="65"/>
      <c r="R612" s="65"/>
      <c r="S612" s="65"/>
      <c r="T612" s="66"/>
      <c r="U612" s="35"/>
      <c r="V612" s="35"/>
      <c r="W612" s="35"/>
      <c r="X612" s="35"/>
      <c r="Y612" s="35"/>
      <c r="Z612" s="35"/>
      <c r="AA612" s="35"/>
      <c r="AB612" s="35"/>
      <c r="AC612" s="35"/>
      <c r="AD612" s="35"/>
      <c r="AE612" s="35"/>
      <c r="AT612" s="18" t="s">
        <v>158</v>
      </c>
      <c r="AU612" s="18" t="s">
        <v>154</v>
      </c>
    </row>
    <row r="613" spans="1:65" s="1" customFormat="1" ht="204" hidden="1">
      <c r="A613" s="35"/>
      <c r="B613" s="36"/>
      <c r="C613" s="37"/>
      <c r="D613" s="182" t="s">
        <v>160</v>
      </c>
      <c r="E613" s="37"/>
      <c r="F613" s="189" t="s">
        <v>814</v>
      </c>
      <c r="G613" s="37"/>
      <c r="H613" s="37"/>
      <c r="I613" s="184"/>
      <c r="J613" s="37"/>
      <c r="K613" s="37"/>
      <c r="L613" s="40"/>
      <c r="M613" s="185"/>
      <c r="N613" s="186"/>
      <c r="O613" s="65"/>
      <c r="P613" s="65"/>
      <c r="Q613" s="65"/>
      <c r="R613" s="65"/>
      <c r="S613" s="65"/>
      <c r="T613" s="66"/>
      <c r="U613" s="35"/>
      <c r="V613" s="35"/>
      <c r="W613" s="35"/>
      <c r="X613" s="35"/>
      <c r="Y613" s="35"/>
      <c r="Z613" s="35"/>
      <c r="AA613" s="35"/>
      <c r="AB613" s="35"/>
      <c r="AC613" s="35"/>
      <c r="AD613" s="35"/>
      <c r="AE613" s="35"/>
      <c r="AT613" s="18" t="s">
        <v>160</v>
      </c>
      <c r="AU613" s="18" t="s">
        <v>154</v>
      </c>
    </row>
    <row r="614" spans="1:65" s="13" customFormat="1" ht="12">
      <c r="B614" s="200"/>
      <c r="C614" s="201"/>
      <c r="D614" s="182" t="s">
        <v>162</v>
      </c>
      <c r="E614" s="202" t="s">
        <v>20</v>
      </c>
      <c r="F614" s="203" t="s">
        <v>815</v>
      </c>
      <c r="G614" s="201"/>
      <c r="H614" s="204">
        <v>94</v>
      </c>
      <c r="I614" s="205"/>
      <c r="J614" s="201"/>
      <c r="K614" s="201"/>
      <c r="L614" s="206"/>
      <c r="M614" s="207"/>
      <c r="N614" s="208"/>
      <c r="O614" s="208"/>
      <c r="P614" s="208"/>
      <c r="Q614" s="208"/>
      <c r="R614" s="208"/>
      <c r="S614" s="208"/>
      <c r="T614" s="209"/>
      <c r="AT614" s="210" t="s">
        <v>162</v>
      </c>
      <c r="AU614" s="210" t="s">
        <v>154</v>
      </c>
      <c r="AV614" s="13" t="s">
        <v>154</v>
      </c>
      <c r="AW614" s="13" t="s">
        <v>33</v>
      </c>
      <c r="AX614" s="13" t="s">
        <v>8</v>
      </c>
      <c r="AY614" s="210" t="s">
        <v>146</v>
      </c>
    </row>
    <row r="615" spans="1:65" s="1" customFormat="1" ht="24.25" customHeight="1">
      <c r="A615" s="35"/>
      <c r="B615" s="36"/>
      <c r="C615" s="211" t="s">
        <v>816</v>
      </c>
      <c r="D615" s="211" t="s">
        <v>221</v>
      </c>
      <c r="E615" s="212" t="s">
        <v>817</v>
      </c>
      <c r="F615" s="213" t="s">
        <v>818</v>
      </c>
      <c r="G615" s="214" t="s">
        <v>248</v>
      </c>
      <c r="H615" s="215">
        <v>47.94</v>
      </c>
      <c r="I615" s="216"/>
      <c r="J615" s="215">
        <f>ROUND(I615*H615,0)</f>
        <v>0</v>
      </c>
      <c r="K615" s="213" t="s">
        <v>152</v>
      </c>
      <c r="L615" s="217"/>
      <c r="M615" s="218" t="s">
        <v>20</v>
      </c>
      <c r="N615" s="219" t="s">
        <v>44</v>
      </c>
      <c r="O615" s="65"/>
      <c r="P615" s="178">
        <f>O615*H615</f>
        <v>0</v>
      </c>
      <c r="Q615" s="178">
        <v>3.2499999999999999E-3</v>
      </c>
      <c r="R615" s="178">
        <f>Q615*H615</f>
        <v>0.155805</v>
      </c>
      <c r="S615" s="178">
        <v>0</v>
      </c>
      <c r="T615" s="179">
        <f>S615*H615</f>
        <v>0</v>
      </c>
      <c r="U615" s="35"/>
      <c r="V615" s="35"/>
      <c r="W615" s="35"/>
      <c r="X615" s="35"/>
      <c r="Y615" s="35"/>
      <c r="Z615" s="35"/>
      <c r="AA615" s="35"/>
      <c r="AB615" s="35"/>
      <c r="AC615" s="35"/>
      <c r="AD615" s="35"/>
      <c r="AE615" s="35"/>
      <c r="AR615" s="180" t="s">
        <v>393</v>
      </c>
      <c r="AT615" s="180" t="s">
        <v>221</v>
      </c>
      <c r="AU615" s="180" t="s">
        <v>154</v>
      </c>
      <c r="AY615" s="18" t="s">
        <v>146</v>
      </c>
      <c r="BE615" s="181">
        <f>IF(N615="základní",J615,0)</f>
        <v>0</v>
      </c>
      <c r="BF615" s="181">
        <f>IF(N615="snížená",J615,0)</f>
        <v>0</v>
      </c>
      <c r="BG615" s="181">
        <f>IF(N615="zákl. přenesená",J615,0)</f>
        <v>0</v>
      </c>
      <c r="BH615" s="181">
        <f>IF(N615="sníž. přenesená",J615,0)</f>
        <v>0</v>
      </c>
      <c r="BI615" s="181">
        <f>IF(N615="nulová",J615,0)</f>
        <v>0</v>
      </c>
      <c r="BJ615" s="18" t="s">
        <v>154</v>
      </c>
      <c r="BK615" s="181">
        <f>ROUND(I615*H615,0)</f>
        <v>0</v>
      </c>
      <c r="BL615" s="18" t="s">
        <v>272</v>
      </c>
      <c r="BM615" s="180" t="s">
        <v>819</v>
      </c>
    </row>
    <row r="616" spans="1:65" s="1" customFormat="1" ht="24" hidden="1">
      <c r="A616" s="35"/>
      <c r="B616" s="36"/>
      <c r="C616" s="37"/>
      <c r="D616" s="182" t="s">
        <v>156</v>
      </c>
      <c r="E616" s="37"/>
      <c r="F616" s="183" t="s">
        <v>818</v>
      </c>
      <c r="G616" s="37"/>
      <c r="H616" s="37"/>
      <c r="I616" s="184"/>
      <c r="J616" s="37"/>
      <c r="K616" s="37"/>
      <c r="L616" s="40"/>
      <c r="M616" s="185"/>
      <c r="N616" s="186"/>
      <c r="O616" s="65"/>
      <c r="P616" s="65"/>
      <c r="Q616" s="65"/>
      <c r="R616" s="65"/>
      <c r="S616" s="65"/>
      <c r="T616" s="66"/>
      <c r="U616" s="35"/>
      <c r="V616" s="35"/>
      <c r="W616" s="35"/>
      <c r="X616" s="35"/>
      <c r="Y616" s="35"/>
      <c r="Z616" s="35"/>
      <c r="AA616" s="35"/>
      <c r="AB616" s="35"/>
      <c r="AC616" s="35"/>
      <c r="AD616" s="35"/>
      <c r="AE616" s="35"/>
      <c r="AT616" s="18" t="s">
        <v>156</v>
      </c>
      <c r="AU616" s="18" t="s">
        <v>154</v>
      </c>
    </row>
    <row r="617" spans="1:65" s="1" customFormat="1" hidden="1">
      <c r="A617" s="35"/>
      <c r="B617" s="36"/>
      <c r="C617" s="37"/>
      <c r="D617" s="187" t="s">
        <v>158</v>
      </c>
      <c r="E617" s="37"/>
      <c r="F617" s="188" t="s">
        <v>820</v>
      </c>
      <c r="G617" s="37"/>
      <c r="H617" s="37"/>
      <c r="I617" s="184"/>
      <c r="J617" s="37"/>
      <c r="K617" s="37"/>
      <c r="L617" s="40"/>
      <c r="M617" s="185"/>
      <c r="N617" s="186"/>
      <c r="O617" s="65"/>
      <c r="P617" s="65"/>
      <c r="Q617" s="65"/>
      <c r="R617" s="65"/>
      <c r="S617" s="65"/>
      <c r="T617" s="66"/>
      <c r="U617" s="35"/>
      <c r="V617" s="35"/>
      <c r="W617" s="35"/>
      <c r="X617" s="35"/>
      <c r="Y617" s="35"/>
      <c r="Z617" s="35"/>
      <c r="AA617" s="35"/>
      <c r="AB617" s="35"/>
      <c r="AC617" s="35"/>
      <c r="AD617" s="35"/>
      <c r="AE617" s="35"/>
      <c r="AT617" s="18" t="s">
        <v>158</v>
      </c>
      <c r="AU617" s="18" t="s">
        <v>154</v>
      </c>
    </row>
    <row r="618" spans="1:65" s="13" customFormat="1" ht="12">
      <c r="B618" s="200"/>
      <c r="C618" s="201"/>
      <c r="D618" s="182" t="s">
        <v>162</v>
      </c>
      <c r="E618" s="202" t="s">
        <v>20</v>
      </c>
      <c r="F618" s="203" t="s">
        <v>821</v>
      </c>
      <c r="G618" s="201"/>
      <c r="H618" s="204">
        <v>47</v>
      </c>
      <c r="I618" s="205"/>
      <c r="J618" s="201"/>
      <c r="K618" s="201"/>
      <c r="L618" s="206"/>
      <c r="M618" s="207"/>
      <c r="N618" s="208"/>
      <c r="O618" s="208"/>
      <c r="P618" s="208"/>
      <c r="Q618" s="208"/>
      <c r="R618" s="208"/>
      <c r="S618" s="208"/>
      <c r="T618" s="209"/>
      <c r="AT618" s="210" t="s">
        <v>162</v>
      </c>
      <c r="AU618" s="210" t="s">
        <v>154</v>
      </c>
      <c r="AV618" s="13" t="s">
        <v>154</v>
      </c>
      <c r="AW618" s="13" t="s">
        <v>33</v>
      </c>
      <c r="AX618" s="13" t="s">
        <v>8</v>
      </c>
      <c r="AY618" s="210" t="s">
        <v>146</v>
      </c>
    </row>
    <row r="619" spans="1:65" s="13" customFormat="1" ht="12">
      <c r="B619" s="200"/>
      <c r="C619" s="201"/>
      <c r="D619" s="182" t="s">
        <v>162</v>
      </c>
      <c r="E619" s="201"/>
      <c r="F619" s="203" t="s">
        <v>822</v>
      </c>
      <c r="G619" s="201"/>
      <c r="H619" s="204">
        <v>47.94</v>
      </c>
      <c r="I619" s="205"/>
      <c r="J619" s="201"/>
      <c r="K619" s="201"/>
      <c r="L619" s="206"/>
      <c r="M619" s="207"/>
      <c r="N619" s="208"/>
      <c r="O619" s="208"/>
      <c r="P619" s="208"/>
      <c r="Q619" s="208"/>
      <c r="R619" s="208"/>
      <c r="S619" s="208"/>
      <c r="T619" s="209"/>
      <c r="AT619" s="210" t="s">
        <v>162</v>
      </c>
      <c r="AU619" s="210" t="s">
        <v>154</v>
      </c>
      <c r="AV619" s="13" t="s">
        <v>154</v>
      </c>
      <c r="AW619" s="13" t="s">
        <v>4</v>
      </c>
      <c r="AX619" s="13" t="s">
        <v>8</v>
      </c>
      <c r="AY619" s="210" t="s">
        <v>146</v>
      </c>
    </row>
    <row r="620" spans="1:65" s="1" customFormat="1" ht="38" customHeight="1">
      <c r="A620" s="35"/>
      <c r="B620" s="36"/>
      <c r="C620" s="211" t="s">
        <v>823</v>
      </c>
      <c r="D620" s="211" t="s">
        <v>221</v>
      </c>
      <c r="E620" s="212" t="s">
        <v>824</v>
      </c>
      <c r="F620" s="213" t="s">
        <v>825</v>
      </c>
      <c r="G620" s="214" t="s">
        <v>248</v>
      </c>
      <c r="H620" s="215">
        <v>47.94</v>
      </c>
      <c r="I620" s="216"/>
      <c r="J620" s="215">
        <f>ROUND(I620*H620,0)</f>
        <v>0</v>
      </c>
      <c r="K620" s="213" t="s">
        <v>152</v>
      </c>
      <c r="L620" s="217"/>
      <c r="M620" s="218" t="s">
        <v>20</v>
      </c>
      <c r="N620" s="219" t="s">
        <v>44</v>
      </c>
      <c r="O620" s="65"/>
      <c r="P620" s="178">
        <f>O620*H620</f>
        <v>0</v>
      </c>
      <c r="Q620" s="178">
        <v>4.7999999999999996E-3</v>
      </c>
      <c r="R620" s="178">
        <f>Q620*H620</f>
        <v>0.23011199999999996</v>
      </c>
      <c r="S620" s="178">
        <v>0</v>
      </c>
      <c r="T620" s="179">
        <f>S620*H620</f>
        <v>0</v>
      </c>
      <c r="U620" s="35"/>
      <c r="V620" s="35"/>
      <c r="W620" s="35"/>
      <c r="X620" s="35"/>
      <c r="Y620" s="35"/>
      <c r="Z620" s="35"/>
      <c r="AA620" s="35"/>
      <c r="AB620" s="35"/>
      <c r="AC620" s="35"/>
      <c r="AD620" s="35"/>
      <c r="AE620" s="35"/>
      <c r="AR620" s="180" t="s">
        <v>393</v>
      </c>
      <c r="AT620" s="180" t="s">
        <v>221</v>
      </c>
      <c r="AU620" s="180" t="s">
        <v>154</v>
      </c>
      <c r="AY620" s="18" t="s">
        <v>146</v>
      </c>
      <c r="BE620" s="181">
        <f>IF(N620="základní",J620,0)</f>
        <v>0</v>
      </c>
      <c r="BF620" s="181">
        <f>IF(N620="snížená",J620,0)</f>
        <v>0</v>
      </c>
      <c r="BG620" s="181">
        <f>IF(N620="zákl. přenesená",J620,0)</f>
        <v>0</v>
      </c>
      <c r="BH620" s="181">
        <f>IF(N620="sníž. přenesená",J620,0)</f>
        <v>0</v>
      </c>
      <c r="BI620" s="181">
        <f>IF(N620="nulová",J620,0)</f>
        <v>0</v>
      </c>
      <c r="BJ620" s="18" t="s">
        <v>154</v>
      </c>
      <c r="BK620" s="181">
        <f>ROUND(I620*H620,0)</f>
        <v>0</v>
      </c>
      <c r="BL620" s="18" t="s">
        <v>272</v>
      </c>
      <c r="BM620" s="180" t="s">
        <v>826</v>
      </c>
    </row>
    <row r="621" spans="1:65" s="1" customFormat="1" ht="24" hidden="1">
      <c r="A621" s="35"/>
      <c r="B621" s="36"/>
      <c r="C621" s="37"/>
      <c r="D621" s="182" t="s">
        <v>156</v>
      </c>
      <c r="E621" s="37"/>
      <c r="F621" s="183" t="s">
        <v>825</v>
      </c>
      <c r="G621" s="37"/>
      <c r="H621" s="37"/>
      <c r="I621" s="184"/>
      <c r="J621" s="37"/>
      <c r="K621" s="37"/>
      <c r="L621" s="40"/>
      <c r="M621" s="185"/>
      <c r="N621" s="186"/>
      <c r="O621" s="65"/>
      <c r="P621" s="65"/>
      <c r="Q621" s="65"/>
      <c r="R621" s="65"/>
      <c r="S621" s="65"/>
      <c r="T621" s="66"/>
      <c r="U621" s="35"/>
      <c r="V621" s="35"/>
      <c r="W621" s="35"/>
      <c r="X621" s="35"/>
      <c r="Y621" s="35"/>
      <c r="Z621" s="35"/>
      <c r="AA621" s="35"/>
      <c r="AB621" s="35"/>
      <c r="AC621" s="35"/>
      <c r="AD621" s="35"/>
      <c r="AE621" s="35"/>
      <c r="AT621" s="18" t="s">
        <v>156</v>
      </c>
      <c r="AU621" s="18" t="s">
        <v>154</v>
      </c>
    </row>
    <row r="622" spans="1:65" s="1" customFormat="1" hidden="1">
      <c r="A622" s="35"/>
      <c r="B622" s="36"/>
      <c r="C622" s="37"/>
      <c r="D622" s="187" t="s">
        <v>158</v>
      </c>
      <c r="E622" s="37"/>
      <c r="F622" s="188" t="s">
        <v>827</v>
      </c>
      <c r="G622" s="37"/>
      <c r="H622" s="37"/>
      <c r="I622" s="184"/>
      <c r="J622" s="37"/>
      <c r="K622" s="37"/>
      <c r="L622" s="40"/>
      <c r="M622" s="185"/>
      <c r="N622" s="186"/>
      <c r="O622" s="65"/>
      <c r="P622" s="65"/>
      <c r="Q622" s="65"/>
      <c r="R622" s="65"/>
      <c r="S622" s="65"/>
      <c r="T622" s="66"/>
      <c r="U622" s="35"/>
      <c r="V622" s="35"/>
      <c r="W622" s="35"/>
      <c r="X622" s="35"/>
      <c r="Y622" s="35"/>
      <c r="Z622" s="35"/>
      <c r="AA622" s="35"/>
      <c r="AB622" s="35"/>
      <c r="AC622" s="35"/>
      <c r="AD622" s="35"/>
      <c r="AE622" s="35"/>
      <c r="AT622" s="18" t="s">
        <v>158</v>
      </c>
      <c r="AU622" s="18" t="s">
        <v>154</v>
      </c>
    </row>
    <row r="623" spans="1:65" s="13" customFormat="1" ht="12">
      <c r="B623" s="200"/>
      <c r="C623" s="201"/>
      <c r="D623" s="182" t="s">
        <v>162</v>
      </c>
      <c r="E623" s="202" t="s">
        <v>20</v>
      </c>
      <c r="F623" s="203" t="s">
        <v>821</v>
      </c>
      <c r="G623" s="201"/>
      <c r="H623" s="204">
        <v>47</v>
      </c>
      <c r="I623" s="205"/>
      <c r="J623" s="201"/>
      <c r="K623" s="201"/>
      <c r="L623" s="206"/>
      <c r="M623" s="207"/>
      <c r="N623" s="208"/>
      <c r="O623" s="208"/>
      <c r="P623" s="208"/>
      <c r="Q623" s="208"/>
      <c r="R623" s="208"/>
      <c r="S623" s="208"/>
      <c r="T623" s="209"/>
      <c r="AT623" s="210" t="s">
        <v>162</v>
      </c>
      <c r="AU623" s="210" t="s">
        <v>154</v>
      </c>
      <c r="AV623" s="13" t="s">
        <v>154</v>
      </c>
      <c r="AW623" s="13" t="s">
        <v>33</v>
      </c>
      <c r="AX623" s="13" t="s">
        <v>8</v>
      </c>
      <c r="AY623" s="210" t="s">
        <v>146</v>
      </c>
    </row>
    <row r="624" spans="1:65" s="13" customFormat="1" ht="12">
      <c r="B624" s="200"/>
      <c r="C624" s="201"/>
      <c r="D624" s="182" t="s">
        <v>162</v>
      </c>
      <c r="E624" s="201"/>
      <c r="F624" s="203" t="s">
        <v>822</v>
      </c>
      <c r="G624" s="201"/>
      <c r="H624" s="204">
        <v>47.94</v>
      </c>
      <c r="I624" s="205"/>
      <c r="J624" s="201"/>
      <c r="K624" s="201"/>
      <c r="L624" s="206"/>
      <c r="M624" s="207"/>
      <c r="N624" s="208"/>
      <c r="O624" s="208"/>
      <c r="P624" s="208"/>
      <c r="Q624" s="208"/>
      <c r="R624" s="208"/>
      <c r="S624" s="208"/>
      <c r="T624" s="209"/>
      <c r="AT624" s="210" t="s">
        <v>162</v>
      </c>
      <c r="AU624" s="210" t="s">
        <v>154</v>
      </c>
      <c r="AV624" s="13" t="s">
        <v>154</v>
      </c>
      <c r="AW624" s="13" t="s">
        <v>4</v>
      </c>
      <c r="AX624" s="13" t="s">
        <v>8</v>
      </c>
      <c r="AY624" s="210" t="s">
        <v>146</v>
      </c>
    </row>
    <row r="625" spans="1:65" s="1" customFormat="1" ht="24.25" customHeight="1">
      <c r="A625" s="35"/>
      <c r="B625" s="36"/>
      <c r="C625" s="170" t="s">
        <v>828</v>
      </c>
      <c r="D625" s="170" t="s">
        <v>148</v>
      </c>
      <c r="E625" s="171" t="s">
        <v>829</v>
      </c>
      <c r="F625" s="172" t="s">
        <v>830</v>
      </c>
      <c r="G625" s="173" t="s">
        <v>248</v>
      </c>
      <c r="H625" s="174">
        <v>70</v>
      </c>
      <c r="I625" s="175"/>
      <c r="J625" s="174">
        <f>ROUND(I625*H625,0)</f>
        <v>0</v>
      </c>
      <c r="K625" s="172" t="s">
        <v>152</v>
      </c>
      <c r="L625" s="40"/>
      <c r="M625" s="176" t="s">
        <v>20</v>
      </c>
      <c r="N625" s="177" t="s">
        <v>44</v>
      </c>
      <c r="O625" s="65"/>
      <c r="P625" s="178">
        <f>O625*H625</f>
        <v>0</v>
      </c>
      <c r="Q625" s="178">
        <v>5.0000000000000002E-5</v>
      </c>
      <c r="R625" s="178">
        <f>Q625*H625</f>
        <v>3.5000000000000001E-3</v>
      </c>
      <c r="S625" s="178">
        <v>0</v>
      </c>
      <c r="T625" s="179">
        <f>S625*H625</f>
        <v>0</v>
      </c>
      <c r="U625" s="35"/>
      <c r="V625" s="35"/>
      <c r="W625" s="35"/>
      <c r="X625" s="35"/>
      <c r="Y625" s="35"/>
      <c r="Z625" s="35"/>
      <c r="AA625" s="35"/>
      <c r="AB625" s="35"/>
      <c r="AC625" s="35"/>
      <c r="AD625" s="35"/>
      <c r="AE625" s="35"/>
      <c r="AR625" s="180" t="s">
        <v>272</v>
      </c>
      <c r="AT625" s="180" t="s">
        <v>148</v>
      </c>
      <c r="AU625" s="180" t="s">
        <v>154</v>
      </c>
      <c r="AY625" s="18" t="s">
        <v>146</v>
      </c>
      <c r="BE625" s="181">
        <f>IF(N625="základní",J625,0)</f>
        <v>0</v>
      </c>
      <c r="BF625" s="181">
        <f>IF(N625="snížená",J625,0)</f>
        <v>0</v>
      </c>
      <c r="BG625" s="181">
        <f>IF(N625="zákl. přenesená",J625,0)</f>
        <v>0</v>
      </c>
      <c r="BH625" s="181">
        <f>IF(N625="sníž. přenesená",J625,0)</f>
        <v>0</v>
      </c>
      <c r="BI625" s="181">
        <f>IF(N625="nulová",J625,0)</f>
        <v>0</v>
      </c>
      <c r="BJ625" s="18" t="s">
        <v>154</v>
      </c>
      <c r="BK625" s="181">
        <f>ROUND(I625*H625,0)</f>
        <v>0</v>
      </c>
      <c r="BL625" s="18" t="s">
        <v>272</v>
      </c>
      <c r="BM625" s="180" t="s">
        <v>831</v>
      </c>
    </row>
    <row r="626" spans="1:65" s="1" customFormat="1" ht="36" hidden="1">
      <c r="A626" s="35"/>
      <c r="B626" s="36"/>
      <c r="C626" s="37"/>
      <c r="D626" s="182" t="s">
        <v>156</v>
      </c>
      <c r="E626" s="37"/>
      <c r="F626" s="183" t="s">
        <v>832</v>
      </c>
      <c r="G626" s="37"/>
      <c r="H626" s="37"/>
      <c r="I626" s="184"/>
      <c r="J626" s="37"/>
      <c r="K626" s="37"/>
      <c r="L626" s="40"/>
      <c r="M626" s="185"/>
      <c r="N626" s="186"/>
      <c r="O626" s="65"/>
      <c r="P626" s="65"/>
      <c r="Q626" s="65"/>
      <c r="R626" s="65"/>
      <c r="S626" s="65"/>
      <c r="T626" s="66"/>
      <c r="U626" s="35"/>
      <c r="V626" s="35"/>
      <c r="W626" s="35"/>
      <c r="X626" s="35"/>
      <c r="Y626" s="35"/>
      <c r="Z626" s="35"/>
      <c r="AA626" s="35"/>
      <c r="AB626" s="35"/>
      <c r="AC626" s="35"/>
      <c r="AD626" s="35"/>
      <c r="AE626" s="35"/>
      <c r="AT626" s="18" t="s">
        <v>156</v>
      </c>
      <c r="AU626" s="18" t="s">
        <v>154</v>
      </c>
    </row>
    <row r="627" spans="1:65" s="1" customFormat="1" hidden="1">
      <c r="A627" s="35"/>
      <c r="B627" s="36"/>
      <c r="C627" s="37"/>
      <c r="D627" s="187" t="s">
        <v>158</v>
      </c>
      <c r="E627" s="37"/>
      <c r="F627" s="188" t="s">
        <v>833</v>
      </c>
      <c r="G627" s="37"/>
      <c r="H627" s="37"/>
      <c r="I627" s="184"/>
      <c r="J627" s="37"/>
      <c r="K627" s="37"/>
      <c r="L627" s="40"/>
      <c r="M627" s="185"/>
      <c r="N627" s="186"/>
      <c r="O627" s="65"/>
      <c r="P627" s="65"/>
      <c r="Q627" s="65"/>
      <c r="R627" s="65"/>
      <c r="S627" s="65"/>
      <c r="T627" s="66"/>
      <c r="U627" s="35"/>
      <c r="V627" s="35"/>
      <c r="W627" s="35"/>
      <c r="X627" s="35"/>
      <c r="Y627" s="35"/>
      <c r="Z627" s="35"/>
      <c r="AA627" s="35"/>
      <c r="AB627" s="35"/>
      <c r="AC627" s="35"/>
      <c r="AD627" s="35"/>
      <c r="AE627" s="35"/>
      <c r="AT627" s="18" t="s">
        <v>158</v>
      </c>
      <c r="AU627" s="18" t="s">
        <v>154</v>
      </c>
    </row>
    <row r="628" spans="1:65" s="1" customFormat="1" ht="204" hidden="1">
      <c r="A628" s="35"/>
      <c r="B628" s="36"/>
      <c r="C628" s="37"/>
      <c r="D628" s="182" t="s">
        <v>160</v>
      </c>
      <c r="E628" s="37"/>
      <c r="F628" s="189" t="s">
        <v>814</v>
      </c>
      <c r="G628" s="37"/>
      <c r="H628" s="37"/>
      <c r="I628" s="184"/>
      <c r="J628" s="37"/>
      <c r="K628" s="37"/>
      <c r="L628" s="40"/>
      <c r="M628" s="185"/>
      <c r="N628" s="186"/>
      <c r="O628" s="65"/>
      <c r="P628" s="65"/>
      <c r="Q628" s="65"/>
      <c r="R628" s="65"/>
      <c r="S628" s="65"/>
      <c r="T628" s="66"/>
      <c r="U628" s="35"/>
      <c r="V628" s="35"/>
      <c r="W628" s="35"/>
      <c r="X628" s="35"/>
      <c r="Y628" s="35"/>
      <c r="Z628" s="35"/>
      <c r="AA628" s="35"/>
      <c r="AB628" s="35"/>
      <c r="AC628" s="35"/>
      <c r="AD628" s="35"/>
      <c r="AE628" s="35"/>
      <c r="AT628" s="18" t="s">
        <v>160</v>
      </c>
      <c r="AU628" s="18" t="s">
        <v>154</v>
      </c>
    </row>
    <row r="629" spans="1:65" s="13" customFormat="1" ht="12">
      <c r="B629" s="200"/>
      <c r="C629" s="201"/>
      <c r="D629" s="182" t="s">
        <v>162</v>
      </c>
      <c r="E629" s="202" t="s">
        <v>20</v>
      </c>
      <c r="F629" s="203" t="s">
        <v>751</v>
      </c>
      <c r="G629" s="201"/>
      <c r="H629" s="204">
        <v>70</v>
      </c>
      <c r="I629" s="205"/>
      <c r="J629" s="201"/>
      <c r="K629" s="201"/>
      <c r="L629" s="206"/>
      <c r="M629" s="207"/>
      <c r="N629" s="208"/>
      <c r="O629" s="208"/>
      <c r="P629" s="208"/>
      <c r="Q629" s="208"/>
      <c r="R629" s="208"/>
      <c r="S629" s="208"/>
      <c r="T629" s="209"/>
      <c r="AT629" s="210" t="s">
        <v>162</v>
      </c>
      <c r="AU629" s="210" t="s">
        <v>154</v>
      </c>
      <c r="AV629" s="13" t="s">
        <v>154</v>
      </c>
      <c r="AW629" s="13" t="s">
        <v>33</v>
      </c>
      <c r="AX629" s="13" t="s">
        <v>8</v>
      </c>
      <c r="AY629" s="210" t="s">
        <v>146</v>
      </c>
    </row>
    <row r="630" spans="1:65" s="1" customFormat="1" ht="24.25" customHeight="1">
      <c r="A630" s="35"/>
      <c r="B630" s="36"/>
      <c r="C630" s="170" t="s">
        <v>834</v>
      </c>
      <c r="D630" s="170" t="s">
        <v>148</v>
      </c>
      <c r="E630" s="171" t="s">
        <v>835</v>
      </c>
      <c r="F630" s="172" t="s">
        <v>836</v>
      </c>
      <c r="G630" s="173" t="s">
        <v>248</v>
      </c>
      <c r="H630" s="174">
        <v>171</v>
      </c>
      <c r="I630" s="175"/>
      <c r="J630" s="174">
        <f>ROUND(I630*H630,0)</f>
        <v>0</v>
      </c>
      <c r="K630" s="172" t="s">
        <v>152</v>
      </c>
      <c r="L630" s="40"/>
      <c r="M630" s="176" t="s">
        <v>20</v>
      </c>
      <c r="N630" s="177" t="s">
        <v>44</v>
      </c>
      <c r="O630" s="65"/>
      <c r="P630" s="178">
        <f>O630*H630</f>
        <v>0</v>
      </c>
      <c r="Q630" s="178">
        <v>9.0000000000000006E-5</v>
      </c>
      <c r="R630" s="178">
        <f>Q630*H630</f>
        <v>1.5390000000000001E-2</v>
      </c>
      <c r="S630" s="178">
        <v>0</v>
      </c>
      <c r="T630" s="179">
        <f>S630*H630</f>
        <v>0</v>
      </c>
      <c r="U630" s="35"/>
      <c r="V630" s="35"/>
      <c r="W630" s="35"/>
      <c r="X630" s="35"/>
      <c r="Y630" s="35"/>
      <c r="Z630" s="35"/>
      <c r="AA630" s="35"/>
      <c r="AB630" s="35"/>
      <c r="AC630" s="35"/>
      <c r="AD630" s="35"/>
      <c r="AE630" s="35"/>
      <c r="AR630" s="180" t="s">
        <v>272</v>
      </c>
      <c r="AT630" s="180" t="s">
        <v>148</v>
      </c>
      <c r="AU630" s="180" t="s">
        <v>154</v>
      </c>
      <c r="AY630" s="18" t="s">
        <v>146</v>
      </c>
      <c r="BE630" s="181">
        <f>IF(N630="základní",J630,0)</f>
        <v>0</v>
      </c>
      <c r="BF630" s="181">
        <f>IF(N630="snížená",J630,0)</f>
        <v>0</v>
      </c>
      <c r="BG630" s="181">
        <f>IF(N630="zákl. přenesená",J630,0)</f>
        <v>0</v>
      </c>
      <c r="BH630" s="181">
        <f>IF(N630="sníž. přenesená",J630,0)</f>
        <v>0</v>
      </c>
      <c r="BI630" s="181">
        <f>IF(N630="nulová",J630,0)</f>
        <v>0</v>
      </c>
      <c r="BJ630" s="18" t="s">
        <v>154</v>
      </c>
      <c r="BK630" s="181">
        <f>ROUND(I630*H630,0)</f>
        <v>0</v>
      </c>
      <c r="BL630" s="18" t="s">
        <v>272</v>
      </c>
      <c r="BM630" s="180" t="s">
        <v>837</v>
      </c>
    </row>
    <row r="631" spans="1:65" s="1" customFormat="1" ht="36" hidden="1">
      <c r="A631" s="35"/>
      <c r="B631" s="36"/>
      <c r="C631" s="37"/>
      <c r="D631" s="182" t="s">
        <v>156</v>
      </c>
      <c r="E631" s="37"/>
      <c r="F631" s="183" t="s">
        <v>838</v>
      </c>
      <c r="G631" s="37"/>
      <c r="H631" s="37"/>
      <c r="I631" s="184"/>
      <c r="J631" s="37"/>
      <c r="K631" s="37"/>
      <c r="L631" s="40"/>
      <c r="M631" s="185"/>
      <c r="N631" s="186"/>
      <c r="O631" s="65"/>
      <c r="P631" s="65"/>
      <c r="Q631" s="65"/>
      <c r="R631" s="65"/>
      <c r="S631" s="65"/>
      <c r="T631" s="66"/>
      <c r="U631" s="35"/>
      <c r="V631" s="35"/>
      <c r="W631" s="35"/>
      <c r="X631" s="35"/>
      <c r="Y631" s="35"/>
      <c r="Z631" s="35"/>
      <c r="AA631" s="35"/>
      <c r="AB631" s="35"/>
      <c r="AC631" s="35"/>
      <c r="AD631" s="35"/>
      <c r="AE631" s="35"/>
      <c r="AT631" s="18" t="s">
        <v>156</v>
      </c>
      <c r="AU631" s="18" t="s">
        <v>154</v>
      </c>
    </row>
    <row r="632" spans="1:65" s="1" customFormat="1" hidden="1">
      <c r="A632" s="35"/>
      <c r="B632" s="36"/>
      <c r="C632" s="37"/>
      <c r="D632" s="187" t="s">
        <v>158</v>
      </c>
      <c r="E632" s="37"/>
      <c r="F632" s="188" t="s">
        <v>839</v>
      </c>
      <c r="G632" s="37"/>
      <c r="H632" s="37"/>
      <c r="I632" s="184"/>
      <c r="J632" s="37"/>
      <c r="K632" s="37"/>
      <c r="L632" s="40"/>
      <c r="M632" s="185"/>
      <c r="N632" s="186"/>
      <c r="O632" s="65"/>
      <c r="P632" s="65"/>
      <c r="Q632" s="65"/>
      <c r="R632" s="65"/>
      <c r="S632" s="65"/>
      <c r="T632" s="66"/>
      <c r="U632" s="35"/>
      <c r="V632" s="35"/>
      <c r="W632" s="35"/>
      <c r="X632" s="35"/>
      <c r="Y632" s="35"/>
      <c r="Z632" s="35"/>
      <c r="AA632" s="35"/>
      <c r="AB632" s="35"/>
      <c r="AC632" s="35"/>
      <c r="AD632" s="35"/>
      <c r="AE632" s="35"/>
      <c r="AT632" s="18" t="s">
        <v>158</v>
      </c>
      <c r="AU632" s="18" t="s">
        <v>154</v>
      </c>
    </row>
    <row r="633" spans="1:65" s="1" customFormat="1" ht="204" hidden="1">
      <c r="A633" s="35"/>
      <c r="B633" s="36"/>
      <c r="C633" s="37"/>
      <c r="D633" s="182" t="s">
        <v>160</v>
      </c>
      <c r="E633" s="37"/>
      <c r="F633" s="189" t="s">
        <v>814</v>
      </c>
      <c r="G633" s="37"/>
      <c r="H633" s="37"/>
      <c r="I633" s="184"/>
      <c r="J633" s="37"/>
      <c r="K633" s="37"/>
      <c r="L633" s="40"/>
      <c r="M633" s="185"/>
      <c r="N633" s="186"/>
      <c r="O633" s="65"/>
      <c r="P633" s="65"/>
      <c r="Q633" s="65"/>
      <c r="R633" s="65"/>
      <c r="S633" s="65"/>
      <c r="T633" s="66"/>
      <c r="U633" s="35"/>
      <c r="V633" s="35"/>
      <c r="W633" s="35"/>
      <c r="X633" s="35"/>
      <c r="Y633" s="35"/>
      <c r="Z633" s="35"/>
      <c r="AA633" s="35"/>
      <c r="AB633" s="35"/>
      <c r="AC633" s="35"/>
      <c r="AD633" s="35"/>
      <c r="AE633" s="35"/>
      <c r="AT633" s="18" t="s">
        <v>160</v>
      </c>
      <c r="AU633" s="18" t="s">
        <v>154</v>
      </c>
    </row>
    <row r="634" spans="1:65" s="13" customFormat="1" ht="12">
      <c r="B634" s="200"/>
      <c r="C634" s="201"/>
      <c r="D634" s="182" t="s">
        <v>162</v>
      </c>
      <c r="E634" s="202" t="s">
        <v>20</v>
      </c>
      <c r="F634" s="203" t="s">
        <v>752</v>
      </c>
      <c r="G634" s="201"/>
      <c r="H634" s="204">
        <v>171</v>
      </c>
      <c r="I634" s="205"/>
      <c r="J634" s="201"/>
      <c r="K634" s="201"/>
      <c r="L634" s="206"/>
      <c r="M634" s="207"/>
      <c r="N634" s="208"/>
      <c r="O634" s="208"/>
      <c r="P634" s="208"/>
      <c r="Q634" s="208"/>
      <c r="R634" s="208"/>
      <c r="S634" s="208"/>
      <c r="T634" s="209"/>
      <c r="AT634" s="210" t="s">
        <v>162</v>
      </c>
      <c r="AU634" s="210" t="s">
        <v>154</v>
      </c>
      <c r="AV634" s="13" t="s">
        <v>154</v>
      </c>
      <c r="AW634" s="13" t="s">
        <v>33</v>
      </c>
      <c r="AX634" s="13" t="s">
        <v>8</v>
      </c>
      <c r="AY634" s="210" t="s">
        <v>146</v>
      </c>
    </row>
    <row r="635" spans="1:65" s="1" customFormat="1" ht="24.25" customHeight="1">
      <c r="A635" s="35"/>
      <c r="B635" s="36"/>
      <c r="C635" s="211" t="s">
        <v>840</v>
      </c>
      <c r="D635" s="211" t="s">
        <v>221</v>
      </c>
      <c r="E635" s="212" t="s">
        <v>841</v>
      </c>
      <c r="F635" s="213" t="s">
        <v>842</v>
      </c>
      <c r="G635" s="214" t="s">
        <v>151</v>
      </c>
      <c r="H635" s="215">
        <v>55.15</v>
      </c>
      <c r="I635" s="216"/>
      <c r="J635" s="215">
        <f>ROUND(I635*H635,0)</f>
        <v>0</v>
      </c>
      <c r="K635" s="213" t="s">
        <v>152</v>
      </c>
      <c r="L635" s="217"/>
      <c r="M635" s="218" t="s">
        <v>20</v>
      </c>
      <c r="N635" s="219" t="s">
        <v>44</v>
      </c>
      <c r="O635" s="65"/>
      <c r="P635" s="178">
        <f>O635*H635</f>
        <v>0</v>
      </c>
      <c r="Q635" s="178">
        <v>2.5000000000000001E-2</v>
      </c>
      <c r="R635" s="178">
        <f>Q635*H635</f>
        <v>1.3787500000000001</v>
      </c>
      <c r="S635" s="178">
        <v>0</v>
      </c>
      <c r="T635" s="179">
        <f>S635*H635</f>
        <v>0</v>
      </c>
      <c r="U635" s="35"/>
      <c r="V635" s="35"/>
      <c r="W635" s="35"/>
      <c r="X635" s="35"/>
      <c r="Y635" s="35"/>
      <c r="Z635" s="35"/>
      <c r="AA635" s="35"/>
      <c r="AB635" s="35"/>
      <c r="AC635" s="35"/>
      <c r="AD635" s="35"/>
      <c r="AE635" s="35"/>
      <c r="AR635" s="180" t="s">
        <v>393</v>
      </c>
      <c r="AT635" s="180" t="s">
        <v>221</v>
      </c>
      <c r="AU635" s="180" t="s">
        <v>154</v>
      </c>
      <c r="AY635" s="18" t="s">
        <v>146</v>
      </c>
      <c r="BE635" s="181">
        <f>IF(N635="základní",J635,0)</f>
        <v>0</v>
      </c>
      <c r="BF635" s="181">
        <f>IF(N635="snížená",J635,0)</f>
        <v>0</v>
      </c>
      <c r="BG635" s="181">
        <f>IF(N635="zákl. přenesená",J635,0)</f>
        <v>0</v>
      </c>
      <c r="BH635" s="181">
        <f>IF(N635="sníž. přenesená",J635,0)</f>
        <v>0</v>
      </c>
      <c r="BI635" s="181">
        <f>IF(N635="nulová",J635,0)</f>
        <v>0</v>
      </c>
      <c r="BJ635" s="18" t="s">
        <v>154</v>
      </c>
      <c r="BK635" s="181">
        <f>ROUND(I635*H635,0)</f>
        <v>0</v>
      </c>
      <c r="BL635" s="18" t="s">
        <v>272</v>
      </c>
      <c r="BM635" s="180" t="s">
        <v>843</v>
      </c>
    </row>
    <row r="636" spans="1:65" s="1" customFormat="1" ht="12" hidden="1">
      <c r="A636" s="35"/>
      <c r="B636" s="36"/>
      <c r="C636" s="37"/>
      <c r="D636" s="182" t="s">
        <v>156</v>
      </c>
      <c r="E636" s="37"/>
      <c r="F636" s="183" t="s">
        <v>842</v>
      </c>
      <c r="G636" s="37"/>
      <c r="H636" s="37"/>
      <c r="I636" s="184"/>
      <c r="J636" s="37"/>
      <c r="K636" s="37"/>
      <c r="L636" s="40"/>
      <c r="M636" s="185"/>
      <c r="N636" s="186"/>
      <c r="O636" s="65"/>
      <c r="P636" s="65"/>
      <c r="Q636" s="65"/>
      <c r="R636" s="65"/>
      <c r="S636" s="65"/>
      <c r="T636" s="66"/>
      <c r="U636" s="35"/>
      <c r="V636" s="35"/>
      <c r="W636" s="35"/>
      <c r="X636" s="35"/>
      <c r="Y636" s="35"/>
      <c r="Z636" s="35"/>
      <c r="AA636" s="35"/>
      <c r="AB636" s="35"/>
      <c r="AC636" s="35"/>
      <c r="AD636" s="35"/>
      <c r="AE636" s="35"/>
      <c r="AT636" s="18" t="s">
        <v>156</v>
      </c>
      <c r="AU636" s="18" t="s">
        <v>154</v>
      </c>
    </row>
    <row r="637" spans="1:65" s="1" customFormat="1" hidden="1">
      <c r="A637" s="35"/>
      <c r="B637" s="36"/>
      <c r="C637" s="37"/>
      <c r="D637" s="187" t="s">
        <v>158</v>
      </c>
      <c r="E637" s="37"/>
      <c r="F637" s="188" t="s">
        <v>844</v>
      </c>
      <c r="G637" s="37"/>
      <c r="H637" s="37"/>
      <c r="I637" s="184"/>
      <c r="J637" s="37"/>
      <c r="K637" s="37"/>
      <c r="L637" s="40"/>
      <c r="M637" s="185"/>
      <c r="N637" s="186"/>
      <c r="O637" s="65"/>
      <c r="P637" s="65"/>
      <c r="Q637" s="65"/>
      <c r="R637" s="65"/>
      <c r="S637" s="65"/>
      <c r="T637" s="66"/>
      <c r="U637" s="35"/>
      <c r="V637" s="35"/>
      <c r="W637" s="35"/>
      <c r="X637" s="35"/>
      <c r="Y637" s="35"/>
      <c r="Z637" s="35"/>
      <c r="AA637" s="35"/>
      <c r="AB637" s="35"/>
      <c r="AC637" s="35"/>
      <c r="AD637" s="35"/>
      <c r="AE637" s="35"/>
      <c r="AT637" s="18" t="s">
        <v>158</v>
      </c>
      <c r="AU637" s="18" t="s">
        <v>154</v>
      </c>
    </row>
    <row r="638" spans="1:65" s="13" customFormat="1" ht="12">
      <c r="B638" s="200"/>
      <c r="C638" s="201"/>
      <c r="D638" s="182" t="s">
        <v>162</v>
      </c>
      <c r="E638" s="202" t="s">
        <v>20</v>
      </c>
      <c r="F638" s="203" t="s">
        <v>845</v>
      </c>
      <c r="G638" s="201"/>
      <c r="H638" s="204">
        <v>45.14</v>
      </c>
      <c r="I638" s="205"/>
      <c r="J638" s="201"/>
      <c r="K638" s="201"/>
      <c r="L638" s="206"/>
      <c r="M638" s="207"/>
      <c r="N638" s="208"/>
      <c r="O638" s="208"/>
      <c r="P638" s="208"/>
      <c r="Q638" s="208"/>
      <c r="R638" s="208"/>
      <c r="S638" s="208"/>
      <c r="T638" s="209"/>
      <c r="AT638" s="210" t="s">
        <v>162</v>
      </c>
      <c r="AU638" s="210" t="s">
        <v>154</v>
      </c>
      <c r="AV638" s="13" t="s">
        <v>154</v>
      </c>
      <c r="AW638" s="13" t="s">
        <v>33</v>
      </c>
      <c r="AX638" s="13" t="s">
        <v>72</v>
      </c>
      <c r="AY638" s="210" t="s">
        <v>146</v>
      </c>
    </row>
    <row r="639" spans="1:65" s="13" customFormat="1" ht="12">
      <c r="B639" s="200"/>
      <c r="C639" s="201"/>
      <c r="D639" s="182" t="s">
        <v>162</v>
      </c>
      <c r="E639" s="202" t="s">
        <v>20</v>
      </c>
      <c r="F639" s="203" t="s">
        <v>846</v>
      </c>
      <c r="G639" s="201"/>
      <c r="H639" s="204">
        <v>10.01</v>
      </c>
      <c r="I639" s="205"/>
      <c r="J639" s="201"/>
      <c r="K639" s="201"/>
      <c r="L639" s="206"/>
      <c r="M639" s="207"/>
      <c r="N639" s="208"/>
      <c r="O639" s="208"/>
      <c r="P639" s="208"/>
      <c r="Q639" s="208"/>
      <c r="R639" s="208"/>
      <c r="S639" s="208"/>
      <c r="T639" s="209"/>
      <c r="AT639" s="210" t="s">
        <v>162</v>
      </c>
      <c r="AU639" s="210" t="s">
        <v>154</v>
      </c>
      <c r="AV639" s="13" t="s">
        <v>154</v>
      </c>
      <c r="AW639" s="13" t="s">
        <v>33</v>
      </c>
      <c r="AX639" s="13" t="s">
        <v>72</v>
      </c>
      <c r="AY639" s="210" t="s">
        <v>146</v>
      </c>
    </row>
    <row r="640" spans="1:65" s="14" customFormat="1" ht="12">
      <c r="B640" s="220"/>
      <c r="C640" s="221"/>
      <c r="D640" s="182" t="s">
        <v>162</v>
      </c>
      <c r="E640" s="222" t="s">
        <v>20</v>
      </c>
      <c r="F640" s="223" t="s">
        <v>255</v>
      </c>
      <c r="G640" s="221"/>
      <c r="H640" s="224">
        <v>55.15</v>
      </c>
      <c r="I640" s="225"/>
      <c r="J640" s="221"/>
      <c r="K640" s="221"/>
      <c r="L640" s="226"/>
      <c r="M640" s="227"/>
      <c r="N640" s="228"/>
      <c r="O640" s="228"/>
      <c r="P640" s="228"/>
      <c r="Q640" s="228"/>
      <c r="R640" s="228"/>
      <c r="S640" s="228"/>
      <c r="T640" s="229"/>
      <c r="AT640" s="230" t="s">
        <v>162</v>
      </c>
      <c r="AU640" s="230" t="s">
        <v>154</v>
      </c>
      <c r="AV640" s="14" t="s">
        <v>153</v>
      </c>
      <c r="AW640" s="14" t="s">
        <v>33</v>
      </c>
      <c r="AX640" s="14" t="s">
        <v>8</v>
      </c>
      <c r="AY640" s="230" t="s">
        <v>146</v>
      </c>
    </row>
    <row r="641" spans="1:65" s="1" customFormat="1" ht="24.25" customHeight="1">
      <c r="A641" s="35"/>
      <c r="B641" s="36"/>
      <c r="C641" s="327" t="s">
        <v>847</v>
      </c>
      <c r="D641" s="327" t="s">
        <v>148</v>
      </c>
      <c r="E641" s="328" t="s">
        <v>848</v>
      </c>
      <c r="F641" s="329" t="s">
        <v>849</v>
      </c>
      <c r="G641" s="330" t="s">
        <v>248</v>
      </c>
      <c r="H641" s="331">
        <v>204.71</v>
      </c>
      <c r="I641" s="175"/>
      <c r="J641" s="174">
        <f>ROUND(I641*H641,0)</f>
        <v>0</v>
      </c>
      <c r="K641" s="172" t="s">
        <v>152</v>
      </c>
      <c r="L641" s="40"/>
      <c r="M641" s="176" t="s">
        <v>20</v>
      </c>
      <c r="N641" s="177" t="s">
        <v>44</v>
      </c>
      <c r="O641" s="65"/>
      <c r="P641" s="178">
        <f>O641*H641</f>
        <v>0</v>
      </c>
      <c r="Q641" s="178">
        <v>0</v>
      </c>
      <c r="R641" s="178">
        <f>Q641*H641</f>
        <v>0</v>
      </c>
      <c r="S641" s="178">
        <v>0</v>
      </c>
      <c r="T641" s="179">
        <f>S641*H641</f>
        <v>0</v>
      </c>
      <c r="U641" s="35"/>
      <c r="V641" s="35"/>
      <c r="W641" s="35"/>
      <c r="X641" s="35"/>
      <c r="Y641" s="35"/>
      <c r="Z641" s="35"/>
      <c r="AA641" s="35"/>
      <c r="AB641" s="35"/>
      <c r="AC641" s="35"/>
      <c r="AD641" s="35"/>
      <c r="AE641" s="35"/>
      <c r="AR641" s="180" t="s">
        <v>272</v>
      </c>
      <c r="AT641" s="180" t="s">
        <v>148</v>
      </c>
      <c r="AU641" s="180" t="s">
        <v>154</v>
      </c>
      <c r="AY641" s="18" t="s">
        <v>146</v>
      </c>
      <c r="BE641" s="181">
        <f>IF(N641="základní",J641,0)</f>
        <v>0</v>
      </c>
      <c r="BF641" s="181">
        <f>IF(N641="snížená",J641,0)</f>
        <v>0</v>
      </c>
      <c r="BG641" s="181">
        <f>IF(N641="zákl. přenesená",J641,0)</f>
        <v>0</v>
      </c>
      <c r="BH641" s="181">
        <f>IF(N641="sníž. přenesená",J641,0)</f>
        <v>0</v>
      </c>
      <c r="BI641" s="181">
        <f>IF(N641="nulová",J641,0)</f>
        <v>0</v>
      </c>
      <c r="BJ641" s="18" t="s">
        <v>154</v>
      </c>
      <c r="BK641" s="181">
        <f>ROUND(I641*H641,0)</f>
        <v>0</v>
      </c>
      <c r="BL641" s="18" t="s">
        <v>272</v>
      </c>
      <c r="BM641" s="180" t="s">
        <v>850</v>
      </c>
    </row>
    <row r="642" spans="1:65" s="1" customFormat="1" ht="36" hidden="1">
      <c r="A642" s="35"/>
      <c r="B642" s="36"/>
      <c r="C642" s="37"/>
      <c r="D642" s="182" t="s">
        <v>156</v>
      </c>
      <c r="E642" s="37"/>
      <c r="F642" s="183" t="s">
        <v>851</v>
      </c>
      <c r="G642" s="37"/>
      <c r="H642" s="37"/>
      <c r="I642" s="184"/>
      <c r="J642" s="37"/>
      <c r="K642" s="37"/>
      <c r="L642" s="40"/>
      <c r="M642" s="185"/>
      <c r="N642" s="186"/>
      <c r="O642" s="65"/>
      <c r="P642" s="65"/>
      <c r="Q642" s="65"/>
      <c r="R642" s="65"/>
      <c r="S642" s="65"/>
      <c r="T642" s="66"/>
      <c r="U642" s="35"/>
      <c r="V642" s="35"/>
      <c r="W642" s="35"/>
      <c r="X642" s="35"/>
      <c r="Y642" s="35"/>
      <c r="Z642" s="35"/>
      <c r="AA642" s="35"/>
      <c r="AB642" s="35"/>
      <c r="AC642" s="35"/>
      <c r="AD642" s="35"/>
      <c r="AE642" s="35"/>
      <c r="AT642" s="18" t="s">
        <v>156</v>
      </c>
      <c r="AU642" s="18" t="s">
        <v>154</v>
      </c>
    </row>
    <row r="643" spans="1:65" s="1" customFormat="1" hidden="1">
      <c r="A643" s="35"/>
      <c r="B643" s="36"/>
      <c r="C643" s="37"/>
      <c r="D643" s="187" t="s">
        <v>158</v>
      </c>
      <c r="E643" s="37"/>
      <c r="F643" s="188" t="s">
        <v>852</v>
      </c>
      <c r="G643" s="37"/>
      <c r="H643" s="37"/>
      <c r="I643" s="184"/>
      <c r="J643" s="37"/>
      <c r="K643" s="37"/>
      <c r="L643" s="40"/>
      <c r="M643" s="185"/>
      <c r="N643" s="186"/>
      <c r="O643" s="65"/>
      <c r="P643" s="65"/>
      <c r="Q643" s="65"/>
      <c r="R643" s="65"/>
      <c r="S643" s="65"/>
      <c r="T643" s="66"/>
      <c r="U643" s="35"/>
      <c r="V643" s="35"/>
      <c r="W643" s="35"/>
      <c r="X643" s="35"/>
      <c r="Y643" s="35"/>
      <c r="Z643" s="35"/>
      <c r="AA643" s="35"/>
      <c r="AB643" s="35"/>
      <c r="AC643" s="35"/>
      <c r="AD643" s="35"/>
      <c r="AE643" s="35"/>
      <c r="AT643" s="18" t="s">
        <v>158</v>
      </c>
      <c r="AU643" s="18" t="s">
        <v>154</v>
      </c>
    </row>
    <row r="644" spans="1:65" s="12" customFormat="1" ht="12">
      <c r="B644" s="190"/>
      <c r="C644" s="191"/>
      <c r="D644" s="182" t="s">
        <v>162</v>
      </c>
      <c r="E644" s="192" t="s">
        <v>20</v>
      </c>
      <c r="F644" s="193" t="s">
        <v>509</v>
      </c>
      <c r="G644" s="191"/>
      <c r="H644" s="192" t="s">
        <v>20</v>
      </c>
      <c r="I644" s="194"/>
      <c r="J644" s="191"/>
      <c r="K644" s="191"/>
      <c r="L644" s="195"/>
      <c r="M644" s="196"/>
      <c r="N644" s="197"/>
      <c r="O644" s="197"/>
      <c r="P644" s="197"/>
      <c r="Q644" s="197"/>
      <c r="R644" s="197"/>
      <c r="S644" s="197"/>
      <c r="T644" s="198"/>
      <c r="AT644" s="199" t="s">
        <v>162</v>
      </c>
      <c r="AU644" s="199" t="s">
        <v>154</v>
      </c>
      <c r="AV644" s="12" t="s">
        <v>8</v>
      </c>
      <c r="AW644" s="12" t="s">
        <v>33</v>
      </c>
      <c r="AX644" s="12" t="s">
        <v>72</v>
      </c>
      <c r="AY644" s="199" t="s">
        <v>146</v>
      </c>
    </row>
    <row r="645" spans="1:65" s="13" customFormat="1">
      <c r="B645" s="200"/>
      <c r="C645" s="201"/>
      <c r="D645" s="182" t="s">
        <v>162</v>
      </c>
      <c r="E645" s="202" t="s">
        <v>20</v>
      </c>
      <c r="F645" s="203">
        <v>204.71</v>
      </c>
      <c r="G645" s="201"/>
      <c r="H645" s="204">
        <v>204.71</v>
      </c>
      <c r="I645" s="205"/>
      <c r="J645" s="201"/>
      <c r="K645" s="201"/>
      <c r="L645" s="206"/>
      <c r="M645" s="207"/>
      <c r="N645" s="208"/>
      <c r="O645" s="208"/>
      <c r="P645" s="208"/>
      <c r="Q645" s="208"/>
      <c r="R645" s="208"/>
      <c r="S645" s="208"/>
      <c r="T645" s="209"/>
      <c r="AT645" s="210" t="s">
        <v>162</v>
      </c>
      <c r="AU645" s="210" t="s">
        <v>154</v>
      </c>
      <c r="AV645" s="13" t="s">
        <v>154</v>
      </c>
      <c r="AW645" s="13" t="s">
        <v>33</v>
      </c>
      <c r="AX645" s="13" t="s">
        <v>8</v>
      </c>
      <c r="AY645" s="210" t="s">
        <v>146</v>
      </c>
    </row>
    <row r="646" spans="1:65" s="1" customFormat="1" ht="24.25" customHeight="1">
      <c r="A646" s="35"/>
      <c r="B646" s="36"/>
      <c r="C646" s="333" t="s">
        <v>853</v>
      </c>
      <c r="D646" s="333" t="s">
        <v>221</v>
      </c>
      <c r="E646" s="334" t="s">
        <v>854</v>
      </c>
      <c r="F646" s="335" t="s">
        <v>855</v>
      </c>
      <c r="G646" s="336" t="s">
        <v>248</v>
      </c>
      <c r="H646" s="337">
        <v>225.18100000000001</v>
      </c>
      <c r="I646" s="216"/>
      <c r="J646" s="215">
        <f>ROUND(I646*H646,0)</f>
        <v>0</v>
      </c>
      <c r="K646" s="213" t="s">
        <v>152</v>
      </c>
      <c r="L646" s="217"/>
      <c r="M646" s="218" t="s">
        <v>20</v>
      </c>
      <c r="N646" s="219" t="s">
        <v>44</v>
      </c>
      <c r="O646" s="65"/>
      <c r="P646" s="178">
        <f>O646*H646</f>
        <v>0</v>
      </c>
      <c r="Q646" s="178">
        <v>4.0000000000000002E-4</v>
      </c>
      <c r="R646" s="178">
        <f>Q646*H646</f>
        <v>9.0072400000000011E-2</v>
      </c>
      <c r="S646" s="178">
        <v>0</v>
      </c>
      <c r="T646" s="179">
        <f>S646*H646</f>
        <v>0</v>
      </c>
      <c r="U646" s="35"/>
      <c r="V646" s="35"/>
      <c r="W646" s="35"/>
      <c r="X646" s="35"/>
      <c r="Y646" s="35"/>
      <c r="Z646" s="35"/>
      <c r="AA646" s="35"/>
      <c r="AB646" s="35"/>
      <c r="AC646" s="35"/>
      <c r="AD646" s="35"/>
      <c r="AE646" s="35"/>
      <c r="AR646" s="180" t="s">
        <v>393</v>
      </c>
      <c r="AT646" s="180" t="s">
        <v>221</v>
      </c>
      <c r="AU646" s="180" t="s">
        <v>154</v>
      </c>
      <c r="AY646" s="18" t="s">
        <v>146</v>
      </c>
      <c r="BE646" s="181">
        <f>IF(N646="základní",J646,0)</f>
        <v>0</v>
      </c>
      <c r="BF646" s="181">
        <f>IF(N646="snížená",J646,0)</f>
        <v>0</v>
      </c>
      <c r="BG646" s="181">
        <f>IF(N646="zákl. přenesená",J646,0)</f>
        <v>0</v>
      </c>
      <c r="BH646" s="181">
        <f>IF(N646="sníž. přenesená",J646,0)</f>
        <v>0</v>
      </c>
      <c r="BI646" s="181">
        <f>IF(N646="nulová",J646,0)</f>
        <v>0</v>
      </c>
      <c r="BJ646" s="18" t="s">
        <v>154</v>
      </c>
      <c r="BK646" s="181">
        <f>ROUND(I646*H646,0)</f>
        <v>0</v>
      </c>
      <c r="BL646" s="18" t="s">
        <v>272</v>
      </c>
      <c r="BM646" s="180" t="s">
        <v>856</v>
      </c>
    </row>
    <row r="647" spans="1:65" s="1" customFormat="1" ht="24" hidden="1">
      <c r="A647" s="35"/>
      <c r="B647" s="36"/>
      <c r="C647" s="37"/>
      <c r="D647" s="182" t="s">
        <v>156</v>
      </c>
      <c r="E647" s="37"/>
      <c r="F647" s="183" t="s">
        <v>855</v>
      </c>
      <c r="G647" s="37"/>
      <c r="H647" s="37"/>
      <c r="I647" s="184"/>
      <c r="J647" s="37"/>
      <c r="K647" s="37"/>
      <c r="L647" s="40"/>
      <c r="M647" s="185"/>
      <c r="N647" s="186"/>
      <c r="O647" s="65"/>
      <c r="P647" s="65"/>
      <c r="Q647" s="65"/>
      <c r="R647" s="65"/>
      <c r="S647" s="65"/>
      <c r="T647" s="66"/>
      <c r="U647" s="35"/>
      <c r="V647" s="35"/>
      <c r="W647" s="35"/>
      <c r="X647" s="35"/>
      <c r="Y647" s="35"/>
      <c r="Z647" s="35"/>
      <c r="AA647" s="35"/>
      <c r="AB647" s="35"/>
      <c r="AC647" s="35"/>
      <c r="AD647" s="35"/>
      <c r="AE647" s="35"/>
      <c r="AT647" s="18" t="s">
        <v>156</v>
      </c>
      <c r="AU647" s="18" t="s">
        <v>154</v>
      </c>
    </row>
    <row r="648" spans="1:65" s="1" customFormat="1" hidden="1">
      <c r="A648" s="35"/>
      <c r="B648" s="36"/>
      <c r="C648" s="37"/>
      <c r="D648" s="187" t="s">
        <v>158</v>
      </c>
      <c r="E648" s="37"/>
      <c r="F648" s="188" t="s">
        <v>857</v>
      </c>
      <c r="G648" s="37"/>
      <c r="H648" s="37"/>
      <c r="I648" s="184"/>
      <c r="J648" s="37"/>
      <c r="K648" s="37"/>
      <c r="L648" s="40"/>
      <c r="M648" s="185"/>
      <c r="N648" s="186"/>
      <c r="O648" s="65"/>
      <c r="P648" s="65"/>
      <c r="Q648" s="65"/>
      <c r="R648" s="65"/>
      <c r="S648" s="65"/>
      <c r="T648" s="66"/>
      <c r="U648" s="35"/>
      <c r="V648" s="35"/>
      <c r="W648" s="35"/>
      <c r="X648" s="35"/>
      <c r="Y648" s="35"/>
      <c r="Z648" s="35"/>
      <c r="AA648" s="35"/>
      <c r="AB648" s="35"/>
      <c r="AC648" s="35"/>
      <c r="AD648" s="35"/>
      <c r="AE648" s="35"/>
      <c r="AT648" s="18" t="s">
        <v>158</v>
      </c>
      <c r="AU648" s="18" t="s">
        <v>154</v>
      </c>
    </row>
    <row r="649" spans="1:65" s="13" customFormat="1" ht="12">
      <c r="B649" s="200"/>
      <c r="C649" s="201"/>
      <c r="D649" s="182" t="s">
        <v>162</v>
      </c>
      <c r="E649" s="201"/>
      <c r="F649" s="332" t="s">
        <v>3063</v>
      </c>
      <c r="G649" s="201"/>
      <c r="H649" s="204">
        <v>225.18100000000001</v>
      </c>
      <c r="I649" s="205"/>
      <c r="J649" s="201"/>
      <c r="K649" s="201"/>
      <c r="L649" s="206"/>
      <c r="M649" s="207"/>
      <c r="N649" s="208"/>
      <c r="O649" s="208"/>
      <c r="P649" s="208"/>
      <c r="Q649" s="208"/>
      <c r="R649" s="208"/>
      <c r="S649" s="208"/>
      <c r="T649" s="209"/>
      <c r="AT649" s="210" t="s">
        <v>162</v>
      </c>
      <c r="AU649" s="210" t="s">
        <v>154</v>
      </c>
      <c r="AV649" s="13" t="s">
        <v>154</v>
      </c>
      <c r="AW649" s="13" t="s">
        <v>4</v>
      </c>
      <c r="AX649" s="13" t="s">
        <v>8</v>
      </c>
      <c r="AY649" s="210" t="s">
        <v>146</v>
      </c>
    </row>
    <row r="650" spans="1:65" s="1" customFormat="1" ht="24.25" customHeight="1">
      <c r="A650" s="35"/>
      <c r="B650" s="36"/>
      <c r="C650" s="170" t="s">
        <v>858</v>
      </c>
      <c r="D650" s="170" t="s">
        <v>148</v>
      </c>
      <c r="E650" s="171" t="s">
        <v>859</v>
      </c>
      <c r="F650" s="172" t="s">
        <v>860</v>
      </c>
      <c r="G650" s="173" t="s">
        <v>789</v>
      </c>
      <c r="H650" s="175"/>
      <c r="I650" s="175"/>
      <c r="J650" s="174">
        <f>ROUND(I650*H650,0)</f>
        <v>0</v>
      </c>
      <c r="K650" s="172" t="s">
        <v>152</v>
      </c>
      <c r="L650" s="40"/>
      <c r="M650" s="176" t="s">
        <v>20</v>
      </c>
      <c r="N650" s="177" t="s">
        <v>44</v>
      </c>
      <c r="O650" s="65"/>
      <c r="P650" s="178">
        <f>O650*H650</f>
        <v>0</v>
      </c>
      <c r="Q650" s="178">
        <v>0</v>
      </c>
      <c r="R650" s="178">
        <f>Q650*H650</f>
        <v>0</v>
      </c>
      <c r="S650" s="178">
        <v>0</v>
      </c>
      <c r="T650" s="179">
        <f>S650*H650</f>
        <v>0</v>
      </c>
      <c r="U650" s="35"/>
      <c r="V650" s="35"/>
      <c r="W650" s="35"/>
      <c r="X650" s="35"/>
      <c r="Y650" s="35"/>
      <c r="Z650" s="35"/>
      <c r="AA650" s="35"/>
      <c r="AB650" s="35"/>
      <c r="AC650" s="35"/>
      <c r="AD650" s="35"/>
      <c r="AE650" s="35"/>
      <c r="AR650" s="180" t="s">
        <v>272</v>
      </c>
      <c r="AT650" s="180" t="s">
        <v>148</v>
      </c>
      <c r="AU650" s="180" t="s">
        <v>154</v>
      </c>
      <c r="AY650" s="18" t="s">
        <v>146</v>
      </c>
      <c r="BE650" s="181">
        <f>IF(N650="základní",J650,0)</f>
        <v>0</v>
      </c>
      <c r="BF650" s="181">
        <f>IF(N650="snížená",J650,0)</f>
        <v>0</v>
      </c>
      <c r="BG650" s="181">
        <f>IF(N650="zákl. přenesená",J650,0)</f>
        <v>0</v>
      </c>
      <c r="BH650" s="181">
        <f>IF(N650="sníž. přenesená",J650,0)</f>
        <v>0</v>
      </c>
      <c r="BI650" s="181">
        <f>IF(N650="nulová",J650,0)</f>
        <v>0</v>
      </c>
      <c r="BJ650" s="18" t="s">
        <v>154</v>
      </c>
      <c r="BK650" s="181">
        <f>ROUND(I650*H650,0)</f>
        <v>0</v>
      </c>
      <c r="BL650" s="18" t="s">
        <v>272</v>
      </c>
      <c r="BM650" s="180" t="s">
        <v>861</v>
      </c>
    </row>
    <row r="651" spans="1:65" s="1" customFormat="1" ht="36" hidden="1">
      <c r="A651" s="35"/>
      <c r="B651" s="36"/>
      <c r="C651" s="37"/>
      <c r="D651" s="182" t="s">
        <v>156</v>
      </c>
      <c r="E651" s="37"/>
      <c r="F651" s="183" t="s">
        <v>862</v>
      </c>
      <c r="G651" s="37"/>
      <c r="H651" s="37"/>
      <c r="I651" s="184"/>
      <c r="J651" s="37"/>
      <c r="K651" s="37"/>
      <c r="L651" s="40"/>
      <c r="M651" s="185"/>
      <c r="N651" s="186"/>
      <c r="O651" s="65"/>
      <c r="P651" s="65"/>
      <c r="Q651" s="65"/>
      <c r="R651" s="65"/>
      <c r="S651" s="65"/>
      <c r="T651" s="66"/>
      <c r="U651" s="35"/>
      <c r="V651" s="35"/>
      <c r="W651" s="35"/>
      <c r="X651" s="35"/>
      <c r="Y651" s="35"/>
      <c r="Z651" s="35"/>
      <c r="AA651" s="35"/>
      <c r="AB651" s="35"/>
      <c r="AC651" s="35"/>
      <c r="AD651" s="35"/>
      <c r="AE651" s="35"/>
      <c r="AT651" s="18" t="s">
        <v>156</v>
      </c>
      <c r="AU651" s="18" t="s">
        <v>154</v>
      </c>
    </row>
    <row r="652" spans="1:65" s="1" customFormat="1" hidden="1">
      <c r="A652" s="35"/>
      <c r="B652" s="36"/>
      <c r="C652" s="37"/>
      <c r="D652" s="187" t="s">
        <v>158</v>
      </c>
      <c r="E652" s="37"/>
      <c r="F652" s="188" t="s">
        <v>863</v>
      </c>
      <c r="G652" s="37"/>
      <c r="H652" s="37"/>
      <c r="I652" s="184"/>
      <c r="J652" s="37"/>
      <c r="K652" s="37"/>
      <c r="L652" s="40"/>
      <c r="M652" s="185"/>
      <c r="N652" s="186"/>
      <c r="O652" s="65"/>
      <c r="P652" s="65"/>
      <c r="Q652" s="65"/>
      <c r="R652" s="65"/>
      <c r="S652" s="65"/>
      <c r="T652" s="66"/>
      <c r="U652" s="35"/>
      <c r="V652" s="35"/>
      <c r="W652" s="35"/>
      <c r="X652" s="35"/>
      <c r="Y652" s="35"/>
      <c r="Z652" s="35"/>
      <c r="AA652" s="35"/>
      <c r="AB652" s="35"/>
      <c r="AC652" s="35"/>
      <c r="AD652" s="35"/>
      <c r="AE652" s="35"/>
      <c r="AT652" s="18" t="s">
        <v>158</v>
      </c>
      <c r="AU652" s="18" t="s">
        <v>154</v>
      </c>
    </row>
    <row r="653" spans="1:65" s="1" customFormat="1" ht="192" hidden="1">
      <c r="A653" s="35"/>
      <c r="B653" s="36"/>
      <c r="C653" s="37"/>
      <c r="D653" s="182" t="s">
        <v>160</v>
      </c>
      <c r="E653" s="37"/>
      <c r="F653" s="189" t="s">
        <v>864</v>
      </c>
      <c r="G653" s="37"/>
      <c r="H653" s="37"/>
      <c r="I653" s="184"/>
      <c r="J653" s="37"/>
      <c r="K653" s="37"/>
      <c r="L653" s="40"/>
      <c r="M653" s="185"/>
      <c r="N653" s="186"/>
      <c r="O653" s="65"/>
      <c r="P653" s="65"/>
      <c r="Q653" s="65"/>
      <c r="R653" s="65"/>
      <c r="S653" s="65"/>
      <c r="T653" s="66"/>
      <c r="U653" s="35"/>
      <c r="V653" s="35"/>
      <c r="W653" s="35"/>
      <c r="X653" s="35"/>
      <c r="Y653" s="35"/>
      <c r="Z653" s="35"/>
      <c r="AA653" s="35"/>
      <c r="AB653" s="35"/>
      <c r="AC653" s="35"/>
      <c r="AD653" s="35"/>
      <c r="AE653" s="35"/>
      <c r="AT653" s="18" t="s">
        <v>160</v>
      </c>
      <c r="AU653" s="18" t="s">
        <v>154</v>
      </c>
    </row>
    <row r="654" spans="1:65" s="11" customFormat="1" ht="23" customHeight="1">
      <c r="B654" s="154"/>
      <c r="C654" s="155"/>
      <c r="D654" s="156" t="s">
        <v>71</v>
      </c>
      <c r="E654" s="168" t="s">
        <v>865</v>
      </c>
      <c r="F654" s="168" t="s">
        <v>866</v>
      </c>
      <c r="G654" s="155"/>
      <c r="H654" s="155"/>
      <c r="I654" s="158"/>
      <c r="J654" s="169">
        <f>BK654</f>
        <v>0</v>
      </c>
      <c r="K654" s="155"/>
      <c r="L654" s="160"/>
      <c r="M654" s="161"/>
      <c r="N654" s="162"/>
      <c r="O654" s="162"/>
      <c r="P654" s="163">
        <f>SUM(P655:P663)</f>
        <v>0</v>
      </c>
      <c r="Q654" s="162"/>
      <c r="R654" s="163">
        <f>SUM(R655:R663)</f>
        <v>2.4600000000000004E-3</v>
      </c>
      <c r="S654" s="162"/>
      <c r="T654" s="164">
        <f>SUM(T655:T663)</f>
        <v>0</v>
      </c>
      <c r="AR654" s="165" t="s">
        <v>154</v>
      </c>
      <c r="AT654" s="166" t="s">
        <v>71</v>
      </c>
      <c r="AU654" s="166" t="s">
        <v>8</v>
      </c>
      <c r="AY654" s="165" t="s">
        <v>146</v>
      </c>
      <c r="BK654" s="167">
        <f>SUM(BK655:BK663)</f>
        <v>0</v>
      </c>
    </row>
    <row r="655" spans="1:65" s="1" customFormat="1" ht="24.25" customHeight="1">
      <c r="A655" s="35"/>
      <c r="B655" s="36"/>
      <c r="C655" s="170" t="s">
        <v>867</v>
      </c>
      <c r="D655" s="170" t="s">
        <v>148</v>
      </c>
      <c r="E655" s="171" t="s">
        <v>868</v>
      </c>
      <c r="F655" s="172" t="s">
        <v>869</v>
      </c>
      <c r="G655" s="173" t="s">
        <v>299</v>
      </c>
      <c r="H655" s="174">
        <v>133</v>
      </c>
      <c r="I655" s="175"/>
      <c r="J655" s="174">
        <f>ROUND(I655*H655,0)</f>
        <v>0</v>
      </c>
      <c r="K655" s="172" t="s">
        <v>152</v>
      </c>
      <c r="L655" s="40"/>
      <c r="M655" s="176" t="s">
        <v>20</v>
      </c>
      <c r="N655" s="177" t="s">
        <v>44</v>
      </c>
      <c r="O655" s="65"/>
      <c r="P655" s="178">
        <f>O655*H655</f>
        <v>0</v>
      </c>
      <c r="Q655" s="178">
        <v>0</v>
      </c>
      <c r="R655" s="178">
        <f>Q655*H655</f>
        <v>0</v>
      </c>
      <c r="S655" s="178">
        <v>0</v>
      </c>
      <c r="T655" s="179">
        <f>S655*H655</f>
        <v>0</v>
      </c>
      <c r="U655" s="35"/>
      <c r="V655" s="35"/>
      <c r="W655" s="35"/>
      <c r="X655" s="35"/>
      <c r="Y655" s="35"/>
      <c r="Z655" s="35"/>
      <c r="AA655" s="35"/>
      <c r="AB655" s="35"/>
      <c r="AC655" s="35"/>
      <c r="AD655" s="35"/>
      <c r="AE655" s="35"/>
      <c r="AR655" s="180" t="s">
        <v>272</v>
      </c>
      <c r="AT655" s="180" t="s">
        <v>148</v>
      </c>
      <c r="AU655" s="180" t="s">
        <v>154</v>
      </c>
      <c r="AY655" s="18" t="s">
        <v>146</v>
      </c>
      <c r="BE655" s="181">
        <f>IF(N655="základní",J655,0)</f>
        <v>0</v>
      </c>
      <c r="BF655" s="181">
        <f>IF(N655="snížená",J655,0)</f>
        <v>0</v>
      </c>
      <c r="BG655" s="181">
        <f>IF(N655="zákl. přenesená",J655,0)</f>
        <v>0</v>
      </c>
      <c r="BH655" s="181">
        <f>IF(N655="sníž. přenesená",J655,0)</f>
        <v>0</v>
      </c>
      <c r="BI655" s="181">
        <f>IF(N655="nulová",J655,0)</f>
        <v>0</v>
      </c>
      <c r="BJ655" s="18" t="s">
        <v>154</v>
      </c>
      <c r="BK655" s="181">
        <f>ROUND(I655*H655,0)</f>
        <v>0</v>
      </c>
      <c r="BL655" s="18" t="s">
        <v>272</v>
      </c>
      <c r="BM655" s="180" t="s">
        <v>870</v>
      </c>
    </row>
    <row r="656" spans="1:65" s="1" customFormat="1" ht="36" hidden="1">
      <c r="A656" s="35"/>
      <c r="B656" s="36"/>
      <c r="C656" s="37"/>
      <c r="D656" s="182" t="s">
        <v>156</v>
      </c>
      <c r="E656" s="37"/>
      <c r="F656" s="183" t="s">
        <v>871</v>
      </c>
      <c r="G656" s="37"/>
      <c r="H656" s="37"/>
      <c r="I656" s="184"/>
      <c r="J656" s="37"/>
      <c r="K656" s="37"/>
      <c r="L656" s="40"/>
      <c r="M656" s="185"/>
      <c r="N656" s="186"/>
      <c r="O656" s="65"/>
      <c r="P656" s="65"/>
      <c r="Q656" s="65"/>
      <c r="R656" s="65"/>
      <c r="S656" s="65"/>
      <c r="T656" s="66"/>
      <c r="U656" s="35"/>
      <c r="V656" s="35"/>
      <c r="W656" s="35"/>
      <c r="X656" s="35"/>
      <c r="Y656" s="35"/>
      <c r="Z656" s="35"/>
      <c r="AA656" s="35"/>
      <c r="AB656" s="35"/>
      <c r="AC656" s="35"/>
      <c r="AD656" s="35"/>
      <c r="AE656" s="35"/>
      <c r="AT656" s="18" t="s">
        <v>156</v>
      </c>
      <c r="AU656" s="18" t="s">
        <v>154</v>
      </c>
    </row>
    <row r="657" spans="1:65" s="1" customFormat="1" hidden="1">
      <c r="A657" s="35"/>
      <c r="B657" s="36"/>
      <c r="C657" s="37"/>
      <c r="D657" s="187" t="s">
        <v>158</v>
      </c>
      <c r="E657" s="37"/>
      <c r="F657" s="188" t="s">
        <v>872</v>
      </c>
      <c r="G657" s="37"/>
      <c r="H657" s="37"/>
      <c r="I657" s="184"/>
      <c r="J657" s="37"/>
      <c r="K657" s="37"/>
      <c r="L657" s="40"/>
      <c r="M657" s="185"/>
      <c r="N657" s="186"/>
      <c r="O657" s="65"/>
      <c r="P657" s="65"/>
      <c r="Q657" s="65"/>
      <c r="R657" s="65"/>
      <c r="S657" s="65"/>
      <c r="T657" s="66"/>
      <c r="U657" s="35"/>
      <c r="V657" s="35"/>
      <c r="W657" s="35"/>
      <c r="X657" s="35"/>
      <c r="Y657" s="35"/>
      <c r="Z657" s="35"/>
      <c r="AA657" s="35"/>
      <c r="AB657" s="35"/>
      <c r="AC657" s="35"/>
      <c r="AD657" s="35"/>
      <c r="AE657" s="35"/>
      <c r="AT657" s="18" t="s">
        <v>158</v>
      </c>
      <c r="AU657" s="18" t="s">
        <v>154</v>
      </c>
    </row>
    <row r="658" spans="1:65" s="1" customFormat="1" ht="24.25" customHeight="1">
      <c r="A658" s="35"/>
      <c r="B658" s="36"/>
      <c r="C658" s="211" t="s">
        <v>873</v>
      </c>
      <c r="D658" s="211" t="s">
        <v>221</v>
      </c>
      <c r="E658" s="212" t="s">
        <v>874</v>
      </c>
      <c r="F658" s="213" t="s">
        <v>875</v>
      </c>
      <c r="G658" s="214" t="s">
        <v>299</v>
      </c>
      <c r="H658" s="215">
        <v>13</v>
      </c>
      <c r="I658" s="216"/>
      <c r="J658" s="215">
        <f>ROUND(I658*H658,0)</f>
        <v>0</v>
      </c>
      <c r="K658" s="213" t="s">
        <v>152</v>
      </c>
      <c r="L658" s="217"/>
      <c r="M658" s="218" t="s">
        <v>20</v>
      </c>
      <c r="N658" s="219" t="s">
        <v>44</v>
      </c>
      <c r="O658" s="65"/>
      <c r="P658" s="178">
        <f>O658*H658</f>
        <v>0</v>
      </c>
      <c r="Q658" s="178">
        <v>2.0000000000000002E-5</v>
      </c>
      <c r="R658" s="178">
        <f>Q658*H658</f>
        <v>2.6000000000000003E-4</v>
      </c>
      <c r="S658" s="178">
        <v>0</v>
      </c>
      <c r="T658" s="179">
        <f>S658*H658</f>
        <v>0</v>
      </c>
      <c r="U658" s="35"/>
      <c r="V658" s="35"/>
      <c r="W658" s="35"/>
      <c r="X658" s="35"/>
      <c r="Y658" s="35"/>
      <c r="Z658" s="35"/>
      <c r="AA658" s="35"/>
      <c r="AB658" s="35"/>
      <c r="AC658" s="35"/>
      <c r="AD658" s="35"/>
      <c r="AE658" s="35"/>
      <c r="AR658" s="180" t="s">
        <v>393</v>
      </c>
      <c r="AT658" s="180" t="s">
        <v>221</v>
      </c>
      <c r="AU658" s="180" t="s">
        <v>154</v>
      </c>
      <c r="AY658" s="18" t="s">
        <v>146</v>
      </c>
      <c r="BE658" s="181">
        <f>IF(N658="základní",J658,0)</f>
        <v>0</v>
      </c>
      <c r="BF658" s="181">
        <f>IF(N658="snížená",J658,0)</f>
        <v>0</v>
      </c>
      <c r="BG658" s="181">
        <f>IF(N658="zákl. přenesená",J658,0)</f>
        <v>0</v>
      </c>
      <c r="BH658" s="181">
        <f>IF(N658="sníž. přenesená",J658,0)</f>
        <v>0</v>
      </c>
      <c r="BI658" s="181">
        <f>IF(N658="nulová",J658,0)</f>
        <v>0</v>
      </c>
      <c r="BJ658" s="18" t="s">
        <v>154</v>
      </c>
      <c r="BK658" s="181">
        <f>ROUND(I658*H658,0)</f>
        <v>0</v>
      </c>
      <c r="BL658" s="18" t="s">
        <v>272</v>
      </c>
      <c r="BM658" s="180" t="s">
        <v>876</v>
      </c>
    </row>
    <row r="659" spans="1:65" s="1" customFormat="1" ht="12" hidden="1">
      <c r="A659" s="35"/>
      <c r="B659" s="36"/>
      <c r="C659" s="37"/>
      <c r="D659" s="182" t="s">
        <v>156</v>
      </c>
      <c r="E659" s="37"/>
      <c r="F659" s="183" t="s">
        <v>875</v>
      </c>
      <c r="G659" s="37"/>
      <c r="H659" s="37"/>
      <c r="I659" s="184"/>
      <c r="J659" s="37"/>
      <c r="K659" s="37"/>
      <c r="L659" s="40"/>
      <c r="M659" s="185"/>
      <c r="N659" s="186"/>
      <c r="O659" s="65"/>
      <c r="P659" s="65"/>
      <c r="Q659" s="65"/>
      <c r="R659" s="65"/>
      <c r="S659" s="65"/>
      <c r="T659" s="66"/>
      <c r="U659" s="35"/>
      <c r="V659" s="35"/>
      <c r="W659" s="35"/>
      <c r="X659" s="35"/>
      <c r="Y659" s="35"/>
      <c r="Z659" s="35"/>
      <c r="AA659" s="35"/>
      <c r="AB659" s="35"/>
      <c r="AC659" s="35"/>
      <c r="AD659" s="35"/>
      <c r="AE659" s="35"/>
      <c r="AT659" s="18" t="s">
        <v>156</v>
      </c>
      <c r="AU659" s="18" t="s">
        <v>154</v>
      </c>
    </row>
    <row r="660" spans="1:65" s="1" customFormat="1" hidden="1">
      <c r="A660" s="35"/>
      <c r="B660" s="36"/>
      <c r="C660" s="37"/>
      <c r="D660" s="187" t="s">
        <v>158</v>
      </c>
      <c r="E660" s="37"/>
      <c r="F660" s="188" t="s">
        <v>877</v>
      </c>
      <c r="G660" s="37"/>
      <c r="H660" s="37"/>
      <c r="I660" s="184"/>
      <c r="J660" s="37"/>
      <c r="K660" s="37"/>
      <c r="L660" s="40"/>
      <c r="M660" s="185"/>
      <c r="N660" s="186"/>
      <c r="O660" s="65"/>
      <c r="P660" s="65"/>
      <c r="Q660" s="65"/>
      <c r="R660" s="65"/>
      <c r="S660" s="65"/>
      <c r="T660" s="66"/>
      <c r="U660" s="35"/>
      <c r="V660" s="35"/>
      <c r="W660" s="35"/>
      <c r="X660" s="35"/>
      <c r="Y660" s="35"/>
      <c r="Z660" s="35"/>
      <c r="AA660" s="35"/>
      <c r="AB660" s="35"/>
      <c r="AC660" s="35"/>
      <c r="AD660" s="35"/>
      <c r="AE660" s="35"/>
      <c r="AT660" s="18" t="s">
        <v>158</v>
      </c>
      <c r="AU660" s="18" t="s">
        <v>154</v>
      </c>
    </row>
    <row r="661" spans="1:65" s="1" customFormat="1" ht="24.25" customHeight="1">
      <c r="A661" s="35"/>
      <c r="B661" s="36"/>
      <c r="C661" s="211" t="s">
        <v>878</v>
      </c>
      <c r="D661" s="211" t="s">
        <v>221</v>
      </c>
      <c r="E661" s="212" t="s">
        <v>879</v>
      </c>
      <c r="F661" s="213" t="s">
        <v>880</v>
      </c>
      <c r="G661" s="214" t="s">
        <v>299</v>
      </c>
      <c r="H661" s="215">
        <v>110</v>
      </c>
      <c r="I661" s="216"/>
      <c r="J661" s="215">
        <f>ROUND(I661*H661,0)</f>
        <v>0</v>
      </c>
      <c r="K661" s="213" t="s">
        <v>152</v>
      </c>
      <c r="L661" s="217"/>
      <c r="M661" s="218" t="s">
        <v>20</v>
      </c>
      <c r="N661" s="219" t="s">
        <v>44</v>
      </c>
      <c r="O661" s="65"/>
      <c r="P661" s="178">
        <f>O661*H661</f>
        <v>0</v>
      </c>
      <c r="Q661" s="178">
        <v>2.0000000000000002E-5</v>
      </c>
      <c r="R661" s="178">
        <f>Q661*H661</f>
        <v>2.2000000000000001E-3</v>
      </c>
      <c r="S661" s="178">
        <v>0</v>
      </c>
      <c r="T661" s="179">
        <f>S661*H661</f>
        <v>0</v>
      </c>
      <c r="U661" s="35"/>
      <c r="V661" s="35"/>
      <c r="W661" s="35"/>
      <c r="X661" s="35"/>
      <c r="Y661" s="35"/>
      <c r="Z661" s="35"/>
      <c r="AA661" s="35"/>
      <c r="AB661" s="35"/>
      <c r="AC661" s="35"/>
      <c r="AD661" s="35"/>
      <c r="AE661" s="35"/>
      <c r="AR661" s="180" t="s">
        <v>393</v>
      </c>
      <c r="AT661" s="180" t="s">
        <v>221</v>
      </c>
      <c r="AU661" s="180" t="s">
        <v>154</v>
      </c>
      <c r="AY661" s="18" t="s">
        <v>146</v>
      </c>
      <c r="BE661" s="181">
        <f>IF(N661="základní",J661,0)</f>
        <v>0</v>
      </c>
      <c r="BF661" s="181">
        <f>IF(N661="snížená",J661,0)</f>
        <v>0</v>
      </c>
      <c r="BG661" s="181">
        <f>IF(N661="zákl. přenesená",J661,0)</f>
        <v>0</v>
      </c>
      <c r="BH661" s="181">
        <f>IF(N661="sníž. přenesená",J661,0)</f>
        <v>0</v>
      </c>
      <c r="BI661" s="181">
        <f>IF(N661="nulová",J661,0)</f>
        <v>0</v>
      </c>
      <c r="BJ661" s="18" t="s">
        <v>154</v>
      </c>
      <c r="BK661" s="181">
        <f>ROUND(I661*H661,0)</f>
        <v>0</v>
      </c>
      <c r="BL661" s="18" t="s">
        <v>272</v>
      </c>
      <c r="BM661" s="180" t="s">
        <v>881</v>
      </c>
    </row>
    <row r="662" spans="1:65" s="1" customFormat="1" ht="12" hidden="1">
      <c r="A662" s="35"/>
      <c r="B662" s="36"/>
      <c r="C662" s="37"/>
      <c r="D662" s="182" t="s">
        <v>156</v>
      </c>
      <c r="E662" s="37"/>
      <c r="F662" s="183" t="s">
        <v>880</v>
      </c>
      <c r="G662" s="37"/>
      <c r="H662" s="37"/>
      <c r="I662" s="184"/>
      <c r="J662" s="37"/>
      <c r="K662" s="37"/>
      <c r="L662" s="40"/>
      <c r="M662" s="185"/>
      <c r="N662" s="186"/>
      <c r="O662" s="65"/>
      <c r="P662" s="65"/>
      <c r="Q662" s="65"/>
      <c r="R662" s="65"/>
      <c r="S662" s="65"/>
      <c r="T662" s="66"/>
      <c r="U662" s="35"/>
      <c r="V662" s="35"/>
      <c r="W662" s="35"/>
      <c r="X662" s="35"/>
      <c r="Y662" s="35"/>
      <c r="Z662" s="35"/>
      <c r="AA662" s="35"/>
      <c r="AB662" s="35"/>
      <c r="AC662" s="35"/>
      <c r="AD662" s="35"/>
      <c r="AE662" s="35"/>
      <c r="AT662" s="18" t="s">
        <v>156</v>
      </c>
      <c r="AU662" s="18" t="s">
        <v>154</v>
      </c>
    </row>
    <row r="663" spans="1:65" s="1" customFormat="1" hidden="1">
      <c r="A663" s="35"/>
      <c r="B663" s="36"/>
      <c r="C663" s="37"/>
      <c r="D663" s="187" t="s">
        <v>158</v>
      </c>
      <c r="E663" s="37"/>
      <c r="F663" s="188" t="s">
        <v>882</v>
      </c>
      <c r="G663" s="37"/>
      <c r="H663" s="37"/>
      <c r="I663" s="184"/>
      <c r="J663" s="37"/>
      <c r="K663" s="37"/>
      <c r="L663" s="40"/>
      <c r="M663" s="185"/>
      <c r="N663" s="186"/>
      <c r="O663" s="65"/>
      <c r="P663" s="65"/>
      <c r="Q663" s="65"/>
      <c r="R663" s="65"/>
      <c r="S663" s="65"/>
      <c r="T663" s="66"/>
      <c r="U663" s="35"/>
      <c r="V663" s="35"/>
      <c r="W663" s="35"/>
      <c r="X663" s="35"/>
      <c r="Y663" s="35"/>
      <c r="Z663" s="35"/>
      <c r="AA663" s="35"/>
      <c r="AB663" s="35"/>
      <c r="AC663" s="35"/>
      <c r="AD663" s="35"/>
      <c r="AE663" s="35"/>
      <c r="AT663" s="18" t="s">
        <v>158</v>
      </c>
      <c r="AU663" s="18" t="s">
        <v>154</v>
      </c>
    </row>
    <row r="664" spans="1:65" s="11" customFormat="1" ht="23" customHeight="1">
      <c r="B664" s="154"/>
      <c r="C664" s="155"/>
      <c r="D664" s="156" t="s">
        <v>71</v>
      </c>
      <c r="E664" s="168" t="s">
        <v>883</v>
      </c>
      <c r="F664" s="168" t="s">
        <v>884</v>
      </c>
      <c r="G664" s="155"/>
      <c r="H664" s="155"/>
      <c r="I664" s="158"/>
      <c r="J664" s="169">
        <f>BK664</f>
        <v>0</v>
      </c>
      <c r="K664" s="155"/>
      <c r="L664" s="160"/>
      <c r="M664" s="161"/>
      <c r="N664" s="162"/>
      <c r="O664" s="162"/>
      <c r="P664" s="163">
        <f>SUM(P665:P760)</f>
        <v>0</v>
      </c>
      <c r="Q664" s="162"/>
      <c r="R664" s="163">
        <f>SUM(R665:R760)</f>
        <v>0.15073000000000003</v>
      </c>
      <c r="S664" s="162"/>
      <c r="T664" s="164">
        <f>SUM(T665:T760)</f>
        <v>0</v>
      </c>
      <c r="AR664" s="165" t="s">
        <v>154</v>
      </c>
      <c r="AT664" s="166" t="s">
        <v>71</v>
      </c>
      <c r="AU664" s="166" t="s">
        <v>8</v>
      </c>
      <c r="AY664" s="165" t="s">
        <v>146</v>
      </c>
      <c r="BK664" s="167">
        <f>SUM(BK665:BK760)</f>
        <v>0</v>
      </c>
    </row>
    <row r="665" spans="1:65" s="1" customFormat="1" ht="16.5" customHeight="1">
      <c r="A665" s="35"/>
      <c r="B665" s="36"/>
      <c r="C665" s="170" t="s">
        <v>885</v>
      </c>
      <c r="D665" s="170" t="s">
        <v>148</v>
      </c>
      <c r="E665" s="171" t="s">
        <v>886</v>
      </c>
      <c r="F665" s="172" t="s">
        <v>887</v>
      </c>
      <c r="G665" s="173" t="s">
        <v>291</v>
      </c>
      <c r="H665" s="174">
        <v>4</v>
      </c>
      <c r="I665" s="175"/>
      <c r="J665" s="174">
        <f>ROUND(I665*H665,0)</f>
        <v>0</v>
      </c>
      <c r="K665" s="172" t="s">
        <v>152</v>
      </c>
      <c r="L665" s="40"/>
      <c r="M665" s="176" t="s">
        <v>20</v>
      </c>
      <c r="N665" s="177" t="s">
        <v>44</v>
      </c>
      <c r="O665" s="65"/>
      <c r="P665" s="178">
        <f>O665*H665</f>
        <v>0</v>
      </c>
      <c r="Q665" s="178">
        <v>1.502E-2</v>
      </c>
      <c r="R665" s="178">
        <f>Q665*H665</f>
        <v>6.0080000000000001E-2</v>
      </c>
      <c r="S665" s="178">
        <v>0</v>
      </c>
      <c r="T665" s="179">
        <f>S665*H665</f>
        <v>0</v>
      </c>
      <c r="U665" s="35"/>
      <c r="V665" s="35"/>
      <c r="W665" s="35"/>
      <c r="X665" s="35"/>
      <c r="Y665" s="35"/>
      <c r="Z665" s="35"/>
      <c r="AA665" s="35"/>
      <c r="AB665" s="35"/>
      <c r="AC665" s="35"/>
      <c r="AD665" s="35"/>
      <c r="AE665" s="35"/>
      <c r="AR665" s="180" t="s">
        <v>272</v>
      </c>
      <c r="AT665" s="180" t="s">
        <v>148</v>
      </c>
      <c r="AU665" s="180" t="s">
        <v>154</v>
      </c>
      <c r="AY665" s="18" t="s">
        <v>146</v>
      </c>
      <c r="BE665" s="181">
        <f>IF(N665="základní",J665,0)</f>
        <v>0</v>
      </c>
      <c r="BF665" s="181">
        <f>IF(N665="snížená",J665,0)</f>
        <v>0</v>
      </c>
      <c r="BG665" s="181">
        <f>IF(N665="zákl. přenesená",J665,0)</f>
        <v>0</v>
      </c>
      <c r="BH665" s="181">
        <f>IF(N665="sníž. přenesená",J665,0)</f>
        <v>0</v>
      </c>
      <c r="BI665" s="181">
        <f>IF(N665="nulová",J665,0)</f>
        <v>0</v>
      </c>
      <c r="BJ665" s="18" t="s">
        <v>154</v>
      </c>
      <c r="BK665" s="181">
        <f>ROUND(I665*H665,0)</f>
        <v>0</v>
      </c>
      <c r="BL665" s="18" t="s">
        <v>272</v>
      </c>
      <c r="BM665" s="180" t="s">
        <v>888</v>
      </c>
    </row>
    <row r="666" spans="1:65" s="1" customFormat="1" ht="24" hidden="1">
      <c r="A666" s="35"/>
      <c r="B666" s="36"/>
      <c r="C666" s="37"/>
      <c r="D666" s="182" t="s">
        <v>156</v>
      </c>
      <c r="E666" s="37"/>
      <c r="F666" s="183" t="s">
        <v>889</v>
      </c>
      <c r="G666" s="37"/>
      <c r="H666" s="37"/>
      <c r="I666" s="184"/>
      <c r="J666" s="37"/>
      <c r="K666" s="37"/>
      <c r="L666" s="40"/>
      <c r="M666" s="185"/>
      <c r="N666" s="186"/>
      <c r="O666" s="65"/>
      <c r="P666" s="65"/>
      <c r="Q666" s="65"/>
      <c r="R666" s="65"/>
      <c r="S666" s="65"/>
      <c r="T666" s="66"/>
      <c r="U666" s="35"/>
      <c r="V666" s="35"/>
      <c r="W666" s="35"/>
      <c r="X666" s="35"/>
      <c r="Y666" s="35"/>
      <c r="Z666" s="35"/>
      <c r="AA666" s="35"/>
      <c r="AB666" s="35"/>
      <c r="AC666" s="35"/>
      <c r="AD666" s="35"/>
      <c r="AE666" s="35"/>
      <c r="AT666" s="18" t="s">
        <v>156</v>
      </c>
      <c r="AU666" s="18" t="s">
        <v>154</v>
      </c>
    </row>
    <row r="667" spans="1:65" s="1" customFormat="1" hidden="1">
      <c r="A667" s="35"/>
      <c r="B667" s="36"/>
      <c r="C667" s="37"/>
      <c r="D667" s="187" t="s">
        <v>158</v>
      </c>
      <c r="E667" s="37"/>
      <c r="F667" s="188" t="s">
        <v>890</v>
      </c>
      <c r="G667" s="37"/>
      <c r="H667" s="37"/>
      <c r="I667" s="184"/>
      <c r="J667" s="37"/>
      <c r="K667" s="37"/>
      <c r="L667" s="40"/>
      <c r="M667" s="185"/>
      <c r="N667" s="186"/>
      <c r="O667" s="65"/>
      <c r="P667" s="65"/>
      <c r="Q667" s="65"/>
      <c r="R667" s="65"/>
      <c r="S667" s="65"/>
      <c r="T667" s="66"/>
      <c r="U667" s="35"/>
      <c r="V667" s="35"/>
      <c r="W667" s="35"/>
      <c r="X667" s="35"/>
      <c r="Y667" s="35"/>
      <c r="Z667" s="35"/>
      <c r="AA667" s="35"/>
      <c r="AB667" s="35"/>
      <c r="AC667" s="35"/>
      <c r="AD667" s="35"/>
      <c r="AE667" s="35"/>
      <c r="AT667" s="18" t="s">
        <v>158</v>
      </c>
      <c r="AU667" s="18" t="s">
        <v>154</v>
      </c>
    </row>
    <row r="668" spans="1:65" s="1" customFormat="1" ht="16.5" customHeight="1">
      <c r="A668" s="35"/>
      <c r="B668" s="36"/>
      <c r="C668" s="170" t="s">
        <v>891</v>
      </c>
      <c r="D668" s="170" t="s">
        <v>148</v>
      </c>
      <c r="E668" s="171" t="s">
        <v>892</v>
      </c>
      <c r="F668" s="172" t="s">
        <v>893</v>
      </c>
      <c r="G668" s="173" t="s">
        <v>291</v>
      </c>
      <c r="H668" s="174">
        <v>2</v>
      </c>
      <c r="I668" s="175"/>
      <c r="J668" s="174">
        <f>ROUND(I668*H668,0)</f>
        <v>0</v>
      </c>
      <c r="K668" s="172" t="s">
        <v>152</v>
      </c>
      <c r="L668" s="40"/>
      <c r="M668" s="176" t="s">
        <v>20</v>
      </c>
      <c r="N668" s="177" t="s">
        <v>44</v>
      </c>
      <c r="O668" s="65"/>
      <c r="P668" s="178">
        <f>O668*H668</f>
        <v>0</v>
      </c>
      <c r="Q668" s="178">
        <v>2.0029999999999999E-2</v>
      </c>
      <c r="R668" s="178">
        <f>Q668*H668</f>
        <v>4.0059999999999998E-2</v>
      </c>
      <c r="S668" s="178">
        <v>0</v>
      </c>
      <c r="T668" s="179">
        <f>S668*H668</f>
        <v>0</v>
      </c>
      <c r="U668" s="35"/>
      <c r="V668" s="35"/>
      <c r="W668" s="35"/>
      <c r="X668" s="35"/>
      <c r="Y668" s="35"/>
      <c r="Z668" s="35"/>
      <c r="AA668" s="35"/>
      <c r="AB668" s="35"/>
      <c r="AC668" s="35"/>
      <c r="AD668" s="35"/>
      <c r="AE668" s="35"/>
      <c r="AR668" s="180" t="s">
        <v>272</v>
      </c>
      <c r="AT668" s="180" t="s">
        <v>148</v>
      </c>
      <c r="AU668" s="180" t="s">
        <v>154</v>
      </c>
      <c r="AY668" s="18" t="s">
        <v>146</v>
      </c>
      <c r="BE668" s="181">
        <f>IF(N668="základní",J668,0)</f>
        <v>0</v>
      </c>
      <c r="BF668" s="181">
        <f>IF(N668="snížená",J668,0)</f>
        <v>0</v>
      </c>
      <c r="BG668" s="181">
        <f>IF(N668="zákl. přenesená",J668,0)</f>
        <v>0</v>
      </c>
      <c r="BH668" s="181">
        <f>IF(N668="sníž. přenesená",J668,0)</f>
        <v>0</v>
      </c>
      <c r="BI668" s="181">
        <f>IF(N668="nulová",J668,0)</f>
        <v>0</v>
      </c>
      <c r="BJ668" s="18" t="s">
        <v>154</v>
      </c>
      <c r="BK668" s="181">
        <f>ROUND(I668*H668,0)</f>
        <v>0</v>
      </c>
      <c r="BL668" s="18" t="s">
        <v>272</v>
      </c>
      <c r="BM668" s="180" t="s">
        <v>894</v>
      </c>
    </row>
    <row r="669" spans="1:65" s="1" customFormat="1" ht="24" hidden="1">
      <c r="A669" s="35"/>
      <c r="B669" s="36"/>
      <c r="C669" s="37"/>
      <c r="D669" s="182" t="s">
        <v>156</v>
      </c>
      <c r="E669" s="37"/>
      <c r="F669" s="183" t="s">
        <v>895</v>
      </c>
      <c r="G669" s="37"/>
      <c r="H669" s="37"/>
      <c r="I669" s="184"/>
      <c r="J669" s="37"/>
      <c r="K669" s="37"/>
      <c r="L669" s="40"/>
      <c r="M669" s="185"/>
      <c r="N669" s="186"/>
      <c r="O669" s="65"/>
      <c r="P669" s="65"/>
      <c r="Q669" s="65"/>
      <c r="R669" s="65"/>
      <c r="S669" s="65"/>
      <c r="T669" s="66"/>
      <c r="U669" s="35"/>
      <c r="V669" s="35"/>
      <c r="W669" s="35"/>
      <c r="X669" s="35"/>
      <c r="Y669" s="35"/>
      <c r="Z669" s="35"/>
      <c r="AA669" s="35"/>
      <c r="AB669" s="35"/>
      <c r="AC669" s="35"/>
      <c r="AD669" s="35"/>
      <c r="AE669" s="35"/>
      <c r="AT669" s="18" t="s">
        <v>156</v>
      </c>
      <c r="AU669" s="18" t="s">
        <v>154</v>
      </c>
    </row>
    <row r="670" spans="1:65" s="1" customFormat="1" hidden="1">
      <c r="A670" s="35"/>
      <c r="B670" s="36"/>
      <c r="C670" s="37"/>
      <c r="D670" s="187" t="s">
        <v>158</v>
      </c>
      <c r="E670" s="37"/>
      <c r="F670" s="188" t="s">
        <v>896</v>
      </c>
      <c r="G670" s="37"/>
      <c r="H670" s="37"/>
      <c r="I670" s="184"/>
      <c r="J670" s="37"/>
      <c r="K670" s="37"/>
      <c r="L670" s="40"/>
      <c r="M670" s="185"/>
      <c r="N670" s="186"/>
      <c r="O670" s="65"/>
      <c r="P670" s="65"/>
      <c r="Q670" s="65"/>
      <c r="R670" s="65"/>
      <c r="S670" s="65"/>
      <c r="T670" s="66"/>
      <c r="U670" s="35"/>
      <c r="V670" s="35"/>
      <c r="W670" s="35"/>
      <c r="X670" s="35"/>
      <c r="Y670" s="35"/>
      <c r="Z670" s="35"/>
      <c r="AA670" s="35"/>
      <c r="AB670" s="35"/>
      <c r="AC670" s="35"/>
      <c r="AD670" s="35"/>
      <c r="AE670" s="35"/>
      <c r="AT670" s="18" t="s">
        <v>158</v>
      </c>
      <c r="AU670" s="18" t="s">
        <v>154</v>
      </c>
    </row>
    <row r="671" spans="1:65" s="1" customFormat="1" ht="16.5" customHeight="1">
      <c r="A671" s="35"/>
      <c r="B671" s="36"/>
      <c r="C671" s="170" t="s">
        <v>27</v>
      </c>
      <c r="D671" s="170" t="s">
        <v>148</v>
      </c>
      <c r="E671" s="171" t="s">
        <v>897</v>
      </c>
      <c r="F671" s="172" t="s">
        <v>898</v>
      </c>
      <c r="G671" s="173" t="s">
        <v>299</v>
      </c>
      <c r="H671" s="174">
        <v>10</v>
      </c>
      <c r="I671" s="175"/>
      <c r="J671" s="174">
        <f>ROUND(I671*H671,0)</f>
        <v>0</v>
      </c>
      <c r="K671" s="172" t="s">
        <v>152</v>
      </c>
      <c r="L671" s="40"/>
      <c r="M671" s="176" t="s">
        <v>20</v>
      </c>
      <c r="N671" s="177" t="s">
        <v>44</v>
      </c>
      <c r="O671" s="65"/>
      <c r="P671" s="178">
        <f>O671*H671</f>
        <v>0</v>
      </c>
      <c r="Q671" s="178">
        <v>2.0100000000000001E-3</v>
      </c>
      <c r="R671" s="178">
        <f>Q671*H671</f>
        <v>2.01E-2</v>
      </c>
      <c r="S671" s="178">
        <v>0</v>
      </c>
      <c r="T671" s="179">
        <f>S671*H671</f>
        <v>0</v>
      </c>
      <c r="U671" s="35"/>
      <c r="V671" s="35"/>
      <c r="W671" s="35"/>
      <c r="X671" s="35"/>
      <c r="Y671" s="35"/>
      <c r="Z671" s="35"/>
      <c r="AA671" s="35"/>
      <c r="AB671" s="35"/>
      <c r="AC671" s="35"/>
      <c r="AD671" s="35"/>
      <c r="AE671" s="35"/>
      <c r="AR671" s="180" t="s">
        <v>272</v>
      </c>
      <c r="AT671" s="180" t="s">
        <v>148</v>
      </c>
      <c r="AU671" s="180" t="s">
        <v>154</v>
      </c>
      <c r="AY671" s="18" t="s">
        <v>146</v>
      </c>
      <c r="BE671" s="181">
        <f>IF(N671="základní",J671,0)</f>
        <v>0</v>
      </c>
      <c r="BF671" s="181">
        <f>IF(N671="snížená",J671,0)</f>
        <v>0</v>
      </c>
      <c r="BG671" s="181">
        <f>IF(N671="zákl. přenesená",J671,0)</f>
        <v>0</v>
      </c>
      <c r="BH671" s="181">
        <f>IF(N671="sníž. přenesená",J671,0)</f>
        <v>0</v>
      </c>
      <c r="BI671" s="181">
        <f>IF(N671="nulová",J671,0)</f>
        <v>0</v>
      </c>
      <c r="BJ671" s="18" t="s">
        <v>154</v>
      </c>
      <c r="BK671" s="181">
        <f>ROUND(I671*H671,0)</f>
        <v>0</v>
      </c>
      <c r="BL671" s="18" t="s">
        <v>272</v>
      </c>
      <c r="BM671" s="180" t="s">
        <v>899</v>
      </c>
    </row>
    <row r="672" spans="1:65" s="1" customFormat="1" ht="12" hidden="1">
      <c r="A672" s="35"/>
      <c r="B672" s="36"/>
      <c r="C672" s="37"/>
      <c r="D672" s="182" t="s">
        <v>156</v>
      </c>
      <c r="E672" s="37"/>
      <c r="F672" s="183" t="s">
        <v>900</v>
      </c>
      <c r="G672" s="37"/>
      <c r="H672" s="37"/>
      <c r="I672" s="184"/>
      <c r="J672" s="37"/>
      <c r="K672" s="37"/>
      <c r="L672" s="40"/>
      <c r="M672" s="185"/>
      <c r="N672" s="186"/>
      <c r="O672" s="65"/>
      <c r="P672" s="65"/>
      <c r="Q672" s="65"/>
      <c r="R672" s="65"/>
      <c r="S672" s="65"/>
      <c r="T672" s="66"/>
      <c r="U672" s="35"/>
      <c r="V672" s="35"/>
      <c r="W672" s="35"/>
      <c r="X672" s="35"/>
      <c r="Y672" s="35"/>
      <c r="Z672" s="35"/>
      <c r="AA672" s="35"/>
      <c r="AB672" s="35"/>
      <c r="AC672" s="35"/>
      <c r="AD672" s="35"/>
      <c r="AE672" s="35"/>
      <c r="AT672" s="18" t="s">
        <v>156</v>
      </c>
      <c r="AU672" s="18" t="s">
        <v>154</v>
      </c>
    </row>
    <row r="673" spans="1:65" s="1" customFormat="1" hidden="1">
      <c r="A673" s="35"/>
      <c r="B673" s="36"/>
      <c r="C673" s="37"/>
      <c r="D673" s="187" t="s">
        <v>158</v>
      </c>
      <c r="E673" s="37"/>
      <c r="F673" s="188" t="s">
        <v>901</v>
      </c>
      <c r="G673" s="37"/>
      <c r="H673" s="37"/>
      <c r="I673" s="184"/>
      <c r="J673" s="37"/>
      <c r="K673" s="37"/>
      <c r="L673" s="40"/>
      <c r="M673" s="185"/>
      <c r="N673" s="186"/>
      <c r="O673" s="65"/>
      <c r="P673" s="65"/>
      <c r="Q673" s="65"/>
      <c r="R673" s="65"/>
      <c r="S673" s="65"/>
      <c r="T673" s="66"/>
      <c r="U673" s="35"/>
      <c r="V673" s="35"/>
      <c r="W673" s="35"/>
      <c r="X673" s="35"/>
      <c r="Y673" s="35"/>
      <c r="Z673" s="35"/>
      <c r="AA673" s="35"/>
      <c r="AB673" s="35"/>
      <c r="AC673" s="35"/>
      <c r="AD673" s="35"/>
      <c r="AE673" s="35"/>
      <c r="AT673" s="18" t="s">
        <v>158</v>
      </c>
      <c r="AU673" s="18" t="s">
        <v>154</v>
      </c>
    </row>
    <row r="674" spans="1:65" s="1" customFormat="1" ht="84" hidden="1">
      <c r="A674" s="35"/>
      <c r="B674" s="36"/>
      <c r="C674" s="37"/>
      <c r="D674" s="182" t="s">
        <v>160</v>
      </c>
      <c r="E674" s="37"/>
      <c r="F674" s="189" t="s">
        <v>902</v>
      </c>
      <c r="G674" s="37"/>
      <c r="H674" s="37"/>
      <c r="I674" s="184"/>
      <c r="J674" s="37"/>
      <c r="K674" s="37"/>
      <c r="L674" s="40"/>
      <c r="M674" s="185"/>
      <c r="N674" s="186"/>
      <c r="O674" s="65"/>
      <c r="P674" s="65"/>
      <c r="Q674" s="65"/>
      <c r="R674" s="65"/>
      <c r="S674" s="65"/>
      <c r="T674" s="66"/>
      <c r="U674" s="35"/>
      <c r="V674" s="35"/>
      <c r="W674" s="35"/>
      <c r="X674" s="35"/>
      <c r="Y674" s="35"/>
      <c r="Z674" s="35"/>
      <c r="AA674" s="35"/>
      <c r="AB674" s="35"/>
      <c r="AC674" s="35"/>
      <c r="AD674" s="35"/>
      <c r="AE674" s="35"/>
      <c r="AT674" s="18" t="s">
        <v>160</v>
      </c>
      <c r="AU674" s="18" t="s">
        <v>154</v>
      </c>
    </row>
    <row r="675" spans="1:65" s="1" customFormat="1" ht="16.5" customHeight="1">
      <c r="A675" s="35"/>
      <c r="B675" s="36"/>
      <c r="C675" s="170" t="s">
        <v>903</v>
      </c>
      <c r="D675" s="170" t="s">
        <v>148</v>
      </c>
      <c r="E675" s="171" t="s">
        <v>904</v>
      </c>
      <c r="F675" s="172" t="s">
        <v>905</v>
      </c>
      <c r="G675" s="173" t="s">
        <v>299</v>
      </c>
      <c r="H675" s="174">
        <v>17</v>
      </c>
      <c r="I675" s="175"/>
      <c r="J675" s="174">
        <f>ROUND(I675*H675,0)</f>
        <v>0</v>
      </c>
      <c r="K675" s="172" t="s">
        <v>152</v>
      </c>
      <c r="L675" s="40"/>
      <c r="M675" s="176" t="s">
        <v>20</v>
      </c>
      <c r="N675" s="177" t="s">
        <v>44</v>
      </c>
      <c r="O675" s="65"/>
      <c r="P675" s="178">
        <f>O675*H675</f>
        <v>0</v>
      </c>
      <c r="Q675" s="178">
        <v>4.8000000000000001E-4</v>
      </c>
      <c r="R675" s="178">
        <f>Q675*H675</f>
        <v>8.1600000000000006E-3</v>
      </c>
      <c r="S675" s="178">
        <v>0</v>
      </c>
      <c r="T675" s="179">
        <f>S675*H675</f>
        <v>0</v>
      </c>
      <c r="U675" s="35"/>
      <c r="V675" s="35"/>
      <c r="W675" s="35"/>
      <c r="X675" s="35"/>
      <c r="Y675" s="35"/>
      <c r="Z675" s="35"/>
      <c r="AA675" s="35"/>
      <c r="AB675" s="35"/>
      <c r="AC675" s="35"/>
      <c r="AD675" s="35"/>
      <c r="AE675" s="35"/>
      <c r="AR675" s="180" t="s">
        <v>272</v>
      </c>
      <c r="AT675" s="180" t="s">
        <v>148</v>
      </c>
      <c r="AU675" s="180" t="s">
        <v>154</v>
      </c>
      <c r="AY675" s="18" t="s">
        <v>146</v>
      </c>
      <c r="BE675" s="181">
        <f>IF(N675="základní",J675,0)</f>
        <v>0</v>
      </c>
      <c r="BF675" s="181">
        <f>IF(N675="snížená",J675,0)</f>
        <v>0</v>
      </c>
      <c r="BG675" s="181">
        <f>IF(N675="zákl. přenesená",J675,0)</f>
        <v>0</v>
      </c>
      <c r="BH675" s="181">
        <f>IF(N675="sníž. přenesená",J675,0)</f>
        <v>0</v>
      </c>
      <c r="BI675" s="181">
        <f>IF(N675="nulová",J675,0)</f>
        <v>0</v>
      </c>
      <c r="BJ675" s="18" t="s">
        <v>154</v>
      </c>
      <c r="BK675" s="181">
        <f>ROUND(I675*H675,0)</f>
        <v>0</v>
      </c>
      <c r="BL675" s="18" t="s">
        <v>272</v>
      </c>
      <c r="BM675" s="180" t="s">
        <v>906</v>
      </c>
    </row>
    <row r="676" spans="1:65" s="1" customFormat="1" ht="12" hidden="1">
      <c r="A676" s="35"/>
      <c r="B676" s="36"/>
      <c r="C676" s="37"/>
      <c r="D676" s="182" t="s">
        <v>156</v>
      </c>
      <c r="E676" s="37"/>
      <c r="F676" s="183" t="s">
        <v>907</v>
      </c>
      <c r="G676" s="37"/>
      <c r="H676" s="37"/>
      <c r="I676" s="184"/>
      <c r="J676" s="37"/>
      <c r="K676" s="37"/>
      <c r="L676" s="40"/>
      <c r="M676" s="185"/>
      <c r="N676" s="186"/>
      <c r="O676" s="65"/>
      <c r="P676" s="65"/>
      <c r="Q676" s="65"/>
      <c r="R676" s="65"/>
      <c r="S676" s="65"/>
      <c r="T676" s="66"/>
      <c r="U676" s="35"/>
      <c r="V676" s="35"/>
      <c r="W676" s="35"/>
      <c r="X676" s="35"/>
      <c r="Y676" s="35"/>
      <c r="Z676" s="35"/>
      <c r="AA676" s="35"/>
      <c r="AB676" s="35"/>
      <c r="AC676" s="35"/>
      <c r="AD676" s="35"/>
      <c r="AE676" s="35"/>
      <c r="AT676" s="18" t="s">
        <v>156</v>
      </c>
      <c r="AU676" s="18" t="s">
        <v>154</v>
      </c>
    </row>
    <row r="677" spans="1:65" s="1" customFormat="1" hidden="1">
      <c r="A677" s="35"/>
      <c r="B677" s="36"/>
      <c r="C677" s="37"/>
      <c r="D677" s="187" t="s">
        <v>158</v>
      </c>
      <c r="E677" s="37"/>
      <c r="F677" s="188" t="s">
        <v>908</v>
      </c>
      <c r="G677" s="37"/>
      <c r="H677" s="37"/>
      <c r="I677" s="184"/>
      <c r="J677" s="37"/>
      <c r="K677" s="37"/>
      <c r="L677" s="40"/>
      <c r="M677" s="185"/>
      <c r="N677" s="186"/>
      <c r="O677" s="65"/>
      <c r="P677" s="65"/>
      <c r="Q677" s="65"/>
      <c r="R677" s="65"/>
      <c r="S677" s="65"/>
      <c r="T677" s="66"/>
      <c r="U677" s="35"/>
      <c r="V677" s="35"/>
      <c r="W677" s="35"/>
      <c r="X677" s="35"/>
      <c r="Y677" s="35"/>
      <c r="Z677" s="35"/>
      <c r="AA677" s="35"/>
      <c r="AB677" s="35"/>
      <c r="AC677" s="35"/>
      <c r="AD677" s="35"/>
      <c r="AE677" s="35"/>
      <c r="AT677" s="18" t="s">
        <v>158</v>
      </c>
      <c r="AU677" s="18" t="s">
        <v>154</v>
      </c>
    </row>
    <row r="678" spans="1:65" s="1" customFormat="1" ht="84" hidden="1">
      <c r="A678" s="35"/>
      <c r="B678" s="36"/>
      <c r="C678" s="37"/>
      <c r="D678" s="182" t="s">
        <v>160</v>
      </c>
      <c r="E678" s="37"/>
      <c r="F678" s="189" t="s">
        <v>902</v>
      </c>
      <c r="G678" s="37"/>
      <c r="H678" s="37"/>
      <c r="I678" s="184"/>
      <c r="J678" s="37"/>
      <c r="K678" s="37"/>
      <c r="L678" s="40"/>
      <c r="M678" s="185"/>
      <c r="N678" s="186"/>
      <c r="O678" s="65"/>
      <c r="P678" s="65"/>
      <c r="Q678" s="65"/>
      <c r="R678" s="65"/>
      <c r="S678" s="65"/>
      <c r="T678" s="66"/>
      <c r="U678" s="35"/>
      <c r="V678" s="35"/>
      <c r="W678" s="35"/>
      <c r="X678" s="35"/>
      <c r="Y678" s="35"/>
      <c r="Z678" s="35"/>
      <c r="AA678" s="35"/>
      <c r="AB678" s="35"/>
      <c r="AC678" s="35"/>
      <c r="AD678" s="35"/>
      <c r="AE678" s="35"/>
      <c r="AT678" s="18" t="s">
        <v>160</v>
      </c>
      <c r="AU678" s="18" t="s">
        <v>154</v>
      </c>
    </row>
    <row r="679" spans="1:65" s="1" customFormat="1" ht="24.25" customHeight="1">
      <c r="A679" s="35"/>
      <c r="B679" s="36"/>
      <c r="C679" s="211" t="s">
        <v>909</v>
      </c>
      <c r="D679" s="211" t="s">
        <v>221</v>
      </c>
      <c r="E679" s="212" t="s">
        <v>910</v>
      </c>
      <c r="F679" s="213" t="s">
        <v>911</v>
      </c>
      <c r="G679" s="214" t="s">
        <v>291</v>
      </c>
      <c r="H679" s="215">
        <v>34</v>
      </c>
      <c r="I679" s="216"/>
      <c r="J679" s="215">
        <f>ROUND(I679*H679,0)</f>
        <v>0</v>
      </c>
      <c r="K679" s="213" t="s">
        <v>152</v>
      </c>
      <c r="L679" s="217"/>
      <c r="M679" s="218" t="s">
        <v>20</v>
      </c>
      <c r="N679" s="219" t="s">
        <v>44</v>
      </c>
      <c r="O679" s="65"/>
      <c r="P679" s="178">
        <f>O679*H679</f>
        <v>0</v>
      </c>
      <c r="Q679" s="178">
        <v>5.0000000000000002E-5</v>
      </c>
      <c r="R679" s="178">
        <f>Q679*H679</f>
        <v>1.7000000000000001E-3</v>
      </c>
      <c r="S679" s="178">
        <v>0</v>
      </c>
      <c r="T679" s="179">
        <f>S679*H679</f>
        <v>0</v>
      </c>
      <c r="U679" s="35"/>
      <c r="V679" s="35"/>
      <c r="W679" s="35"/>
      <c r="X679" s="35"/>
      <c r="Y679" s="35"/>
      <c r="Z679" s="35"/>
      <c r="AA679" s="35"/>
      <c r="AB679" s="35"/>
      <c r="AC679" s="35"/>
      <c r="AD679" s="35"/>
      <c r="AE679" s="35"/>
      <c r="AR679" s="180" t="s">
        <v>393</v>
      </c>
      <c r="AT679" s="180" t="s">
        <v>221</v>
      </c>
      <c r="AU679" s="180" t="s">
        <v>154</v>
      </c>
      <c r="AY679" s="18" t="s">
        <v>146</v>
      </c>
      <c r="BE679" s="181">
        <f>IF(N679="základní",J679,0)</f>
        <v>0</v>
      </c>
      <c r="BF679" s="181">
        <f>IF(N679="snížená",J679,0)</f>
        <v>0</v>
      </c>
      <c r="BG679" s="181">
        <f>IF(N679="zákl. přenesená",J679,0)</f>
        <v>0</v>
      </c>
      <c r="BH679" s="181">
        <f>IF(N679="sníž. přenesená",J679,0)</f>
        <v>0</v>
      </c>
      <c r="BI679" s="181">
        <f>IF(N679="nulová",J679,0)</f>
        <v>0</v>
      </c>
      <c r="BJ679" s="18" t="s">
        <v>154</v>
      </c>
      <c r="BK679" s="181">
        <f>ROUND(I679*H679,0)</f>
        <v>0</v>
      </c>
      <c r="BL679" s="18" t="s">
        <v>272</v>
      </c>
      <c r="BM679" s="180" t="s">
        <v>912</v>
      </c>
    </row>
    <row r="680" spans="1:65" s="1" customFormat="1" ht="12" hidden="1">
      <c r="A680" s="35"/>
      <c r="B680" s="36"/>
      <c r="C680" s="37"/>
      <c r="D680" s="182" t="s">
        <v>156</v>
      </c>
      <c r="E680" s="37"/>
      <c r="F680" s="183" t="s">
        <v>911</v>
      </c>
      <c r="G680" s="37"/>
      <c r="H680" s="37"/>
      <c r="I680" s="184"/>
      <c r="J680" s="37"/>
      <c r="K680" s="37"/>
      <c r="L680" s="40"/>
      <c r="M680" s="185"/>
      <c r="N680" s="186"/>
      <c r="O680" s="65"/>
      <c r="P680" s="65"/>
      <c r="Q680" s="65"/>
      <c r="R680" s="65"/>
      <c r="S680" s="65"/>
      <c r="T680" s="66"/>
      <c r="U680" s="35"/>
      <c r="V680" s="35"/>
      <c r="W680" s="35"/>
      <c r="X680" s="35"/>
      <c r="Y680" s="35"/>
      <c r="Z680" s="35"/>
      <c r="AA680" s="35"/>
      <c r="AB680" s="35"/>
      <c r="AC680" s="35"/>
      <c r="AD680" s="35"/>
      <c r="AE680" s="35"/>
      <c r="AT680" s="18" t="s">
        <v>156</v>
      </c>
      <c r="AU680" s="18" t="s">
        <v>154</v>
      </c>
    </row>
    <row r="681" spans="1:65" s="1" customFormat="1" hidden="1">
      <c r="A681" s="35"/>
      <c r="B681" s="36"/>
      <c r="C681" s="37"/>
      <c r="D681" s="187" t="s">
        <v>158</v>
      </c>
      <c r="E681" s="37"/>
      <c r="F681" s="188" t="s">
        <v>913</v>
      </c>
      <c r="G681" s="37"/>
      <c r="H681" s="37"/>
      <c r="I681" s="184"/>
      <c r="J681" s="37"/>
      <c r="K681" s="37"/>
      <c r="L681" s="40"/>
      <c r="M681" s="185"/>
      <c r="N681" s="186"/>
      <c r="O681" s="65"/>
      <c r="P681" s="65"/>
      <c r="Q681" s="65"/>
      <c r="R681" s="65"/>
      <c r="S681" s="65"/>
      <c r="T681" s="66"/>
      <c r="U681" s="35"/>
      <c r="V681" s="35"/>
      <c r="W681" s="35"/>
      <c r="X681" s="35"/>
      <c r="Y681" s="35"/>
      <c r="Z681" s="35"/>
      <c r="AA681" s="35"/>
      <c r="AB681" s="35"/>
      <c r="AC681" s="35"/>
      <c r="AD681" s="35"/>
      <c r="AE681" s="35"/>
      <c r="AT681" s="18" t="s">
        <v>158</v>
      </c>
      <c r="AU681" s="18" t="s">
        <v>154</v>
      </c>
    </row>
    <row r="682" spans="1:65" s="1" customFormat="1" ht="24.25" customHeight="1">
      <c r="A682" s="35"/>
      <c r="B682" s="36"/>
      <c r="C682" s="211" t="s">
        <v>914</v>
      </c>
      <c r="D682" s="211" t="s">
        <v>221</v>
      </c>
      <c r="E682" s="212" t="s">
        <v>915</v>
      </c>
      <c r="F682" s="213" t="s">
        <v>916</v>
      </c>
      <c r="G682" s="214" t="s">
        <v>291</v>
      </c>
      <c r="H682" s="215">
        <v>18</v>
      </c>
      <c r="I682" s="216"/>
      <c r="J682" s="215">
        <f>ROUND(I682*H682,0)</f>
        <v>0</v>
      </c>
      <c r="K682" s="213" t="s">
        <v>152</v>
      </c>
      <c r="L682" s="217"/>
      <c r="M682" s="218" t="s">
        <v>20</v>
      </c>
      <c r="N682" s="219" t="s">
        <v>44</v>
      </c>
      <c r="O682" s="65"/>
      <c r="P682" s="178">
        <f>O682*H682</f>
        <v>0</v>
      </c>
      <c r="Q682" s="178">
        <v>9.0000000000000006E-5</v>
      </c>
      <c r="R682" s="178">
        <f>Q682*H682</f>
        <v>1.6200000000000001E-3</v>
      </c>
      <c r="S682" s="178">
        <v>0</v>
      </c>
      <c r="T682" s="179">
        <f>S682*H682</f>
        <v>0</v>
      </c>
      <c r="U682" s="35"/>
      <c r="V682" s="35"/>
      <c r="W682" s="35"/>
      <c r="X682" s="35"/>
      <c r="Y682" s="35"/>
      <c r="Z682" s="35"/>
      <c r="AA682" s="35"/>
      <c r="AB682" s="35"/>
      <c r="AC682" s="35"/>
      <c r="AD682" s="35"/>
      <c r="AE682" s="35"/>
      <c r="AR682" s="180" t="s">
        <v>393</v>
      </c>
      <c r="AT682" s="180" t="s">
        <v>221</v>
      </c>
      <c r="AU682" s="180" t="s">
        <v>154</v>
      </c>
      <c r="AY682" s="18" t="s">
        <v>146</v>
      </c>
      <c r="BE682" s="181">
        <f>IF(N682="základní",J682,0)</f>
        <v>0</v>
      </c>
      <c r="BF682" s="181">
        <f>IF(N682="snížená",J682,0)</f>
        <v>0</v>
      </c>
      <c r="BG682" s="181">
        <f>IF(N682="zákl. přenesená",J682,0)</f>
        <v>0</v>
      </c>
      <c r="BH682" s="181">
        <f>IF(N682="sníž. přenesená",J682,0)</f>
        <v>0</v>
      </c>
      <c r="BI682" s="181">
        <f>IF(N682="nulová",J682,0)</f>
        <v>0</v>
      </c>
      <c r="BJ682" s="18" t="s">
        <v>154</v>
      </c>
      <c r="BK682" s="181">
        <f>ROUND(I682*H682,0)</f>
        <v>0</v>
      </c>
      <c r="BL682" s="18" t="s">
        <v>272</v>
      </c>
      <c r="BM682" s="180" t="s">
        <v>917</v>
      </c>
    </row>
    <row r="683" spans="1:65" s="1" customFormat="1" ht="12" hidden="1">
      <c r="A683" s="35"/>
      <c r="B683" s="36"/>
      <c r="C683" s="37"/>
      <c r="D683" s="182" t="s">
        <v>156</v>
      </c>
      <c r="E683" s="37"/>
      <c r="F683" s="183" t="s">
        <v>916</v>
      </c>
      <c r="G683" s="37"/>
      <c r="H683" s="37"/>
      <c r="I683" s="184"/>
      <c r="J683" s="37"/>
      <c r="K683" s="37"/>
      <c r="L683" s="40"/>
      <c r="M683" s="185"/>
      <c r="N683" s="186"/>
      <c r="O683" s="65"/>
      <c r="P683" s="65"/>
      <c r="Q683" s="65"/>
      <c r="R683" s="65"/>
      <c r="S683" s="65"/>
      <c r="T683" s="66"/>
      <c r="U683" s="35"/>
      <c r="V683" s="35"/>
      <c r="W683" s="35"/>
      <c r="X683" s="35"/>
      <c r="Y683" s="35"/>
      <c r="Z683" s="35"/>
      <c r="AA683" s="35"/>
      <c r="AB683" s="35"/>
      <c r="AC683" s="35"/>
      <c r="AD683" s="35"/>
      <c r="AE683" s="35"/>
      <c r="AT683" s="18" t="s">
        <v>156</v>
      </c>
      <c r="AU683" s="18" t="s">
        <v>154</v>
      </c>
    </row>
    <row r="684" spans="1:65" s="1" customFormat="1" hidden="1">
      <c r="A684" s="35"/>
      <c r="B684" s="36"/>
      <c r="C684" s="37"/>
      <c r="D684" s="187" t="s">
        <v>158</v>
      </c>
      <c r="E684" s="37"/>
      <c r="F684" s="188" t="s">
        <v>918</v>
      </c>
      <c r="G684" s="37"/>
      <c r="H684" s="37"/>
      <c r="I684" s="184"/>
      <c r="J684" s="37"/>
      <c r="K684" s="37"/>
      <c r="L684" s="40"/>
      <c r="M684" s="185"/>
      <c r="N684" s="186"/>
      <c r="O684" s="65"/>
      <c r="P684" s="65"/>
      <c r="Q684" s="65"/>
      <c r="R684" s="65"/>
      <c r="S684" s="65"/>
      <c r="T684" s="66"/>
      <c r="U684" s="35"/>
      <c r="V684" s="35"/>
      <c r="W684" s="35"/>
      <c r="X684" s="35"/>
      <c r="Y684" s="35"/>
      <c r="Z684" s="35"/>
      <c r="AA684" s="35"/>
      <c r="AB684" s="35"/>
      <c r="AC684" s="35"/>
      <c r="AD684" s="35"/>
      <c r="AE684" s="35"/>
      <c r="AT684" s="18" t="s">
        <v>158</v>
      </c>
      <c r="AU684" s="18" t="s">
        <v>154</v>
      </c>
    </row>
    <row r="685" spans="1:65" s="1" customFormat="1" ht="24.25" customHeight="1">
      <c r="A685" s="35"/>
      <c r="B685" s="36"/>
      <c r="C685" s="211" t="s">
        <v>919</v>
      </c>
      <c r="D685" s="211" t="s">
        <v>221</v>
      </c>
      <c r="E685" s="212" t="s">
        <v>920</v>
      </c>
      <c r="F685" s="213" t="s">
        <v>921</v>
      </c>
      <c r="G685" s="214" t="s">
        <v>291</v>
      </c>
      <c r="H685" s="215">
        <v>1</v>
      </c>
      <c r="I685" s="216"/>
      <c r="J685" s="215">
        <f>ROUND(I685*H685,0)</f>
        <v>0</v>
      </c>
      <c r="K685" s="213" t="s">
        <v>152</v>
      </c>
      <c r="L685" s="217"/>
      <c r="M685" s="218" t="s">
        <v>20</v>
      </c>
      <c r="N685" s="219" t="s">
        <v>44</v>
      </c>
      <c r="O685" s="65"/>
      <c r="P685" s="178">
        <f>O685*H685</f>
        <v>0</v>
      </c>
      <c r="Q685" s="178">
        <v>1.6000000000000001E-4</v>
      </c>
      <c r="R685" s="178">
        <f>Q685*H685</f>
        <v>1.6000000000000001E-4</v>
      </c>
      <c r="S685" s="178">
        <v>0</v>
      </c>
      <c r="T685" s="179">
        <f>S685*H685</f>
        <v>0</v>
      </c>
      <c r="U685" s="35"/>
      <c r="V685" s="35"/>
      <c r="W685" s="35"/>
      <c r="X685" s="35"/>
      <c r="Y685" s="35"/>
      <c r="Z685" s="35"/>
      <c r="AA685" s="35"/>
      <c r="AB685" s="35"/>
      <c r="AC685" s="35"/>
      <c r="AD685" s="35"/>
      <c r="AE685" s="35"/>
      <c r="AR685" s="180" t="s">
        <v>393</v>
      </c>
      <c r="AT685" s="180" t="s">
        <v>221</v>
      </c>
      <c r="AU685" s="180" t="s">
        <v>154</v>
      </c>
      <c r="AY685" s="18" t="s">
        <v>146</v>
      </c>
      <c r="BE685" s="181">
        <f>IF(N685="základní",J685,0)</f>
        <v>0</v>
      </c>
      <c r="BF685" s="181">
        <f>IF(N685="snížená",J685,0)</f>
        <v>0</v>
      </c>
      <c r="BG685" s="181">
        <f>IF(N685="zákl. přenesená",J685,0)</f>
        <v>0</v>
      </c>
      <c r="BH685" s="181">
        <f>IF(N685="sníž. přenesená",J685,0)</f>
        <v>0</v>
      </c>
      <c r="BI685" s="181">
        <f>IF(N685="nulová",J685,0)</f>
        <v>0</v>
      </c>
      <c r="BJ685" s="18" t="s">
        <v>154</v>
      </c>
      <c r="BK685" s="181">
        <f>ROUND(I685*H685,0)</f>
        <v>0</v>
      </c>
      <c r="BL685" s="18" t="s">
        <v>272</v>
      </c>
      <c r="BM685" s="180" t="s">
        <v>922</v>
      </c>
    </row>
    <row r="686" spans="1:65" s="1" customFormat="1" ht="12" hidden="1">
      <c r="A686" s="35"/>
      <c r="B686" s="36"/>
      <c r="C686" s="37"/>
      <c r="D686" s="182" t="s">
        <v>156</v>
      </c>
      <c r="E686" s="37"/>
      <c r="F686" s="183" t="s">
        <v>921</v>
      </c>
      <c r="G686" s="37"/>
      <c r="H686" s="37"/>
      <c r="I686" s="184"/>
      <c r="J686" s="37"/>
      <c r="K686" s="37"/>
      <c r="L686" s="40"/>
      <c r="M686" s="185"/>
      <c r="N686" s="186"/>
      <c r="O686" s="65"/>
      <c r="P686" s="65"/>
      <c r="Q686" s="65"/>
      <c r="R686" s="65"/>
      <c r="S686" s="65"/>
      <c r="T686" s="66"/>
      <c r="U686" s="35"/>
      <c r="V686" s="35"/>
      <c r="W686" s="35"/>
      <c r="X686" s="35"/>
      <c r="Y686" s="35"/>
      <c r="Z686" s="35"/>
      <c r="AA686" s="35"/>
      <c r="AB686" s="35"/>
      <c r="AC686" s="35"/>
      <c r="AD686" s="35"/>
      <c r="AE686" s="35"/>
      <c r="AT686" s="18" t="s">
        <v>156</v>
      </c>
      <c r="AU686" s="18" t="s">
        <v>154</v>
      </c>
    </row>
    <row r="687" spans="1:65" s="1" customFormat="1" hidden="1">
      <c r="A687" s="35"/>
      <c r="B687" s="36"/>
      <c r="C687" s="37"/>
      <c r="D687" s="187" t="s">
        <v>158</v>
      </c>
      <c r="E687" s="37"/>
      <c r="F687" s="188" t="s">
        <v>923</v>
      </c>
      <c r="G687" s="37"/>
      <c r="H687" s="37"/>
      <c r="I687" s="184"/>
      <c r="J687" s="37"/>
      <c r="K687" s="37"/>
      <c r="L687" s="40"/>
      <c r="M687" s="185"/>
      <c r="N687" s="186"/>
      <c r="O687" s="65"/>
      <c r="P687" s="65"/>
      <c r="Q687" s="65"/>
      <c r="R687" s="65"/>
      <c r="S687" s="65"/>
      <c r="T687" s="66"/>
      <c r="U687" s="35"/>
      <c r="V687" s="35"/>
      <c r="W687" s="35"/>
      <c r="X687" s="35"/>
      <c r="Y687" s="35"/>
      <c r="Z687" s="35"/>
      <c r="AA687" s="35"/>
      <c r="AB687" s="35"/>
      <c r="AC687" s="35"/>
      <c r="AD687" s="35"/>
      <c r="AE687" s="35"/>
      <c r="AT687" s="18" t="s">
        <v>158</v>
      </c>
      <c r="AU687" s="18" t="s">
        <v>154</v>
      </c>
    </row>
    <row r="688" spans="1:65" s="1" customFormat="1" ht="24.25" customHeight="1">
      <c r="A688" s="35"/>
      <c r="B688" s="36"/>
      <c r="C688" s="211" t="s">
        <v>924</v>
      </c>
      <c r="D688" s="211" t="s">
        <v>221</v>
      </c>
      <c r="E688" s="212" t="s">
        <v>925</v>
      </c>
      <c r="F688" s="213" t="s">
        <v>926</v>
      </c>
      <c r="G688" s="214" t="s">
        <v>291</v>
      </c>
      <c r="H688" s="215">
        <v>7</v>
      </c>
      <c r="I688" s="216"/>
      <c r="J688" s="215">
        <f>ROUND(I688*H688,0)</f>
        <v>0</v>
      </c>
      <c r="K688" s="213" t="s">
        <v>152</v>
      </c>
      <c r="L688" s="217"/>
      <c r="M688" s="218" t="s">
        <v>20</v>
      </c>
      <c r="N688" s="219" t="s">
        <v>44</v>
      </c>
      <c r="O688" s="65"/>
      <c r="P688" s="178">
        <f>O688*H688</f>
        <v>0</v>
      </c>
      <c r="Q688" s="178">
        <v>1.6000000000000001E-4</v>
      </c>
      <c r="R688" s="178">
        <f>Q688*H688</f>
        <v>1.1200000000000001E-3</v>
      </c>
      <c r="S688" s="178">
        <v>0</v>
      </c>
      <c r="T688" s="179">
        <f>S688*H688</f>
        <v>0</v>
      </c>
      <c r="U688" s="35"/>
      <c r="V688" s="35"/>
      <c r="W688" s="35"/>
      <c r="X688" s="35"/>
      <c r="Y688" s="35"/>
      <c r="Z688" s="35"/>
      <c r="AA688" s="35"/>
      <c r="AB688" s="35"/>
      <c r="AC688" s="35"/>
      <c r="AD688" s="35"/>
      <c r="AE688" s="35"/>
      <c r="AR688" s="180" t="s">
        <v>393</v>
      </c>
      <c r="AT688" s="180" t="s">
        <v>221</v>
      </c>
      <c r="AU688" s="180" t="s">
        <v>154</v>
      </c>
      <c r="AY688" s="18" t="s">
        <v>146</v>
      </c>
      <c r="BE688" s="181">
        <f>IF(N688="základní",J688,0)</f>
        <v>0</v>
      </c>
      <c r="BF688" s="181">
        <f>IF(N688="snížená",J688,0)</f>
        <v>0</v>
      </c>
      <c r="BG688" s="181">
        <f>IF(N688="zákl. přenesená",J688,0)</f>
        <v>0</v>
      </c>
      <c r="BH688" s="181">
        <f>IF(N688="sníž. přenesená",J688,0)</f>
        <v>0</v>
      </c>
      <c r="BI688" s="181">
        <f>IF(N688="nulová",J688,0)</f>
        <v>0</v>
      </c>
      <c r="BJ688" s="18" t="s">
        <v>154</v>
      </c>
      <c r="BK688" s="181">
        <f>ROUND(I688*H688,0)</f>
        <v>0</v>
      </c>
      <c r="BL688" s="18" t="s">
        <v>272</v>
      </c>
      <c r="BM688" s="180" t="s">
        <v>927</v>
      </c>
    </row>
    <row r="689" spans="1:65" s="1" customFormat="1" ht="12" hidden="1">
      <c r="A689" s="35"/>
      <c r="B689" s="36"/>
      <c r="C689" s="37"/>
      <c r="D689" s="182" t="s">
        <v>156</v>
      </c>
      <c r="E689" s="37"/>
      <c r="F689" s="183" t="s">
        <v>926</v>
      </c>
      <c r="G689" s="37"/>
      <c r="H689" s="37"/>
      <c r="I689" s="184"/>
      <c r="J689" s="37"/>
      <c r="K689" s="37"/>
      <c r="L689" s="40"/>
      <c r="M689" s="185"/>
      <c r="N689" s="186"/>
      <c r="O689" s="65"/>
      <c r="P689" s="65"/>
      <c r="Q689" s="65"/>
      <c r="R689" s="65"/>
      <c r="S689" s="65"/>
      <c r="T689" s="66"/>
      <c r="U689" s="35"/>
      <c r="V689" s="35"/>
      <c r="W689" s="35"/>
      <c r="X689" s="35"/>
      <c r="Y689" s="35"/>
      <c r="Z689" s="35"/>
      <c r="AA689" s="35"/>
      <c r="AB689" s="35"/>
      <c r="AC689" s="35"/>
      <c r="AD689" s="35"/>
      <c r="AE689" s="35"/>
      <c r="AT689" s="18" t="s">
        <v>156</v>
      </c>
      <c r="AU689" s="18" t="s">
        <v>154</v>
      </c>
    </row>
    <row r="690" spans="1:65" s="1" customFormat="1" hidden="1">
      <c r="A690" s="35"/>
      <c r="B690" s="36"/>
      <c r="C690" s="37"/>
      <c r="D690" s="187" t="s">
        <v>158</v>
      </c>
      <c r="E690" s="37"/>
      <c r="F690" s="188" t="s">
        <v>928</v>
      </c>
      <c r="G690" s="37"/>
      <c r="H690" s="37"/>
      <c r="I690" s="184"/>
      <c r="J690" s="37"/>
      <c r="K690" s="37"/>
      <c r="L690" s="40"/>
      <c r="M690" s="185"/>
      <c r="N690" s="186"/>
      <c r="O690" s="65"/>
      <c r="P690" s="65"/>
      <c r="Q690" s="65"/>
      <c r="R690" s="65"/>
      <c r="S690" s="65"/>
      <c r="T690" s="66"/>
      <c r="U690" s="35"/>
      <c r="V690" s="35"/>
      <c r="W690" s="35"/>
      <c r="X690" s="35"/>
      <c r="Y690" s="35"/>
      <c r="Z690" s="35"/>
      <c r="AA690" s="35"/>
      <c r="AB690" s="35"/>
      <c r="AC690" s="35"/>
      <c r="AD690" s="35"/>
      <c r="AE690" s="35"/>
      <c r="AT690" s="18" t="s">
        <v>158</v>
      </c>
      <c r="AU690" s="18" t="s">
        <v>154</v>
      </c>
    </row>
    <row r="691" spans="1:65" s="1" customFormat="1" ht="24.25" customHeight="1">
      <c r="A691" s="35"/>
      <c r="B691" s="36"/>
      <c r="C691" s="211" t="s">
        <v>929</v>
      </c>
      <c r="D691" s="211" t="s">
        <v>221</v>
      </c>
      <c r="E691" s="212" t="s">
        <v>930</v>
      </c>
      <c r="F691" s="213" t="s">
        <v>931</v>
      </c>
      <c r="G691" s="214" t="s">
        <v>291</v>
      </c>
      <c r="H691" s="215">
        <v>3</v>
      </c>
      <c r="I691" s="216"/>
      <c r="J691" s="215">
        <f>ROUND(I691*H691,0)</f>
        <v>0</v>
      </c>
      <c r="K691" s="213" t="s">
        <v>152</v>
      </c>
      <c r="L691" s="217"/>
      <c r="M691" s="218" t="s">
        <v>20</v>
      </c>
      <c r="N691" s="219" t="s">
        <v>44</v>
      </c>
      <c r="O691" s="65"/>
      <c r="P691" s="178">
        <f>O691*H691</f>
        <v>0</v>
      </c>
      <c r="Q691" s="178">
        <v>2.4000000000000001E-4</v>
      </c>
      <c r="R691" s="178">
        <f>Q691*H691</f>
        <v>7.2000000000000005E-4</v>
      </c>
      <c r="S691" s="178">
        <v>0</v>
      </c>
      <c r="T691" s="179">
        <f>S691*H691</f>
        <v>0</v>
      </c>
      <c r="U691" s="35"/>
      <c r="V691" s="35"/>
      <c r="W691" s="35"/>
      <c r="X691" s="35"/>
      <c r="Y691" s="35"/>
      <c r="Z691" s="35"/>
      <c r="AA691" s="35"/>
      <c r="AB691" s="35"/>
      <c r="AC691" s="35"/>
      <c r="AD691" s="35"/>
      <c r="AE691" s="35"/>
      <c r="AR691" s="180" t="s">
        <v>393</v>
      </c>
      <c r="AT691" s="180" t="s">
        <v>221</v>
      </c>
      <c r="AU691" s="180" t="s">
        <v>154</v>
      </c>
      <c r="AY691" s="18" t="s">
        <v>146</v>
      </c>
      <c r="BE691" s="181">
        <f>IF(N691="základní",J691,0)</f>
        <v>0</v>
      </c>
      <c r="BF691" s="181">
        <f>IF(N691="snížená",J691,0)</f>
        <v>0</v>
      </c>
      <c r="BG691" s="181">
        <f>IF(N691="zákl. přenesená",J691,0)</f>
        <v>0</v>
      </c>
      <c r="BH691" s="181">
        <f>IF(N691="sníž. přenesená",J691,0)</f>
        <v>0</v>
      </c>
      <c r="BI691" s="181">
        <f>IF(N691="nulová",J691,0)</f>
        <v>0</v>
      </c>
      <c r="BJ691" s="18" t="s">
        <v>154</v>
      </c>
      <c r="BK691" s="181">
        <f>ROUND(I691*H691,0)</f>
        <v>0</v>
      </c>
      <c r="BL691" s="18" t="s">
        <v>272</v>
      </c>
      <c r="BM691" s="180" t="s">
        <v>932</v>
      </c>
    </row>
    <row r="692" spans="1:65" s="1" customFormat="1" ht="12" hidden="1">
      <c r="A692" s="35"/>
      <c r="B692" s="36"/>
      <c r="C692" s="37"/>
      <c r="D692" s="182" t="s">
        <v>156</v>
      </c>
      <c r="E692" s="37"/>
      <c r="F692" s="183" t="s">
        <v>931</v>
      </c>
      <c r="G692" s="37"/>
      <c r="H692" s="37"/>
      <c r="I692" s="184"/>
      <c r="J692" s="37"/>
      <c r="K692" s="37"/>
      <c r="L692" s="40"/>
      <c r="M692" s="185"/>
      <c r="N692" s="186"/>
      <c r="O692" s="65"/>
      <c r="P692" s="65"/>
      <c r="Q692" s="65"/>
      <c r="R692" s="65"/>
      <c r="S692" s="65"/>
      <c r="T692" s="66"/>
      <c r="U692" s="35"/>
      <c r="V692" s="35"/>
      <c r="W692" s="35"/>
      <c r="X692" s="35"/>
      <c r="Y692" s="35"/>
      <c r="Z692" s="35"/>
      <c r="AA692" s="35"/>
      <c r="AB692" s="35"/>
      <c r="AC692" s="35"/>
      <c r="AD692" s="35"/>
      <c r="AE692" s="35"/>
      <c r="AT692" s="18" t="s">
        <v>156</v>
      </c>
      <c r="AU692" s="18" t="s">
        <v>154</v>
      </c>
    </row>
    <row r="693" spans="1:65" s="1" customFormat="1" hidden="1">
      <c r="A693" s="35"/>
      <c r="B693" s="36"/>
      <c r="C693" s="37"/>
      <c r="D693" s="187" t="s">
        <v>158</v>
      </c>
      <c r="E693" s="37"/>
      <c r="F693" s="188" t="s">
        <v>933</v>
      </c>
      <c r="G693" s="37"/>
      <c r="H693" s="37"/>
      <c r="I693" s="184"/>
      <c r="J693" s="37"/>
      <c r="K693" s="37"/>
      <c r="L693" s="40"/>
      <c r="M693" s="185"/>
      <c r="N693" s="186"/>
      <c r="O693" s="65"/>
      <c r="P693" s="65"/>
      <c r="Q693" s="65"/>
      <c r="R693" s="65"/>
      <c r="S693" s="65"/>
      <c r="T693" s="66"/>
      <c r="U693" s="35"/>
      <c r="V693" s="35"/>
      <c r="W693" s="35"/>
      <c r="X693" s="35"/>
      <c r="Y693" s="35"/>
      <c r="Z693" s="35"/>
      <c r="AA693" s="35"/>
      <c r="AB693" s="35"/>
      <c r="AC693" s="35"/>
      <c r="AD693" s="35"/>
      <c r="AE693" s="35"/>
      <c r="AT693" s="18" t="s">
        <v>158</v>
      </c>
      <c r="AU693" s="18" t="s">
        <v>154</v>
      </c>
    </row>
    <row r="694" spans="1:65" s="1" customFormat="1" ht="16.5" customHeight="1">
      <c r="A694" s="35"/>
      <c r="B694" s="36"/>
      <c r="C694" s="211" t="s">
        <v>934</v>
      </c>
      <c r="D694" s="211" t="s">
        <v>221</v>
      </c>
      <c r="E694" s="212" t="s">
        <v>935</v>
      </c>
      <c r="F694" s="213" t="s">
        <v>936</v>
      </c>
      <c r="G694" s="214" t="s">
        <v>291</v>
      </c>
      <c r="H694" s="215">
        <v>3</v>
      </c>
      <c r="I694" s="216"/>
      <c r="J694" s="215">
        <f>ROUND(I694*H694,0)</f>
        <v>0</v>
      </c>
      <c r="K694" s="213" t="s">
        <v>152</v>
      </c>
      <c r="L694" s="217"/>
      <c r="M694" s="218" t="s">
        <v>20</v>
      </c>
      <c r="N694" s="219" t="s">
        <v>44</v>
      </c>
      <c r="O694" s="65"/>
      <c r="P694" s="178">
        <f>O694*H694</f>
        <v>0</v>
      </c>
      <c r="Q694" s="178">
        <v>1.2E-4</v>
      </c>
      <c r="R694" s="178">
        <f>Q694*H694</f>
        <v>3.6000000000000002E-4</v>
      </c>
      <c r="S694" s="178">
        <v>0</v>
      </c>
      <c r="T694" s="179">
        <f>S694*H694</f>
        <v>0</v>
      </c>
      <c r="U694" s="35"/>
      <c r="V694" s="35"/>
      <c r="W694" s="35"/>
      <c r="X694" s="35"/>
      <c r="Y694" s="35"/>
      <c r="Z694" s="35"/>
      <c r="AA694" s="35"/>
      <c r="AB694" s="35"/>
      <c r="AC694" s="35"/>
      <c r="AD694" s="35"/>
      <c r="AE694" s="35"/>
      <c r="AR694" s="180" t="s">
        <v>393</v>
      </c>
      <c r="AT694" s="180" t="s">
        <v>221</v>
      </c>
      <c r="AU694" s="180" t="s">
        <v>154</v>
      </c>
      <c r="AY694" s="18" t="s">
        <v>146</v>
      </c>
      <c r="BE694" s="181">
        <f>IF(N694="základní",J694,0)</f>
        <v>0</v>
      </c>
      <c r="BF694" s="181">
        <f>IF(N694="snížená",J694,0)</f>
        <v>0</v>
      </c>
      <c r="BG694" s="181">
        <f>IF(N694="zákl. přenesená",J694,0)</f>
        <v>0</v>
      </c>
      <c r="BH694" s="181">
        <f>IF(N694="sníž. přenesená",J694,0)</f>
        <v>0</v>
      </c>
      <c r="BI694" s="181">
        <f>IF(N694="nulová",J694,0)</f>
        <v>0</v>
      </c>
      <c r="BJ694" s="18" t="s">
        <v>154</v>
      </c>
      <c r="BK694" s="181">
        <f>ROUND(I694*H694,0)</f>
        <v>0</v>
      </c>
      <c r="BL694" s="18" t="s">
        <v>272</v>
      </c>
      <c r="BM694" s="180" t="s">
        <v>937</v>
      </c>
    </row>
    <row r="695" spans="1:65" s="1" customFormat="1" ht="12" hidden="1">
      <c r="A695" s="35"/>
      <c r="B695" s="36"/>
      <c r="C695" s="37"/>
      <c r="D695" s="182" t="s">
        <v>156</v>
      </c>
      <c r="E695" s="37"/>
      <c r="F695" s="183" t="s">
        <v>936</v>
      </c>
      <c r="G695" s="37"/>
      <c r="H695" s="37"/>
      <c r="I695" s="184"/>
      <c r="J695" s="37"/>
      <c r="K695" s="37"/>
      <c r="L695" s="40"/>
      <c r="M695" s="185"/>
      <c r="N695" s="186"/>
      <c r="O695" s="65"/>
      <c r="P695" s="65"/>
      <c r="Q695" s="65"/>
      <c r="R695" s="65"/>
      <c r="S695" s="65"/>
      <c r="T695" s="66"/>
      <c r="U695" s="35"/>
      <c r="V695" s="35"/>
      <c r="W695" s="35"/>
      <c r="X695" s="35"/>
      <c r="Y695" s="35"/>
      <c r="Z695" s="35"/>
      <c r="AA695" s="35"/>
      <c r="AB695" s="35"/>
      <c r="AC695" s="35"/>
      <c r="AD695" s="35"/>
      <c r="AE695" s="35"/>
      <c r="AT695" s="18" t="s">
        <v>156</v>
      </c>
      <c r="AU695" s="18" t="s">
        <v>154</v>
      </c>
    </row>
    <row r="696" spans="1:65" s="1" customFormat="1" hidden="1">
      <c r="A696" s="35"/>
      <c r="B696" s="36"/>
      <c r="C696" s="37"/>
      <c r="D696" s="187" t="s">
        <v>158</v>
      </c>
      <c r="E696" s="37"/>
      <c r="F696" s="188" t="s">
        <v>938</v>
      </c>
      <c r="G696" s="37"/>
      <c r="H696" s="37"/>
      <c r="I696" s="184"/>
      <c r="J696" s="37"/>
      <c r="K696" s="37"/>
      <c r="L696" s="40"/>
      <c r="M696" s="185"/>
      <c r="N696" s="186"/>
      <c r="O696" s="65"/>
      <c r="P696" s="65"/>
      <c r="Q696" s="65"/>
      <c r="R696" s="65"/>
      <c r="S696" s="65"/>
      <c r="T696" s="66"/>
      <c r="U696" s="35"/>
      <c r="V696" s="35"/>
      <c r="W696" s="35"/>
      <c r="X696" s="35"/>
      <c r="Y696" s="35"/>
      <c r="Z696" s="35"/>
      <c r="AA696" s="35"/>
      <c r="AB696" s="35"/>
      <c r="AC696" s="35"/>
      <c r="AD696" s="35"/>
      <c r="AE696" s="35"/>
      <c r="AT696" s="18" t="s">
        <v>158</v>
      </c>
      <c r="AU696" s="18" t="s">
        <v>154</v>
      </c>
    </row>
    <row r="697" spans="1:65" s="1" customFormat="1" ht="16.5" customHeight="1">
      <c r="A697" s="35"/>
      <c r="B697" s="36"/>
      <c r="C697" s="211" t="s">
        <v>939</v>
      </c>
      <c r="D697" s="211" t="s">
        <v>221</v>
      </c>
      <c r="E697" s="212" t="s">
        <v>940</v>
      </c>
      <c r="F697" s="213" t="s">
        <v>941</v>
      </c>
      <c r="G697" s="214" t="s">
        <v>291</v>
      </c>
      <c r="H697" s="215">
        <v>3</v>
      </c>
      <c r="I697" s="216"/>
      <c r="J697" s="215">
        <f>ROUND(I697*H697,0)</f>
        <v>0</v>
      </c>
      <c r="K697" s="213" t="s">
        <v>152</v>
      </c>
      <c r="L697" s="217"/>
      <c r="M697" s="218" t="s">
        <v>20</v>
      </c>
      <c r="N697" s="219" t="s">
        <v>44</v>
      </c>
      <c r="O697" s="65"/>
      <c r="P697" s="178">
        <f>O697*H697</f>
        <v>0</v>
      </c>
      <c r="Q697" s="178">
        <v>1.4999999999999999E-4</v>
      </c>
      <c r="R697" s="178">
        <f>Q697*H697</f>
        <v>4.4999999999999999E-4</v>
      </c>
      <c r="S697" s="178">
        <v>0</v>
      </c>
      <c r="T697" s="179">
        <f>S697*H697</f>
        <v>0</v>
      </c>
      <c r="U697" s="35"/>
      <c r="V697" s="35"/>
      <c r="W697" s="35"/>
      <c r="X697" s="35"/>
      <c r="Y697" s="35"/>
      <c r="Z697" s="35"/>
      <c r="AA697" s="35"/>
      <c r="AB697" s="35"/>
      <c r="AC697" s="35"/>
      <c r="AD697" s="35"/>
      <c r="AE697" s="35"/>
      <c r="AR697" s="180" t="s">
        <v>393</v>
      </c>
      <c r="AT697" s="180" t="s">
        <v>221</v>
      </c>
      <c r="AU697" s="180" t="s">
        <v>154</v>
      </c>
      <c r="AY697" s="18" t="s">
        <v>146</v>
      </c>
      <c r="BE697" s="181">
        <f>IF(N697="základní",J697,0)</f>
        <v>0</v>
      </c>
      <c r="BF697" s="181">
        <f>IF(N697="snížená",J697,0)</f>
        <v>0</v>
      </c>
      <c r="BG697" s="181">
        <f>IF(N697="zákl. přenesená",J697,0)</f>
        <v>0</v>
      </c>
      <c r="BH697" s="181">
        <f>IF(N697="sníž. přenesená",J697,0)</f>
        <v>0</v>
      </c>
      <c r="BI697" s="181">
        <f>IF(N697="nulová",J697,0)</f>
        <v>0</v>
      </c>
      <c r="BJ697" s="18" t="s">
        <v>154</v>
      </c>
      <c r="BK697" s="181">
        <f>ROUND(I697*H697,0)</f>
        <v>0</v>
      </c>
      <c r="BL697" s="18" t="s">
        <v>272</v>
      </c>
      <c r="BM697" s="180" t="s">
        <v>942</v>
      </c>
    </row>
    <row r="698" spans="1:65" s="1" customFormat="1" ht="12" hidden="1">
      <c r="A698" s="35"/>
      <c r="B698" s="36"/>
      <c r="C698" s="37"/>
      <c r="D698" s="182" t="s">
        <v>156</v>
      </c>
      <c r="E698" s="37"/>
      <c r="F698" s="183" t="s">
        <v>941</v>
      </c>
      <c r="G698" s="37"/>
      <c r="H698" s="37"/>
      <c r="I698" s="184"/>
      <c r="J698" s="37"/>
      <c r="K698" s="37"/>
      <c r="L698" s="40"/>
      <c r="M698" s="185"/>
      <c r="N698" s="186"/>
      <c r="O698" s="65"/>
      <c r="P698" s="65"/>
      <c r="Q698" s="65"/>
      <c r="R698" s="65"/>
      <c r="S698" s="65"/>
      <c r="T698" s="66"/>
      <c r="U698" s="35"/>
      <c r="V698" s="35"/>
      <c r="W698" s="35"/>
      <c r="X698" s="35"/>
      <c r="Y698" s="35"/>
      <c r="Z698" s="35"/>
      <c r="AA698" s="35"/>
      <c r="AB698" s="35"/>
      <c r="AC698" s="35"/>
      <c r="AD698" s="35"/>
      <c r="AE698" s="35"/>
      <c r="AT698" s="18" t="s">
        <v>156</v>
      </c>
      <c r="AU698" s="18" t="s">
        <v>154</v>
      </c>
    </row>
    <row r="699" spans="1:65" s="1" customFormat="1" hidden="1">
      <c r="A699" s="35"/>
      <c r="B699" s="36"/>
      <c r="C699" s="37"/>
      <c r="D699" s="187" t="s">
        <v>158</v>
      </c>
      <c r="E699" s="37"/>
      <c r="F699" s="188" t="s">
        <v>943</v>
      </c>
      <c r="G699" s="37"/>
      <c r="H699" s="37"/>
      <c r="I699" s="184"/>
      <c r="J699" s="37"/>
      <c r="K699" s="37"/>
      <c r="L699" s="40"/>
      <c r="M699" s="185"/>
      <c r="N699" s="186"/>
      <c r="O699" s="65"/>
      <c r="P699" s="65"/>
      <c r="Q699" s="65"/>
      <c r="R699" s="65"/>
      <c r="S699" s="65"/>
      <c r="T699" s="66"/>
      <c r="U699" s="35"/>
      <c r="V699" s="35"/>
      <c r="W699" s="35"/>
      <c r="X699" s="35"/>
      <c r="Y699" s="35"/>
      <c r="Z699" s="35"/>
      <c r="AA699" s="35"/>
      <c r="AB699" s="35"/>
      <c r="AC699" s="35"/>
      <c r="AD699" s="35"/>
      <c r="AE699" s="35"/>
      <c r="AT699" s="18" t="s">
        <v>158</v>
      </c>
      <c r="AU699" s="18" t="s">
        <v>154</v>
      </c>
    </row>
    <row r="700" spans="1:65" s="1" customFormat="1" ht="16.5" customHeight="1">
      <c r="A700" s="35"/>
      <c r="B700" s="36"/>
      <c r="C700" s="211" t="s">
        <v>944</v>
      </c>
      <c r="D700" s="211" t="s">
        <v>221</v>
      </c>
      <c r="E700" s="212" t="s">
        <v>945</v>
      </c>
      <c r="F700" s="213" t="s">
        <v>946</v>
      </c>
      <c r="G700" s="214" t="s">
        <v>291</v>
      </c>
      <c r="H700" s="215">
        <v>7</v>
      </c>
      <c r="I700" s="216"/>
      <c r="J700" s="215">
        <f>ROUND(I700*H700,0)</f>
        <v>0</v>
      </c>
      <c r="K700" s="213" t="s">
        <v>152</v>
      </c>
      <c r="L700" s="217"/>
      <c r="M700" s="218" t="s">
        <v>20</v>
      </c>
      <c r="N700" s="219" t="s">
        <v>44</v>
      </c>
      <c r="O700" s="65"/>
      <c r="P700" s="178">
        <f>O700*H700</f>
        <v>0</v>
      </c>
      <c r="Q700" s="178">
        <v>8.0000000000000007E-5</v>
      </c>
      <c r="R700" s="178">
        <f>Q700*H700</f>
        <v>5.6000000000000006E-4</v>
      </c>
      <c r="S700" s="178">
        <v>0</v>
      </c>
      <c r="T700" s="179">
        <f>S700*H700</f>
        <v>0</v>
      </c>
      <c r="U700" s="35"/>
      <c r="V700" s="35"/>
      <c r="W700" s="35"/>
      <c r="X700" s="35"/>
      <c r="Y700" s="35"/>
      <c r="Z700" s="35"/>
      <c r="AA700" s="35"/>
      <c r="AB700" s="35"/>
      <c r="AC700" s="35"/>
      <c r="AD700" s="35"/>
      <c r="AE700" s="35"/>
      <c r="AR700" s="180" t="s">
        <v>393</v>
      </c>
      <c r="AT700" s="180" t="s">
        <v>221</v>
      </c>
      <c r="AU700" s="180" t="s">
        <v>154</v>
      </c>
      <c r="AY700" s="18" t="s">
        <v>146</v>
      </c>
      <c r="BE700" s="181">
        <f>IF(N700="základní",J700,0)</f>
        <v>0</v>
      </c>
      <c r="BF700" s="181">
        <f>IF(N700="snížená",J700,0)</f>
        <v>0</v>
      </c>
      <c r="BG700" s="181">
        <f>IF(N700="zákl. přenesená",J700,0)</f>
        <v>0</v>
      </c>
      <c r="BH700" s="181">
        <f>IF(N700="sníž. přenesená",J700,0)</f>
        <v>0</v>
      </c>
      <c r="BI700" s="181">
        <f>IF(N700="nulová",J700,0)</f>
        <v>0</v>
      </c>
      <c r="BJ700" s="18" t="s">
        <v>154</v>
      </c>
      <c r="BK700" s="181">
        <f>ROUND(I700*H700,0)</f>
        <v>0</v>
      </c>
      <c r="BL700" s="18" t="s">
        <v>272</v>
      </c>
      <c r="BM700" s="180" t="s">
        <v>947</v>
      </c>
    </row>
    <row r="701" spans="1:65" s="1" customFormat="1" ht="12" hidden="1">
      <c r="A701" s="35"/>
      <c r="B701" s="36"/>
      <c r="C701" s="37"/>
      <c r="D701" s="182" t="s">
        <v>156</v>
      </c>
      <c r="E701" s="37"/>
      <c r="F701" s="183" t="s">
        <v>946</v>
      </c>
      <c r="G701" s="37"/>
      <c r="H701" s="37"/>
      <c r="I701" s="184"/>
      <c r="J701" s="37"/>
      <c r="K701" s="37"/>
      <c r="L701" s="40"/>
      <c r="M701" s="185"/>
      <c r="N701" s="186"/>
      <c r="O701" s="65"/>
      <c r="P701" s="65"/>
      <c r="Q701" s="65"/>
      <c r="R701" s="65"/>
      <c r="S701" s="65"/>
      <c r="T701" s="66"/>
      <c r="U701" s="35"/>
      <c r="V701" s="35"/>
      <c r="W701" s="35"/>
      <c r="X701" s="35"/>
      <c r="Y701" s="35"/>
      <c r="Z701" s="35"/>
      <c r="AA701" s="35"/>
      <c r="AB701" s="35"/>
      <c r="AC701" s="35"/>
      <c r="AD701" s="35"/>
      <c r="AE701" s="35"/>
      <c r="AT701" s="18" t="s">
        <v>156</v>
      </c>
      <c r="AU701" s="18" t="s">
        <v>154</v>
      </c>
    </row>
    <row r="702" spans="1:65" s="1" customFormat="1" hidden="1">
      <c r="A702" s="35"/>
      <c r="B702" s="36"/>
      <c r="C702" s="37"/>
      <c r="D702" s="187" t="s">
        <v>158</v>
      </c>
      <c r="E702" s="37"/>
      <c r="F702" s="188" t="s">
        <v>948</v>
      </c>
      <c r="G702" s="37"/>
      <c r="H702" s="37"/>
      <c r="I702" s="184"/>
      <c r="J702" s="37"/>
      <c r="K702" s="37"/>
      <c r="L702" s="40"/>
      <c r="M702" s="185"/>
      <c r="N702" s="186"/>
      <c r="O702" s="65"/>
      <c r="P702" s="65"/>
      <c r="Q702" s="65"/>
      <c r="R702" s="65"/>
      <c r="S702" s="65"/>
      <c r="T702" s="66"/>
      <c r="U702" s="35"/>
      <c r="V702" s="35"/>
      <c r="W702" s="35"/>
      <c r="X702" s="35"/>
      <c r="Y702" s="35"/>
      <c r="Z702" s="35"/>
      <c r="AA702" s="35"/>
      <c r="AB702" s="35"/>
      <c r="AC702" s="35"/>
      <c r="AD702" s="35"/>
      <c r="AE702" s="35"/>
      <c r="AT702" s="18" t="s">
        <v>158</v>
      </c>
      <c r="AU702" s="18" t="s">
        <v>154</v>
      </c>
    </row>
    <row r="703" spans="1:65" s="1" customFormat="1" ht="16.5" customHeight="1">
      <c r="A703" s="35"/>
      <c r="B703" s="36"/>
      <c r="C703" s="211" t="s">
        <v>949</v>
      </c>
      <c r="D703" s="211" t="s">
        <v>221</v>
      </c>
      <c r="E703" s="212" t="s">
        <v>950</v>
      </c>
      <c r="F703" s="213" t="s">
        <v>951</v>
      </c>
      <c r="G703" s="214" t="s">
        <v>291</v>
      </c>
      <c r="H703" s="215">
        <v>5</v>
      </c>
      <c r="I703" s="216"/>
      <c r="J703" s="215">
        <f>ROUND(I703*H703,0)</f>
        <v>0</v>
      </c>
      <c r="K703" s="213" t="s">
        <v>152</v>
      </c>
      <c r="L703" s="217"/>
      <c r="M703" s="218" t="s">
        <v>20</v>
      </c>
      <c r="N703" s="219" t="s">
        <v>44</v>
      </c>
      <c r="O703" s="65"/>
      <c r="P703" s="178">
        <f>O703*H703</f>
        <v>0</v>
      </c>
      <c r="Q703" s="178">
        <v>2.2000000000000001E-4</v>
      </c>
      <c r="R703" s="178">
        <f>Q703*H703</f>
        <v>1.1000000000000001E-3</v>
      </c>
      <c r="S703" s="178">
        <v>0</v>
      </c>
      <c r="T703" s="179">
        <f>S703*H703</f>
        <v>0</v>
      </c>
      <c r="U703" s="35"/>
      <c r="V703" s="35"/>
      <c r="W703" s="35"/>
      <c r="X703" s="35"/>
      <c r="Y703" s="35"/>
      <c r="Z703" s="35"/>
      <c r="AA703" s="35"/>
      <c r="AB703" s="35"/>
      <c r="AC703" s="35"/>
      <c r="AD703" s="35"/>
      <c r="AE703" s="35"/>
      <c r="AR703" s="180" t="s">
        <v>393</v>
      </c>
      <c r="AT703" s="180" t="s">
        <v>221</v>
      </c>
      <c r="AU703" s="180" t="s">
        <v>154</v>
      </c>
      <c r="AY703" s="18" t="s">
        <v>146</v>
      </c>
      <c r="BE703" s="181">
        <f>IF(N703="základní",J703,0)</f>
        <v>0</v>
      </c>
      <c r="BF703" s="181">
        <f>IF(N703="snížená",J703,0)</f>
        <v>0</v>
      </c>
      <c r="BG703" s="181">
        <f>IF(N703="zákl. přenesená",J703,0)</f>
        <v>0</v>
      </c>
      <c r="BH703" s="181">
        <f>IF(N703="sníž. přenesená",J703,0)</f>
        <v>0</v>
      </c>
      <c r="BI703" s="181">
        <f>IF(N703="nulová",J703,0)</f>
        <v>0</v>
      </c>
      <c r="BJ703" s="18" t="s">
        <v>154</v>
      </c>
      <c r="BK703" s="181">
        <f>ROUND(I703*H703,0)</f>
        <v>0</v>
      </c>
      <c r="BL703" s="18" t="s">
        <v>272</v>
      </c>
      <c r="BM703" s="180" t="s">
        <v>952</v>
      </c>
    </row>
    <row r="704" spans="1:65" s="1" customFormat="1" ht="12" hidden="1">
      <c r="A704" s="35"/>
      <c r="B704" s="36"/>
      <c r="C704" s="37"/>
      <c r="D704" s="182" t="s">
        <v>156</v>
      </c>
      <c r="E704" s="37"/>
      <c r="F704" s="183" t="s">
        <v>951</v>
      </c>
      <c r="G704" s="37"/>
      <c r="H704" s="37"/>
      <c r="I704" s="184"/>
      <c r="J704" s="37"/>
      <c r="K704" s="37"/>
      <c r="L704" s="40"/>
      <c r="M704" s="185"/>
      <c r="N704" s="186"/>
      <c r="O704" s="65"/>
      <c r="P704" s="65"/>
      <c r="Q704" s="65"/>
      <c r="R704" s="65"/>
      <c r="S704" s="65"/>
      <c r="T704" s="66"/>
      <c r="U704" s="35"/>
      <c r="V704" s="35"/>
      <c r="W704" s="35"/>
      <c r="X704" s="35"/>
      <c r="Y704" s="35"/>
      <c r="Z704" s="35"/>
      <c r="AA704" s="35"/>
      <c r="AB704" s="35"/>
      <c r="AC704" s="35"/>
      <c r="AD704" s="35"/>
      <c r="AE704" s="35"/>
      <c r="AT704" s="18" t="s">
        <v>156</v>
      </c>
      <c r="AU704" s="18" t="s">
        <v>154</v>
      </c>
    </row>
    <row r="705" spans="1:65" s="1" customFormat="1" hidden="1">
      <c r="A705" s="35"/>
      <c r="B705" s="36"/>
      <c r="C705" s="37"/>
      <c r="D705" s="187" t="s">
        <v>158</v>
      </c>
      <c r="E705" s="37"/>
      <c r="F705" s="188" t="s">
        <v>953</v>
      </c>
      <c r="G705" s="37"/>
      <c r="H705" s="37"/>
      <c r="I705" s="184"/>
      <c r="J705" s="37"/>
      <c r="K705" s="37"/>
      <c r="L705" s="40"/>
      <c r="M705" s="185"/>
      <c r="N705" s="186"/>
      <c r="O705" s="65"/>
      <c r="P705" s="65"/>
      <c r="Q705" s="65"/>
      <c r="R705" s="65"/>
      <c r="S705" s="65"/>
      <c r="T705" s="66"/>
      <c r="U705" s="35"/>
      <c r="V705" s="35"/>
      <c r="W705" s="35"/>
      <c r="X705" s="35"/>
      <c r="Y705" s="35"/>
      <c r="Z705" s="35"/>
      <c r="AA705" s="35"/>
      <c r="AB705" s="35"/>
      <c r="AC705" s="35"/>
      <c r="AD705" s="35"/>
      <c r="AE705" s="35"/>
      <c r="AT705" s="18" t="s">
        <v>158</v>
      </c>
      <c r="AU705" s="18" t="s">
        <v>154</v>
      </c>
    </row>
    <row r="706" spans="1:65" s="1" customFormat="1" ht="16.5" customHeight="1">
      <c r="A706" s="35"/>
      <c r="B706" s="36"/>
      <c r="C706" s="211" t="s">
        <v>954</v>
      </c>
      <c r="D706" s="211" t="s">
        <v>221</v>
      </c>
      <c r="E706" s="212" t="s">
        <v>955</v>
      </c>
      <c r="F706" s="213" t="s">
        <v>956</v>
      </c>
      <c r="G706" s="214" t="s">
        <v>291</v>
      </c>
      <c r="H706" s="215">
        <v>3</v>
      </c>
      <c r="I706" s="216"/>
      <c r="J706" s="215">
        <f>ROUND(I706*H706,0)</f>
        <v>0</v>
      </c>
      <c r="K706" s="213" t="s">
        <v>152</v>
      </c>
      <c r="L706" s="217"/>
      <c r="M706" s="218" t="s">
        <v>20</v>
      </c>
      <c r="N706" s="219" t="s">
        <v>44</v>
      </c>
      <c r="O706" s="65"/>
      <c r="P706" s="178">
        <f>O706*H706</f>
        <v>0</v>
      </c>
      <c r="Q706" s="178">
        <v>3.8000000000000002E-4</v>
      </c>
      <c r="R706" s="178">
        <f>Q706*H706</f>
        <v>1.14E-3</v>
      </c>
      <c r="S706" s="178">
        <v>0</v>
      </c>
      <c r="T706" s="179">
        <f>S706*H706</f>
        <v>0</v>
      </c>
      <c r="U706" s="35"/>
      <c r="V706" s="35"/>
      <c r="W706" s="35"/>
      <c r="X706" s="35"/>
      <c r="Y706" s="35"/>
      <c r="Z706" s="35"/>
      <c r="AA706" s="35"/>
      <c r="AB706" s="35"/>
      <c r="AC706" s="35"/>
      <c r="AD706" s="35"/>
      <c r="AE706" s="35"/>
      <c r="AR706" s="180" t="s">
        <v>393</v>
      </c>
      <c r="AT706" s="180" t="s">
        <v>221</v>
      </c>
      <c r="AU706" s="180" t="s">
        <v>154</v>
      </c>
      <c r="AY706" s="18" t="s">
        <v>146</v>
      </c>
      <c r="BE706" s="181">
        <f>IF(N706="základní",J706,0)</f>
        <v>0</v>
      </c>
      <c r="BF706" s="181">
        <f>IF(N706="snížená",J706,0)</f>
        <v>0</v>
      </c>
      <c r="BG706" s="181">
        <f>IF(N706="zákl. přenesená",J706,0)</f>
        <v>0</v>
      </c>
      <c r="BH706" s="181">
        <f>IF(N706="sníž. přenesená",J706,0)</f>
        <v>0</v>
      </c>
      <c r="BI706" s="181">
        <f>IF(N706="nulová",J706,0)</f>
        <v>0</v>
      </c>
      <c r="BJ706" s="18" t="s">
        <v>154</v>
      </c>
      <c r="BK706" s="181">
        <f>ROUND(I706*H706,0)</f>
        <v>0</v>
      </c>
      <c r="BL706" s="18" t="s">
        <v>272</v>
      </c>
      <c r="BM706" s="180" t="s">
        <v>957</v>
      </c>
    </row>
    <row r="707" spans="1:65" s="1" customFormat="1" ht="12" hidden="1">
      <c r="A707" s="35"/>
      <c r="B707" s="36"/>
      <c r="C707" s="37"/>
      <c r="D707" s="182" t="s">
        <v>156</v>
      </c>
      <c r="E707" s="37"/>
      <c r="F707" s="183" t="s">
        <v>956</v>
      </c>
      <c r="G707" s="37"/>
      <c r="H707" s="37"/>
      <c r="I707" s="184"/>
      <c r="J707" s="37"/>
      <c r="K707" s="37"/>
      <c r="L707" s="40"/>
      <c r="M707" s="185"/>
      <c r="N707" s="186"/>
      <c r="O707" s="65"/>
      <c r="P707" s="65"/>
      <c r="Q707" s="65"/>
      <c r="R707" s="65"/>
      <c r="S707" s="65"/>
      <c r="T707" s="66"/>
      <c r="U707" s="35"/>
      <c r="V707" s="35"/>
      <c r="W707" s="35"/>
      <c r="X707" s="35"/>
      <c r="Y707" s="35"/>
      <c r="Z707" s="35"/>
      <c r="AA707" s="35"/>
      <c r="AB707" s="35"/>
      <c r="AC707" s="35"/>
      <c r="AD707" s="35"/>
      <c r="AE707" s="35"/>
      <c r="AT707" s="18" t="s">
        <v>156</v>
      </c>
      <c r="AU707" s="18" t="s">
        <v>154</v>
      </c>
    </row>
    <row r="708" spans="1:65" s="1" customFormat="1" hidden="1">
      <c r="A708" s="35"/>
      <c r="B708" s="36"/>
      <c r="C708" s="37"/>
      <c r="D708" s="187" t="s">
        <v>158</v>
      </c>
      <c r="E708" s="37"/>
      <c r="F708" s="188" t="s">
        <v>958</v>
      </c>
      <c r="G708" s="37"/>
      <c r="H708" s="37"/>
      <c r="I708" s="184"/>
      <c r="J708" s="37"/>
      <c r="K708" s="37"/>
      <c r="L708" s="40"/>
      <c r="M708" s="185"/>
      <c r="N708" s="186"/>
      <c r="O708" s="65"/>
      <c r="P708" s="65"/>
      <c r="Q708" s="65"/>
      <c r="R708" s="65"/>
      <c r="S708" s="65"/>
      <c r="T708" s="66"/>
      <c r="U708" s="35"/>
      <c r="V708" s="35"/>
      <c r="W708" s="35"/>
      <c r="X708" s="35"/>
      <c r="Y708" s="35"/>
      <c r="Z708" s="35"/>
      <c r="AA708" s="35"/>
      <c r="AB708" s="35"/>
      <c r="AC708" s="35"/>
      <c r="AD708" s="35"/>
      <c r="AE708" s="35"/>
      <c r="AT708" s="18" t="s">
        <v>158</v>
      </c>
      <c r="AU708" s="18" t="s">
        <v>154</v>
      </c>
    </row>
    <row r="709" spans="1:65" s="1" customFormat="1" ht="24.25" customHeight="1">
      <c r="A709" s="35"/>
      <c r="B709" s="36"/>
      <c r="C709" s="211" t="s">
        <v>959</v>
      </c>
      <c r="D709" s="211" t="s">
        <v>221</v>
      </c>
      <c r="E709" s="212" t="s">
        <v>960</v>
      </c>
      <c r="F709" s="213" t="s">
        <v>961</v>
      </c>
      <c r="G709" s="214" t="s">
        <v>291</v>
      </c>
      <c r="H709" s="215">
        <v>1</v>
      </c>
      <c r="I709" s="216"/>
      <c r="J709" s="215">
        <f>ROUND(I709*H709,0)</f>
        <v>0</v>
      </c>
      <c r="K709" s="213" t="s">
        <v>152</v>
      </c>
      <c r="L709" s="217"/>
      <c r="M709" s="218" t="s">
        <v>20</v>
      </c>
      <c r="N709" s="219" t="s">
        <v>44</v>
      </c>
      <c r="O709" s="65"/>
      <c r="P709" s="178">
        <f>O709*H709</f>
        <v>0</v>
      </c>
      <c r="Q709" s="178">
        <v>2.1000000000000001E-4</v>
      </c>
      <c r="R709" s="178">
        <f>Q709*H709</f>
        <v>2.1000000000000001E-4</v>
      </c>
      <c r="S709" s="178">
        <v>0</v>
      </c>
      <c r="T709" s="179">
        <f>S709*H709</f>
        <v>0</v>
      </c>
      <c r="U709" s="35"/>
      <c r="V709" s="35"/>
      <c r="W709" s="35"/>
      <c r="X709" s="35"/>
      <c r="Y709" s="35"/>
      <c r="Z709" s="35"/>
      <c r="AA709" s="35"/>
      <c r="AB709" s="35"/>
      <c r="AC709" s="35"/>
      <c r="AD709" s="35"/>
      <c r="AE709" s="35"/>
      <c r="AR709" s="180" t="s">
        <v>393</v>
      </c>
      <c r="AT709" s="180" t="s">
        <v>221</v>
      </c>
      <c r="AU709" s="180" t="s">
        <v>154</v>
      </c>
      <c r="AY709" s="18" t="s">
        <v>146</v>
      </c>
      <c r="BE709" s="181">
        <f>IF(N709="základní",J709,0)</f>
        <v>0</v>
      </c>
      <c r="BF709" s="181">
        <f>IF(N709="snížená",J709,0)</f>
        <v>0</v>
      </c>
      <c r="BG709" s="181">
        <f>IF(N709="zákl. přenesená",J709,0)</f>
        <v>0</v>
      </c>
      <c r="BH709" s="181">
        <f>IF(N709="sníž. přenesená",J709,0)</f>
        <v>0</v>
      </c>
      <c r="BI709" s="181">
        <f>IF(N709="nulová",J709,0)</f>
        <v>0</v>
      </c>
      <c r="BJ709" s="18" t="s">
        <v>154</v>
      </c>
      <c r="BK709" s="181">
        <f>ROUND(I709*H709,0)</f>
        <v>0</v>
      </c>
      <c r="BL709" s="18" t="s">
        <v>272</v>
      </c>
      <c r="BM709" s="180" t="s">
        <v>962</v>
      </c>
    </row>
    <row r="710" spans="1:65" s="1" customFormat="1" ht="24" hidden="1">
      <c r="A710" s="35"/>
      <c r="B710" s="36"/>
      <c r="C710" s="37"/>
      <c r="D710" s="182" t="s">
        <v>156</v>
      </c>
      <c r="E710" s="37"/>
      <c r="F710" s="183" t="s">
        <v>961</v>
      </c>
      <c r="G710" s="37"/>
      <c r="H710" s="37"/>
      <c r="I710" s="184"/>
      <c r="J710" s="37"/>
      <c r="K710" s="37"/>
      <c r="L710" s="40"/>
      <c r="M710" s="185"/>
      <c r="N710" s="186"/>
      <c r="O710" s="65"/>
      <c r="P710" s="65"/>
      <c r="Q710" s="65"/>
      <c r="R710" s="65"/>
      <c r="S710" s="65"/>
      <c r="T710" s="66"/>
      <c r="U710" s="35"/>
      <c r="V710" s="35"/>
      <c r="W710" s="35"/>
      <c r="X710" s="35"/>
      <c r="Y710" s="35"/>
      <c r="Z710" s="35"/>
      <c r="AA710" s="35"/>
      <c r="AB710" s="35"/>
      <c r="AC710" s="35"/>
      <c r="AD710" s="35"/>
      <c r="AE710" s="35"/>
      <c r="AT710" s="18" t="s">
        <v>156</v>
      </c>
      <c r="AU710" s="18" t="s">
        <v>154</v>
      </c>
    </row>
    <row r="711" spans="1:65" s="1" customFormat="1" hidden="1">
      <c r="A711" s="35"/>
      <c r="B711" s="36"/>
      <c r="C711" s="37"/>
      <c r="D711" s="187" t="s">
        <v>158</v>
      </c>
      <c r="E711" s="37"/>
      <c r="F711" s="188" t="s">
        <v>963</v>
      </c>
      <c r="G711" s="37"/>
      <c r="H711" s="37"/>
      <c r="I711" s="184"/>
      <c r="J711" s="37"/>
      <c r="K711" s="37"/>
      <c r="L711" s="40"/>
      <c r="M711" s="185"/>
      <c r="N711" s="186"/>
      <c r="O711" s="65"/>
      <c r="P711" s="65"/>
      <c r="Q711" s="65"/>
      <c r="R711" s="65"/>
      <c r="S711" s="65"/>
      <c r="T711" s="66"/>
      <c r="U711" s="35"/>
      <c r="V711" s="35"/>
      <c r="W711" s="35"/>
      <c r="X711" s="35"/>
      <c r="Y711" s="35"/>
      <c r="Z711" s="35"/>
      <c r="AA711" s="35"/>
      <c r="AB711" s="35"/>
      <c r="AC711" s="35"/>
      <c r="AD711" s="35"/>
      <c r="AE711" s="35"/>
      <c r="AT711" s="18" t="s">
        <v>158</v>
      </c>
      <c r="AU711" s="18" t="s">
        <v>154</v>
      </c>
    </row>
    <row r="712" spans="1:65" s="1" customFormat="1" ht="24.25" customHeight="1">
      <c r="A712" s="35"/>
      <c r="B712" s="36"/>
      <c r="C712" s="211" t="s">
        <v>964</v>
      </c>
      <c r="D712" s="211" t="s">
        <v>221</v>
      </c>
      <c r="E712" s="212" t="s">
        <v>965</v>
      </c>
      <c r="F712" s="213" t="s">
        <v>966</v>
      </c>
      <c r="G712" s="214" t="s">
        <v>291</v>
      </c>
      <c r="H712" s="215">
        <v>1</v>
      </c>
      <c r="I712" s="216"/>
      <c r="J712" s="215">
        <f>ROUND(I712*H712,0)</f>
        <v>0</v>
      </c>
      <c r="K712" s="213" t="s">
        <v>152</v>
      </c>
      <c r="L712" s="217"/>
      <c r="M712" s="218" t="s">
        <v>20</v>
      </c>
      <c r="N712" s="219" t="s">
        <v>44</v>
      </c>
      <c r="O712" s="65"/>
      <c r="P712" s="178">
        <f>O712*H712</f>
        <v>0</v>
      </c>
      <c r="Q712" s="178">
        <v>2.2000000000000001E-4</v>
      </c>
      <c r="R712" s="178">
        <f>Q712*H712</f>
        <v>2.2000000000000001E-4</v>
      </c>
      <c r="S712" s="178">
        <v>0</v>
      </c>
      <c r="T712" s="179">
        <f>S712*H712</f>
        <v>0</v>
      </c>
      <c r="U712" s="35"/>
      <c r="V712" s="35"/>
      <c r="W712" s="35"/>
      <c r="X712" s="35"/>
      <c r="Y712" s="35"/>
      <c r="Z712" s="35"/>
      <c r="AA712" s="35"/>
      <c r="AB712" s="35"/>
      <c r="AC712" s="35"/>
      <c r="AD712" s="35"/>
      <c r="AE712" s="35"/>
      <c r="AR712" s="180" t="s">
        <v>393</v>
      </c>
      <c r="AT712" s="180" t="s">
        <v>221</v>
      </c>
      <c r="AU712" s="180" t="s">
        <v>154</v>
      </c>
      <c r="AY712" s="18" t="s">
        <v>146</v>
      </c>
      <c r="BE712" s="181">
        <f>IF(N712="základní",J712,0)</f>
        <v>0</v>
      </c>
      <c r="BF712" s="181">
        <f>IF(N712="snížená",J712,0)</f>
        <v>0</v>
      </c>
      <c r="BG712" s="181">
        <f>IF(N712="zákl. přenesená",J712,0)</f>
        <v>0</v>
      </c>
      <c r="BH712" s="181">
        <f>IF(N712="sníž. přenesená",J712,0)</f>
        <v>0</v>
      </c>
      <c r="BI712" s="181">
        <f>IF(N712="nulová",J712,0)</f>
        <v>0</v>
      </c>
      <c r="BJ712" s="18" t="s">
        <v>154</v>
      </c>
      <c r="BK712" s="181">
        <f>ROUND(I712*H712,0)</f>
        <v>0</v>
      </c>
      <c r="BL712" s="18" t="s">
        <v>272</v>
      </c>
      <c r="BM712" s="180" t="s">
        <v>967</v>
      </c>
    </row>
    <row r="713" spans="1:65" s="1" customFormat="1" ht="24" hidden="1">
      <c r="A713" s="35"/>
      <c r="B713" s="36"/>
      <c r="C713" s="37"/>
      <c r="D713" s="182" t="s">
        <v>156</v>
      </c>
      <c r="E713" s="37"/>
      <c r="F713" s="183" t="s">
        <v>966</v>
      </c>
      <c r="G713" s="37"/>
      <c r="H713" s="37"/>
      <c r="I713" s="184"/>
      <c r="J713" s="37"/>
      <c r="K713" s="37"/>
      <c r="L713" s="40"/>
      <c r="M713" s="185"/>
      <c r="N713" s="186"/>
      <c r="O713" s="65"/>
      <c r="P713" s="65"/>
      <c r="Q713" s="65"/>
      <c r="R713" s="65"/>
      <c r="S713" s="65"/>
      <c r="T713" s="66"/>
      <c r="U713" s="35"/>
      <c r="V713" s="35"/>
      <c r="W713" s="35"/>
      <c r="X713" s="35"/>
      <c r="Y713" s="35"/>
      <c r="Z713" s="35"/>
      <c r="AA713" s="35"/>
      <c r="AB713" s="35"/>
      <c r="AC713" s="35"/>
      <c r="AD713" s="35"/>
      <c r="AE713" s="35"/>
      <c r="AT713" s="18" t="s">
        <v>156</v>
      </c>
      <c r="AU713" s="18" t="s">
        <v>154</v>
      </c>
    </row>
    <row r="714" spans="1:65" s="1" customFormat="1" hidden="1">
      <c r="A714" s="35"/>
      <c r="B714" s="36"/>
      <c r="C714" s="37"/>
      <c r="D714" s="187" t="s">
        <v>158</v>
      </c>
      <c r="E714" s="37"/>
      <c r="F714" s="188" t="s">
        <v>968</v>
      </c>
      <c r="G714" s="37"/>
      <c r="H714" s="37"/>
      <c r="I714" s="184"/>
      <c r="J714" s="37"/>
      <c r="K714" s="37"/>
      <c r="L714" s="40"/>
      <c r="M714" s="185"/>
      <c r="N714" s="186"/>
      <c r="O714" s="65"/>
      <c r="P714" s="65"/>
      <c r="Q714" s="65"/>
      <c r="R714" s="65"/>
      <c r="S714" s="65"/>
      <c r="T714" s="66"/>
      <c r="U714" s="35"/>
      <c r="V714" s="35"/>
      <c r="W714" s="35"/>
      <c r="X714" s="35"/>
      <c r="Y714" s="35"/>
      <c r="Z714" s="35"/>
      <c r="AA714" s="35"/>
      <c r="AB714" s="35"/>
      <c r="AC714" s="35"/>
      <c r="AD714" s="35"/>
      <c r="AE714" s="35"/>
      <c r="AT714" s="18" t="s">
        <v>158</v>
      </c>
      <c r="AU714" s="18" t="s">
        <v>154</v>
      </c>
    </row>
    <row r="715" spans="1:65" s="1" customFormat="1" ht="24.25" customHeight="1">
      <c r="A715" s="35"/>
      <c r="B715" s="36"/>
      <c r="C715" s="211" t="s">
        <v>969</v>
      </c>
      <c r="D715" s="211" t="s">
        <v>221</v>
      </c>
      <c r="E715" s="212" t="s">
        <v>970</v>
      </c>
      <c r="F715" s="213" t="s">
        <v>971</v>
      </c>
      <c r="G715" s="214" t="s">
        <v>291</v>
      </c>
      <c r="H715" s="215">
        <v>1</v>
      </c>
      <c r="I715" s="216"/>
      <c r="J715" s="215">
        <f>ROUND(I715*H715,0)</f>
        <v>0</v>
      </c>
      <c r="K715" s="213" t="s">
        <v>152</v>
      </c>
      <c r="L715" s="217"/>
      <c r="M715" s="218" t="s">
        <v>20</v>
      </c>
      <c r="N715" s="219" t="s">
        <v>44</v>
      </c>
      <c r="O715" s="65"/>
      <c r="P715" s="178">
        <f>O715*H715</f>
        <v>0</v>
      </c>
      <c r="Q715" s="178">
        <v>1E-4</v>
      </c>
      <c r="R715" s="178">
        <f>Q715*H715</f>
        <v>1E-4</v>
      </c>
      <c r="S715" s="178">
        <v>0</v>
      </c>
      <c r="T715" s="179">
        <f>S715*H715</f>
        <v>0</v>
      </c>
      <c r="U715" s="35"/>
      <c r="V715" s="35"/>
      <c r="W715" s="35"/>
      <c r="X715" s="35"/>
      <c r="Y715" s="35"/>
      <c r="Z715" s="35"/>
      <c r="AA715" s="35"/>
      <c r="AB715" s="35"/>
      <c r="AC715" s="35"/>
      <c r="AD715" s="35"/>
      <c r="AE715" s="35"/>
      <c r="AR715" s="180" t="s">
        <v>393</v>
      </c>
      <c r="AT715" s="180" t="s">
        <v>221</v>
      </c>
      <c r="AU715" s="180" t="s">
        <v>154</v>
      </c>
      <c r="AY715" s="18" t="s">
        <v>146</v>
      </c>
      <c r="BE715" s="181">
        <f>IF(N715="základní",J715,0)</f>
        <v>0</v>
      </c>
      <c r="BF715" s="181">
        <f>IF(N715="snížená",J715,0)</f>
        <v>0</v>
      </c>
      <c r="BG715" s="181">
        <f>IF(N715="zákl. přenesená",J715,0)</f>
        <v>0</v>
      </c>
      <c r="BH715" s="181">
        <f>IF(N715="sníž. přenesená",J715,0)</f>
        <v>0</v>
      </c>
      <c r="BI715" s="181">
        <f>IF(N715="nulová",J715,0)</f>
        <v>0</v>
      </c>
      <c r="BJ715" s="18" t="s">
        <v>154</v>
      </c>
      <c r="BK715" s="181">
        <f>ROUND(I715*H715,0)</f>
        <v>0</v>
      </c>
      <c r="BL715" s="18" t="s">
        <v>272</v>
      </c>
      <c r="BM715" s="180" t="s">
        <v>972</v>
      </c>
    </row>
    <row r="716" spans="1:65" s="1" customFormat="1" ht="24" hidden="1">
      <c r="A716" s="35"/>
      <c r="B716" s="36"/>
      <c r="C716" s="37"/>
      <c r="D716" s="182" t="s">
        <v>156</v>
      </c>
      <c r="E716" s="37"/>
      <c r="F716" s="183" t="s">
        <v>971</v>
      </c>
      <c r="G716" s="37"/>
      <c r="H716" s="37"/>
      <c r="I716" s="184"/>
      <c r="J716" s="37"/>
      <c r="K716" s="37"/>
      <c r="L716" s="40"/>
      <c r="M716" s="185"/>
      <c r="N716" s="186"/>
      <c r="O716" s="65"/>
      <c r="P716" s="65"/>
      <c r="Q716" s="65"/>
      <c r="R716" s="65"/>
      <c r="S716" s="65"/>
      <c r="T716" s="66"/>
      <c r="U716" s="35"/>
      <c r="V716" s="35"/>
      <c r="W716" s="35"/>
      <c r="X716" s="35"/>
      <c r="Y716" s="35"/>
      <c r="Z716" s="35"/>
      <c r="AA716" s="35"/>
      <c r="AB716" s="35"/>
      <c r="AC716" s="35"/>
      <c r="AD716" s="35"/>
      <c r="AE716" s="35"/>
      <c r="AT716" s="18" t="s">
        <v>156</v>
      </c>
      <c r="AU716" s="18" t="s">
        <v>154</v>
      </c>
    </row>
    <row r="717" spans="1:65" s="1" customFormat="1" hidden="1">
      <c r="A717" s="35"/>
      <c r="B717" s="36"/>
      <c r="C717" s="37"/>
      <c r="D717" s="187" t="s">
        <v>158</v>
      </c>
      <c r="E717" s="37"/>
      <c r="F717" s="188" t="s">
        <v>973</v>
      </c>
      <c r="G717" s="37"/>
      <c r="H717" s="37"/>
      <c r="I717" s="184"/>
      <c r="J717" s="37"/>
      <c r="K717" s="37"/>
      <c r="L717" s="40"/>
      <c r="M717" s="185"/>
      <c r="N717" s="186"/>
      <c r="O717" s="65"/>
      <c r="P717" s="65"/>
      <c r="Q717" s="65"/>
      <c r="R717" s="65"/>
      <c r="S717" s="65"/>
      <c r="T717" s="66"/>
      <c r="U717" s="35"/>
      <c r="V717" s="35"/>
      <c r="W717" s="35"/>
      <c r="X717" s="35"/>
      <c r="Y717" s="35"/>
      <c r="Z717" s="35"/>
      <c r="AA717" s="35"/>
      <c r="AB717" s="35"/>
      <c r="AC717" s="35"/>
      <c r="AD717" s="35"/>
      <c r="AE717" s="35"/>
      <c r="AT717" s="18" t="s">
        <v>158</v>
      </c>
      <c r="AU717" s="18" t="s">
        <v>154</v>
      </c>
    </row>
    <row r="718" spans="1:65" s="1" customFormat="1" ht="24.25" customHeight="1">
      <c r="A718" s="35"/>
      <c r="B718" s="36"/>
      <c r="C718" s="211" t="s">
        <v>974</v>
      </c>
      <c r="D718" s="211" t="s">
        <v>221</v>
      </c>
      <c r="E718" s="212" t="s">
        <v>975</v>
      </c>
      <c r="F718" s="213" t="s">
        <v>976</v>
      </c>
      <c r="G718" s="214" t="s">
        <v>291</v>
      </c>
      <c r="H718" s="215">
        <v>3</v>
      </c>
      <c r="I718" s="216"/>
      <c r="J718" s="215">
        <f>ROUND(I718*H718,0)</f>
        <v>0</v>
      </c>
      <c r="K718" s="213" t="s">
        <v>152</v>
      </c>
      <c r="L718" s="217"/>
      <c r="M718" s="218" t="s">
        <v>20</v>
      </c>
      <c r="N718" s="219" t="s">
        <v>44</v>
      </c>
      <c r="O718" s="65"/>
      <c r="P718" s="178">
        <f>O718*H718</f>
        <v>0</v>
      </c>
      <c r="Q718" s="178">
        <v>2.1000000000000001E-4</v>
      </c>
      <c r="R718" s="178">
        <f>Q718*H718</f>
        <v>6.3000000000000003E-4</v>
      </c>
      <c r="S718" s="178">
        <v>0</v>
      </c>
      <c r="T718" s="179">
        <f>S718*H718</f>
        <v>0</v>
      </c>
      <c r="U718" s="35"/>
      <c r="V718" s="35"/>
      <c r="W718" s="35"/>
      <c r="X718" s="35"/>
      <c r="Y718" s="35"/>
      <c r="Z718" s="35"/>
      <c r="AA718" s="35"/>
      <c r="AB718" s="35"/>
      <c r="AC718" s="35"/>
      <c r="AD718" s="35"/>
      <c r="AE718" s="35"/>
      <c r="AR718" s="180" t="s">
        <v>393</v>
      </c>
      <c r="AT718" s="180" t="s">
        <v>221</v>
      </c>
      <c r="AU718" s="180" t="s">
        <v>154</v>
      </c>
      <c r="AY718" s="18" t="s">
        <v>146</v>
      </c>
      <c r="BE718" s="181">
        <f>IF(N718="základní",J718,0)</f>
        <v>0</v>
      </c>
      <c r="BF718" s="181">
        <f>IF(N718="snížená",J718,0)</f>
        <v>0</v>
      </c>
      <c r="BG718" s="181">
        <f>IF(N718="zákl. přenesená",J718,0)</f>
        <v>0</v>
      </c>
      <c r="BH718" s="181">
        <f>IF(N718="sníž. přenesená",J718,0)</f>
        <v>0</v>
      </c>
      <c r="BI718" s="181">
        <f>IF(N718="nulová",J718,0)</f>
        <v>0</v>
      </c>
      <c r="BJ718" s="18" t="s">
        <v>154</v>
      </c>
      <c r="BK718" s="181">
        <f>ROUND(I718*H718,0)</f>
        <v>0</v>
      </c>
      <c r="BL718" s="18" t="s">
        <v>272</v>
      </c>
      <c r="BM718" s="180" t="s">
        <v>977</v>
      </c>
    </row>
    <row r="719" spans="1:65" s="1" customFormat="1" ht="24" hidden="1">
      <c r="A719" s="35"/>
      <c r="B719" s="36"/>
      <c r="C719" s="37"/>
      <c r="D719" s="182" t="s">
        <v>156</v>
      </c>
      <c r="E719" s="37"/>
      <c r="F719" s="183" t="s">
        <v>976</v>
      </c>
      <c r="G719" s="37"/>
      <c r="H719" s="37"/>
      <c r="I719" s="184"/>
      <c r="J719" s="37"/>
      <c r="K719" s="37"/>
      <c r="L719" s="40"/>
      <c r="M719" s="185"/>
      <c r="N719" s="186"/>
      <c r="O719" s="65"/>
      <c r="P719" s="65"/>
      <c r="Q719" s="65"/>
      <c r="R719" s="65"/>
      <c r="S719" s="65"/>
      <c r="T719" s="66"/>
      <c r="U719" s="35"/>
      <c r="V719" s="35"/>
      <c r="W719" s="35"/>
      <c r="X719" s="35"/>
      <c r="Y719" s="35"/>
      <c r="Z719" s="35"/>
      <c r="AA719" s="35"/>
      <c r="AB719" s="35"/>
      <c r="AC719" s="35"/>
      <c r="AD719" s="35"/>
      <c r="AE719" s="35"/>
      <c r="AT719" s="18" t="s">
        <v>156</v>
      </c>
      <c r="AU719" s="18" t="s">
        <v>154</v>
      </c>
    </row>
    <row r="720" spans="1:65" s="1" customFormat="1" hidden="1">
      <c r="A720" s="35"/>
      <c r="B720" s="36"/>
      <c r="C720" s="37"/>
      <c r="D720" s="187" t="s">
        <v>158</v>
      </c>
      <c r="E720" s="37"/>
      <c r="F720" s="188" t="s">
        <v>978</v>
      </c>
      <c r="G720" s="37"/>
      <c r="H720" s="37"/>
      <c r="I720" s="184"/>
      <c r="J720" s="37"/>
      <c r="K720" s="37"/>
      <c r="L720" s="40"/>
      <c r="M720" s="185"/>
      <c r="N720" s="186"/>
      <c r="O720" s="65"/>
      <c r="P720" s="65"/>
      <c r="Q720" s="65"/>
      <c r="R720" s="65"/>
      <c r="S720" s="65"/>
      <c r="T720" s="66"/>
      <c r="U720" s="35"/>
      <c r="V720" s="35"/>
      <c r="W720" s="35"/>
      <c r="X720" s="35"/>
      <c r="Y720" s="35"/>
      <c r="Z720" s="35"/>
      <c r="AA720" s="35"/>
      <c r="AB720" s="35"/>
      <c r="AC720" s="35"/>
      <c r="AD720" s="35"/>
      <c r="AE720" s="35"/>
      <c r="AT720" s="18" t="s">
        <v>158</v>
      </c>
      <c r="AU720" s="18" t="s">
        <v>154</v>
      </c>
    </row>
    <row r="721" spans="1:65" s="1" customFormat="1" ht="24.25" customHeight="1">
      <c r="A721" s="35"/>
      <c r="B721" s="36"/>
      <c r="C721" s="211" t="s">
        <v>979</v>
      </c>
      <c r="D721" s="211" t="s">
        <v>221</v>
      </c>
      <c r="E721" s="212" t="s">
        <v>980</v>
      </c>
      <c r="F721" s="213" t="s">
        <v>981</v>
      </c>
      <c r="G721" s="214" t="s">
        <v>291</v>
      </c>
      <c r="H721" s="215">
        <v>1</v>
      </c>
      <c r="I721" s="216"/>
      <c r="J721" s="215">
        <f>ROUND(I721*H721,0)</f>
        <v>0</v>
      </c>
      <c r="K721" s="213" t="s">
        <v>152</v>
      </c>
      <c r="L721" s="217"/>
      <c r="M721" s="218" t="s">
        <v>20</v>
      </c>
      <c r="N721" s="219" t="s">
        <v>44</v>
      </c>
      <c r="O721" s="65"/>
      <c r="P721" s="178">
        <f>O721*H721</f>
        <v>0</v>
      </c>
      <c r="Q721" s="178">
        <v>4.4999999999999999E-4</v>
      </c>
      <c r="R721" s="178">
        <f>Q721*H721</f>
        <v>4.4999999999999999E-4</v>
      </c>
      <c r="S721" s="178">
        <v>0</v>
      </c>
      <c r="T721" s="179">
        <f>S721*H721</f>
        <v>0</v>
      </c>
      <c r="U721" s="35"/>
      <c r="V721" s="35"/>
      <c r="W721" s="35"/>
      <c r="X721" s="35"/>
      <c r="Y721" s="35"/>
      <c r="Z721" s="35"/>
      <c r="AA721" s="35"/>
      <c r="AB721" s="35"/>
      <c r="AC721" s="35"/>
      <c r="AD721" s="35"/>
      <c r="AE721" s="35"/>
      <c r="AR721" s="180" t="s">
        <v>393</v>
      </c>
      <c r="AT721" s="180" t="s">
        <v>221</v>
      </c>
      <c r="AU721" s="180" t="s">
        <v>154</v>
      </c>
      <c r="AY721" s="18" t="s">
        <v>146</v>
      </c>
      <c r="BE721" s="181">
        <f>IF(N721="základní",J721,0)</f>
        <v>0</v>
      </c>
      <c r="BF721" s="181">
        <f>IF(N721="snížená",J721,0)</f>
        <v>0</v>
      </c>
      <c r="BG721" s="181">
        <f>IF(N721="zákl. přenesená",J721,0)</f>
        <v>0</v>
      </c>
      <c r="BH721" s="181">
        <f>IF(N721="sníž. přenesená",J721,0)</f>
        <v>0</v>
      </c>
      <c r="BI721" s="181">
        <f>IF(N721="nulová",J721,0)</f>
        <v>0</v>
      </c>
      <c r="BJ721" s="18" t="s">
        <v>154</v>
      </c>
      <c r="BK721" s="181">
        <f>ROUND(I721*H721,0)</f>
        <v>0</v>
      </c>
      <c r="BL721" s="18" t="s">
        <v>272</v>
      </c>
      <c r="BM721" s="180" t="s">
        <v>982</v>
      </c>
    </row>
    <row r="722" spans="1:65" s="1" customFormat="1" ht="24" hidden="1">
      <c r="A722" s="35"/>
      <c r="B722" s="36"/>
      <c r="C722" s="37"/>
      <c r="D722" s="182" t="s">
        <v>156</v>
      </c>
      <c r="E722" s="37"/>
      <c r="F722" s="183" t="s">
        <v>981</v>
      </c>
      <c r="G722" s="37"/>
      <c r="H722" s="37"/>
      <c r="I722" s="184"/>
      <c r="J722" s="37"/>
      <c r="K722" s="37"/>
      <c r="L722" s="40"/>
      <c r="M722" s="185"/>
      <c r="N722" s="186"/>
      <c r="O722" s="65"/>
      <c r="P722" s="65"/>
      <c r="Q722" s="65"/>
      <c r="R722" s="65"/>
      <c r="S722" s="65"/>
      <c r="T722" s="66"/>
      <c r="U722" s="35"/>
      <c r="V722" s="35"/>
      <c r="W722" s="35"/>
      <c r="X722" s="35"/>
      <c r="Y722" s="35"/>
      <c r="Z722" s="35"/>
      <c r="AA722" s="35"/>
      <c r="AB722" s="35"/>
      <c r="AC722" s="35"/>
      <c r="AD722" s="35"/>
      <c r="AE722" s="35"/>
      <c r="AT722" s="18" t="s">
        <v>156</v>
      </c>
      <c r="AU722" s="18" t="s">
        <v>154</v>
      </c>
    </row>
    <row r="723" spans="1:65" s="1" customFormat="1" hidden="1">
      <c r="A723" s="35"/>
      <c r="B723" s="36"/>
      <c r="C723" s="37"/>
      <c r="D723" s="187" t="s">
        <v>158</v>
      </c>
      <c r="E723" s="37"/>
      <c r="F723" s="188" t="s">
        <v>983</v>
      </c>
      <c r="G723" s="37"/>
      <c r="H723" s="37"/>
      <c r="I723" s="184"/>
      <c r="J723" s="37"/>
      <c r="K723" s="37"/>
      <c r="L723" s="40"/>
      <c r="M723" s="185"/>
      <c r="N723" s="186"/>
      <c r="O723" s="65"/>
      <c r="P723" s="65"/>
      <c r="Q723" s="65"/>
      <c r="R723" s="65"/>
      <c r="S723" s="65"/>
      <c r="T723" s="66"/>
      <c r="U723" s="35"/>
      <c r="V723" s="35"/>
      <c r="W723" s="35"/>
      <c r="X723" s="35"/>
      <c r="Y723" s="35"/>
      <c r="Z723" s="35"/>
      <c r="AA723" s="35"/>
      <c r="AB723" s="35"/>
      <c r="AC723" s="35"/>
      <c r="AD723" s="35"/>
      <c r="AE723" s="35"/>
      <c r="AT723" s="18" t="s">
        <v>158</v>
      </c>
      <c r="AU723" s="18" t="s">
        <v>154</v>
      </c>
    </row>
    <row r="724" spans="1:65" s="1" customFormat="1" ht="16.5" customHeight="1">
      <c r="A724" s="35"/>
      <c r="B724" s="36"/>
      <c r="C724" s="170" t="s">
        <v>984</v>
      </c>
      <c r="D724" s="170" t="s">
        <v>148</v>
      </c>
      <c r="E724" s="171" t="s">
        <v>985</v>
      </c>
      <c r="F724" s="172" t="s">
        <v>986</v>
      </c>
      <c r="G724" s="173" t="s">
        <v>299</v>
      </c>
      <c r="H724" s="174">
        <v>14</v>
      </c>
      <c r="I724" s="175"/>
      <c r="J724" s="174">
        <f>ROUND(I724*H724,0)</f>
        <v>0</v>
      </c>
      <c r="K724" s="172" t="s">
        <v>152</v>
      </c>
      <c r="L724" s="40"/>
      <c r="M724" s="176" t="s">
        <v>20</v>
      </c>
      <c r="N724" s="177" t="s">
        <v>44</v>
      </c>
      <c r="O724" s="65"/>
      <c r="P724" s="178">
        <f>O724*H724</f>
        <v>0</v>
      </c>
      <c r="Q724" s="178">
        <v>7.1000000000000002E-4</v>
      </c>
      <c r="R724" s="178">
        <f>Q724*H724</f>
        <v>9.9400000000000009E-3</v>
      </c>
      <c r="S724" s="178">
        <v>0</v>
      </c>
      <c r="T724" s="179">
        <f>S724*H724</f>
        <v>0</v>
      </c>
      <c r="U724" s="35"/>
      <c r="V724" s="35"/>
      <c r="W724" s="35"/>
      <c r="X724" s="35"/>
      <c r="Y724" s="35"/>
      <c r="Z724" s="35"/>
      <c r="AA724" s="35"/>
      <c r="AB724" s="35"/>
      <c r="AC724" s="35"/>
      <c r="AD724" s="35"/>
      <c r="AE724" s="35"/>
      <c r="AR724" s="180" t="s">
        <v>272</v>
      </c>
      <c r="AT724" s="180" t="s">
        <v>148</v>
      </c>
      <c r="AU724" s="180" t="s">
        <v>154</v>
      </c>
      <c r="AY724" s="18" t="s">
        <v>146</v>
      </c>
      <c r="BE724" s="181">
        <f>IF(N724="základní",J724,0)</f>
        <v>0</v>
      </c>
      <c r="BF724" s="181">
        <f>IF(N724="snížená",J724,0)</f>
        <v>0</v>
      </c>
      <c r="BG724" s="181">
        <f>IF(N724="zákl. přenesená",J724,0)</f>
        <v>0</v>
      </c>
      <c r="BH724" s="181">
        <f>IF(N724="sníž. přenesená",J724,0)</f>
        <v>0</v>
      </c>
      <c r="BI724" s="181">
        <f>IF(N724="nulová",J724,0)</f>
        <v>0</v>
      </c>
      <c r="BJ724" s="18" t="s">
        <v>154</v>
      </c>
      <c r="BK724" s="181">
        <f>ROUND(I724*H724,0)</f>
        <v>0</v>
      </c>
      <c r="BL724" s="18" t="s">
        <v>272</v>
      </c>
      <c r="BM724" s="180" t="s">
        <v>987</v>
      </c>
    </row>
    <row r="725" spans="1:65" s="1" customFormat="1" ht="12" hidden="1">
      <c r="A725" s="35"/>
      <c r="B725" s="36"/>
      <c r="C725" s="37"/>
      <c r="D725" s="182" t="s">
        <v>156</v>
      </c>
      <c r="E725" s="37"/>
      <c r="F725" s="183" t="s">
        <v>988</v>
      </c>
      <c r="G725" s="37"/>
      <c r="H725" s="37"/>
      <c r="I725" s="184"/>
      <c r="J725" s="37"/>
      <c r="K725" s="37"/>
      <c r="L725" s="40"/>
      <c r="M725" s="185"/>
      <c r="N725" s="186"/>
      <c r="O725" s="65"/>
      <c r="P725" s="65"/>
      <c r="Q725" s="65"/>
      <c r="R725" s="65"/>
      <c r="S725" s="65"/>
      <c r="T725" s="66"/>
      <c r="U725" s="35"/>
      <c r="V725" s="35"/>
      <c r="W725" s="35"/>
      <c r="X725" s="35"/>
      <c r="Y725" s="35"/>
      <c r="Z725" s="35"/>
      <c r="AA725" s="35"/>
      <c r="AB725" s="35"/>
      <c r="AC725" s="35"/>
      <c r="AD725" s="35"/>
      <c r="AE725" s="35"/>
      <c r="AT725" s="18" t="s">
        <v>156</v>
      </c>
      <c r="AU725" s="18" t="s">
        <v>154</v>
      </c>
    </row>
    <row r="726" spans="1:65" s="1" customFormat="1" hidden="1">
      <c r="A726" s="35"/>
      <c r="B726" s="36"/>
      <c r="C726" s="37"/>
      <c r="D726" s="187" t="s">
        <v>158</v>
      </c>
      <c r="E726" s="37"/>
      <c r="F726" s="188" t="s">
        <v>989</v>
      </c>
      <c r="G726" s="37"/>
      <c r="H726" s="37"/>
      <c r="I726" s="184"/>
      <c r="J726" s="37"/>
      <c r="K726" s="37"/>
      <c r="L726" s="40"/>
      <c r="M726" s="185"/>
      <c r="N726" s="186"/>
      <c r="O726" s="65"/>
      <c r="P726" s="65"/>
      <c r="Q726" s="65"/>
      <c r="R726" s="65"/>
      <c r="S726" s="65"/>
      <c r="T726" s="66"/>
      <c r="U726" s="35"/>
      <c r="V726" s="35"/>
      <c r="W726" s="35"/>
      <c r="X726" s="35"/>
      <c r="Y726" s="35"/>
      <c r="Z726" s="35"/>
      <c r="AA726" s="35"/>
      <c r="AB726" s="35"/>
      <c r="AC726" s="35"/>
      <c r="AD726" s="35"/>
      <c r="AE726" s="35"/>
      <c r="AT726" s="18" t="s">
        <v>158</v>
      </c>
      <c r="AU726" s="18" t="s">
        <v>154</v>
      </c>
    </row>
    <row r="727" spans="1:65" s="1" customFormat="1" ht="84" hidden="1">
      <c r="A727" s="35"/>
      <c r="B727" s="36"/>
      <c r="C727" s="37"/>
      <c r="D727" s="182" t="s">
        <v>160</v>
      </c>
      <c r="E727" s="37"/>
      <c r="F727" s="189" t="s">
        <v>902</v>
      </c>
      <c r="G727" s="37"/>
      <c r="H727" s="37"/>
      <c r="I727" s="184"/>
      <c r="J727" s="37"/>
      <c r="K727" s="37"/>
      <c r="L727" s="40"/>
      <c r="M727" s="185"/>
      <c r="N727" s="186"/>
      <c r="O727" s="65"/>
      <c r="P727" s="65"/>
      <c r="Q727" s="65"/>
      <c r="R727" s="65"/>
      <c r="S727" s="65"/>
      <c r="T727" s="66"/>
      <c r="U727" s="35"/>
      <c r="V727" s="35"/>
      <c r="W727" s="35"/>
      <c r="X727" s="35"/>
      <c r="Y727" s="35"/>
      <c r="Z727" s="35"/>
      <c r="AA727" s="35"/>
      <c r="AB727" s="35"/>
      <c r="AC727" s="35"/>
      <c r="AD727" s="35"/>
      <c r="AE727" s="35"/>
      <c r="AT727" s="18" t="s">
        <v>160</v>
      </c>
      <c r="AU727" s="18" t="s">
        <v>154</v>
      </c>
    </row>
    <row r="728" spans="1:65" s="1" customFormat="1" ht="16.5" customHeight="1">
      <c r="A728" s="35"/>
      <c r="B728" s="36"/>
      <c r="C728" s="170" t="s">
        <v>990</v>
      </c>
      <c r="D728" s="170" t="s">
        <v>148</v>
      </c>
      <c r="E728" s="171" t="s">
        <v>991</v>
      </c>
      <c r="F728" s="172" t="s">
        <v>992</v>
      </c>
      <c r="G728" s="173" t="s">
        <v>291</v>
      </c>
      <c r="H728" s="174">
        <v>12</v>
      </c>
      <c r="I728" s="175"/>
      <c r="J728" s="174">
        <f>ROUND(I728*H728,0)</f>
        <v>0</v>
      </c>
      <c r="K728" s="172" t="s">
        <v>152</v>
      </c>
      <c r="L728" s="40"/>
      <c r="M728" s="176" t="s">
        <v>20</v>
      </c>
      <c r="N728" s="177" t="s">
        <v>44</v>
      </c>
      <c r="O728" s="65"/>
      <c r="P728" s="178">
        <f>O728*H728</f>
        <v>0</v>
      </c>
      <c r="Q728" s="178">
        <v>0</v>
      </c>
      <c r="R728" s="178">
        <f>Q728*H728</f>
        <v>0</v>
      </c>
      <c r="S728" s="178">
        <v>0</v>
      </c>
      <c r="T728" s="179">
        <f>S728*H728</f>
        <v>0</v>
      </c>
      <c r="U728" s="35"/>
      <c r="V728" s="35"/>
      <c r="W728" s="35"/>
      <c r="X728" s="35"/>
      <c r="Y728" s="35"/>
      <c r="Z728" s="35"/>
      <c r="AA728" s="35"/>
      <c r="AB728" s="35"/>
      <c r="AC728" s="35"/>
      <c r="AD728" s="35"/>
      <c r="AE728" s="35"/>
      <c r="AR728" s="180" t="s">
        <v>272</v>
      </c>
      <c r="AT728" s="180" t="s">
        <v>148</v>
      </c>
      <c r="AU728" s="180" t="s">
        <v>154</v>
      </c>
      <c r="AY728" s="18" t="s">
        <v>146</v>
      </c>
      <c r="BE728" s="181">
        <f>IF(N728="základní",J728,0)</f>
        <v>0</v>
      </c>
      <c r="BF728" s="181">
        <f>IF(N728="snížená",J728,0)</f>
        <v>0</v>
      </c>
      <c r="BG728" s="181">
        <f>IF(N728="zákl. přenesená",J728,0)</f>
        <v>0</v>
      </c>
      <c r="BH728" s="181">
        <f>IF(N728="sníž. přenesená",J728,0)</f>
        <v>0</v>
      </c>
      <c r="BI728" s="181">
        <f>IF(N728="nulová",J728,0)</f>
        <v>0</v>
      </c>
      <c r="BJ728" s="18" t="s">
        <v>154</v>
      </c>
      <c r="BK728" s="181">
        <f>ROUND(I728*H728,0)</f>
        <v>0</v>
      </c>
      <c r="BL728" s="18" t="s">
        <v>272</v>
      </c>
      <c r="BM728" s="180" t="s">
        <v>993</v>
      </c>
    </row>
    <row r="729" spans="1:65" s="1" customFormat="1" ht="24" hidden="1">
      <c r="A729" s="35"/>
      <c r="B729" s="36"/>
      <c r="C729" s="37"/>
      <c r="D729" s="182" t="s">
        <v>156</v>
      </c>
      <c r="E729" s="37"/>
      <c r="F729" s="183" t="s">
        <v>994</v>
      </c>
      <c r="G729" s="37"/>
      <c r="H729" s="37"/>
      <c r="I729" s="184"/>
      <c r="J729" s="37"/>
      <c r="K729" s="37"/>
      <c r="L729" s="40"/>
      <c r="M729" s="185"/>
      <c r="N729" s="186"/>
      <c r="O729" s="65"/>
      <c r="P729" s="65"/>
      <c r="Q729" s="65"/>
      <c r="R729" s="65"/>
      <c r="S729" s="65"/>
      <c r="T729" s="66"/>
      <c r="U729" s="35"/>
      <c r="V729" s="35"/>
      <c r="W729" s="35"/>
      <c r="X729" s="35"/>
      <c r="Y729" s="35"/>
      <c r="Z729" s="35"/>
      <c r="AA729" s="35"/>
      <c r="AB729" s="35"/>
      <c r="AC729" s="35"/>
      <c r="AD729" s="35"/>
      <c r="AE729" s="35"/>
      <c r="AT729" s="18" t="s">
        <v>156</v>
      </c>
      <c r="AU729" s="18" t="s">
        <v>154</v>
      </c>
    </row>
    <row r="730" spans="1:65" s="1" customFormat="1" hidden="1">
      <c r="A730" s="35"/>
      <c r="B730" s="36"/>
      <c r="C730" s="37"/>
      <c r="D730" s="187" t="s">
        <v>158</v>
      </c>
      <c r="E730" s="37"/>
      <c r="F730" s="188" t="s">
        <v>995</v>
      </c>
      <c r="G730" s="37"/>
      <c r="H730" s="37"/>
      <c r="I730" s="184"/>
      <c r="J730" s="37"/>
      <c r="K730" s="37"/>
      <c r="L730" s="40"/>
      <c r="M730" s="185"/>
      <c r="N730" s="186"/>
      <c r="O730" s="65"/>
      <c r="P730" s="65"/>
      <c r="Q730" s="65"/>
      <c r="R730" s="65"/>
      <c r="S730" s="65"/>
      <c r="T730" s="66"/>
      <c r="U730" s="35"/>
      <c r="V730" s="35"/>
      <c r="W730" s="35"/>
      <c r="X730" s="35"/>
      <c r="Y730" s="35"/>
      <c r="Z730" s="35"/>
      <c r="AA730" s="35"/>
      <c r="AB730" s="35"/>
      <c r="AC730" s="35"/>
      <c r="AD730" s="35"/>
      <c r="AE730" s="35"/>
      <c r="AT730" s="18" t="s">
        <v>158</v>
      </c>
      <c r="AU730" s="18" t="s">
        <v>154</v>
      </c>
    </row>
    <row r="731" spans="1:65" s="1" customFormat="1" ht="72" hidden="1">
      <c r="A731" s="35"/>
      <c r="B731" s="36"/>
      <c r="C731" s="37"/>
      <c r="D731" s="182" t="s">
        <v>160</v>
      </c>
      <c r="E731" s="37"/>
      <c r="F731" s="189" t="s">
        <v>996</v>
      </c>
      <c r="G731" s="37"/>
      <c r="H731" s="37"/>
      <c r="I731" s="184"/>
      <c r="J731" s="37"/>
      <c r="K731" s="37"/>
      <c r="L731" s="40"/>
      <c r="M731" s="185"/>
      <c r="N731" s="186"/>
      <c r="O731" s="65"/>
      <c r="P731" s="65"/>
      <c r="Q731" s="65"/>
      <c r="R731" s="65"/>
      <c r="S731" s="65"/>
      <c r="T731" s="66"/>
      <c r="U731" s="35"/>
      <c r="V731" s="35"/>
      <c r="W731" s="35"/>
      <c r="X731" s="35"/>
      <c r="Y731" s="35"/>
      <c r="Z731" s="35"/>
      <c r="AA731" s="35"/>
      <c r="AB731" s="35"/>
      <c r="AC731" s="35"/>
      <c r="AD731" s="35"/>
      <c r="AE731" s="35"/>
      <c r="AT731" s="18" t="s">
        <v>160</v>
      </c>
      <c r="AU731" s="18" t="s">
        <v>154</v>
      </c>
    </row>
    <row r="732" spans="1:65" s="13" customFormat="1" ht="12">
      <c r="B732" s="200"/>
      <c r="C732" s="201"/>
      <c r="D732" s="182" t="s">
        <v>162</v>
      </c>
      <c r="E732" s="202" t="s">
        <v>20</v>
      </c>
      <c r="F732" s="203" t="s">
        <v>997</v>
      </c>
      <c r="G732" s="201"/>
      <c r="H732" s="204">
        <v>12</v>
      </c>
      <c r="I732" s="205"/>
      <c r="J732" s="201"/>
      <c r="K732" s="201"/>
      <c r="L732" s="206"/>
      <c r="M732" s="207"/>
      <c r="N732" s="208"/>
      <c r="O732" s="208"/>
      <c r="P732" s="208"/>
      <c r="Q732" s="208"/>
      <c r="R732" s="208"/>
      <c r="S732" s="208"/>
      <c r="T732" s="209"/>
      <c r="AT732" s="210" t="s">
        <v>162</v>
      </c>
      <c r="AU732" s="210" t="s">
        <v>154</v>
      </c>
      <c r="AV732" s="13" t="s">
        <v>154</v>
      </c>
      <c r="AW732" s="13" t="s">
        <v>33</v>
      </c>
      <c r="AX732" s="13" t="s">
        <v>8</v>
      </c>
      <c r="AY732" s="210" t="s">
        <v>146</v>
      </c>
    </row>
    <row r="733" spans="1:65" s="1" customFormat="1" ht="21.75" customHeight="1">
      <c r="A733" s="35"/>
      <c r="B733" s="36"/>
      <c r="C733" s="170" t="s">
        <v>998</v>
      </c>
      <c r="D733" s="170" t="s">
        <v>148</v>
      </c>
      <c r="E733" s="171" t="s">
        <v>999</v>
      </c>
      <c r="F733" s="172" t="s">
        <v>1000</v>
      </c>
      <c r="G733" s="173" t="s">
        <v>291</v>
      </c>
      <c r="H733" s="174">
        <v>3</v>
      </c>
      <c r="I733" s="175"/>
      <c r="J733" s="174">
        <f>ROUND(I733*H733,0)</f>
        <v>0</v>
      </c>
      <c r="K733" s="172" t="s">
        <v>152</v>
      </c>
      <c r="L733" s="40"/>
      <c r="M733" s="176" t="s">
        <v>20</v>
      </c>
      <c r="N733" s="177" t="s">
        <v>44</v>
      </c>
      <c r="O733" s="65"/>
      <c r="P733" s="178">
        <f>O733*H733</f>
        <v>0</v>
      </c>
      <c r="Q733" s="178">
        <v>0</v>
      </c>
      <c r="R733" s="178">
        <f>Q733*H733</f>
        <v>0</v>
      </c>
      <c r="S733" s="178">
        <v>0</v>
      </c>
      <c r="T733" s="179">
        <f>S733*H733</f>
        <v>0</v>
      </c>
      <c r="U733" s="35"/>
      <c r="V733" s="35"/>
      <c r="W733" s="35"/>
      <c r="X733" s="35"/>
      <c r="Y733" s="35"/>
      <c r="Z733" s="35"/>
      <c r="AA733" s="35"/>
      <c r="AB733" s="35"/>
      <c r="AC733" s="35"/>
      <c r="AD733" s="35"/>
      <c r="AE733" s="35"/>
      <c r="AR733" s="180" t="s">
        <v>272</v>
      </c>
      <c r="AT733" s="180" t="s">
        <v>148</v>
      </c>
      <c r="AU733" s="180" t="s">
        <v>154</v>
      </c>
      <c r="AY733" s="18" t="s">
        <v>146</v>
      </c>
      <c r="BE733" s="181">
        <f>IF(N733="základní",J733,0)</f>
        <v>0</v>
      </c>
      <c r="BF733" s="181">
        <f>IF(N733="snížená",J733,0)</f>
        <v>0</v>
      </c>
      <c r="BG733" s="181">
        <f>IF(N733="zákl. přenesená",J733,0)</f>
        <v>0</v>
      </c>
      <c r="BH733" s="181">
        <f>IF(N733="sníž. přenesená",J733,0)</f>
        <v>0</v>
      </c>
      <c r="BI733" s="181">
        <f>IF(N733="nulová",J733,0)</f>
        <v>0</v>
      </c>
      <c r="BJ733" s="18" t="s">
        <v>154</v>
      </c>
      <c r="BK733" s="181">
        <f>ROUND(I733*H733,0)</f>
        <v>0</v>
      </c>
      <c r="BL733" s="18" t="s">
        <v>272</v>
      </c>
      <c r="BM733" s="180" t="s">
        <v>1001</v>
      </c>
    </row>
    <row r="734" spans="1:65" s="1" customFormat="1" ht="24" hidden="1">
      <c r="A734" s="35"/>
      <c r="B734" s="36"/>
      <c r="C734" s="37"/>
      <c r="D734" s="182" t="s">
        <v>156</v>
      </c>
      <c r="E734" s="37"/>
      <c r="F734" s="183" t="s">
        <v>1002</v>
      </c>
      <c r="G734" s="37"/>
      <c r="H734" s="37"/>
      <c r="I734" s="184"/>
      <c r="J734" s="37"/>
      <c r="K734" s="37"/>
      <c r="L734" s="40"/>
      <c r="M734" s="185"/>
      <c r="N734" s="186"/>
      <c r="O734" s="65"/>
      <c r="P734" s="65"/>
      <c r="Q734" s="65"/>
      <c r="R734" s="65"/>
      <c r="S734" s="65"/>
      <c r="T734" s="66"/>
      <c r="U734" s="35"/>
      <c r="V734" s="35"/>
      <c r="W734" s="35"/>
      <c r="X734" s="35"/>
      <c r="Y734" s="35"/>
      <c r="Z734" s="35"/>
      <c r="AA734" s="35"/>
      <c r="AB734" s="35"/>
      <c r="AC734" s="35"/>
      <c r="AD734" s="35"/>
      <c r="AE734" s="35"/>
      <c r="AT734" s="18" t="s">
        <v>156</v>
      </c>
      <c r="AU734" s="18" t="s">
        <v>154</v>
      </c>
    </row>
    <row r="735" spans="1:65" s="1" customFormat="1" hidden="1">
      <c r="A735" s="35"/>
      <c r="B735" s="36"/>
      <c r="C735" s="37"/>
      <c r="D735" s="187" t="s">
        <v>158</v>
      </c>
      <c r="E735" s="37"/>
      <c r="F735" s="188" t="s">
        <v>1003</v>
      </c>
      <c r="G735" s="37"/>
      <c r="H735" s="37"/>
      <c r="I735" s="184"/>
      <c r="J735" s="37"/>
      <c r="K735" s="37"/>
      <c r="L735" s="40"/>
      <c r="M735" s="185"/>
      <c r="N735" s="186"/>
      <c r="O735" s="65"/>
      <c r="P735" s="65"/>
      <c r="Q735" s="65"/>
      <c r="R735" s="65"/>
      <c r="S735" s="65"/>
      <c r="T735" s="66"/>
      <c r="U735" s="35"/>
      <c r="V735" s="35"/>
      <c r="W735" s="35"/>
      <c r="X735" s="35"/>
      <c r="Y735" s="35"/>
      <c r="Z735" s="35"/>
      <c r="AA735" s="35"/>
      <c r="AB735" s="35"/>
      <c r="AC735" s="35"/>
      <c r="AD735" s="35"/>
      <c r="AE735" s="35"/>
      <c r="AT735" s="18" t="s">
        <v>158</v>
      </c>
      <c r="AU735" s="18" t="s">
        <v>154</v>
      </c>
    </row>
    <row r="736" spans="1:65" s="1" customFormat="1" ht="72" hidden="1">
      <c r="A736" s="35"/>
      <c r="B736" s="36"/>
      <c r="C736" s="37"/>
      <c r="D736" s="182" t="s">
        <v>160</v>
      </c>
      <c r="E736" s="37"/>
      <c r="F736" s="189" t="s">
        <v>996</v>
      </c>
      <c r="G736" s="37"/>
      <c r="H736" s="37"/>
      <c r="I736" s="184"/>
      <c r="J736" s="37"/>
      <c r="K736" s="37"/>
      <c r="L736" s="40"/>
      <c r="M736" s="185"/>
      <c r="N736" s="186"/>
      <c r="O736" s="65"/>
      <c r="P736" s="65"/>
      <c r="Q736" s="65"/>
      <c r="R736" s="65"/>
      <c r="S736" s="65"/>
      <c r="T736" s="66"/>
      <c r="U736" s="35"/>
      <c r="V736" s="35"/>
      <c r="W736" s="35"/>
      <c r="X736" s="35"/>
      <c r="Y736" s="35"/>
      <c r="Z736" s="35"/>
      <c r="AA736" s="35"/>
      <c r="AB736" s="35"/>
      <c r="AC736" s="35"/>
      <c r="AD736" s="35"/>
      <c r="AE736" s="35"/>
      <c r="AT736" s="18" t="s">
        <v>160</v>
      </c>
      <c r="AU736" s="18" t="s">
        <v>154</v>
      </c>
    </row>
    <row r="737" spans="1:65" s="1" customFormat="1" ht="24.25" customHeight="1">
      <c r="A737" s="35"/>
      <c r="B737" s="36"/>
      <c r="C737" s="170" t="s">
        <v>1004</v>
      </c>
      <c r="D737" s="170" t="s">
        <v>148</v>
      </c>
      <c r="E737" s="171" t="s">
        <v>1005</v>
      </c>
      <c r="F737" s="172" t="s">
        <v>1006</v>
      </c>
      <c r="G737" s="173" t="s">
        <v>291</v>
      </c>
      <c r="H737" s="174">
        <v>1</v>
      </c>
      <c r="I737" s="175"/>
      <c r="J737" s="174">
        <f>ROUND(I737*H737,0)</f>
        <v>0</v>
      </c>
      <c r="K737" s="172" t="s">
        <v>152</v>
      </c>
      <c r="L737" s="40"/>
      <c r="M737" s="176" t="s">
        <v>20</v>
      </c>
      <c r="N737" s="177" t="s">
        <v>44</v>
      </c>
      <c r="O737" s="65"/>
      <c r="P737" s="178">
        <f>O737*H737</f>
        <v>0</v>
      </c>
      <c r="Q737" s="178">
        <v>8.9999999999999998E-4</v>
      </c>
      <c r="R737" s="178">
        <f>Q737*H737</f>
        <v>8.9999999999999998E-4</v>
      </c>
      <c r="S737" s="178">
        <v>0</v>
      </c>
      <c r="T737" s="179">
        <f>S737*H737</f>
        <v>0</v>
      </c>
      <c r="U737" s="35"/>
      <c r="V737" s="35"/>
      <c r="W737" s="35"/>
      <c r="X737" s="35"/>
      <c r="Y737" s="35"/>
      <c r="Z737" s="35"/>
      <c r="AA737" s="35"/>
      <c r="AB737" s="35"/>
      <c r="AC737" s="35"/>
      <c r="AD737" s="35"/>
      <c r="AE737" s="35"/>
      <c r="AR737" s="180" t="s">
        <v>272</v>
      </c>
      <c r="AT737" s="180" t="s">
        <v>148</v>
      </c>
      <c r="AU737" s="180" t="s">
        <v>154</v>
      </c>
      <c r="AY737" s="18" t="s">
        <v>146</v>
      </c>
      <c r="BE737" s="181">
        <f>IF(N737="základní",J737,0)</f>
        <v>0</v>
      </c>
      <c r="BF737" s="181">
        <f>IF(N737="snížená",J737,0)</f>
        <v>0</v>
      </c>
      <c r="BG737" s="181">
        <f>IF(N737="zákl. přenesená",J737,0)</f>
        <v>0</v>
      </c>
      <c r="BH737" s="181">
        <f>IF(N737="sníž. přenesená",J737,0)</f>
        <v>0</v>
      </c>
      <c r="BI737" s="181">
        <f>IF(N737="nulová",J737,0)</f>
        <v>0</v>
      </c>
      <c r="BJ737" s="18" t="s">
        <v>154</v>
      </c>
      <c r="BK737" s="181">
        <f>ROUND(I737*H737,0)</f>
        <v>0</v>
      </c>
      <c r="BL737" s="18" t="s">
        <v>272</v>
      </c>
      <c r="BM737" s="180" t="s">
        <v>1007</v>
      </c>
    </row>
    <row r="738" spans="1:65" s="1" customFormat="1" ht="24" hidden="1">
      <c r="A738" s="35"/>
      <c r="B738" s="36"/>
      <c r="C738" s="37"/>
      <c r="D738" s="182" t="s">
        <v>156</v>
      </c>
      <c r="E738" s="37"/>
      <c r="F738" s="183" t="s">
        <v>1008</v>
      </c>
      <c r="G738" s="37"/>
      <c r="H738" s="37"/>
      <c r="I738" s="184"/>
      <c r="J738" s="37"/>
      <c r="K738" s="37"/>
      <c r="L738" s="40"/>
      <c r="M738" s="185"/>
      <c r="N738" s="186"/>
      <c r="O738" s="65"/>
      <c r="P738" s="65"/>
      <c r="Q738" s="65"/>
      <c r="R738" s="65"/>
      <c r="S738" s="65"/>
      <c r="T738" s="66"/>
      <c r="U738" s="35"/>
      <c r="V738" s="35"/>
      <c r="W738" s="35"/>
      <c r="X738" s="35"/>
      <c r="Y738" s="35"/>
      <c r="Z738" s="35"/>
      <c r="AA738" s="35"/>
      <c r="AB738" s="35"/>
      <c r="AC738" s="35"/>
      <c r="AD738" s="35"/>
      <c r="AE738" s="35"/>
      <c r="AT738" s="18" t="s">
        <v>156</v>
      </c>
      <c r="AU738" s="18" t="s">
        <v>154</v>
      </c>
    </row>
    <row r="739" spans="1:65" s="1" customFormat="1" hidden="1">
      <c r="A739" s="35"/>
      <c r="B739" s="36"/>
      <c r="C739" s="37"/>
      <c r="D739" s="187" t="s">
        <v>158</v>
      </c>
      <c r="E739" s="37"/>
      <c r="F739" s="188" t="s">
        <v>1009</v>
      </c>
      <c r="G739" s="37"/>
      <c r="H739" s="37"/>
      <c r="I739" s="184"/>
      <c r="J739" s="37"/>
      <c r="K739" s="37"/>
      <c r="L739" s="40"/>
      <c r="M739" s="185"/>
      <c r="N739" s="186"/>
      <c r="O739" s="65"/>
      <c r="P739" s="65"/>
      <c r="Q739" s="65"/>
      <c r="R739" s="65"/>
      <c r="S739" s="65"/>
      <c r="T739" s="66"/>
      <c r="U739" s="35"/>
      <c r="V739" s="35"/>
      <c r="W739" s="35"/>
      <c r="X739" s="35"/>
      <c r="Y739" s="35"/>
      <c r="Z739" s="35"/>
      <c r="AA739" s="35"/>
      <c r="AB739" s="35"/>
      <c r="AC739" s="35"/>
      <c r="AD739" s="35"/>
      <c r="AE739" s="35"/>
      <c r="AT739" s="18" t="s">
        <v>158</v>
      </c>
      <c r="AU739" s="18" t="s">
        <v>154</v>
      </c>
    </row>
    <row r="740" spans="1:65" s="1" customFormat="1" ht="24.25" customHeight="1">
      <c r="A740" s="35"/>
      <c r="B740" s="36"/>
      <c r="C740" s="170" t="s">
        <v>1010</v>
      </c>
      <c r="D740" s="170" t="s">
        <v>148</v>
      </c>
      <c r="E740" s="171" t="s">
        <v>1011</v>
      </c>
      <c r="F740" s="172" t="s">
        <v>1012</v>
      </c>
      <c r="G740" s="173" t="s">
        <v>291</v>
      </c>
      <c r="H740" s="174">
        <v>1</v>
      </c>
      <c r="I740" s="175"/>
      <c r="J740" s="174">
        <f>ROUND(I740*H740,0)</f>
        <v>0</v>
      </c>
      <c r="K740" s="172" t="s">
        <v>152</v>
      </c>
      <c r="L740" s="40"/>
      <c r="M740" s="176" t="s">
        <v>20</v>
      </c>
      <c r="N740" s="177" t="s">
        <v>44</v>
      </c>
      <c r="O740" s="65"/>
      <c r="P740" s="178">
        <f>O740*H740</f>
        <v>0</v>
      </c>
      <c r="Q740" s="178">
        <v>2.2000000000000001E-4</v>
      </c>
      <c r="R740" s="178">
        <f>Q740*H740</f>
        <v>2.2000000000000001E-4</v>
      </c>
      <c r="S740" s="178">
        <v>0</v>
      </c>
      <c r="T740" s="179">
        <f>S740*H740</f>
        <v>0</v>
      </c>
      <c r="U740" s="35"/>
      <c r="V740" s="35"/>
      <c r="W740" s="35"/>
      <c r="X740" s="35"/>
      <c r="Y740" s="35"/>
      <c r="Z740" s="35"/>
      <c r="AA740" s="35"/>
      <c r="AB740" s="35"/>
      <c r="AC740" s="35"/>
      <c r="AD740" s="35"/>
      <c r="AE740" s="35"/>
      <c r="AR740" s="180" t="s">
        <v>272</v>
      </c>
      <c r="AT740" s="180" t="s">
        <v>148</v>
      </c>
      <c r="AU740" s="180" t="s">
        <v>154</v>
      </c>
      <c r="AY740" s="18" t="s">
        <v>146</v>
      </c>
      <c r="BE740" s="181">
        <f>IF(N740="základní",J740,0)</f>
        <v>0</v>
      </c>
      <c r="BF740" s="181">
        <f>IF(N740="snížená",J740,0)</f>
        <v>0</v>
      </c>
      <c r="BG740" s="181">
        <f>IF(N740="zákl. přenesená",J740,0)</f>
        <v>0</v>
      </c>
      <c r="BH740" s="181">
        <f>IF(N740="sníž. přenesená",J740,0)</f>
        <v>0</v>
      </c>
      <c r="BI740" s="181">
        <f>IF(N740="nulová",J740,0)</f>
        <v>0</v>
      </c>
      <c r="BJ740" s="18" t="s">
        <v>154</v>
      </c>
      <c r="BK740" s="181">
        <f>ROUND(I740*H740,0)</f>
        <v>0</v>
      </c>
      <c r="BL740" s="18" t="s">
        <v>272</v>
      </c>
      <c r="BM740" s="180" t="s">
        <v>1013</v>
      </c>
    </row>
    <row r="741" spans="1:65" s="1" customFormat="1" ht="24" hidden="1">
      <c r="A741" s="35"/>
      <c r="B741" s="36"/>
      <c r="C741" s="37"/>
      <c r="D741" s="182" t="s">
        <v>156</v>
      </c>
      <c r="E741" s="37"/>
      <c r="F741" s="183" t="s">
        <v>1014</v>
      </c>
      <c r="G741" s="37"/>
      <c r="H741" s="37"/>
      <c r="I741" s="184"/>
      <c r="J741" s="37"/>
      <c r="K741" s="37"/>
      <c r="L741" s="40"/>
      <c r="M741" s="185"/>
      <c r="N741" s="186"/>
      <c r="O741" s="65"/>
      <c r="P741" s="65"/>
      <c r="Q741" s="65"/>
      <c r="R741" s="65"/>
      <c r="S741" s="65"/>
      <c r="T741" s="66"/>
      <c r="U741" s="35"/>
      <c r="V741" s="35"/>
      <c r="W741" s="35"/>
      <c r="X741" s="35"/>
      <c r="Y741" s="35"/>
      <c r="Z741" s="35"/>
      <c r="AA741" s="35"/>
      <c r="AB741" s="35"/>
      <c r="AC741" s="35"/>
      <c r="AD741" s="35"/>
      <c r="AE741" s="35"/>
      <c r="AT741" s="18" t="s">
        <v>156</v>
      </c>
      <c r="AU741" s="18" t="s">
        <v>154</v>
      </c>
    </row>
    <row r="742" spans="1:65" s="1" customFormat="1" hidden="1">
      <c r="A742" s="35"/>
      <c r="B742" s="36"/>
      <c r="C742" s="37"/>
      <c r="D742" s="187" t="s">
        <v>158</v>
      </c>
      <c r="E742" s="37"/>
      <c r="F742" s="188" t="s">
        <v>1015</v>
      </c>
      <c r="G742" s="37"/>
      <c r="H742" s="37"/>
      <c r="I742" s="184"/>
      <c r="J742" s="37"/>
      <c r="K742" s="37"/>
      <c r="L742" s="40"/>
      <c r="M742" s="185"/>
      <c r="N742" s="186"/>
      <c r="O742" s="65"/>
      <c r="P742" s="65"/>
      <c r="Q742" s="65"/>
      <c r="R742" s="65"/>
      <c r="S742" s="65"/>
      <c r="T742" s="66"/>
      <c r="U742" s="35"/>
      <c r="V742" s="35"/>
      <c r="W742" s="35"/>
      <c r="X742" s="35"/>
      <c r="Y742" s="35"/>
      <c r="Z742" s="35"/>
      <c r="AA742" s="35"/>
      <c r="AB742" s="35"/>
      <c r="AC742" s="35"/>
      <c r="AD742" s="35"/>
      <c r="AE742" s="35"/>
      <c r="AT742" s="18" t="s">
        <v>158</v>
      </c>
      <c r="AU742" s="18" t="s">
        <v>154</v>
      </c>
    </row>
    <row r="743" spans="1:65" s="1" customFormat="1" ht="16.5" customHeight="1">
      <c r="A743" s="35"/>
      <c r="B743" s="36"/>
      <c r="C743" s="170" t="s">
        <v>1016</v>
      </c>
      <c r="D743" s="170" t="s">
        <v>148</v>
      </c>
      <c r="E743" s="171" t="s">
        <v>1017</v>
      </c>
      <c r="F743" s="172" t="s">
        <v>1018</v>
      </c>
      <c r="G743" s="173" t="s">
        <v>291</v>
      </c>
      <c r="H743" s="174">
        <v>1</v>
      </c>
      <c r="I743" s="175"/>
      <c r="J743" s="174">
        <f>ROUND(I743*H743,0)</f>
        <v>0</v>
      </c>
      <c r="K743" s="172" t="s">
        <v>152</v>
      </c>
      <c r="L743" s="40"/>
      <c r="M743" s="176" t="s">
        <v>20</v>
      </c>
      <c r="N743" s="177" t="s">
        <v>44</v>
      </c>
      <c r="O743" s="65"/>
      <c r="P743" s="178">
        <f>O743*H743</f>
        <v>0</v>
      </c>
      <c r="Q743" s="178">
        <v>2.9E-4</v>
      </c>
      <c r="R743" s="178">
        <f>Q743*H743</f>
        <v>2.9E-4</v>
      </c>
      <c r="S743" s="178">
        <v>0</v>
      </c>
      <c r="T743" s="179">
        <f>S743*H743</f>
        <v>0</v>
      </c>
      <c r="U743" s="35"/>
      <c r="V743" s="35"/>
      <c r="W743" s="35"/>
      <c r="X743" s="35"/>
      <c r="Y743" s="35"/>
      <c r="Z743" s="35"/>
      <c r="AA743" s="35"/>
      <c r="AB743" s="35"/>
      <c r="AC743" s="35"/>
      <c r="AD743" s="35"/>
      <c r="AE743" s="35"/>
      <c r="AR743" s="180" t="s">
        <v>272</v>
      </c>
      <c r="AT743" s="180" t="s">
        <v>148</v>
      </c>
      <c r="AU743" s="180" t="s">
        <v>154</v>
      </c>
      <c r="AY743" s="18" t="s">
        <v>146</v>
      </c>
      <c r="BE743" s="181">
        <f>IF(N743="základní",J743,0)</f>
        <v>0</v>
      </c>
      <c r="BF743" s="181">
        <f>IF(N743="snížená",J743,0)</f>
        <v>0</v>
      </c>
      <c r="BG743" s="181">
        <f>IF(N743="zákl. přenesená",J743,0)</f>
        <v>0</v>
      </c>
      <c r="BH743" s="181">
        <f>IF(N743="sníž. přenesená",J743,0)</f>
        <v>0</v>
      </c>
      <c r="BI743" s="181">
        <f>IF(N743="nulová",J743,0)</f>
        <v>0</v>
      </c>
      <c r="BJ743" s="18" t="s">
        <v>154</v>
      </c>
      <c r="BK743" s="181">
        <f>ROUND(I743*H743,0)</f>
        <v>0</v>
      </c>
      <c r="BL743" s="18" t="s">
        <v>272</v>
      </c>
      <c r="BM743" s="180" t="s">
        <v>1019</v>
      </c>
    </row>
    <row r="744" spans="1:65" s="1" customFormat="1" ht="12" hidden="1">
      <c r="A744" s="35"/>
      <c r="B744" s="36"/>
      <c r="C744" s="37"/>
      <c r="D744" s="182" t="s">
        <v>156</v>
      </c>
      <c r="E744" s="37"/>
      <c r="F744" s="183" t="s">
        <v>1020</v>
      </c>
      <c r="G744" s="37"/>
      <c r="H744" s="37"/>
      <c r="I744" s="184"/>
      <c r="J744" s="37"/>
      <c r="K744" s="37"/>
      <c r="L744" s="40"/>
      <c r="M744" s="185"/>
      <c r="N744" s="186"/>
      <c r="O744" s="65"/>
      <c r="P744" s="65"/>
      <c r="Q744" s="65"/>
      <c r="R744" s="65"/>
      <c r="S744" s="65"/>
      <c r="T744" s="66"/>
      <c r="U744" s="35"/>
      <c r="V744" s="35"/>
      <c r="W744" s="35"/>
      <c r="X744" s="35"/>
      <c r="Y744" s="35"/>
      <c r="Z744" s="35"/>
      <c r="AA744" s="35"/>
      <c r="AB744" s="35"/>
      <c r="AC744" s="35"/>
      <c r="AD744" s="35"/>
      <c r="AE744" s="35"/>
      <c r="AT744" s="18" t="s">
        <v>156</v>
      </c>
      <c r="AU744" s="18" t="s">
        <v>154</v>
      </c>
    </row>
    <row r="745" spans="1:65" s="1" customFormat="1" hidden="1">
      <c r="A745" s="35"/>
      <c r="B745" s="36"/>
      <c r="C745" s="37"/>
      <c r="D745" s="187" t="s">
        <v>158</v>
      </c>
      <c r="E745" s="37"/>
      <c r="F745" s="188" t="s">
        <v>1021</v>
      </c>
      <c r="G745" s="37"/>
      <c r="H745" s="37"/>
      <c r="I745" s="184"/>
      <c r="J745" s="37"/>
      <c r="K745" s="37"/>
      <c r="L745" s="40"/>
      <c r="M745" s="185"/>
      <c r="N745" s="186"/>
      <c r="O745" s="65"/>
      <c r="P745" s="65"/>
      <c r="Q745" s="65"/>
      <c r="R745" s="65"/>
      <c r="S745" s="65"/>
      <c r="T745" s="66"/>
      <c r="U745" s="35"/>
      <c r="V745" s="35"/>
      <c r="W745" s="35"/>
      <c r="X745" s="35"/>
      <c r="Y745" s="35"/>
      <c r="Z745" s="35"/>
      <c r="AA745" s="35"/>
      <c r="AB745" s="35"/>
      <c r="AC745" s="35"/>
      <c r="AD745" s="35"/>
      <c r="AE745" s="35"/>
      <c r="AT745" s="18" t="s">
        <v>158</v>
      </c>
      <c r="AU745" s="18" t="s">
        <v>154</v>
      </c>
    </row>
    <row r="746" spans="1:65" s="1" customFormat="1" ht="24.25" customHeight="1">
      <c r="A746" s="35"/>
      <c r="B746" s="36"/>
      <c r="C746" s="170" t="s">
        <v>1022</v>
      </c>
      <c r="D746" s="170" t="s">
        <v>148</v>
      </c>
      <c r="E746" s="171" t="s">
        <v>1023</v>
      </c>
      <c r="F746" s="172" t="s">
        <v>1024</v>
      </c>
      <c r="G746" s="173" t="s">
        <v>291</v>
      </c>
      <c r="H746" s="174">
        <v>1</v>
      </c>
      <c r="I746" s="175"/>
      <c r="J746" s="174">
        <f>ROUND(I746*H746,0)</f>
        <v>0</v>
      </c>
      <c r="K746" s="172" t="s">
        <v>152</v>
      </c>
      <c r="L746" s="40"/>
      <c r="M746" s="176" t="s">
        <v>20</v>
      </c>
      <c r="N746" s="177" t="s">
        <v>44</v>
      </c>
      <c r="O746" s="65"/>
      <c r="P746" s="178">
        <f>O746*H746</f>
        <v>0</v>
      </c>
      <c r="Q746" s="178">
        <v>1.7000000000000001E-4</v>
      </c>
      <c r="R746" s="178">
        <f>Q746*H746</f>
        <v>1.7000000000000001E-4</v>
      </c>
      <c r="S746" s="178">
        <v>0</v>
      </c>
      <c r="T746" s="179">
        <f>S746*H746</f>
        <v>0</v>
      </c>
      <c r="U746" s="35"/>
      <c r="V746" s="35"/>
      <c r="W746" s="35"/>
      <c r="X746" s="35"/>
      <c r="Y746" s="35"/>
      <c r="Z746" s="35"/>
      <c r="AA746" s="35"/>
      <c r="AB746" s="35"/>
      <c r="AC746" s="35"/>
      <c r="AD746" s="35"/>
      <c r="AE746" s="35"/>
      <c r="AR746" s="180" t="s">
        <v>272</v>
      </c>
      <c r="AT746" s="180" t="s">
        <v>148</v>
      </c>
      <c r="AU746" s="180" t="s">
        <v>154</v>
      </c>
      <c r="AY746" s="18" t="s">
        <v>146</v>
      </c>
      <c r="BE746" s="181">
        <f>IF(N746="základní",J746,0)</f>
        <v>0</v>
      </c>
      <c r="BF746" s="181">
        <f>IF(N746="snížená",J746,0)</f>
        <v>0</v>
      </c>
      <c r="BG746" s="181">
        <f>IF(N746="zákl. přenesená",J746,0)</f>
        <v>0</v>
      </c>
      <c r="BH746" s="181">
        <f>IF(N746="sníž. přenesená",J746,0)</f>
        <v>0</v>
      </c>
      <c r="BI746" s="181">
        <f>IF(N746="nulová",J746,0)</f>
        <v>0</v>
      </c>
      <c r="BJ746" s="18" t="s">
        <v>154</v>
      </c>
      <c r="BK746" s="181">
        <f>ROUND(I746*H746,0)</f>
        <v>0</v>
      </c>
      <c r="BL746" s="18" t="s">
        <v>272</v>
      </c>
      <c r="BM746" s="180" t="s">
        <v>1025</v>
      </c>
    </row>
    <row r="747" spans="1:65" s="1" customFormat="1" ht="24" hidden="1">
      <c r="A747" s="35"/>
      <c r="B747" s="36"/>
      <c r="C747" s="37"/>
      <c r="D747" s="182" t="s">
        <v>156</v>
      </c>
      <c r="E747" s="37"/>
      <c r="F747" s="183" t="s">
        <v>1026</v>
      </c>
      <c r="G747" s="37"/>
      <c r="H747" s="37"/>
      <c r="I747" s="184"/>
      <c r="J747" s="37"/>
      <c r="K747" s="37"/>
      <c r="L747" s="40"/>
      <c r="M747" s="185"/>
      <c r="N747" s="186"/>
      <c r="O747" s="65"/>
      <c r="P747" s="65"/>
      <c r="Q747" s="65"/>
      <c r="R747" s="65"/>
      <c r="S747" s="65"/>
      <c r="T747" s="66"/>
      <c r="U747" s="35"/>
      <c r="V747" s="35"/>
      <c r="W747" s="35"/>
      <c r="X747" s="35"/>
      <c r="Y747" s="35"/>
      <c r="Z747" s="35"/>
      <c r="AA747" s="35"/>
      <c r="AB747" s="35"/>
      <c r="AC747" s="35"/>
      <c r="AD747" s="35"/>
      <c r="AE747" s="35"/>
      <c r="AT747" s="18" t="s">
        <v>156</v>
      </c>
      <c r="AU747" s="18" t="s">
        <v>154</v>
      </c>
    </row>
    <row r="748" spans="1:65" s="1" customFormat="1" hidden="1">
      <c r="A748" s="35"/>
      <c r="B748" s="36"/>
      <c r="C748" s="37"/>
      <c r="D748" s="187" t="s">
        <v>158</v>
      </c>
      <c r="E748" s="37"/>
      <c r="F748" s="188" t="s">
        <v>1027</v>
      </c>
      <c r="G748" s="37"/>
      <c r="H748" s="37"/>
      <c r="I748" s="184"/>
      <c r="J748" s="37"/>
      <c r="K748" s="37"/>
      <c r="L748" s="40"/>
      <c r="M748" s="185"/>
      <c r="N748" s="186"/>
      <c r="O748" s="65"/>
      <c r="P748" s="65"/>
      <c r="Q748" s="65"/>
      <c r="R748" s="65"/>
      <c r="S748" s="65"/>
      <c r="T748" s="66"/>
      <c r="U748" s="35"/>
      <c r="V748" s="35"/>
      <c r="W748" s="35"/>
      <c r="X748" s="35"/>
      <c r="Y748" s="35"/>
      <c r="Z748" s="35"/>
      <c r="AA748" s="35"/>
      <c r="AB748" s="35"/>
      <c r="AC748" s="35"/>
      <c r="AD748" s="35"/>
      <c r="AE748" s="35"/>
      <c r="AT748" s="18" t="s">
        <v>158</v>
      </c>
      <c r="AU748" s="18" t="s">
        <v>154</v>
      </c>
    </row>
    <row r="749" spans="1:65" s="1" customFormat="1" ht="21.75" customHeight="1">
      <c r="A749" s="35"/>
      <c r="B749" s="36"/>
      <c r="C749" s="170" t="s">
        <v>1028</v>
      </c>
      <c r="D749" s="170" t="s">
        <v>148</v>
      </c>
      <c r="E749" s="171" t="s">
        <v>1029</v>
      </c>
      <c r="F749" s="172" t="s">
        <v>1030</v>
      </c>
      <c r="G749" s="173" t="s">
        <v>291</v>
      </c>
      <c r="H749" s="174">
        <v>3</v>
      </c>
      <c r="I749" s="175"/>
      <c r="J749" s="174">
        <f>ROUND(I749*H749,0)</f>
        <v>0</v>
      </c>
      <c r="K749" s="172" t="s">
        <v>152</v>
      </c>
      <c r="L749" s="40"/>
      <c r="M749" s="176" t="s">
        <v>20</v>
      </c>
      <c r="N749" s="177" t="s">
        <v>44</v>
      </c>
      <c r="O749" s="65"/>
      <c r="P749" s="178">
        <f>O749*H749</f>
        <v>0</v>
      </c>
      <c r="Q749" s="178">
        <v>9.0000000000000006E-5</v>
      </c>
      <c r="R749" s="178">
        <f>Q749*H749</f>
        <v>2.7E-4</v>
      </c>
      <c r="S749" s="178">
        <v>0</v>
      </c>
      <c r="T749" s="179">
        <f>S749*H749</f>
        <v>0</v>
      </c>
      <c r="U749" s="35"/>
      <c r="V749" s="35"/>
      <c r="W749" s="35"/>
      <c r="X749" s="35"/>
      <c r="Y749" s="35"/>
      <c r="Z749" s="35"/>
      <c r="AA749" s="35"/>
      <c r="AB749" s="35"/>
      <c r="AC749" s="35"/>
      <c r="AD749" s="35"/>
      <c r="AE749" s="35"/>
      <c r="AR749" s="180" t="s">
        <v>272</v>
      </c>
      <c r="AT749" s="180" t="s">
        <v>148</v>
      </c>
      <c r="AU749" s="180" t="s">
        <v>154</v>
      </c>
      <c r="AY749" s="18" t="s">
        <v>146</v>
      </c>
      <c r="BE749" s="181">
        <f>IF(N749="základní",J749,0)</f>
        <v>0</v>
      </c>
      <c r="BF749" s="181">
        <f>IF(N749="snížená",J749,0)</f>
        <v>0</v>
      </c>
      <c r="BG749" s="181">
        <f>IF(N749="zákl. přenesená",J749,0)</f>
        <v>0</v>
      </c>
      <c r="BH749" s="181">
        <f>IF(N749="sníž. přenesená",J749,0)</f>
        <v>0</v>
      </c>
      <c r="BI749" s="181">
        <f>IF(N749="nulová",J749,0)</f>
        <v>0</v>
      </c>
      <c r="BJ749" s="18" t="s">
        <v>154</v>
      </c>
      <c r="BK749" s="181">
        <f>ROUND(I749*H749,0)</f>
        <v>0</v>
      </c>
      <c r="BL749" s="18" t="s">
        <v>272</v>
      </c>
      <c r="BM749" s="180" t="s">
        <v>1031</v>
      </c>
    </row>
    <row r="750" spans="1:65" s="1" customFormat="1" ht="12" hidden="1">
      <c r="A750" s="35"/>
      <c r="B750" s="36"/>
      <c r="C750" s="37"/>
      <c r="D750" s="182" t="s">
        <v>156</v>
      </c>
      <c r="E750" s="37"/>
      <c r="F750" s="183" t="s">
        <v>1032</v>
      </c>
      <c r="G750" s="37"/>
      <c r="H750" s="37"/>
      <c r="I750" s="184"/>
      <c r="J750" s="37"/>
      <c r="K750" s="37"/>
      <c r="L750" s="40"/>
      <c r="M750" s="185"/>
      <c r="N750" s="186"/>
      <c r="O750" s="65"/>
      <c r="P750" s="65"/>
      <c r="Q750" s="65"/>
      <c r="R750" s="65"/>
      <c r="S750" s="65"/>
      <c r="T750" s="66"/>
      <c r="U750" s="35"/>
      <c r="V750" s="35"/>
      <c r="W750" s="35"/>
      <c r="X750" s="35"/>
      <c r="Y750" s="35"/>
      <c r="Z750" s="35"/>
      <c r="AA750" s="35"/>
      <c r="AB750" s="35"/>
      <c r="AC750" s="35"/>
      <c r="AD750" s="35"/>
      <c r="AE750" s="35"/>
      <c r="AT750" s="18" t="s">
        <v>156</v>
      </c>
      <c r="AU750" s="18" t="s">
        <v>154</v>
      </c>
    </row>
    <row r="751" spans="1:65" s="1" customFormat="1" hidden="1">
      <c r="A751" s="35"/>
      <c r="B751" s="36"/>
      <c r="C751" s="37"/>
      <c r="D751" s="187" t="s">
        <v>158</v>
      </c>
      <c r="E751" s="37"/>
      <c r="F751" s="188" t="s">
        <v>1033</v>
      </c>
      <c r="G751" s="37"/>
      <c r="H751" s="37"/>
      <c r="I751" s="184"/>
      <c r="J751" s="37"/>
      <c r="K751" s="37"/>
      <c r="L751" s="40"/>
      <c r="M751" s="185"/>
      <c r="N751" s="186"/>
      <c r="O751" s="65"/>
      <c r="P751" s="65"/>
      <c r="Q751" s="65"/>
      <c r="R751" s="65"/>
      <c r="S751" s="65"/>
      <c r="T751" s="66"/>
      <c r="U751" s="35"/>
      <c r="V751" s="35"/>
      <c r="W751" s="35"/>
      <c r="X751" s="35"/>
      <c r="Y751" s="35"/>
      <c r="Z751" s="35"/>
      <c r="AA751" s="35"/>
      <c r="AB751" s="35"/>
      <c r="AC751" s="35"/>
      <c r="AD751" s="35"/>
      <c r="AE751" s="35"/>
      <c r="AT751" s="18" t="s">
        <v>158</v>
      </c>
      <c r="AU751" s="18" t="s">
        <v>154</v>
      </c>
    </row>
    <row r="752" spans="1:65" s="1" customFormat="1" ht="21.75" customHeight="1">
      <c r="A752" s="35"/>
      <c r="B752" s="36"/>
      <c r="C752" s="170" t="s">
        <v>1034</v>
      </c>
      <c r="D752" s="170" t="s">
        <v>148</v>
      </c>
      <c r="E752" s="171" t="s">
        <v>1035</v>
      </c>
      <c r="F752" s="172" t="s">
        <v>1036</v>
      </c>
      <c r="G752" s="173" t="s">
        <v>299</v>
      </c>
      <c r="H752" s="174">
        <v>41</v>
      </c>
      <c r="I752" s="175"/>
      <c r="J752" s="174">
        <f>ROUND(I752*H752,0)</f>
        <v>0</v>
      </c>
      <c r="K752" s="172" t="s">
        <v>152</v>
      </c>
      <c r="L752" s="40"/>
      <c r="M752" s="176" t="s">
        <v>20</v>
      </c>
      <c r="N752" s="177" t="s">
        <v>44</v>
      </c>
      <c r="O752" s="65"/>
      <c r="P752" s="178">
        <f>O752*H752</f>
        <v>0</v>
      </c>
      <c r="Q752" s="178">
        <v>0</v>
      </c>
      <c r="R752" s="178">
        <f>Q752*H752</f>
        <v>0</v>
      </c>
      <c r="S752" s="178">
        <v>0</v>
      </c>
      <c r="T752" s="179">
        <f>S752*H752</f>
        <v>0</v>
      </c>
      <c r="U752" s="35"/>
      <c r="V752" s="35"/>
      <c r="W752" s="35"/>
      <c r="X752" s="35"/>
      <c r="Y752" s="35"/>
      <c r="Z752" s="35"/>
      <c r="AA752" s="35"/>
      <c r="AB752" s="35"/>
      <c r="AC752" s="35"/>
      <c r="AD752" s="35"/>
      <c r="AE752" s="35"/>
      <c r="AR752" s="180" t="s">
        <v>272</v>
      </c>
      <c r="AT752" s="180" t="s">
        <v>148</v>
      </c>
      <c r="AU752" s="180" t="s">
        <v>154</v>
      </c>
      <c r="AY752" s="18" t="s">
        <v>146</v>
      </c>
      <c r="BE752" s="181">
        <f>IF(N752="základní",J752,0)</f>
        <v>0</v>
      </c>
      <c r="BF752" s="181">
        <f>IF(N752="snížená",J752,0)</f>
        <v>0</v>
      </c>
      <c r="BG752" s="181">
        <f>IF(N752="zákl. přenesená",J752,0)</f>
        <v>0</v>
      </c>
      <c r="BH752" s="181">
        <f>IF(N752="sníž. přenesená",J752,0)</f>
        <v>0</v>
      </c>
      <c r="BI752" s="181">
        <f>IF(N752="nulová",J752,0)</f>
        <v>0</v>
      </c>
      <c r="BJ752" s="18" t="s">
        <v>154</v>
      </c>
      <c r="BK752" s="181">
        <f>ROUND(I752*H752,0)</f>
        <v>0</v>
      </c>
      <c r="BL752" s="18" t="s">
        <v>272</v>
      </c>
      <c r="BM752" s="180" t="s">
        <v>1037</v>
      </c>
    </row>
    <row r="753" spans="1:65" s="1" customFormat="1" ht="24" hidden="1">
      <c r="A753" s="35"/>
      <c r="B753" s="36"/>
      <c r="C753" s="37"/>
      <c r="D753" s="182" t="s">
        <v>156</v>
      </c>
      <c r="E753" s="37"/>
      <c r="F753" s="183" t="s">
        <v>1038</v>
      </c>
      <c r="G753" s="37"/>
      <c r="H753" s="37"/>
      <c r="I753" s="184"/>
      <c r="J753" s="37"/>
      <c r="K753" s="37"/>
      <c r="L753" s="40"/>
      <c r="M753" s="185"/>
      <c r="N753" s="186"/>
      <c r="O753" s="65"/>
      <c r="P753" s="65"/>
      <c r="Q753" s="65"/>
      <c r="R753" s="65"/>
      <c r="S753" s="65"/>
      <c r="T753" s="66"/>
      <c r="U753" s="35"/>
      <c r="V753" s="35"/>
      <c r="W753" s="35"/>
      <c r="X753" s="35"/>
      <c r="Y753" s="35"/>
      <c r="Z753" s="35"/>
      <c r="AA753" s="35"/>
      <c r="AB753" s="35"/>
      <c r="AC753" s="35"/>
      <c r="AD753" s="35"/>
      <c r="AE753" s="35"/>
      <c r="AT753" s="18" t="s">
        <v>156</v>
      </c>
      <c r="AU753" s="18" t="s">
        <v>154</v>
      </c>
    </row>
    <row r="754" spans="1:65" s="1" customFormat="1" hidden="1">
      <c r="A754" s="35"/>
      <c r="B754" s="36"/>
      <c r="C754" s="37"/>
      <c r="D754" s="187" t="s">
        <v>158</v>
      </c>
      <c r="E754" s="37"/>
      <c r="F754" s="188" t="s">
        <v>1039</v>
      </c>
      <c r="G754" s="37"/>
      <c r="H754" s="37"/>
      <c r="I754" s="184"/>
      <c r="J754" s="37"/>
      <c r="K754" s="37"/>
      <c r="L754" s="40"/>
      <c r="M754" s="185"/>
      <c r="N754" s="186"/>
      <c r="O754" s="65"/>
      <c r="P754" s="65"/>
      <c r="Q754" s="65"/>
      <c r="R754" s="65"/>
      <c r="S754" s="65"/>
      <c r="T754" s="66"/>
      <c r="U754" s="35"/>
      <c r="V754" s="35"/>
      <c r="W754" s="35"/>
      <c r="X754" s="35"/>
      <c r="Y754" s="35"/>
      <c r="Z754" s="35"/>
      <c r="AA754" s="35"/>
      <c r="AB754" s="35"/>
      <c r="AC754" s="35"/>
      <c r="AD754" s="35"/>
      <c r="AE754" s="35"/>
      <c r="AT754" s="18" t="s">
        <v>158</v>
      </c>
      <c r="AU754" s="18" t="s">
        <v>154</v>
      </c>
    </row>
    <row r="755" spans="1:65" s="1" customFormat="1" ht="48" hidden="1">
      <c r="A755" s="35"/>
      <c r="B755" s="36"/>
      <c r="C755" s="37"/>
      <c r="D755" s="182" t="s">
        <v>160</v>
      </c>
      <c r="E755" s="37"/>
      <c r="F755" s="189" t="s">
        <v>1040</v>
      </c>
      <c r="G755" s="37"/>
      <c r="H755" s="37"/>
      <c r="I755" s="184"/>
      <c r="J755" s="37"/>
      <c r="K755" s="37"/>
      <c r="L755" s="40"/>
      <c r="M755" s="185"/>
      <c r="N755" s="186"/>
      <c r="O755" s="65"/>
      <c r="P755" s="65"/>
      <c r="Q755" s="65"/>
      <c r="R755" s="65"/>
      <c r="S755" s="65"/>
      <c r="T755" s="66"/>
      <c r="U755" s="35"/>
      <c r="V755" s="35"/>
      <c r="W755" s="35"/>
      <c r="X755" s="35"/>
      <c r="Y755" s="35"/>
      <c r="Z755" s="35"/>
      <c r="AA755" s="35"/>
      <c r="AB755" s="35"/>
      <c r="AC755" s="35"/>
      <c r="AD755" s="35"/>
      <c r="AE755" s="35"/>
      <c r="AT755" s="18" t="s">
        <v>160</v>
      </c>
      <c r="AU755" s="18" t="s">
        <v>154</v>
      </c>
    </row>
    <row r="756" spans="1:65" s="13" customFormat="1" ht="12">
      <c r="B756" s="200"/>
      <c r="C756" s="201"/>
      <c r="D756" s="182" t="s">
        <v>162</v>
      </c>
      <c r="E756" s="202" t="s">
        <v>20</v>
      </c>
      <c r="F756" s="203" t="s">
        <v>1041</v>
      </c>
      <c r="G756" s="201"/>
      <c r="H756" s="204">
        <v>41</v>
      </c>
      <c r="I756" s="205"/>
      <c r="J756" s="201"/>
      <c r="K756" s="201"/>
      <c r="L756" s="206"/>
      <c r="M756" s="207"/>
      <c r="N756" s="208"/>
      <c r="O756" s="208"/>
      <c r="P756" s="208"/>
      <c r="Q756" s="208"/>
      <c r="R756" s="208"/>
      <c r="S756" s="208"/>
      <c r="T756" s="209"/>
      <c r="AT756" s="210" t="s">
        <v>162</v>
      </c>
      <c r="AU756" s="210" t="s">
        <v>154</v>
      </c>
      <c r="AV756" s="13" t="s">
        <v>154</v>
      </c>
      <c r="AW756" s="13" t="s">
        <v>33</v>
      </c>
      <c r="AX756" s="13" t="s">
        <v>8</v>
      </c>
      <c r="AY756" s="210" t="s">
        <v>146</v>
      </c>
    </row>
    <row r="757" spans="1:65" s="1" customFormat="1" ht="24.25" customHeight="1">
      <c r="A757" s="35"/>
      <c r="B757" s="36"/>
      <c r="C757" s="170" t="s">
        <v>1042</v>
      </c>
      <c r="D757" s="170" t="s">
        <v>148</v>
      </c>
      <c r="E757" s="171" t="s">
        <v>1043</v>
      </c>
      <c r="F757" s="172" t="s">
        <v>1044</v>
      </c>
      <c r="G757" s="173" t="s">
        <v>789</v>
      </c>
      <c r="H757" s="175"/>
      <c r="I757" s="175"/>
      <c r="J757" s="174">
        <f>ROUND(I757*H757,0)</f>
        <v>0</v>
      </c>
      <c r="K757" s="172" t="s">
        <v>152</v>
      </c>
      <c r="L757" s="40"/>
      <c r="M757" s="176" t="s">
        <v>20</v>
      </c>
      <c r="N757" s="177" t="s">
        <v>44</v>
      </c>
      <c r="O757" s="65"/>
      <c r="P757" s="178">
        <f>O757*H757</f>
        <v>0</v>
      </c>
      <c r="Q757" s="178">
        <v>0</v>
      </c>
      <c r="R757" s="178">
        <f>Q757*H757</f>
        <v>0</v>
      </c>
      <c r="S757" s="178">
        <v>0</v>
      </c>
      <c r="T757" s="179">
        <f>S757*H757</f>
        <v>0</v>
      </c>
      <c r="U757" s="35"/>
      <c r="V757" s="35"/>
      <c r="W757" s="35"/>
      <c r="X757" s="35"/>
      <c r="Y757" s="35"/>
      <c r="Z757" s="35"/>
      <c r="AA757" s="35"/>
      <c r="AB757" s="35"/>
      <c r="AC757" s="35"/>
      <c r="AD757" s="35"/>
      <c r="AE757" s="35"/>
      <c r="AR757" s="180" t="s">
        <v>272</v>
      </c>
      <c r="AT757" s="180" t="s">
        <v>148</v>
      </c>
      <c r="AU757" s="180" t="s">
        <v>154</v>
      </c>
      <c r="AY757" s="18" t="s">
        <v>146</v>
      </c>
      <c r="BE757" s="181">
        <f>IF(N757="základní",J757,0)</f>
        <v>0</v>
      </c>
      <c r="BF757" s="181">
        <f>IF(N757="snížená",J757,0)</f>
        <v>0</v>
      </c>
      <c r="BG757" s="181">
        <f>IF(N757="zákl. přenesená",J757,0)</f>
        <v>0</v>
      </c>
      <c r="BH757" s="181">
        <f>IF(N757="sníž. přenesená",J757,0)</f>
        <v>0</v>
      </c>
      <c r="BI757" s="181">
        <f>IF(N757="nulová",J757,0)</f>
        <v>0</v>
      </c>
      <c r="BJ757" s="18" t="s">
        <v>154</v>
      </c>
      <c r="BK757" s="181">
        <f>ROUND(I757*H757,0)</f>
        <v>0</v>
      </c>
      <c r="BL757" s="18" t="s">
        <v>272</v>
      </c>
      <c r="BM757" s="180" t="s">
        <v>1045</v>
      </c>
    </row>
    <row r="758" spans="1:65" s="1" customFormat="1" ht="36" hidden="1">
      <c r="A758" s="35"/>
      <c r="B758" s="36"/>
      <c r="C758" s="37"/>
      <c r="D758" s="182" t="s">
        <v>156</v>
      </c>
      <c r="E758" s="37"/>
      <c r="F758" s="183" t="s">
        <v>1046</v>
      </c>
      <c r="G758" s="37"/>
      <c r="H758" s="37"/>
      <c r="I758" s="184"/>
      <c r="J758" s="37"/>
      <c r="K758" s="37"/>
      <c r="L758" s="40"/>
      <c r="M758" s="185"/>
      <c r="N758" s="186"/>
      <c r="O758" s="65"/>
      <c r="P758" s="65"/>
      <c r="Q758" s="65"/>
      <c r="R758" s="65"/>
      <c r="S758" s="65"/>
      <c r="T758" s="66"/>
      <c r="U758" s="35"/>
      <c r="V758" s="35"/>
      <c r="W758" s="35"/>
      <c r="X758" s="35"/>
      <c r="Y758" s="35"/>
      <c r="Z758" s="35"/>
      <c r="AA758" s="35"/>
      <c r="AB758" s="35"/>
      <c r="AC758" s="35"/>
      <c r="AD758" s="35"/>
      <c r="AE758" s="35"/>
      <c r="AT758" s="18" t="s">
        <v>156</v>
      </c>
      <c r="AU758" s="18" t="s">
        <v>154</v>
      </c>
    </row>
    <row r="759" spans="1:65" s="1" customFormat="1" hidden="1">
      <c r="A759" s="35"/>
      <c r="B759" s="36"/>
      <c r="C759" s="37"/>
      <c r="D759" s="187" t="s">
        <v>158</v>
      </c>
      <c r="E759" s="37"/>
      <c r="F759" s="188" t="s">
        <v>1047</v>
      </c>
      <c r="G759" s="37"/>
      <c r="H759" s="37"/>
      <c r="I759" s="184"/>
      <c r="J759" s="37"/>
      <c r="K759" s="37"/>
      <c r="L759" s="40"/>
      <c r="M759" s="185"/>
      <c r="N759" s="186"/>
      <c r="O759" s="65"/>
      <c r="P759" s="65"/>
      <c r="Q759" s="65"/>
      <c r="R759" s="65"/>
      <c r="S759" s="65"/>
      <c r="T759" s="66"/>
      <c r="U759" s="35"/>
      <c r="V759" s="35"/>
      <c r="W759" s="35"/>
      <c r="X759" s="35"/>
      <c r="Y759" s="35"/>
      <c r="Z759" s="35"/>
      <c r="AA759" s="35"/>
      <c r="AB759" s="35"/>
      <c r="AC759" s="35"/>
      <c r="AD759" s="35"/>
      <c r="AE759" s="35"/>
      <c r="AT759" s="18" t="s">
        <v>158</v>
      </c>
      <c r="AU759" s="18" t="s">
        <v>154</v>
      </c>
    </row>
    <row r="760" spans="1:65" s="1" customFormat="1" ht="192" hidden="1">
      <c r="A760" s="35"/>
      <c r="B760" s="36"/>
      <c r="C760" s="37"/>
      <c r="D760" s="182" t="s">
        <v>160</v>
      </c>
      <c r="E760" s="37"/>
      <c r="F760" s="189" t="s">
        <v>1048</v>
      </c>
      <c r="G760" s="37"/>
      <c r="H760" s="37"/>
      <c r="I760" s="184"/>
      <c r="J760" s="37"/>
      <c r="K760" s="37"/>
      <c r="L760" s="40"/>
      <c r="M760" s="185"/>
      <c r="N760" s="186"/>
      <c r="O760" s="65"/>
      <c r="P760" s="65"/>
      <c r="Q760" s="65"/>
      <c r="R760" s="65"/>
      <c r="S760" s="65"/>
      <c r="T760" s="66"/>
      <c r="U760" s="35"/>
      <c r="V760" s="35"/>
      <c r="W760" s="35"/>
      <c r="X760" s="35"/>
      <c r="Y760" s="35"/>
      <c r="Z760" s="35"/>
      <c r="AA760" s="35"/>
      <c r="AB760" s="35"/>
      <c r="AC760" s="35"/>
      <c r="AD760" s="35"/>
      <c r="AE760" s="35"/>
      <c r="AT760" s="18" t="s">
        <v>160</v>
      </c>
      <c r="AU760" s="18" t="s">
        <v>154</v>
      </c>
    </row>
    <row r="761" spans="1:65" s="11" customFormat="1" ht="23" customHeight="1">
      <c r="B761" s="154"/>
      <c r="C761" s="155"/>
      <c r="D761" s="156" t="s">
        <v>71</v>
      </c>
      <c r="E761" s="168" t="s">
        <v>1049</v>
      </c>
      <c r="F761" s="168" t="s">
        <v>1050</v>
      </c>
      <c r="G761" s="155"/>
      <c r="H761" s="155"/>
      <c r="I761" s="158"/>
      <c r="J761" s="169">
        <f>BK761</f>
        <v>0</v>
      </c>
      <c r="K761" s="155"/>
      <c r="L761" s="160"/>
      <c r="M761" s="161"/>
      <c r="N761" s="162"/>
      <c r="O761" s="162"/>
      <c r="P761" s="163">
        <f>SUM(P762:P832)</f>
        <v>0</v>
      </c>
      <c r="Q761" s="162"/>
      <c r="R761" s="163">
        <f>SUM(R762:R832)</f>
        <v>0.60082000000000013</v>
      </c>
      <c r="S761" s="162"/>
      <c r="T761" s="164">
        <f>SUM(T762:T832)</f>
        <v>0</v>
      </c>
      <c r="AR761" s="165" t="s">
        <v>154</v>
      </c>
      <c r="AT761" s="166" t="s">
        <v>71</v>
      </c>
      <c r="AU761" s="166" t="s">
        <v>8</v>
      </c>
      <c r="AY761" s="165" t="s">
        <v>146</v>
      </c>
      <c r="BK761" s="167">
        <f>SUM(BK762:BK832)</f>
        <v>0</v>
      </c>
    </row>
    <row r="762" spans="1:65" s="1" customFormat="1" ht="24.25" customHeight="1">
      <c r="A762" s="35"/>
      <c r="B762" s="36"/>
      <c r="C762" s="170" t="s">
        <v>1051</v>
      </c>
      <c r="D762" s="170" t="s">
        <v>148</v>
      </c>
      <c r="E762" s="171" t="s">
        <v>1052</v>
      </c>
      <c r="F762" s="172" t="s">
        <v>1053</v>
      </c>
      <c r="G762" s="173" t="s">
        <v>299</v>
      </c>
      <c r="H762" s="174">
        <v>25</v>
      </c>
      <c r="I762" s="175"/>
      <c r="J762" s="174">
        <f>ROUND(I762*H762,0)</f>
        <v>0</v>
      </c>
      <c r="K762" s="172" t="s">
        <v>152</v>
      </c>
      <c r="L762" s="40"/>
      <c r="M762" s="176" t="s">
        <v>20</v>
      </c>
      <c r="N762" s="177" t="s">
        <v>44</v>
      </c>
      <c r="O762" s="65"/>
      <c r="P762" s="178">
        <f>O762*H762</f>
        <v>0</v>
      </c>
      <c r="Q762" s="178">
        <v>3.0899999999999999E-3</v>
      </c>
      <c r="R762" s="178">
        <f>Q762*H762</f>
        <v>7.7249999999999999E-2</v>
      </c>
      <c r="S762" s="178">
        <v>0</v>
      </c>
      <c r="T762" s="179">
        <f>S762*H762</f>
        <v>0</v>
      </c>
      <c r="U762" s="35"/>
      <c r="V762" s="35"/>
      <c r="W762" s="35"/>
      <c r="X762" s="35"/>
      <c r="Y762" s="35"/>
      <c r="Z762" s="35"/>
      <c r="AA762" s="35"/>
      <c r="AB762" s="35"/>
      <c r="AC762" s="35"/>
      <c r="AD762" s="35"/>
      <c r="AE762" s="35"/>
      <c r="AR762" s="180" t="s">
        <v>272</v>
      </c>
      <c r="AT762" s="180" t="s">
        <v>148</v>
      </c>
      <c r="AU762" s="180" t="s">
        <v>154</v>
      </c>
      <c r="AY762" s="18" t="s">
        <v>146</v>
      </c>
      <c r="BE762" s="181">
        <f>IF(N762="základní",J762,0)</f>
        <v>0</v>
      </c>
      <c r="BF762" s="181">
        <f>IF(N762="snížená",J762,0)</f>
        <v>0</v>
      </c>
      <c r="BG762" s="181">
        <f>IF(N762="zákl. přenesená",J762,0)</f>
        <v>0</v>
      </c>
      <c r="BH762" s="181">
        <f>IF(N762="sníž. přenesená",J762,0)</f>
        <v>0</v>
      </c>
      <c r="BI762" s="181">
        <f>IF(N762="nulová",J762,0)</f>
        <v>0</v>
      </c>
      <c r="BJ762" s="18" t="s">
        <v>154</v>
      </c>
      <c r="BK762" s="181">
        <f>ROUND(I762*H762,0)</f>
        <v>0</v>
      </c>
      <c r="BL762" s="18" t="s">
        <v>272</v>
      </c>
      <c r="BM762" s="180" t="s">
        <v>1054</v>
      </c>
    </row>
    <row r="763" spans="1:65" s="1" customFormat="1" ht="24" hidden="1">
      <c r="A763" s="35"/>
      <c r="B763" s="36"/>
      <c r="C763" s="37"/>
      <c r="D763" s="182" t="s">
        <v>156</v>
      </c>
      <c r="E763" s="37"/>
      <c r="F763" s="183" t="s">
        <v>1055</v>
      </c>
      <c r="G763" s="37"/>
      <c r="H763" s="37"/>
      <c r="I763" s="184"/>
      <c r="J763" s="37"/>
      <c r="K763" s="37"/>
      <c r="L763" s="40"/>
      <c r="M763" s="185"/>
      <c r="N763" s="186"/>
      <c r="O763" s="65"/>
      <c r="P763" s="65"/>
      <c r="Q763" s="65"/>
      <c r="R763" s="65"/>
      <c r="S763" s="65"/>
      <c r="T763" s="66"/>
      <c r="U763" s="35"/>
      <c r="V763" s="35"/>
      <c r="W763" s="35"/>
      <c r="X763" s="35"/>
      <c r="Y763" s="35"/>
      <c r="Z763" s="35"/>
      <c r="AA763" s="35"/>
      <c r="AB763" s="35"/>
      <c r="AC763" s="35"/>
      <c r="AD763" s="35"/>
      <c r="AE763" s="35"/>
      <c r="AT763" s="18" t="s">
        <v>156</v>
      </c>
      <c r="AU763" s="18" t="s">
        <v>154</v>
      </c>
    </row>
    <row r="764" spans="1:65" s="1" customFormat="1" hidden="1">
      <c r="A764" s="35"/>
      <c r="B764" s="36"/>
      <c r="C764" s="37"/>
      <c r="D764" s="187" t="s">
        <v>158</v>
      </c>
      <c r="E764" s="37"/>
      <c r="F764" s="188" t="s">
        <v>1056</v>
      </c>
      <c r="G764" s="37"/>
      <c r="H764" s="37"/>
      <c r="I764" s="184"/>
      <c r="J764" s="37"/>
      <c r="K764" s="37"/>
      <c r="L764" s="40"/>
      <c r="M764" s="185"/>
      <c r="N764" s="186"/>
      <c r="O764" s="65"/>
      <c r="P764" s="65"/>
      <c r="Q764" s="65"/>
      <c r="R764" s="65"/>
      <c r="S764" s="65"/>
      <c r="T764" s="66"/>
      <c r="U764" s="35"/>
      <c r="V764" s="35"/>
      <c r="W764" s="35"/>
      <c r="X764" s="35"/>
      <c r="Y764" s="35"/>
      <c r="Z764" s="35"/>
      <c r="AA764" s="35"/>
      <c r="AB764" s="35"/>
      <c r="AC764" s="35"/>
      <c r="AD764" s="35"/>
      <c r="AE764" s="35"/>
      <c r="AT764" s="18" t="s">
        <v>158</v>
      </c>
      <c r="AU764" s="18" t="s">
        <v>154</v>
      </c>
    </row>
    <row r="765" spans="1:65" s="1" customFormat="1" ht="24.25" customHeight="1">
      <c r="A765" s="35"/>
      <c r="B765" s="36"/>
      <c r="C765" s="170" t="s">
        <v>1057</v>
      </c>
      <c r="D765" s="170" t="s">
        <v>148</v>
      </c>
      <c r="E765" s="171" t="s">
        <v>1058</v>
      </c>
      <c r="F765" s="172" t="s">
        <v>1059</v>
      </c>
      <c r="G765" s="173" t="s">
        <v>299</v>
      </c>
      <c r="H765" s="174">
        <v>135</v>
      </c>
      <c r="I765" s="175"/>
      <c r="J765" s="174">
        <f>ROUND(I765*H765,0)</f>
        <v>0</v>
      </c>
      <c r="K765" s="172" t="s">
        <v>152</v>
      </c>
      <c r="L765" s="40"/>
      <c r="M765" s="176" t="s">
        <v>20</v>
      </c>
      <c r="N765" s="177" t="s">
        <v>44</v>
      </c>
      <c r="O765" s="65"/>
      <c r="P765" s="178">
        <f>O765*H765</f>
        <v>0</v>
      </c>
      <c r="Q765" s="178">
        <v>8.4000000000000003E-4</v>
      </c>
      <c r="R765" s="178">
        <f>Q765*H765</f>
        <v>0.1134</v>
      </c>
      <c r="S765" s="178">
        <v>0</v>
      </c>
      <c r="T765" s="179">
        <f>S765*H765</f>
        <v>0</v>
      </c>
      <c r="U765" s="35"/>
      <c r="V765" s="35"/>
      <c r="W765" s="35"/>
      <c r="X765" s="35"/>
      <c r="Y765" s="35"/>
      <c r="Z765" s="35"/>
      <c r="AA765" s="35"/>
      <c r="AB765" s="35"/>
      <c r="AC765" s="35"/>
      <c r="AD765" s="35"/>
      <c r="AE765" s="35"/>
      <c r="AR765" s="180" t="s">
        <v>272</v>
      </c>
      <c r="AT765" s="180" t="s">
        <v>148</v>
      </c>
      <c r="AU765" s="180" t="s">
        <v>154</v>
      </c>
      <c r="AY765" s="18" t="s">
        <v>146</v>
      </c>
      <c r="BE765" s="181">
        <f>IF(N765="základní",J765,0)</f>
        <v>0</v>
      </c>
      <c r="BF765" s="181">
        <f>IF(N765="snížená",J765,0)</f>
        <v>0</v>
      </c>
      <c r="BG765" s="181">
        <f>IF(N765="zákl. přenesená",J765,0)</f>
        <v>0</v>
      </c>
      <c r="BH765" s="181">
        <f>IF(N765="sníž. přenesená",J765,0)</f>
        <v>0</v>
      </c>
      <c r="BI765" s="181">
        <f>IF(N765="nulová",J765,0)</f>
        <v>0</v>
      </c>
      <c r="BJ765" s="18" t="s">
        <v>154</v>
      </c>
      <c r="BK765" s="181">
        <f>ROUND(I765*H765,0)</f>
        <v>0</v>
      </c>
      <c r="BL765" s="18" t="s">
        <v>272</v>
      </c>
      <c r="BM765" s="180" t="s">
        <v>1060</v>
      </c>
    </row>
    <row r="766" spans="1:65" s="1" customFormat="1" ht="24" hidden="1">
      <c r="A766" s="35"/>
      <c r="B766" s="36"/>
      <c r="C766" s="37"/>
      <c r="D766" s="182" t="s">
        <v>156</v>
      </c>
      <c r="E766" s="37"/>
      <c r="F766" s="183" t="s">
        <v>1061</v>
      </c>
      <c r="G766" s="37"/>
      <c r="H766" s="37"/>
      <c r="I766" s="184"/>
      <c r="J766" s="37"/>
      <c r="K766" s="37"/>
      <c r="L766" s="40"/>
      <c r="M766" s="185"/>
      <c r="N766" s="186"/>
      <c r="O766" s="65"/>
      <c r="P766" s="65"/>
      <c r="Q766" s="65"/>
      <c r="R766" s="65"/>
      <c r="S766" s="65"/>
      <c r="T766" s="66"/>
      <c r="U766" s="35"/>
      <c r="V766" s="35"/>
      <c r="W766" s="35"/>
      <c r="X766" s="35"/>
      <c r="Y766" s="35"/>
      <c r="Z766" s="35"/>
      <c r="AA766" s="35"/>
      <c r="AB766" s="35"/>
      <c r="AC766" s="35"/>
      <c r="AD766" s="35"/>
      <c r="AE766" s="35"/>
      <c r="AT766" s="18" t="s">
        <v>156</v>
      </c>
      <c r="AU766" s="18" t="s">
        <v>154</v>
      </c>
    </row>
    <row r="767" spans="1:65" s="1" customFormat="1" hidden="1">
      <c r="A767" s="35"/>
      <c r="B767" s="36"/>
      <c r="C767" s="37"/>
      <c r="D767" s="187" t="s">
        <v>158</v>
      </c>
      <c r="E767" s="37"/>
      <c r="F767" s="188" t="s">
        <v>1062</v>
      </c>
      <c r="G767" s="37"/>
      <c r="H767" s="37"/>
      <c r="I767" s="184"/>
      <c r="J767" s="37"/>
      <c r="K767" s="37"/>
      <c r="L767" s="40"/>
      <c r="M767" s="185"/>
      <c r="N767" s="186"/>
      <c r="O767" s="65"/>
      <c r="P767" s="65"/>
      <c r="Q767" s="65"/>
      <c r="R767" s="65"/>
      <c r="S767" s="65"/>
      <c r="T767" s="66"/>
      <c r="U767" s="35"/>
      <c r="V767" s="35"/>
      <c r="W767" s="35"/>
      <c r="X767" s="35"/>
      <c r="Y767" s="35"/>
      <c r="Z767" s="35"/>
      <c r="AA767" s="35"/>
      <c r="AB767" s="35"/>
      <c r="AC767" s="35"/>
      <c r="AD767" s="35"/>
      <c r="AE767" s="35"/>
      <c r="AT767" s="18" t="s">
        <v>158</v>
      </c>
      <c r="AU767" s="18" t="s">
        <v>154</v>
      </c>
    </row>
    <row r="768" spans="1:65" s="1" customFormat="1" ht="48" hidden="1">
      <c r="A768" s="35"/>
      <c r="B768" s="36"/>
      <c r="C768" s="37"/>
      <c r="D768" s="182" t="s">
        <v>160</v>
      </c>
      <c r="E768" s="37"/>
      <c r="F768" s="189" t="s">
        <v>1063</v>
      </c>
      <c r="G768" s="37"/>
      <c r="H768" s="37"/>
      <c r="I768" s="184"/>
      <c r="J768" s="37"/>
      <c r="K768" s="37"/>
      <c r="L768" s="40"/>
      <c r="M768" s="185"/>
      <c r="N768" s="186"/>
      <c r="O768" s="65"/>
      <c r="P768" s="65"/>
      <c r="Q768" s="65"/>
      <c r="R768" s="65"/>
      <c r="S768" s="65"/>
      <c r="T768" s="66"/>
      <c r="U768" s="35"/>
      <c r="V768" s="35"/>
      <c r="W768" s="35"/>
      <c r="X768" s="35"/>
      <c r="Y768" s="35"/>
      <c r="Z768" s="35"/>
      <c r="AA768" s="35"/>
      <c r="AB768" s="35"/>
      <c r="AC768" s="35"/>
      <c r="AD768" s="35"/>
      <c r="AE768" s="35"/>
      <c r="AT768" s="18" t="s">
        <v>160</v>
      </c>
      <c r="AU768" s="18" t="s">
        <v>154</v>
      </c>
    </row>
    <row r="769" spans="1:65" s="1" customFormat="1" ht="24.25" customHeight="1">
      <c r="A769" s="35"/>
      <c r="B769" s="36"/>
      <c r="C769" s="170" t="s">
        <v>1064</v>
      </c>
      <c r="D769" s="170" t="s">
        <v>148</v>
      </c>
      <c r="E769" s="171" t="s">
        <v>1065</v>
      </c>
      <c r="F769" s="172" t="s">
        <v>1066</v>
      </c>
      <c r="G769" s="173" t="s">
        <v>299</v>
      </c>
      <c r="H769" s="174">
        <v>52</v>
      </c>
      <c r="I769" s="175"/>
      <c r="J769" s="174">
        <f>ROUND(I769*H769,0)</f>
        <v>0</v>
      </c>
      <c r="K769" s="172" t="s">
        <v>152</v>
      </c>
      <c r="L769" s="40"/>
      <c r="M769" s="176" t="s">
        <v>20</v>
      </c>
      <c r="N769" s="177" t="s">
        <v>44</v>
      </c>
      <c r="O769" s="65"/>
      <c r="P769" s="178">
        <f>O769*H769</f>
        <v>0</v>
      </c>
      <c r="Q769" s="178">
        <v>1.16E-3</v>
      </c>
      <c r="R769" s="178">
        <f>Q769*H769</f>
        <v>6.0319999999999999E-2</v>
      </c>
      <c r="S769" s="178">
        <v>0</v>
      </c>
      <c r="T769" s="179">
        <f>S769*H769</f>
        <v>0</v>
      </c>
      <c r="U769" s="35"/>
      <c r="V769" s="35"/>
      <c r="W769" s="35"/>
      <c r="X769" s="35"/>
      <c r="Y769" s="35"/>
      <c r="Z769" s="35"/>
      <c r="AA769" s="35"/>
      <c r="AB769" s="35"/>
      <c r="AC769" s="35"/>
      <c r="AD769" s="35"/>
      <c r="AE769" s="35"/>
      <c r="AR769" s="180" t="s">
        <v>272</v>
      </c>
      <c r="AT769" s="180" t="s">
        <v>148</v>
      </c>
      <c r="AU769" s="180" t="s">
        <v>154</v>
      </c>
      <c r="AY769" s="18" t="s">
        <v>146</v>
      </c>
      <c r="BE769" s="181">
        <f>IF(N769="základní",J769,0)</f>
        <v>0</v>
      </c>
      <c r="BF769" s="181">
        <f>IF(N769="snížená",J769,0)</f>
        <v>0</v>
      </c>
      <c r="BG769" s="181">
        <f>IF(N769="zákl. přenesená",J769,0)</f>
        <v>0</v>
      </c>
      <c r="BH769" s="181">
        <f>IF(N769="sníž. přenesená",J769,0)</f>
        <v>0</v>
      </c>
      <c r="BI769" s="181">
        <f>IF(N769="nulová",J769,0)</f>
        <v>0</v>
      </c>
      <c r="BJ769" s="18" t="s">
        <v>154</v>
      </c>
      <c r="BK769" s="181">
        <f>ROUND(I769*H769,0)</f>
        <v>0</v>
      </c>
      <c r="BL769" s="18" t="s">
        <v>272</v>
      </c>
      <c r="BM769" s="180" t="s">
        <v>1067</v>
      </c>
    </row>
    <row r="770" spans="1:65" s="1" customFormat="1" ht="24" hidden="1">
      <c r="A770" s="35"/>
      <c r="B770" s="36"/>
      <c r="C770" s="37"/>
      <c r="D770" s="182" t="s">
        <v>156</v>
      </c>
      <c r="E770" s="37"/>
      <c r="F770" s="183" t="s">
        <v>1068</v>
      </c>
      <c r="G770" s="37"/>
      <c r="H770" s="37"/>
      <c r="I770" s="184"/>
      <c r="J770" s="37"/>
      <c r="K770" s="37"/>
      <c r="L770" s="40"/>
      <c r="M770" s="185"/>
      <c r="N770" s="186"/>
      <c r="O770" s="65"/>
      <c r="P770" s="65"/>
      <c r="Q770" s="65"/>
      <c r="R770" s="65"/>
      <c r="S770" s="65"/>
      <c r="T770" s="66"/>
      <c r="U770" s="35"/>
      <c r="V770" s="35"/>
      <c r="W770" s="35"/>
      <c r="X770" s="35"/>
      <c r="Y770" s="35"/>
      <c r="Z770" s="35"/>
      <c r="AA770" s="35"/>
      <c r="AB770" s="35"/>
      <c r="AC770" s="35"/>
      <c r="AD770" s="35"/>
      <c r="AE770" s="35"/>
      <c r="AT770" s="18" t="s">
        <v>156</v>
      </c>
      <c r="AU770" s="18" t="s">
        <v>154</v>
      </c>
    </row>
    <row r="771" spans="1:65" s="1" customFormat="1" hidden="1">
      <c r="A771" s="35"/>
      <c r="B771" s="36"/>
      <c r="C771" s="37"/>
      <c r="D771" s="187" t="s">
        <v>158</v>
      </c>
      <c r="E771" s="37"/>
      <c r="F771" s="188" t="s">
        <v>1069</v>
      </c>
      <c r="G771" s="37"/>
      <c r="H771" s="37"/>
      <c r="I771" s="184"/>
      <c r="J771" s="37"/>
      <c r="K771" s="37"/>
      <c r="L771" s="40"/>
      <c r="M771" s="185"/>
      <c r="N771" s="186"/>
      <c r="O771" s="65"/>
      <c r="P771" s="65"/>
      <c r="Q771" s="65"/>
      <c r="R771" s="65"/>
      <c r="S771" s="65"/>
      <c r="T771" s="66"/>
      <c r="U771" s="35"/>
      <c r="V771" s="35"/>
      <c r="W771" s="35"/>
      <c r="X771" s="35"/>
      <c r="Y771" s="35"/>
      <c r="Z771" s="35"/>
      <c r="AA771" s="35"/>
      <c r="AB771" s="35"/>
      <c r="AC771" s="35"/>
      <c r="AD771" s="35"/>
      <c r="AE771" s="35"/>
      <c r="AT771" s="18" t="s">
        <v>158</v>
      </c>
      <c r="AU771" s="18" t="s">
        <v>154</v>
      </c>
    </row>
    <row r="772" spans="1:65" s="1" customFormat="1" ht="48" hidden="1">
      <c r="A772" s="35"/>
      <c r="B772" s="36"/>
      <c r="C772" s="37"/>
      <c r="D772" s="182" t="s">
        <v>160</v>
      </c>
      <c r="E772" s="37"/>
      <c r="F772" s="189" t="s">
        <v>1063</v>
      </c>
      <c r="G772" s="37"/>
      <c r="H772" s="37"/>
      <c r="I772" s="184"/>
      <c r="J772" s="37"/>
      <c r="K772" s="37"/>
      <c r="L772" s="40"/>
      <c r="M772" s="185"/>
      <c r="N772" s="186"/>
      <c r="O772" s="65"/>
      <c r="P772" s="65"/>
      <c r="Q772" s="65"/>
      <c r="R772" s="65"/>
      <c r="S772" s="65"/>
      <c r="T772" s="66"/>
      <c r="U772" s="35"/>
      <c r="V772" s="35"/>
      <c r="W772" s="35"/>
      <c r="X772" s="35"/>
      <c r="Y772" s="35"/>
      <c r="Z772" s="35"/>
      <c r="AA772" s="35"/>
      <c r="AB772" s="35"/>
      <c r="AC772" s="35"/>
      <c r="AD772" s="35"/>
      <c r="AE772" s="35"/>
      <c r="AT772" s="18" t="s">
        <v>160</v>
      </c>
      <c r="AU772" s="18" t="s">
        <v>154</v>
      </c>
    </row>
    <row r="773" spans="1:65" s="1" customFormat="1" ht="24.25" customHeight="1">
      <c r="A773" s="35"/>
      <c r="B773" s="36"/>
      <c r="C773" s="170" t="s">
        <v>1070</v>
      </c>
      <c r="D773" s="170" t="s">
        <v>148</v>
      </c>
      <c r="E773" s="171" t="s">
        <v>1071</v>
      </c>
      <c r="F773" s="172" t="s">
        <v>1072</v>
      </c>
      <c r="G773" s="173" t="s">
        <v>299</v>
      </c>
      <c r="H773" s="174">
        <v>34</v>
      </c>
      <c r="I773" s="175"/>
      <c r="J773" s="174">
        <f>ROUND(I773*H773,0)</f>
        <v>0</v>
      </c>
      <c r="K773" s="172" t="s">
        <v>152</v>
      </c>
      <c r="L773" s="40"/>
      <c r="M773" s="176" t="s">
        <v>20</v>
      </c>
      <c r="N773" s="177" t="s">
        <v>44</v>
      </c>
      <c r="O773" s="65"/>
      <c r="P773" s="178">
        <f>O773*H773</f>
        <v>0</v>
      </c>
      <c r="Q773" s="178">
        <v>1.4400000000000001E-3</v>
      </c>
      <c r="R773" s="178">
        <f>Q773*H773</f>
        <v>4.8960000000000004E-2</v>
      </c>
      <c r="S773" s="178">
        <v>0</v>
      </c>
      <c r="T773" s="179">
        <f>S773*H773</f>
        <v>0</v>
      </c>
      <c r="U773" s="35"/>
      <c r="V773" s="35"/>
      <c r="W773" s="35"/>
      <c r="X773" s="35"/>
      <c r="Y773" s="35"/>
      <c r="Z773" s="35"/>
      <c r="AA773" s="35"/>
      <c r="AB773" s="35"/>
      <c r="AC773" s="35"/>
      <c r="AD773" s="35"/>
      <c r="AE773" s="35"/>
      <c r="AR773" s="180" t="s">
        <v>272</v>
      </c>
      <c r="AT773" s="180" t="s">
        <v>148</v>
      </c>
      <c r="AU773" s="180" t="s">
        <v>154</v>
      </c>
      <c r="AY773" s="18" t="s">
        <v>146</v>
      </c>
      <c r="BE773" s="181">
        <f>IF(N773="základní",J773,0)</f>
        <v>0</v>
      </c>
      <c r="BF773" s="181">
        <f>IF(N773="snížená",J773,0)</f>
        <v>0</v>
      </c>
      <c r="BG773" s="181">
        <f>IF(N773="zákl. přenesená",J773,0)</f>
        <v>0</v>
      </c>
      <c r="BH773" s="181">
        <f>IF(N773="sníž. přenesená",J773,0)</f>
        <v>0</v>
      </c>
      <c r="BI773" s="181">
        <f>IF(N773="nulová",J773,0)</f>
        <v>0</v>
      </c>
      <c r="BJ773" s="18" t="s">
        <v>154</v>
      </c>
      <c r="BK773" s="181">
        <f>ROUND(I773*H773,0)</f>
        <v>0</v>
      </c>
      <c r="BL773" s="18" t="s">
        <v>272</v>
      </c>
      <c r="BM773" s="180" t="s">
        <v>1073</v>
      </c>
    </row>
    <row r="774" spans="1:65" s="1" customFormat="1" ht="24" hidden="1">
      <c r="A774" s="35"/>
      <c r="B774" s="36"/>
      <c r="C774" s="37"/>
      <c r="D774" s="182" t="s">
        <v>156</v>
      </c>
      <c r="E774" s="37"/>
      <c r="F774" s="183" t="s">
        <v>1074</v>
      </c>
      <c r="G774" s="37"/>
      <c r="H774" s="37"/>
      <c r="I774" s="184"/>
      <c r="J774" s="37"/>
      <c r="K774" s="37"/>
      <c r="L774" s="40"/>
      <c r="M774" s="185"/>
      <c r="N774" s="186"/>
      <c r="O774" s="65"/>
      <c r="P774" s="65"/>
      <c r="Q774" s="65"/>
      <c r="R774" s="65"/>
      <c r="S774" s="65"/>
      <c r="T774" s="66"/>
      <c r="U774" s="35"/>
      <c r="V774" s="35"/>
      <c r="W774" s="35"/>
      <c r="X774" s="35"/>
      <c r="Y774" s="35"/>
      <c r="Z774" s="35"/>
      <c r="AA774" s="35"/>
      <c r="AB774" s="35"/>
      <c r="AC774" s="35"/>
      <c r="AD774" s="35"/>
      <c r="AE774" s="35"/>
      <c r="AT774" s="18" t="s">
        <v>156</v>
      </c>
      <c r="AU774" s="18" t="s">
        <v>154</v>
      </c>
    </row>
    <row r="775" spans="1:65" s="1" customFormat="1" hidden="1">
      <c r="A775" s="35"/>
      <c r="B775" s="36"/>
      <c r="C775" s="37"/>
      <c r="D775" s="187" t="s">
        <v>158</v>
      </c>
      <c r="E775" s="37"/>
      <c r="F775" s="188" t="s">
        <v>1075</v>
      </c>
      <c r="G775" s="37"/>
      <c r="H775" s="37"/>
      <c r="I775" s="184"/>
      <c r="J775" s="37"/>
      <c r="K775" s="37"/>
      <c r="L775" s="40"/>
      <c r="M775" s="185"/>
      <c r="N775" s="186"/>
      <c r="O775" s="65"/>
      <c r="P775" s="65"/>
      <c r="Q775" s="65"/>
      <c r="R775" s="65"/>
      <c r="S775" s="65"/>
      <c r="T775" s="66"/>
      <c r="U775" s="35"/>
      <c r="V775" s="35"/>
      <c r="W775" s="35"/>
      <c r="X775" s="35"/>
      <c r="Y775" s="35"/>
      <c r="Z775" s="35"/>
      <c r="AA775" s="35"/>
      <c r="AB775" s="35"/>
      <c r="AC775" s="35"/>
      <c r="AD775" s="35"/>
      <c r="AE775" s="35"/>
      <c r="AT775" s="18" t="s">
        <v>158</v>
      </c>
      <c r="AU775" s="18" t="s">
        <v>154</v>
      </c>
    </row>
    <row r="776" spans="1:65" s="1" customFormat="1" ht="48" hidden="1">
      <c r="A776" s="35"/>
      <c r="B776" s="36"/>
      <c r="C776" s="37"/>
      <c r="D776" s="182" t="s">
        <v>160</v>
      </c>
      <c r="E776" s="37"/>
      <c r="F776" s="189" t="s">
        <v>1063</v>
      </c>
      <c r="G776" s="37"/>
      <c r="H776" s="37"/>
      <c r="I776" s="184"/>
      <c r="J776" s="37"/>
      <c r="K776" s="37"/>
      <c r="L776" s="40"/>
      <c r="M776" s="185"/>
      <c r="N776" s="186"/>
      <c r="O776" s="65"/>
      <c r="P776" s="65"/>
      <c r="Q776" s="65"/>
      <c r="R776" s="65"/>
      <c r="S776" s="65"/>
      <c r="T776" s="66"/>
      <c r="U776" s="35"/>
      <c r="V776" s="35"/>
      <c r="W776" s="35"/>
      <c r="X776" s="35"/>
      <c r="Y776" s="35"/>
      <c r="Z776" s="35"/>
      <c r="AA776" s="35"/>
      <c r="AB776" s="35"/>
      <c r="AC776" s="35"/>
      <c r="AD776" s="35"/>
      <c r="AE776" s="35"/>
      <c r="AT776" s="18" t="s">
        <v>160</v>
      </c>
      <c r="AU776" s="18" t="s">
        <v>154</v>
      </c>
    </row>
    <row r="777" spans="1:65" s="1" customFormat="1" ht="24.25" customHeight="1">
      <c r="A777" s="35"/>
      <c r="B777" s="36"/>
      <c r="C777" s="170" t="s">
        <v>1076</v>
      </c>
      <c r="D777" s="170" t="s">
        <v>148</v>
      </c>
      <c r="E777" s="171" t="s">
        <v>1077</v>
      </c>
      <c r="F777" s="172" t="s">
        <v>1078</v>
      </c>
      <c r="G777" s="173" t="s">
        <v>299</v>
      </c>
      <c r="H777" s="174">
        <v>53</v>
      </c>
      <c r="I777" s="175"/>
      <c r="J777" s="174">
        <f>ROUND(I777*H777,0)</f>
        <v>0</v>
      </c>
      <c r="K777" s="172" t="s">
        <v>152</v>
      </c>
      <c r="L777" s="40"/>
      <c r="M777" s="176" t="s">
        <v>20</v>
      </c>
      <c r="N777" s="177" t="s">
        <v>44</v>
      </c>
      <c r="O777" s="65"/>
      <c r="P777" s="178">
        <f>O777*H777</f>
        <v>0</v>
      </c>
      <c r="Q777" s="178">
        <v>2.81E-3</v>
      </c>
      <c r="R777" s="178">
        <f>Q777*H777</f>
        <v>0.14893000000000001</v>
      </c>
      <c r="S777" s="178">
        <v>0</v>
      </c>
      <c r="T777" s="179">
        <f>S777*H777</f>
        <v>0</v>
      </c>
      <c r="U777" s="35"/>
      <c r="V777" s="35"/>
      <c r="W777" s="35"/>
      <c r="X777" s="35"/>
      <c r="Y777" s="35"/>
      <c r="Z777" s="35"/>
      <c r="AA777" s="35"/>
      <c r="AB777" s="35"/>
      <c r="AC777" s="35"/>
      <c r="AD777" s="35"/>
      <c r="AE777" s="35"/>
      <c r="AR777" s="180" t="s">
        <v>272</v>
      </c>
      <c r="AT777" s="180" t="s">
        <v>148</v>
      </c>
      <c r="AU777" s="180" t="s">
        <v>154</v>
      </c>
      <c r="AY777" s="18" t="s">
        <v>146</v>
      </c>
      <c r="BE777" s="181">
        <f>IF(N777="základní",J777,0)</f>
        <v>0</v>
      </c>
      <c r="BF777" s="181">
        <f>IF(N777="snížená",J777,0)</f>
        <v>0</v>
      </c>
      <c r="BG777" s="181">
        <f>IF(N777="zákl. přenesená",J777,0)</f>
        <v>0</v>
      </c>
      <c r="BH777" s="181">
        <f>IF(N777="sníž. přenesená",J777,0)</f>
        <v>0</v>
      </c>
      <c r="BI777" s="181">
        <f>IF(N777="nulová",J777,0)</f>
        <v>0</v>
      </c>
      <c r="BJ777" s="18" t="s">
        <v>154</v>
      </c>
      <c r="BK777" s="181">
        <f>ROUND(I777*H777,0)</f>
        <v>0</v>
      </c>
      <c r="BL777" s="18" t="s">
        <v>272</v>
      </c>
      <c r="BM777" s="180" t="s">
        <v>1079</v>
      </c>
    </row>
    <row r="778" spans="1:65" s="1" customFormat="1" ht="24" hidden="1">
      <c r="A778" s="35"/>
      <c r="B778" s="36"/>
      <c r="C778" s="37"/>
      <c r="D778" s="182" t="s">
        <v>156</v>
      </c>
      <c r="E778" s="37"/>
      <c r="F778" s="183" t="s">
        <v>1080</v>
      </c>
      <c r="G778" s="37"/>
      <c r="H778" s="37"/>
      <c r="I778" s="184"/>
      <c r="J778" s="37"/>
      <c r="K778" s="37"/>
      <c r="L778" s="40"/>
      <c r="M778" s="185"/>
      <c r="N778" s="186"/>
      <c r="O778" s="65"/>
      <c r="P778" s="65"/>
      <c r="Q778" s="65"/>
      <c r="R778" s="65"/>
      <c r="S778" s="65"/>
      <c r="T778" s="66"/>
      <c r="U778" s="35"/>
      <c r="V778" s="35"/>
      <c r="W778" s="35"/>
      <c r="X778" s="35"/>
      <c r="Y778" s="35"/>
      <c r="Z778" s="35"/>
      <c r="AA778" s="35"/>
      <c r="AB778" s="35"/>
      <c r="AC778" s="35"/>
      <c r="AD778" s="35"/>
      <c r="AE778" s="35"/>
      <c r="AT778" s="18" t="s">
        <v>156</v>
      </c>
      <c r="AU778" s="18" t="s">
        <v>154</v>
      </c>
    </row>
    <row r="779" spans="1:65" s="1" customFormat="1" hidden="1">
      <c r="A779" s="35"/>
      <c r="B779" s="36"/>
      <c r="C779" s="37"/>
      <c r="D779" s="187" t="s">
        <v>158</v>
      </c>
      <c r="E779" s="37"/>
      <c r="F779" s="188" t="s">
        <v>1081</v>
      </c>
      <c r="G779" s="37"/>
      <c r="H779" s="37"/>
      <c r="I779" s="184"/>
      <c r="J779" s="37"/>
      <c r="K779" s="37"/>
      <c r="L779" s="40"/>
      <c r="M779" s="185"/>
      <c r="N779" s="186"/>
      <c r="O779" s="65"/>
      <c r="P779" s="65"/>
      <c r="Q779" s="65"/>
      <c r="R779" s="65"/>
      <c r="S779" s="65"/>
      <c r="T779" s="66"/>
      <c r="U779" s="35"/>
      <c r="V779" s="35"/>
      <c r="W779" s="35"/>
      <c r="X779" s="35"/>
      <c r="Y779" s="35"/>
      <c r="Z779" s="35"/>
      <c r="AA779" s="35"/>
      <c r="AB779" s="35"/>
      <c r="AC779" s="35"/>
      <c r="AD779" s="35"/>
      <c r="AE779" s="35"/>
      <c r="AT779" s="18" t="s">
        <v>158</v>
      </c>
      <c r="AU779" s="18" t="s">
        <v>154</v>
      </c>
    </row>
    <row r="780" spans="1:65" s="1" customFormat="1" ht="48" hidden="1">
      <c r="A780" s="35"/>
      <c r="B780" s="36"/>
      <c r="C780" s="37"/>
      <c r="D780" s="182" t="s">
        <v>160</v>
      </c>
      <c r="E780" s="37"/>
      <c r="F780" s="189" t="s">
        <v>1063</v>
      </c>
      <c r="G780" s="37"/>
      <c r="H780" s="37"/>
      <c r="I780" s="184"/>
      <c r="J780" s="37"/>
      <c r="K780" s="37"/>
      <c r="L780" s="40"/>
      <c r="M780" s="185"/>
      <c r="N780" s="186"/>
      <c r="O780" s="65"/>
      <c r="P780" s="65"/>
      <c r="Q780" s="65"/>
      <c r="R780" s="65"/>
      <c r="S780" s="65"/>
      <c r="T780" s="66"/>
      <c r="U780" s="35"/>
      <c r="V780" s="35"/>
      <c r="W780" s="35"/>
      <c r="X780" s="35"/>
      <c r="Y780" s="35"/>
      <c r="Z780" s="35"/>
      <c r="AA780" s="35"/>
      <c r="AB780" s="35"/>
      <c r="AC780" s="35"/>
      <c r="AD780" s="35"/>
      <c r="AE780" s="35"/>
      <c r="AT780" s="18" t="s">
        <v>160</v>
      </c>
      <c r="AU780" s="18" t="s">
        <v>154</v>
      </c>
    </row>
    <row r="781" spans="1:65" s="1" customFormat="1" ht="38" customHeight="1">
      <c r="A781" s="35"/>
      <c r="B781" s="36"/>
      <c r="C781" s="170" t="s">
        <v>1082</v>
      </c>
      <c r="D781" s="170" t="s">
        <v>148</v>
      </c>
      <c r="E781" s="171" t="s">
        <v>1083</v>
      </c>
      <c r="F781" s="172" t="s">
        <v>1084</v>
      </c>
      <c r="G781" s="173" t="s">
        <v>299</v>
      </c>
      <c r="H781" s="174">
        <v>41</v>
      </c>
      <c r="I781" s="175"/>
      <c r="J781" s="174">
        <f>ROUND(I781*H781,0)</f>
        <v>0</v>
      </c>
      <c r="K781" s="172" t="s">
        <v>152</v>
      </c>
      <c r="L781" s="40"/>
      <c r="M781" s="176" t="s">
        <v>20</v>
      </c>
      <c r="N781" s="177" t="s">
        <v>44</v>
      </c>
      <c r="O781" s="65"/>
      <c r="P781" s="178">
        <f>O781*H781</f>
        <v>0</v>
      </c>
      <c r="Q781" s="178">
        <v>6.9999999999999994E-5</v>
      </c>
      <c r="R781" s="178">
        <f>Q781*H781</f>
        <v>2.8699999999999997E-3</v>
      </c>
      <c r="S781" s="178">
        <v>0</v>
      </c>
      <c r="T781" s="179">
        <f>S781*H781</f>
        <v>0</v>
      </c>
      <c r="U781" s="35"/>
      <c r="V781" s="35"/>
      <c r="W781" s="35"/>
      <c r="X781" s="35"/>
      <c r="Y781" s="35"/>
      <c r="Z781" s="35"/>
      <c r="AA781" s="35"/>
      <c r="AB781" s="35"/>
      <c r="AC781" s="35"/>
      <c r="AD781" s="35"/>
      <c r="AE781" s="35"/>
      <c r="AR781" s="180" t="s">
        <v>272</v>
      </c>
      <c r="AT781" s="180" t="s">
        <v>148</v>
      </c>
      <c r="AU781" s="180" t="s">
        <v>154</v>
      </c>
      <c r="AY781" s="18" t="s">
        <v>146</v>
      </c>
      <c r="BE781" s="181">
        <f>IF(N781="základní",J781,0)</f>
        <v>0</v>
      </c>
      <c r="BF781" s="181">
        <f>IF(N781="snížená",J781,0)</f>
        <v>0</v>
      </c>
      <c r="BG781" s="181">
        <f>IF(N781="zákl. přenesená",J781,0)</f>
        <v>0</v>
      </c>
      <c r="BH781" s="181">
        <f>IF(N781="sníž. přenesená",J781,0)</f>
        <v>0</v>
      </c>
      <c r="BI781" s="181">
        <f>IF(N781="nulová",J781,0)</f>
        <v>0</v>
      </c>
      <c r="BJ781" s="18" t="s">
        <v>154</v>
      </c>
      <c r="BK781" s="181">
        <f>ROUND(I781*H781,0)</f>
        <v>0</v>
      </c>
      <c r="BL781" s="18" t="s">
        <v>272</v>
      </c>
      <c r="BM781" s="180" t="s">
        <v>1085</v>
      </c>
    </row>
    <row r="782" spans="1:65" s="1" customFormat="1" ht="48" hidden="1">
      <c r="A782" s="35"/>
      <c r="B782" s="36"/>
      <c r="C782" s="37"/>
      <c r="D782" s="182" t="s">
        <v>156</v>
      </c>
      <c r="E782" s="37"/>
      <c r="F782" s="183" t="s">
        <v>1086</v>
      </c>
      <c r="G782" s="37"/>
      <c r="H782" s="37"/>
      <c r="I782" s="184"/>
      <c r="J782" s="37"/>
      <c r="K782" s="37"/>
      <c r="L782" s="40"/>
      <c r="M782" s="185"/>
      <c r="N782" s="186"/>
      <c r="O782" s="65"/>
      <c r="P782" s="65"/>
      <c r="Q782" s="65"/>
      <c r="R782" s="65"/>
      <c r="S782" s="65"/>
      <c r="T782" s="66"/>
      <c r="U782" s="35"/>
      <c r="V782" s="35"/>
      <c r="W782" s="35"/>
      <c r="X782" s="35"/>
      <c r="Y782" s="35"/>
      <c r="Z782" s="35"/>
      <c r="AA782" s="35"/>
      <c r="AB782" s="35"/>
      <c r="AC782" s="35"/>
      <c r="AD782" s="35"/>
      <c r="AE782" s="35"/>
      <c r="AT782" s="18" t="s">
        <v>156</v>
      </c>
      <c r="AU782" s="18" t="s">
        <v>154</v>
      </c>
    </row>
    <row r="783" spans="1:65" s="1" customFormat="1" hidden="1">
      <c r="A783" s="35"/>
      <c r="B783" s="36"/>
      <c r="C783" s="37"/>
      <c r="D783" s="187" t="s">
        <v>158</v>
      </c>
      <c r="E783" s="37"/>
      <c r="F783" s="188" t="s">
        <v>1087</v>
      </c>
      <c r="G783" s="37"/>
      <c r="H783" s="37"/>
      <c r="I783" s="184"/>
      <c r="J783" s="37"/>
      <c r="K783" s="37"/>
      <c r="L783" s="40"/>
      <c r="M783" s="185"/>
      <c r="N783" s="186"/>
      <c r="O783" s="65"/>
      <c r="P783" s="65"/>
      <c r="Q783" s="65"/>
      <c r="R783" s="65"/>
      <c r="S783" s="65"/>
      <c r="T783" s="66"/>
      <c r="U783" s="35"/>
      <c r="V783" s="35"/>
      <c r="W783" s="35"/>
      <c r="X783" s="35"/>
      <c r="Y783" s="35"/>
      <c r="Z783" s="35"/>
      <c r="AA783" s="35"/>
      <c r="AB783" s="35"/>
      <c r="AC783" s="35"/>
      <c r="AD783" s="35"/>
      <c r="AE783" s="35"/>
      <c r="AT783" s="18" t="s">
        <v>158</v>
      </c>
      <c r="AU783" s="18" t="s">
        <v>154</v>
      </c>
    </row>
    <row r="784" spans="1:65" s="1" customFormat="1" ht="48" hidden="1">
      <c r="A784" s="35"/>
      <c r="B784" s="36"/>
      <c r="C784" s="37"/>
      <c r="D784" s="182" t="s">
        <v>160</v>
      </c>
      <c r="E784" s="37"/>
      <c r="F784" s="189" t="s">
        <v>1088</v>
      </c>
      <c r="G784" s="37"/>
      <c r="H784" s="37"/>
      <c r="I784" s="184"/>
      <c r="J784" s="37"/>
      <c r="K784" s="37"/>
      <c r="L784" s="40"/>
      <c r="M784" s="185"/>
      <c r="N784" s="186"/>
      <c r="O784" s="65"/>
      <c r="P784" s="65"/>
      <c r="Q784" s="65"/>
      <c r="R784" s="65"/>
      <c r="S784" s="65"/>
      <c r="T784" s="66"/>
      <c r="U784" s="35"/>
      <c r="V784" s="35"/>
      <c r="W784" s="35"/>
      <c r="X784" s="35"/>
      <c r="Y784" s="35"/>
      <c r="Z784" s="35"/>
      <c r="AA784" s="35"/>
      <c r="AB784" s="35"/>
      <c r="AC784" s="35"/>
      <c r="AD784" s="35"/>
      <c r="AE784" s="35"/>
      <c r="AT784" s="18" t="s">
        <v>160</v>
      </c>
      <c r="AU784" s="18" t="s">
        <v>154</v>
      </c>
    </row>
    <row r="785" spans="1:65" s="1" customFormat="1" ht="38" customHeight="1">
      <c r="A785" s="35"/>
      <c r="B785" s="36"/>
      <c r="C785" s="170" t="s">
        <v>1089</v>
      </c>
      <c r="D785" s="170" t="s">
        <v>148</v>
      </c>
      <c r="E785" s="171" t="s">
        <v>1090</v>
      </c>
      <c r="F785" s="172" t="s">
        <v>1091</v>
      </c>
      <c r="G785" s="173" t="s">
        <v>299</v>
      </c>
      <c r="H785" s="174">
        <v>73</v>
      </c>
      <c r="I785" s="175"/>
      <c r="J785" s="174">
        <f>ROUND(I785*H785,0)</f>
        <v>0</v>
      </c>
      <c r="K785" s="172" t="s">
        <v>152</v>
      </c>
      <c r="L785" s="40"/>
      <c r="M785" s="176" t="s">
        <v>20</v>
      </c>
      <c r="N785" s="177" t="s">
        <v>44</v>
      </c>
      <c r="O785" s="65"/>
      <c r="P785" s="178">
        <f>O785*H785</f>
        <v>0</v>
      </c>
      <c r="Q785" s="178">
        <v>9.0000000000000006E-5</v>
      </c>
      <c r="R785" s="178">
        <f>Q785*H785</f>
        <v>6.5700000000000003E-3</v>
      </c>
      <c r="S785" s="178">
        <v>0</v>
      </c>
      <c r="T785" s="179">
        <f>S785*H785</f>
        <v>0</v>
      </c>
      <c r="U785" s="35"/>
      <c r="V785" s="35"/>
      <c r="W785" s="35"/>
      <c r="X785" s="35"/>
      <c r="Y785" s="35"/>
      <c r="Z785" s="35"/>
      <c r="AA785" s="35"/>
      <c r="AB785" s="35"/>
      <c r="AC785" s="35"/>
      <c r="AD785" s="35"/>
      <c r="AE785" s="35"/>
      <c r="AR785" s="180" t="s">
        <v>272</v>
      </c>
      <c r="AT785" s="180" t="s">
        <v>148</v>
      </c>
      <c r="AU785" s="180" t="s">
        <v>154</v>
      </c>
      <c r="AY785" s="18" t="s">
        <v>146</v>
      </c>
      <c r="BE785" s="181">
        <f>IF(N785="základní",J785,0)</f>
        <v>0</v>
      </c>
      <c r="BF785" s="181">
        <f>IF(N785="snížená",J785,0)</f>
        <v>0</v>
      </c>
      <c r="BG785" s="181">
        <f>IF(N785="zákl. přenesená",J785,0)</f>
        <v>0</v>
      </c>
      <c r="BH785" s="181">
        <f>IF(N785="sníž. přenesená",J785,0)</f>
        <v>0</v>
      </c>
      <c r="BI785" s="181">
        <f>IF(N785="nulová",J785,0)</f>
        <v>0</v>
      </c>
      <c r="BJ785" s="18" t="s">
        <v>154</v>
      </c>
      <c r="BK785" s="181">
        <f>ROUND(I785*H785,0)</f>
        <v>0</v>
      </c>
      <c r="BL785" s="18" t="s">
        <v>272</v>
      </c>
      <c r="BM785" s="180" t="s">
        <v>1092</v>
      </c>
    </row>
    <row r="786" spans="1:65" s="1" customFormat="1" ht="48" hidden="1">
      <c r="A786" s="35"/>
      <c r="B786" s="36"/>
      <c r="C786" s="37"/>
      <c r="D786" s="182" t="s">
        <v>156</v>
      </c>
      <c r="E786" s="37"/>
      <c r="F786" s="183" t="s">
        <v>1093</v>
      </c>
      <c r="G786" s="37"/>
      <c r="H786" s="37"/>
      <c r="I786" s="184"/>
      <c r="J786" s="37"/>
      <c r="K786" s="37"/>
      <c r="L786" s="40"/>
      <c r="M786" s="185"/>
      <c r="N786" s="186"/>
      <c r="O786" s="65"/>
      <c r="P786" s="65"/>
      <c r="Q786" s="65"/>
      <c r="R786" s="65"/>
      <c r="S786" s="65"/>
      <c r="T786" s="66"/>
      <c r="U786" s="35"/>
      <c r="V786" s="35"/>
      <c r="W786" s="35"/>
      <c r="X786" s="35"/>
      <c r="Y786" s="35"/>
      <c r="Z786" s="35"/>
      <c r="AA786" s="35"/>
      <c r="AB786" s="35"/>
      <c r="AC786" s="35"/>
      <c r="AD786" s="35"/>
      <c r="AE786" s="35"/>
      <c r="AT786" s="18" t="s">
        <v>156</v>
      </c>
      <c r="AU786" s="18" t="s">
        <v>154</v>
      </c>
    </row>
    <row r="787" spans="1:65" s="1" customFormat="1" hidden="1">
      <c r="A787" s="35"/>
      <c r="B787" s="36"/>
      <c r="C787" s="37"/>
      <c r="D787" s="187" t="s">
        <v>158</v>
      </c>
      <c r="E787" s="37"/>
      <c r="F787" s="188" t="s">
        <v>1094</v>
      </c>
      <c r="G787" s="37"/>
      <c r="H787" s="37"/>
      <c r="I787" s="184"/>
      <c r="J787" s="37"/>
      <c r="K787" s="37"/>
      <c r="L787" s="40"/>
      <c r="M787" s="185"/>
      <c r="N787" s="186"/>
      <c r="O787" s="65"/>
      <c r="P787" s="65"/>
      <c r="Q787" s="65"/>
      <c r="R787" s="65"/>
      <c r="S787" s="65"/>
      <c r="T787" s="66"/>
      <c r="U787" s="35"/>
      <c r="V787" s="35"/>
      <c r="W787" s="35"/>
      <c r="X787" s="35"/>
      <c r="Y787" s="35"/>
      <c r="Z787" s="35"/>
      <c r="AA787" s="35"/>
      <c r="AB787" s="35"/>
      <c r="AC787" s="35"/>
      <c r="AD787" s="35"/>
      <c r="AE787" s="35"/>
      <c r="AT787" s="18" t="s">
        <v>158</v>
      </c>
      <c r="AU787" s="18" t="s">
        <v>154</v>
      </c>
    </row>
    <row r="788" spans="1:65" s="1" customFormat="1" ht="48" hidden="1">
      <c r="A788" s="35"/>
      <c r="B788" s="36"/>
      <c r="C788" s="37"/>
      <c r="D788" s="182" t="s">
        <v>160</v>
      </c>
      <c r="E788" s="37"/>
      <c r="F788" s="189" t="s">
        <v>1088</v>
      </c>
      <c r="G788" s="37"/>
      <c r="H788" s="37"/>
      <c r="I788" s="184"/>
      <c r="J788" s="37"/>
      <c r="K788" s="37"/>
      <c r="L788" s="40"/>
      <c r="M788" s="185"/>
      <c r="N788" s="186"/>
      <c r="O788" s="65"/>
      <c r="P788" s="65"/>
      <c r="Q788" s="65"/>
      <c r="R788" s="65"/>
      <c r="S788" s="65"/>
      <c r="T788" s="66"/>
      <c r="U788" s="35"/>
      <c r="V788" s="35"/>
      <c r="W788" s="35"/>
      <c r="X788" s="35"/>
      <c r="Y788" s="35"/>
      <c r="Z788" s="35"/>
      <c r="AA788" s="35"/>
      <c r="AB788" s="35"/>
      <c r="AC788" s="35"/>
      <c r="AD788" s="35"/>
      <c r="AE788" s="35"/>
      <c r="AT788" s="18" t="s">
        <v>160</v>
      </c>
      <c r="AU788" s="18" t="s">
        <v>154</v>
      </c>
    </row>
    <row r="789" spans="1:65" s="13" customFormat="1" ht="12">
      <c r="B789" s="200"/>
      <c r="C789" s="201"/>
      <c r="D789" s="182" t="s">
        <v>162</v>
      </c>
      <c r="E789" s="202" t="s">
        <v>20</v>
      </c>
      <c r="F789" s="203" t="s">
        <v>1095</v>
      </c>
      <c r="G789" s="201"/>
      <c r="H789" s="204">
        <v>73</v>
      </c>
      <c r="I789" s="205"/>
      <c r="J789" s="201"/>
      <c r="K789" s="201"/>
      <c r="L789" s="206"/>
      <c r="M789" s="207"/>
      <c r="N789" s="208"/>
      <c r="O789" s="208"/>
      <c r="P789" s="208"/>
      <c r="Q789" s="208"/>
      <c r="R789" s="208"/>
      <c r="S789" s="208"/>
      <c r="T789" s="209"/>
      <c r="AT789" s="210" t="s">
        <v>162</v>
      </c>
      <c r="AU789" s="210" t="s">
        <v>154</v>
      </c>
      <c r="AV789" s="13" t="s">
        <v>154</v>
      </c>
      <c r="AW789" s="13" t="s">
        <v>33</v>
      </c>
      <c r="AX789" s="13" t="s">
        <v>8</v>
      </c>
      <c r="AY789" s="210" t="s">
        <v>146</v>
      </c>
    </row>
    <row r="790" spans="1:65" s="1" customFormat="1" ht="38" customHeight="1">
      <c r="A790" s="35"/>
      <c r="B790" s="36"/>
      <c r="C790" s="170" t="s">
        <v>1096</v>
      </c>
      <c r="D790" s="170" t="s">
        <v>148</v>
      </c>
      <c r="E790" s="171" t="s">
        <v>1097</v>
      </c>
      <c r="F790" s="172" t="s">
        <v>1098</v>
      </c>
      <c r="G790" s="173" t="s">
        <v>299</v>
      </c>
      <c r="H790" s="174">
        <v>94</v>
      </c>
      <c r="I790" s="175"/>
      <c r="J790" s="174">
        <f>ROUND(I790*H790,0)</f>
        <v>0</v>
      </c>
      <c r="K790" s="172" t="s">
        <v>152</v>
      </c>
      <c r="L790" s="40"/>
      <c r="M790" s="176" t="s">
        <v>20</v>
      </c>
      <c r="N790" s="177" t="s">
        <v>44</v>
      </c>
      <c r="O790" s="65"/>
      <c r="P790" s="178">
        <f>O790*H790</f>
        <v>0</v>
      </c>
      <c r="Q790" s="178">
        <v>2.0000000000000001E-4</v>
      </c>
      <c r="R790" s="178">
        <f>Q790*H790</f>
        <v>1.8800000000000001E-2</v>
      </c>
      <c r="S790" s="178">
        <v>0</v>
      </c>
      <c r="T790" s="179">
        <f>S790*H790</f>
        <v>0</v>
      </c>
      <c r="U790" s="35"/>
      <c r="V790" s="35"/>
      <c r="W790" s="35"/>
      <c r="X790" s="35"/>
      <c r="Y790" s="35"/>
      <c r="Z790" s="35"/>
      <c r="AA790" s="35"/>
      <c r="AB790" s="35"/>
      <c r="AC790" s="35"/>
      <c r="AD790" s="35"/>
      <c r="AE790" s="35"/>
      <c r="AR790" s="180" t="s">
        <v>272</v>
      </c>
      <c r="AT790" s="180" t="s">
        <v>148</v>
      </c>
      <c r="AU790" s="180" t="s">
        <v>154</v>
      </c>
      <c r="AY790" s="18" t="s">
        <v>146</v>
      </c>
      <c r="BE790" s="181">
        <f>IF(N790="základní",J790,0)</f>
        <v>0</v>
      </c>
      <c r="BF790" s="181">
        <f>IF(N790="snížená",J790,0)</f>
        <v>0</v>
      </c>
      <c r="BG790" s="181">
        <f>IF(N790="zákl. přenesená",J790,0)</f>
        <v>0</v>
      </c>
      <c r="BH790" s="181">
        <f>IF(N790="sníž. přenesená",J790,0)</f>
        <v>0</v>
      </c>
      <c r="BI790" s="181">
        <f>IF(N790="nulová",J790,0)</f>
        <v>0</v>
      </c>
      <c r="BJ790" s="18" t="s">
        <v>154</v>
      </c>
      <c r="BK790" s="181">
        <f>ROUND(I790*H790,0)</f>
        <v>0</v>
      </c>
      <c r="BL790" s="18" t="s">
        <v>272</v>
      </c>
      <c r="BM790" s="180" t="s">
        <v>1099</v>
      </c>
    </row>
    <row r="791" spans="1:65" s="1" customFormat="1" ht="48" hidden="1">
      <c r="A791" s="35"/>
      <c r="B791" s="36"/>
      <c r="C791" s="37"/>
      <c r="D791" s="182" t="s">
        <v>156</v>
      </c>
      <c r="E791" s="37"/>
      <c r="F791" s="183" t="s">
        <v>1100</v>
      </c>
      <c r="G791" s="37"/>
      <c r="H791" s="37"/>
      <c r="I791" s="184"/>
      <c r="J791" s="37"/>
      <c r="K791" s="37"/>
      <c r="L791" s="40"/>
      <c r="M791" s="185"/>
      <c r="N791" s="186"/>
      <c r="O791" s="65"/>
      <c r="P791" s="65"/>
      <c r="Q791" s="65"/>
      <c r="R791" s="65"/>
      <c r="S791" s="65"/>
      <c r="T791" s="66"/>
      <c r="U791" s="35"/>
      <c r="V791" s="35"/>
      <c r="W791" s="35"/>
      <c r="X791" s="35"/>
      <c r="Y791" s="35"/>
      <c r="Z791" s="35"/>
      <c r="AA791" s="35"/>
      <c r="AB791" s="35"/>
      <c r="AC791" s="35"/>
      <c r="AD791" s="35"/>
      <c r="AE791" s="35"/>
      <c r="AT791" s="18" t="s">
        <v>156</v>
      </c>
      <c r="AU791" s="18" t="s">
        <v>154</v>
      </c>
    </row>
    <row r="792" spans="1:65" s="1" customFormat="1" hidden="1">
      <c r="A792" s="35"/>
      <c r="B792" s="36"/>
      <c r="C792" s="37"/>
      <c r="D792" s="187" t="s">
        <v>158</v>
      </c>
      <c r="E792" s="37"/>
      <c r="F792" s="188" t="s">
        <v>1101</v>
      </c>
      <c r="G792" s="37"/>
      <c r="H792" s="37"/>
      <c r="I792" s="184"/>
      <c r="J792" s="37"/>
      <c r="K792" s="37"/>
      <c r="L792" s="40"/>
      <c r="M792" s="185"/>
      <c r="N792" s="186"/>
      <c r="O792" s="65"/>
      <c r="P792" s="65"/>
      <c r="Q792" s="65"/>
      <c r="R792" s="65"/>
      <c r="S792" s="65"/>
      <c r="T792" s="66"/>
      <c r="U792" s="35"/>
      <c r="V792" s="35"/>
      <c r="W792" s="35"/>
      <c r="X792" s="35"/>
      <c r="Y792" s="35"/>
      <c r="Z792" s="35"/>
      <c r="AA792" s="35"/>
      <c r="AB792" s="35"/>
      <c r="AC792" s="35"/>
      <c r="AD792" s="35"/>
      <c r="AE792" s="35"/>
      <c r="AT792" s="18" t="s">
        <v>158</v>
      </c>
      <c r="AU792" s="18" t="s">
        <v>154</v>
      </c>
    </row>
    <row r="793" spans="1:65" s="1" customFormat="1" ht="48" hidden="1">
      <c r="A793" s="35"/>
      <c r="B793" s="36"/>
      <c r="C793" s="37"/>
      <c r="D793" s="182" t="s">
        <v>160</v>
      </c>
      <c r="E793" s="37"/>
      <c r="F793" s="189" t="s">
        <v>1088</v>
      </c>
      <c r="G793" s="37"/>
      <c r="H793" s="37"/>
      <c r="I793" s="184"/>
      <c r="J793" s="37"/>
      <c r="K793" s="37"/>
      <c r="L793" s="40"/>
      <c r="M793" s="185"/>
      <c r="N793" s="186"/>
      <c r="O793" s="65"/>
      <c r="P793" s="65"/>
      <c r="Q793" s="65"/>
      <c r="R793" s="65"/>
      <c r="S793" s="65"/>
      <c r="T793" s="66"/>
      <c r="U793" s="35"/>
      <c r="V793" s="35"/>
      <c r="W793" s="35"/>
      <c r="X793" s="35"/>
      <c r="Y793" s="35"/>
      <c r="Z793" s="35"/>
      <c r="AA793" s="35"/>
      <c r="AB793" s="35"/>
      <c r="AC793" s="35"/>
      <c r="AD793" s="35"/>
      <c r="AE793" s="35"/>
      <c r="AT793" s="18" t="s">
        <v>160</v>
      </c>
      <c r="AU793" s="18" t="s">
        <v>154</v>
      </c>
    </row>
    <row r="794" spans="1:65" s="1" customFormat="1" ht="38" customHeight="1">
      <c r="A794" s="35"/>
      <c r="B794" s="36"/>
      <c r="C794" s="170" t="s">
        <v>1102</v>
      </c>
      <c r="D794" s="170" t="s">
        <v>148</v>
      </c>
      <c r="E794" s="171" t="s">
        <v>1103</v>
      </c>
      <c r="F794" s="172" t="s">
        <v>1104</v>
      </c>
      <c r="G794" s="173" t="s">
        <v>299</v>
      </c>
      <c r="H794" s="174">
        <v>68</v>
      </c>
      <c r="I794" s="175"/>
      <c r="J794" s="174">
        <f>ROUND(I794*H794,0)</f>
        <v>0</v>
      </c>
      <c r="K794" s="172" t="s">
        <v>152</v>
      </c>
      <c r="L794" s="40"/>
      <c r="M794" s="176" t="s">
        <v>20</v>
      </c>
      <c r="N794" s="177" t="s">
        <v>44</v>
      </c>
      <c r="O794" s="65"/>
      <c r="P794" s="178">
        <f>O794*H794</f>
        <v>0</v>
      </c>
      <c r="Q794" s="178">
        <v>2.4000000000000001E-4</v>
      </c>
      <c r="R794" s="178">
        <f>Q794*H794</f>
        <v>1.6320000000000001E-2</v>
      </c>
      <c r="S794" s="178">
        <v>0</v>
      </c>
      <c r="T794" s="179">
        <f>S794*H794</f>
        <v>0</v>
      </c>
      <c r="U794" s="35"/>
      <c r="V794" s="35"/>
      <c r="W794" s="35"/>
      <c r="X794" s="35"/>
      <c r="Y794" s="35"/>
      <c r="Z794" s="35"/>
      <c r="AA794" s="35"/>
      <c r="AB794" s="35"/>
      <c r="AC794" s="35"/>
      <c r="AD794" s="35"/>
      <c r="AE794" s="35"/>
      <c r="AR794" s="180" t="s">
        <v>272</v>
      </c>
      <c r="AT794" s="180" t="s">
        <v>148</v>
      </c>
      <c r="AU794" s="180" t="s">
        <v>154</v>
      </c>
      <c r="AY794" s="18" t="s">
        <v>146</v>
      </c>
      <c r="BE794" s="181">
        <f>IF(N794="základní",J794,0)</f>
        <v>0</v>
      </c>
      <c r="BF794" s="181">
        <f>IF(N794="snížená",J794,0)</f>
        <v>0</v>
      </c>
      <c r="BG794" s="181">
        <f>IF(N794="zákl. přenesená",J794,0)</f>
        <v>0</v>
      </c>
      <c r="BH794" s="181">
        <f>IF(N794="sníž. přenesená",J794,0)</f>
        <v>0</v>
      </c>
      <c r="BI794" s="181">
        <f>IF(N794="nulová",J794,0)</f>
        <v>0</v>
      </c>
      <c r="BJ794" s="18" t="s">
        <v>154</v>
      </c>
      <c r="BK794" s="181">
        <f>ROUND(I794*H794,0)</f>
        <v>0</v>
      </c>
      <c r="BL794" s="18" t="s">
        <v>272</v>
      </c>
      <c r="BM794" s="180" t="s">
        <v>1105</v>
      </c>
    </row>
    <row r="795" spans="1:65" s="1" customFormat="1" ht="48" hidden="1">
      <c r="A795" s="35"/>
      <c r="B795" s="36"/>
      <c r="C795" s="37"/>
      <c r="D795" s="182" t="s">
        <v>156</v>
      </c>
      <c r="E795" s="37"/>
      <c r="F795" s="183" t="s">
        <v>1106</v>
      </c>
      <c r="G795" s="37"/>
      <c r="H795" s="37"/>
      <c r="I795" s="184"/>
      <c r="J795" s="37"/>
      <c r="K795" s="37"/>
      <c r="L795" s="40"/>
      <c r="M795" s="185"/>
      <c r="N795" s="186"/>
      <c r="O795" s="65"/>
      <c r="P795" s="65"/>
      <c r="Q795" s="65"/>
      <c r="R795" s="65"/>
      <c r="S795" s="65"/>
      <c r="T795" s="66"/>
      <c r="U795" s="35"/>
      <c r="V795" s="35"/>
      <c r="W795" s="35"/>
      <c r="X795" s="35"/>
      <c r="Y795" s="35"/>
      <c r="Z795" s="35"/>
      <c r="AA795" s="35"/>
      <c r="AB795" s="35"/>
      <c r="AC795" s="35"/>
      <c r="AD795" s="35"/>
      <c r="AE795" s="35"/>
      <c r="AT795" s="18" t="s">
        <v>156</v>
      </c>
      <c r="AU795" s="18" t="s">
        <v>154</v>
      </c>
    </row>
    <row r="796" spans="1:65" s="1" customFormat="1" hidden="1">
      <c r="A796" s="35"/>
      <c r="B796" s="36"/>
      <c r="C796" s="37"/>
      <c r="D796" s="187" t="s">
        <v>158</v>
      </c>
      <c r="E796" s="37"/>
      <c r="F796" s="188" t="s">
        <v>1107</v>
      </c>
      <c r="G796" s="37"/>
      <c r="H796" s="37"/>
      <c r="I796" s="184"/>
      <c r="J796" s="37"/>
      <c r="K796" s="37"/>
      <c r="L796" s="40"/>
      <c r="M796" s="185"/>
      <c r="N796" s="186"/>
      <c r="O796" s="65"/>
      <c r="P796" s="65"/>
      <c r="Q796" s="65"/>
      <c r="R796" s="65"/>
      <c r="S796" s="65"/>
      <c r="T796" s="66"/>
      <c r="U796" s="35"/>
      <c r="V796" s="35"/>
      <c r="W796" s="35"/>
      <c r="X796" s="35"/>
      <c r="Y796" s="35"/>
      <c r="Z796" s="35"/>
      <c r="AA796" s="35"/>
      <c r="AB796" s="35"/>
      <c r="AC796" s="35"/>
      <c r="AD796" s="35"/>
      <c r="AE796" s="35"/>
      <c r="AT796" s="18" t="s">
        <v>158</v>
      </c>
      <c r="AU796" s="18" t="s">
        <v>154</v>
      </c>
    </row>
    <row r="797" spans="1:65" s="1" customFormat="1" ht="48" hidden="1">
      <c r="A797" s="35"/>
      <c r="B797" s="36"/>
      <c r="C797" s="37"/>
      <c r="D797" s="182" t="s">
        <v>160</v>
      </c>
      <c r="E797" s="37"/>
      <c r="F797" s="189" t="s">
        <v>1088</v>
      </c>
      <c r="G797" s="37"/>
      <c r="H797" s="37"/>
      <c r="I797" s="184"/>
      <c r="J797" s="37"/>
      <c r="K797" s="37"/>
      <c r="L797" s="40"/>
      <c r="M797" s="185"/>
      <c r="N797" s="186"/>
      <c r="O797" s="65"/>
      <c r="P797" s="65"/>
      <c r="Q797" s="65"/>
      <c r="R797" s="65"/>
      <c r="S797" s="65"/>
      <c r="T797" s="66"/>
      <c r="U797" s="35"/>
      <c r="V797" s="35"/>
      <c r="W797" s="35"/>
      <c r="X797" s="35"/>
      <c r="Y797" s="35"/>
      <c r="Z797" s="35"/>
      <c r="AA797" s="35"/>
      <c r="AB797" s="35"/>
      <c r="AC797" s="35"/>
      <c r="AD797" s="35"/>
      <c r="AE797" s="35"/>
      <c r="AT797" s="18" t="s">
        <v>160</v>
      </c>
      <c r="AU797" s="18" t="s">
        <v>154</v>
      </c>
    </row>
    <row r="798" spans="1:65" s="13" customFormat="1" ht="12">
      <c r="B798" s="200"/>
      <c r="C798" s="201"/>
      <c r="D798" s="182" t="s">
        <v>162</v>
      </c>
      <c r="E798" s="202" t="s">
        <v>20</v>
      </c>
      <c r="F798" s="203" t="s">
        <v>1108</v>
      </c>
      <c r="G798" s="201"/>
      <c r="H798" s="204">
        <v>68</v>
      </c>
      <c r="I798" s="205"/>
      <c r="J798" s="201"/>
      <c r="K798" s="201"/>
      <c r="L798" s="206"/>
      <c r="M798" s="207"/>
      <c r="N798" s="208"/>
      <c r="O798" s="208"/>
      <c r="P798" s="208"/>
      <c r="Q798" s="208"/>
      <c r="R798" s="208"/>
      <c r="S798" s="208"/>
      <c r="T798" s="209"/>
      <c r="AT798" s="210" t="s">
        <v>162</v>
      </c>
      <c r="AU798" s="210" t="s">
        <v>154</v>
      </c>
      <c r="AV798" s="13" t="s">
        <v>154</v>
      </c>
      <c r="AW798" s="13" t="s">
        <v>33</v>
      </c>
      <c r="AX798" s="13" t="s">
        <v>8</v>
      </c>
      <c r="AY798" s="210" t="s">
        <v>146</v>
      </c>
    </row>
    <row r="799" spans="1:65" s="1" customFormat="1" ht="16.5" customHeight="1">
      <c r="A799" s="35"/>
      <c r="B799" s="36"/>
      <c r="C799" s="170" t="s">
        <v>1109</v>
      </c>
      <c r="D799" s="170" t="s">
        <v>148</v>
      </c>
      <c r="E799" s="171" t="s">
        <v>1110</v>
      </c>
      <c r="F799" s="172" t="s">
        <v>1111</v>
      </c>
      <c r="G799" s="173" t="s">
        <v>291</v>
      </c>
      <c r="H799" s="174">
        <v>29</v>
      </c>
      <c r="I799" s="175"/>
      <c r="J799" s="174">
        <f>ROUND(I799*H799,0)</f>
        <v>0</v>
      </c>
      <c r="K799" s="172" t="s">
        <v>152</v>
      </c>
      <c r="L799" s="40"/>
      <c r="M799" s="176" t="s">
        <v>20</v>
      </c>
      <c r="N799" s="177" t="s">
        <v>44</v>
      </c>
      <c r="O799" s="65"/>
      <c r="P799" s="178">
        <f>O799*H799</f>
        <v>0</v>
      </c>
      <c r="Q799" s="178">
        <v>0</v>
      </c>
      <c r="R799" s="178">
        <f>Q799*H799</f>
        <v>0</v>
      </c>
      <c r="S799" s="178">
        <v>0</v>
      </c>
      <c r="T799" s="179">
        <f>S799*H799</f>
        <v>0</v>
      </c>
      <c r="U799" s="35"/>
      <c r="V799" s="35"/>
      <c r="W799" s="35"/>
      <c r="X799" s="35"/>
      <c r="Y799" s="35"/>
      <c r="Z799" s="35"/>
      <c r="AA799" s="35"/>
      <c r="AB799" s="35"/>
      <c r="AC799" s="35"/>
      <c r="AD799" s="35"/>
      <c r="AE799" s="35"/>
      <c r="AR799" s="180" t="s">
        <v>272</v>
      </c>
      <c r="AT799" s="180" t="s">
        <v>148</v>
      </c>
      <c r="AU799" s="180" t="s">
        <v>154</v>
      </c>
      <c r="AY799" s="18" t="s">
        <v>146</v>
      </c>
      <c r="BE799" s="181">
        <f>IF(N799="základní",J799,0)</f>
        <v>0</v>
      </c>
      <c r="BF799" s="181">
        <f>IF(N799="snížená",J799,0)</f>
        <v>0</v>
      </c>
      <c r="BG799" s="181">
        <f>IF(N799="zákl. přenesená",J799,0)</f>
        <v>0</v>
      </c>
      <c r="BH799" s="181">
        <f>IF(N799="sníž. přenesená",J799,0)</f>
        <v>0</v>
      </c>
      <c r="BI799" s="181">
        <f>IF(N799="nulová",J799,0)</f>
        <v>0</v>
      </c>
      <c r="BJ799" s="18" t="s">
        <v>154</v>
      </c>
      <c r="BK799" s="181">
        <f>ROUND(I799*H799,0)</f>
        <v>0</v>
      </c>
      <c r="BL799" s="18" t="s">
        <v>272</v>
      </c>
      <c r="BM799" s="180" t="s">
        <v>1112</v>
      </c>
    </row>
    <row r="800" spans="1:65" s="1" customFormat="1" ht="24" hidden="1">
      <c r="A800" s="35"/>
      <c r="B800" s="36"/>
      <c r="C800" s="37"/>
      <c r="D800" s="182" t="s">
        <v>156</v>
      </c>
      <c r="E800" s="37"/>
      <c r="F800" s="183" t="s">
        <v>1113</v>
      </c>
      <c r="G800" s="37"/>
      <c r="H800" s="37"/>
      <c r="I800" s="184"/>
      <c r="J800" s="37"/>
      <c r="K800" s="37"/>
      <c r="L800" s="40"/>
      <c r="M800" s="185"/>
      <c r="N800" s="186"/>
      <c r="O800" s="65"/>
      <c r="P800" s="65"/>
      <c r="Q800" s="65"/>
      <c r="R800" s="65"/>
      <c r="S800" s="65"/>
      <c r="T800" s="66"/>
      <c r="U800" s="35"/>
      <c r="V800" s="35"/>
      <c r="W800" s="35"/>
      <c r="X800" s="35"/>
      <c r="Y800" s="35"/>
      <c r="Z800" s="35"/>
      <c r="AA800" s="35"/>
      <c r="AB800" s="35"/>
      <c r="AC800" s="35"/>
      <c r="AD800" s="35"/>
      <c r="AE800" s="35"/>
      <c r="AT800" s="18" t="s">
        <v>156</v>
      </c>
      <c r="AU800" s="18" t="s">
        <v>154</v>
      </c>
    </row>
    <row r="801" spans="1:65" s="1" customFormat="1" hidden="1">
      <c r="A801" s="35"/>
      <c r="B801" s="36"/>
      <c r="C801" s="37"/>
      <c r="D801" s="187" t="s">
        <v>158</v>
      </c>
      <c r="E801" s="37"/>
      <c r="F801" s="188" t="s">
        <v>1114</v>
      </c>
      <c r="G801" s="37"/>
      <c r="H801" s="37"/>
      <c r="I801" s="184"/>
      <c r="J801" s="37"/>
      <c r="K801" s="37"/>
      <c r="L801" s="40"/>
      <c r="M801" s="185"/>
      <c r="N801" s="186"/>
      <c r="O801" s="65"/>
      <c r="P801" s="65"/>
      <c r="Q801" s="65"/>
      <c r="R801" s="65"/>
      <c r="S801" s="65"/>
      <c r="T801" s="66"/>
      <c r="U801" s="35"/>
      <c r="V801" s="35"/>
      <c r="W801" s="35"/>
      <c r="X801" s="35"/>
      <c r="Y801" s="35"/>
      <c r="Z801" s="35"/>
      <c r="AA801" s="35"/>
      <c r="AB801" s="35"/>
      <c r="AC801" s="35"/>
      <c r="AD801" s="35"/>
      <c r="AE801" s="35"/>
      <c r="AT801" s="18" t="s">
        <v>158</v>
      </c>
      <c r="AU801" s="18" t="s">
        <v>154</v>
      </c>
    </row>
    <row r="802" spans="1:65" s="1" customFormat="1" ht="108" hidden="1">
      <c r="A802" s="35"/>
      <c r="B802" s="36"/>
      <c r="C802" s="37"/>
      <c r="D802" s="182" t="s">
        <v>160</v>
      </c>
      <c r="E802" s="37"/>
      <c r="F802" s="189" t="s">
        <v>1115</v>
      </c>
      <c r="G802" s="37"/>
      <c r="H802" s="37"/>
      <c r="I802" s="184"/>
      <c r="J802" s="37"/>
      <c r="K802" s="37"/>
      <c r="L802" s="40"/>
      <c r="M802" s="185"/>
      <c r="N802" s="186"/>
      <c r="O802" s="65"/>
      <c r="P802" s="65"/>
      <c r="Q802" s="65"/>
      <c r="R802" s="65"/>
      <c r="S802" s="65"/>
      <c r="T802" s="66"/>
      <c r="U802" s="35"/>
      <c r="V802" s="35"/>
      <c r="W802" s="35"/>
      <c r="X802" s="35"/>
      <c r="Y802" s="35"/>
      <c r="Z802" s="35"/>
      <c r="AA802" s="35"/>
      <c r="AB802" s="35"/>
      <c r="AC802" s="35"/>
      <c r="AD802" s="35"/>
      <c r="AE802" s="35"/>
      <c r="AT802" s="18" t="s">
        <v>160</v>
      </c>
      <c r="AU802" s="18" t="s">
        <v>154</v>
      </c>
    </row>
    <row r="803" spans="1:65" s="13" customFormat="1" ht="12">
      <c r="B803" s="200"/>
      <c r="C803" s="201"/>
      <c r="D803" s="182" t="s">
        <v>162</v>
      </c>
      <c r="E803" s="202" t="s">
        <v>20</v>
      </c>
      <c r="F803" s="203" t="s">
        <v>1116</v>
      </c>
      <c r="G803" s="201"/>
      <c r="H803" s="204">
        <v>29</v>
      </c>
      <c r="I803" s="205"/>
      <c r="J803" s="201"/>
      <c r="K803" s="201"/>
      <c r="L803" s="206"/>
      <c r="M803" s="207"/>
      <c r="N803" s="208"/>
      <c r="O803" s="208"/>
      <c r="P803" s="208"/>
      <c r="Q803" s="208"/>
      <c r="R803" s="208"/>
      <c r="S803" s="208"/>
      <c r="T803" s="209"/>
      <c r="AT803" s="210" t="s">
        <v>162</v>
      </c>
      <c r="AU803" s="210" t="s">
        <v>154</v>
      </c>
      <c r="AV803" s="13" t="s">
        <v>154</v>
      </c>
      <c r="AW803" s="13" t="s">
        <v>33</v>
      </c>
      <c r="AX803" s="13" t="s">
        <v>8</v>
      </c>
      <c r="AY803" s="210" t="s">
        <v>146</v>
      </c>
    </row>
    <row r="804" spans="1:65" s="1" customFormat="1" ht="16.5" customHeight="1">
      <c r="A804" s="35"/>
      <c r="B804" s="36"/>
      <c r="C804" s="170" t="s">
        <v>1117</v>
      </c>
      <c r="D804" s="170" t="s">
        <v>148</v>
      </c>
      <c r="E804" s="171" t="s">
        <v>1118</v>
      </c>
      <c r="F804" s="172" t="s">
        <v>1119</v>
      </c>
      <c r="G804" s="173" t="s">
        <v>291</v>
      </c>
      <c r="H804" s="174">
        <v>8</v>
      </c>
      <c r="I804" s="175"/>
      <c r="J804" s="174">
        <f>ROUND(I804*H804,0)</f>
        <v>0</v>
      </c>
      <c r="K804" s="172" t="s">
        <v>152</v>
      </c>
      <c r="L804" s="40"/>
      <c r="M804" s="176" t="s">
        <v>20</v>
      </c>
      <c r="N804" s="177" t="s">
        <v>44</v>
      </c>
      <c r="O804" s="65"/>
      <c r="P804" s="178">
        <f>O804*H804</f>
        <v>0</v>
      </c>
      <c r="Q804" s="178">
        <v>3.5E-4</v>
      </c>
      <c r="R804" s="178">
        <f>Q804*H804</f>
        <v>2.8E-3</v>
      </c>
      <c r="S804" s="178">
        <v>0</v>
      </c>
      <c r="T804" s="179">
        <f>S804*H804</f>
        <v>0</v>
      </c>
      <c r="U804" s="35"/>
      <c r="V804" s="35"/>
      <c r="W804" s="35"/>
      <c r="X804" s="35"/>
      <c r="Y804" s="35"/>
      <c r="Z804" s="35"/>
      <c r="AA804" s="35"/>
      <c r="AB804" s="35"/>
      <c r="AC804" s="35"/>
      <c r="AD804" s="35"/>
      <c r="AE804" s="35"/>
      <c r="AR804" s="180" t="s">
        <v>272</v>
      </c>
      <c r="AT804" s="180" t="s">
        <v>148</v>
      </c>
      <c r="AU804" s="180" t="s">
        <v>154</v>
      </c>
      <c r="AY804" s="18" t="s">
        <v>146</v>
      </c>
      <c r="BE804" s="181">
        <f>IF(N804="základní",J804,0)</f>
        <v>0</v>
      </c>
      <c r="BF804" s="181">
        <f>IF(N804="snížená",J804,0)</f>
        <v>0</v>
      </c>
      <c r="BG804" s="181">
        <f>IF(N804="zákl. přenesená",J804,0)</f>
        <v>0</v>
      </c>
      <c r="BH804" s="181">
        <f>IF(N804="sníž. přenesená",J804,0)</f>
        <v>0</v>
      </c>
      <c r="BI804" s="181">
        <f>IF(N804="nulová",J804,0)</f>
        <v>0</v>
      </c>
      <c r="BJ804" s="18" t="s">
        <v>154</v>
      </c>
      <c r="BK804" s="181">
        <f>ROUND(I804*H804,0)</f>
        <v>0</v>
      </c>
      <c r="BL804" s="18" t="s">
        <v>272</v>
      </c>
      <c r="BM804" s="180" t="s">
        <v>1120</v>
      </c>
    </row>
    <row r="805" spans="1:65" s="1" customFormat="1" ht="12" hidden="1">
      <c r="A805" s="35"/>
      <c r="B805" s="36"/>
      <c r="C805" s="37"/>
      <c r="D805" s="182" t="s">
        <v>156</v>
      </c>
      <c r="E805" s="37"/>
      <c r="F805" s="183" t="s">
        <v>1121</v>
      </c>
      <c r="G805" s="37"/>
      <c r="H805" s="37"/>
      <c r="I805" s="184"/>
      <c r="J805" s="37"/>
      <c r="K805" s="37"/>
      <c r="L805" s="40"/>
      <c r="M805" s="185"/>
      <c r="N805" s="186"/>
      <c r="O805" s="65"/>
      <c r="P805" s="65"/>
      <c r="Q805" s="65"/>
      <c r="R805" s="65"/>
      <c r="S805" s="65"/>
      <c r="T805" s="66"/>
      <c r="U805" s="35"/>
      <c r="V805" s="35"/>
      <c r="W805" s="35"/>
      <c r="X805" s="35"/>
      <c r="Y805" s="35"/>
      <c r="Z805" s="35"/>
      <c r="AA805" s="35"/>
      <c r="AB805" s="35"/>
      <c r="AC805" s="35"/>
      <c r="AD805" s="35"/>
      <c r="AE805" s="35"/>
      <c r="AT805" s="18" t="s">
        <v>156</v>
      </c>
      <c r="AU805" s="18" t="s">
        <v>154</v>
      </c>
    </row>
    <row r="806" spans="1:65" s="1" customFormat="1" hidden="1">
      <c r="A806" s="35"/>
      <c r="B806" s="36"/>
      <c r="C806" s="37"/>
      <c r="D806" s="187" t="s">
        <v>158</v>
      </c>
      <c r="E806" s="37"/>
      <c r="F806" s="188" t="s">
        <v>1122</v>
      </c>
      <c r="G806" s="37"/>
      <c r="H806" s="37"/>
      <c r="I806" s="184"/>
      <c r="J806" s="37"/>
      <c r="K806" s="37"/>
      <c r="L806" s="40"/>
      <c r="M806" s="185"/>
      <c r="N806" s="186"/>
      <c r="O806" s="65"/>
      <c r="P806" s="65"/>
      <c r="Q806" s="65"/>
      <c r="R806" s="65"/>
      <c r="S806" s="65"/>
      <c r="T806" s="66"/>
      <c r="U806" s="35"/>
      <c r="V806" s="35"/>
      <c r="W806" s="35"/>
      <c r="X806" s="35"/>
      <c r="Y806" s="35"/>
      <c r="Z806" s="35"/>
      <c r="AA806" s="35"/>
      <c r="AB806" s="35"/>
      <c r="AC806" s="35"/>
      <c r="AD806" s="35"/>
      <c r="AE806" s="35"/>
      <c r="AT806" s="18" t="s">
        <v>158</v>
      </c>
      <c r="AU806" s="18" t="s">
        <v>154</v>
      </c>
    </row>
    <row r="807" spans="1:65" s="1" customFormat="1" ht="16.5" customHeight="1">
      <c r="A807" s="35"/>
      <c r="B807" s="36"/>
      <c r="C807" s="170" t="s">
        <v>1123</v>
      </c>
      <c r="D807" s="170" t="s">
        <v>148</v>
      </c>
      <c r="E807" s="171" t="s">
        <v>1124</v>
      </c>
      <c r="F807" s="172" t="s">
        <v>1125</v>
      </c>
      <c r="G807" s="173" t="s">
        <v>291</v>
      </c>
      <c r="H807" s="174">
        <v>12</v>
      </c>
      <c r="I807" s="175"/>
      <c r="J807" s="174">
        <f>ROUND(I807*H807,0)</f>
        <v>0</v>
      </c>
      <c r="K807" s="172" t="s">
        <v>152</v>
      </c>
      <c r="L807" s="40"/>
      <c r="M807" s="176" t="s">
        <v>20</v>
      </c>
      <c r="N807" s="177" t="s">
        <v>44</v>
      </c>
      <c r="O807" s="65"/>
      <c r="P807" s="178">
        <f>O807*H807</f>
        <v>0</v>
      </c>
      <c r="Q807" s="178">
        <v>5.6999999999999998E-4</v>
      </c>
      <c r="R807" s="178">
        <f>Q807*H807</f>
        <v>6.8399999999999997E-3</v>
      </c>
      <c r="S807" s="178">
        <v>0</v>
      </c>
      <c r="T807" s="179">
        <f>S807*H807</f>
        <v>0</v>
      </c>
      <c r="U807" s="35"/>
      <c r="V807" s="35"/>
      <c r="W807" s="35"/>
      <c r="X807" s="35"/>
      <c r="Y807" s="35"/>
      <c r="Z807" s="35"/>
      <c r="AA807" s="35"/>
      <c r="AB807" s="35"/>
      <c r="AC807" s="35"/>
      <c r="AD807" s="35"/>
      <c r="AE807" s="35"/>
      <c r="AR807" s="180" t="s">
        <v>272</v>
      </c>
      <c r="AT807" s="180" t="s">
        <v>148</v>
      </c>
      <c r="AU807" s="180" t="s">
        <v>154</v>
      </c>
      <c r="AY807" s="18" t="s">
        <v>146</v>
      </c>
      <c r="BE807" s="181">
        <f>IF(N807="základní",J807,0)</f>
        <v>0</v>
      </c>
      <c r="BF807" s="181">
        <f>IF(N807="snížená",J807,0)</f>
        <v>0</v>
      </c>
      <c r="BG807" s="181">
        <f>IF(N807="zákl. přenesená",J807,0)</f>
        <v>0</v>
      </c>
      <c r="BH807" s="181">
        <f>IF(N807="sníž. přenesená",J807,0)</f>
        <v>0</v>
      </c>
      <c r="BI807" s="181">
        <f>IF(N807="nulová",J807,0)</f>
        <v>0</v>
      </c>
      <c r="BJ807" s="18" t="s">
        <v>154</v>
      </c>
      <c r="BK807" s="181">
        <f>ROUND(I807*H807,0)</f>
        <v>0</v>
      </c>
      <c r="BL807" s="18" t="s">
        <v>272</v>
      </c>
      <c r="BM807" s="180" t="s">
        <v>1126</v>
      </c>
    </row>
    <row r="808" spans="1:65" s="1" customFormat="1" ht="12" hidden="1">
      <c r="A808" s="35"/>
      <c r="B808" s="36"/>
      <c r="C808" s="37"/>
      <c r="D808" s="182" t="s">
        <v>156</v>
      </c>
      <c r="E808" s="37"/>
      <c r="F808" s="183" t="s">
        <v>1127</v>
      </c>
      <c r="G808" s="37"/>
      <c r="H808" s="37"/>
      <c r="I808" s="184"/>
      <c r="J808" s="37"/>
      <c r="K808" s="37"/>
      <c r="L808" s="40"/>
      <c r="M808" s="185"/>
      <c r="N808" s="186"/>
      <c r="O808" s="65"/>
      <c r="P808" s="65"/>
      <c r="Q808" s="65"/>
      <c r="R808" s="65"/>
      <c r="S808" s="65"/>
      <c r="T808" s="66"/>
      <c r="U808" s="35"/>
      <c r="V808" s="35"/>
      <c r="W808" s="35"/>
      <c r="X808" s="35"/>
      <c r="Y808" s="35"/>
      <c r="Z808" s="35"/>
      <c r="AA808" s="35"/>
      <c r="AB808" s="35"/>
      <c r="AC808" s="35"/>
      <c r="AD808" s="35"/>
      <c r="AE808" s="35"/>
      <c r="AT808" s="18" t="s">
        <v>156</v>
      </c>
      <c r="AU808" s="18" t="s">
        <v>154</v>
      </c>
    </row>
    <row r="809" spans="1:65" s="1" customFormat="1" hidden="1">
      <c r="A809" s="35"/>
      <c r="B809" s="36"/>
      <c r="C809" s="37"/>
      <c r="D809" s="187" t="s">
        <v>158</v>
      </c>
      <c r="E809" s="37"/>
      <c r="F809" s="188" t="s">
        <v>1128</v>
      </c>
      <c r="G809" s="37"/>
      <c r="H809" s="37"/>
      <c r="I809" s="184"/>
      <c r="J809" s="37"/>
      <c r="K809" s="37"/>
      <c r="L809" s="40"/>
      <c r="M809" s="185"/>
      <c r="N809" s="186"/>
      <c r="O809" s="65"/>
      <c r="P809" s="65"/>
      <c r="Q809" s="65"/>
      <c r="R809" s="65"/>
      <c r="S809" s="65"/>
      <c r="T809" s="66"/>
      <c r="U809" s="35"/>
      <c r="V809" s="35"/>
      <c r="W809" s="35"/>
      <c r="X809" s="35"/>
      <c r="Y809" s="35"/>
      <c r="Z809" s="35"/>
      <c r="AA809" s="35"/>
      <c r="AB809" s="35"/>
      <c r="AC809" s="35"/>
      <c r="AD809" s="35"/>
      <c r="AE809" s="35"/>
      <c r="AT809" s="18" t="s">
        <v>158</v>
      </c>
      <c r="AU809" s="18" t="s">
        <v>154</v>
      </c>
    </row>
    <row r="810" spans="1:65" s="1" customFormat="1" ht="16.5" customHeight="1">
      <c r="A810" s="35"/>
      <c r="B810" s="36"/>
      <c r="C810" s="170" t="s">
        <v>1129</v>
      </c>
      <c r="D810" s="170" t="s">
        <v>148</v>
      </c>
      <c r="E810" s="171" t="s">
        <v>1130</v>
      </c>
      <c r="F810" s="172" t="s">
        <v>1131</v>
      </c>
      <c r="G810" s="173" t="s">
        <v>291</v>
      </c>
      <c r="H810" s="174">
        <v>3</v>
      </c>
      <c r="I810" s="175"/>
      <c r="J810" s="174">
        <f>ROUND(I810*H810,0)</f>
        <v>0</v>
      </c>
      <c r="K810" s="172" t="s">
        <v>152</v>
      </c>
      <c r="L810" s="40"/>
      <c r="M810" s="176" t="s">
        <v>20</v>
      </c>
      <c r="N810" s="177" t="s">
        <v>44</v>
      </c>
      <c r="O810" s="65"/>
      <c r="P810" s="178">
        <f>O810*H810</f>
        <v>0</v>
      </c>
      <c r="Q810" s="178">
        <v>7.2000000000000005E-4</v>
      </c>
      <c r="R810" s="178">
        <f>Q810*H810</f>
        <v>2.16E-3</v>
      </c>
      <c r="S810" s="178">
        <v>0</v>
      </c>
      <c r="T810" s="179">
        <f>S810*H810</f>
        <v>0</v>
      </c>
      <c r="U810" s="35"/>
      <c r="V810" s="35"/>
      <c r="W810" s="35"/>
      <c r="X810" s="35"/>
      <c r="Y810" s="35"/>
      <c r="Z810" s="35"/>
      <c r="AA810" s="35"/>
      <c r="AB810" s="35"/>
      <c r="AC810" s="35"/>
      <c r="AD810" s="35"/>
      <c r="AE810" s="35"/>
      <c r="AR810" s="180" t="s">
        <v>272</v>
      </c>
      <c r="AT810" s="180" t="s">
        <v>148</v>
      </c>
      <c r="AU810" s="180" t="s">
        <v>154</v>
      </c>
      <c r="AY810" s="18" t="s">
        <v>146</v>
      </c>
      <c r="BE810" s="181">
        <f>IF(N810="základní",J810,0)</f>
        <v>0</v>
      </c>
      <c r="BF810" s="181">
        <f>IF(N810="snížená",J810,0)</f>
        <v>0</v>
      </c>
      <c r="BG810" s="181">
        <f>IF(N810="zákl. přenesená",J810,0)</f>
        <v>0</v>
      </c>
      <c r="BH810" s="181">
        <f>IF(N810="sníž. přenesená",J810,0)</f>
        <v>0</v>
      </c>
      <c r="BI810" s="181">
        <f>IF(N810="nulová",J810,0)</f>
        <v>0</v>
      </c>
      <c r="BJ810" s="18" t="s">
        <v>154</v>
      </c>
      <c r="BK810" s="181">
        <f>ROUND(I810*H810,0)</f>
        <v>0</v>
      </c>
      <c r="BL810" s="18" t="s">
        <v>272</v>
      </c>
      <c r="BM810" s="180" t="s">
        <v>1132</v>
      </c>
    </row>
    <row r="811" spans="1:65" s="1" customFormat="1" ht="12" hidden="1">
      <c r="A811" s="35"/>
      <c r="B811" s="36"/>
      <c r="C811" s="37"/>
      <c r="D811" s="182" t="s">
        <v>156</v>
      </c>
      <c r="E811" s="37"/>
      <c r="F811" s="183" t="s">
        <v>1133</v>
      </c>
      <c r="G811" s="37"/>
      <c r="H811" s="37"/>
      <c r="I811" s="184"/>
      <c r="J811" s="37"/>
      <c r="K811" s="37"/>
      <c r="L811" s="40"/>
      <c r="M811" s="185"/>
      <c r="N811" s="186"/>
      <c r="O811" s="65"/>
      <c r="P811" s="65"/>
      <c r="Q811" s="65"/>
      <c r="R811" s="65"/>
      <c r="S811" s="65"/>
      <c r="T811" s="66"/>
      <c r="U811" s="35"/>
      <c r="V811" s="35"/>
      <c r="W811" s="35"/>
      <c r="X811" s="35"/>
      <c r="Y811" s="35"/>
      <c r="Z811" s="35"/>
      <c r="AA811" s="35"/>
      <c r="AB811" s="35"/>
      <c r="AC811" s="35"/>
      <c r="AD811" s="35"/>
      <c r="AE811" s="35"/>
      <c r="AT811" s="18" t="s">
        <v>156</v>
      </c>
      <c r="AU811" s="18" t="s">
        <v>154</v>
      </c>
    </row>
    <row r="812" spans="1:65" s="1" customFormat="1" hidden="1">
      <c r="A812" s="35"/>
      <c r="B812" s="36"/>
      <c r="C812" s="37"/>
      <c r="D812" s="187" t="s">
        <v>158</v>
      </c>
      <c r="E812" s="37"/>
      <c r="F812" s="188" t="s">
        <v>1134</v>
      </c>
      <c r="G812" s="37"/>
      <c r="H812" s="37"/>
      <c r="I812" s="184"/>
      <c r="J812" s="37"/>
      <c r="K812" s="37"/>
      <c r="L812" s="40"/>
      <c r="M812" s="185"/>
      <c r="N812" s="186"/>
      <c r="O812" s="65"/>
      <c r="P812" s="65"/>
      <c r="Q812" s="65"/>
      <c r="R812" s="65"/>
      <c r="S812" s="65"/>
      <c r="T812" s="66"/>
      <c r="U812" s="35"/>
      <c r="V812" s="35"/>
      <c r="W812" s="35"/>
      <c r="X812" s="35"/>
      <c r="Y812" s="35"/>
      <c r="Z812" s="35"/>
      <c r="AA812" s="35"/>
      <c r="AB812" s="35"/>
      <c r="AC812" s="35"/>
      <c r="AD812" s="35"/>
      <c r="AE812" s="35"/>
      <c r="AT812" s="18" t="s">
        <v>158</v>
      </c>
      <c r="AU812" s="18" t="s">
        <v>154</v>
      </c>
    </row>
    <row r="813" spans="1:65" s="1" customFormat="1" ht="16.5" customHeight="1">
      <c r="A813" s="35"/>
      <c r="B813" s="36"/>
      <c r="C813" s="170" t="s">
        <v>1135</v>
      </c>
      <c r="D813" s="170" t="s">
        <v>148</v>
      </c>
      <c r="E813" s="171" t="s">
        <v>1136</v>
      </c>
      <c r="F813" s="172" t="s">
        <v>1137</v>
      </c>
      <c r="G813" s="173" t="s">
        <v>291</v>
      </c>
      <c r="H813" s="174">
        <v>5</v>
      </c>
      <c r="I813" s="175"/>
      <c r="J813" s="174">
        <f>ROUND(I813*H813,0)</f>
        <v>0</v>
      </c>
      <c r="K813" s="172" t="s">
        <v>152</v>
      </c>
      <c r="L813" s="40"/>
      <c r="M813" s="176" t="s">
        <v>20</v>
      </c>
      <c r="N813" s="177" t="s">
        <v>44</v>
      </c>
      <c r="O813" s="65"/>
      <c r="P813" s="178">
        <f>O813*H813</f>
        <v>0</v>
      </c>
      <c r="Q813" s="178">
        <v>1.32E-3</v>
      </c>
      <c r="R813" s="178">
        <f>Q813*H813</f>
        <v>6.6E-3</v>
      </c>
      <c r="S813" s="178">
        <v>0</v>
      </c>
      <c r="T813" s="179">
        <f>S813*H813</f>
        <v>0</v>
      </c>
      <c r="U813" s="35"/>
      <c r="V813" s="35"/>
      <c r="W813" s="35"/>
      <c r="X813" s="35"/>
      <c r="Y813" s="35"/>
      <c r="Z813" s="35"/>
      <c r="AA813" s="35"/>
      <c r="AB813" s="35"/>
      <c r="AC813" s="35"/>
      <c r="AD813" s="35"/>
      <c r="AE813" s="35"/>
      <c r="AR813" s="180" t="s">
        <v>272</v>
      </c>
      <c r="AT813" s="180" t="s">
        <v>148</v>
      </c>
      <c r="AU813" s="180" t="s">
        <v>154</v>
      </c>
      <c r="AY813" s="18" t="s">
        <v>146</v>
      </c>
      <c r="BE813" s="181">
        <f>IF(N813="základní",J813,0)</f>
        <v>0</v>
      </c>
      <c r="BF813" s="181">
        <f>IF(N813="snížená",J813,0)</f>
        <v>0</v>
      </c>
      <c r="BG813" s="181">
        <f>IF(N813="zákl. přenesená",J813,0)</f>
        <v>0</v>
      </c>
      <c r="BH813" s="181">
        <f>IF(N813="sníž. přenesená",J813,0)</f>
        <v>0</v>
      </c>
      <c r="BI813" s="181">
        <f>IF(N813="nulová",J813,0)</f>
        <v>0</v>
      </c>
      <c r="BJ813" s="18" t="s">
        <v>154</v>
      </c>
      <c r="BK813" s="181">
        <f>ROUND(I813*H813,0)</f>
        <v>0</v>
      </c>
      <c r="BL813" s="18" t="s">
        <v>272</v>
      </c>
      <c r="BM813" s="180" t="s">
        <v>1138</v>
      </c>
    </row>
    <row r="814" spans="1:65" s="1" customFormat="1" ht="12" hidden="1">
      <c r="A814" s="35"/>
      <c r="B814" s="36"/>
      <c r="C814" s="37"/>
      <c r="D814" s="182" t="s">
        <v>156</v>
      </c>
      <c r="E814" s="37"/>
      <c r="F814" s="183" t="s">
        <v>1139</v>
      </c>
      <c r="G814" s="37"/>
      <c r="H814" s="37"/>
      <c r="I814" s="184"/>
      <c r="J814" s="37"/>
      <c r="K814" s="37"/>
      <c r="L814" s="40"/>
      <c r="M814" s="185"/>
      <c r="N814" s="186"/>
      <c r="O814" s="65"/>
      <c r="P814" s="65"/>
      <c r="Q814" s="65"/>
      <c r="R814" s="65"/>
      <c r="S814" s="65"/>
      <c r="T814" s="66"/>
      <c r="U814" s="35"/>
      <c r="V814" s="35"/>
      <c r="W814" s="35"/>
      <c r="X814" s="35"/>
      <c r="Y814" s="35"/>
      <c r="Z814" s="35"/>
      <c r="AA814" s="35"/>
      <c r="AB814" s="35"/>
      <c r="AC814" s="35"/>
      <c r="AD814" s="35"/>
      <c r="AE814" s="35"/>
      <c r="AT814" s="18" t="s">
        <v>156</v>
      </c>
      <c r="AU814" s="18" t="s">
        <v>154</v>
      </c>
    </row>
    <row r="815" spans="1:65" s="1" customFormat="1" hidden="1">
      <c r="A815" s="35"/>
      <c r="B815" s="36"/>
      <c r="C815" s="37"/>
      <c r="D815" s="187" t="s">
        <v>158</v>
      </c>
      <c r="E815" s="37"/>
      <c r="F815" s="188" t="s">
        <v>1140</v>
      </c>
      <c r="G815" s="37"/>
      <c r="H815" s="37"/>
      <c r="I815" s="184"/>
      <c r="J815" s="37"/>
      <c r="K815" s="37"/>
      <c r="L815" s="40"/>
      <c r="M815" s="185"/>
      <c r="N815" s="186"/>
      <c r="O815" s="65"/>
      <c r="P815" s="65"/>
      <c r="Q815" s="65"/>
      <c r="R815" s="65"/>
      <c r="S815" s="65"/>
      <c r="T815" s="66"/>
      <c r="U815" s="35"/>
      <c r="V815" s="35"/>
      <c r="W815" s="35"/>
      <c r="X815" s="35"/>
      <c r="Y815" s="35"/>
      <c r="Z815" s="35"/>
      <c r="AA815" s="35"/>
      <c r="AB815" s="35"/>
      <c r="AC815" s="35"/>
      <c r="AD815" s="35"/>
      <c r="AE815" s="35"/>
      <c r="AT815" s="18" t="s">
        <v>158</v>
      </c>
      <c r="AU815" s="18" t="s">
        <v>154</v>
      </c>
    </row>
    <row r="816" spans="1:65" s="1" customFormat="1" ht="24.25" customHeight="1">
      <c r="A816" s="35"/>
      <c r="B816" s="36"/>
      <c r="C816" s="170" t="s">
        <v>1141</v>
      </c>
      <c r="D816" s="170" t="s">
        <v>148</v>
      </c>
      <c r="E816" s="171" t="s">
        <v>1142</v>
      </c>
      <c r="F816" s="172" t="s">
        <v>1143</v>
      </c>
      <c r="G816" s="173" t="s">
        <v>1144</v>
      </c>
      <c r="H816" s="174">
        <v>1</v>
      </c>
      <c r="I816" s="175"/>
      <c r="J816" s="174">
        <f>ROUND(I816*H816,0)</f>
        <v>0</v>
      </c>
      <c r="K816" s="172" t="s">
        <v>152</v>
      </c>
      <c r="L816" s="40"/>
      <c r="M816" s="176" t="s">
        <v>20</v>
      </c>
      <c r="N816" s="177" t="s">
        <v>44</v>
      </c>
      <c r="O816" s="65"/>
      <c r="P816" s="178">
        <f>O816*H816</f>
        <v>0</v>
      </c>
      <c r="Q816" s="178">
        <v>2.92E-2</v>
      </c>
      <c r="R816" s="178">
        <f>Q816*H816</f>
        <v>2.92E-2</v>
      </c>
      <c r="S816" s="178">
        <v>0</v>
      </c>
      <c r="T816" s="179">
        <f>S816*H816</f>
        <v>0</v>
      </c>
      <c r="U816" s="35"/>
      <c r="V816" s="35"/>
      <c r="W816" s="35"/>
      <c r="X816" s="35"/>
      <c r="Y816" s="35"/>
      <c r="Z816" s="35"/>
      <c r="AA816" s="35"/>
      <c r="AB816" s="35"/>
      <c r="AC816" s="35"/>
      <c r="AD816" s="35"/>
      <c r="AE816" s="35"/>
      <c r="AR816" s="180" t="s">
        <v>272</v>
      </c>
      <c r="AT816" s="180" t="s">
        <v>148</v>
      </c>
      <c r="AU816" s="180" t="s">
        <v>154</v>
      </c>
      <c r="AY816" s="18" t="s">
        <v>146</v>
      </c>
      <c r="BE816" s="181">
        <f>IF(N816="základní",J816,0)</f>
        <v>0</v>
      </c>
      <c r="BF816" s="181">
        <f>IF(N816="snížená",J816,0)</f>
        <v>0</v>
      </c>
      <c r="BG816" s="181">
        <f>IF(N816="zákl. přenesená",J816,0)</f>
        <v>0</v>
      </c>
      <c r="BH816" s="181">
        <f>IF(N816="sníž. přenesená",J816,0)</f>
        <v>0</v>
      </c>
      <c r="BI816" s="181">
        <f>IF(N816="nulová",J816,0)</f>
        <v>0</v>
      </c>
      <c r="BJ816" s="18" t="s">
        <v>154</v>
      </c>
      <c r="BK816" s="181">
        <f>ROUND(I816*H816,0)</f>
        <v>0</v>
      </c>
      <c r="BL816" s="18" t="s">
        <v>272</v>
      </c>
      <c r="BM816" s="180" t="s">
        <v>1145</v>
      </c>
    </row>
    <row r="817" spans="1:65" s="1" customFormat="1" ht="24" hidden="1">
      <c r="A817" s="35"/>
      <c r="B817" s="36"/>
      <c r="C817" s="37"/>
      <c r="D817" s="182" t="s">
        <v>156</v>
      </c>
      <c r="E817" s="37"/>
      <c r="F817" s="183" t="s">
        <v>1146</v>
      </c>
      <c r="G817" s="37"/>
      <c r="H817" s="37"/>
      <c r="I817" s="184"/>
      <c r="J817" s="37"/>
      <c r="K817" s="37"/>
      <c r="L817" s="40"/>
      <c r="M817" s="185"/>
      <c r="N817" s="186"/>
      <c r="O817" s="65"/>
      <c r="P817" s="65"/>
      <c r="Q817" s="65"/>
      <c r="R817" s="65"/>
      <c r="S817" s="65"/>
      <c r="T817" s="66"/>
      <c r="U817" s="35"/>
      <c r="V817" s="35"/>
      <c r="W817" s="35"/>
      <c r="X817" s="35"/>
      <c r="Y817" s="35"/>
      <c r="Z817" s="35"/>
      <c r="AA817" s="35"/>
      <c r="AB817" s="35"/>
      <c r="AC817" s="35"/>
      <c r="AD817" s="35"/>
      <c r="AE817" s="35"/>
      <c r="AT817" s="18" t="s">
        <v>156</v>
      </c>
      <c r="AU817" s="18" t="s">
        <v>154</v>
      </c>
    </row>
    <row r="818" spans="1:65" s="1" customFormat="1" hidden="1">
      <c r="A818" s="35"/>
      <c r="B818" s="36"/>
      <c r="C818" s="37"/>
      <c r="D818" s="187" t="s">
        <v>158</v>
      </c>
      <c r="E818" s="37"/>
      <c r="F818" s="188" t="s">
        <v>1147</v>
      </c>
      <c r="G818" s="37"/>
      <c r="H818" s="37"/>
      <c r="I818" s="184"/>
      <c r="J818" s="37"/>
      <c r="K818" s="37"/>
      <c r="L818" s="40"/>
      <c r="M818" s="185"/>
      <c r="N818" s="186"/>
      <c r="O818" s="65"/>
      <c r="P818" s="65"/>
      <c r="Q818" s="65"/>
      <c r="R818" s="65"/>
      <c r="S818" s="65"/>
      <c r="T818" s="66"/>
      <c r="U818" s="35"/>
      <c r="V818" s="35"/>
      <c r="W818" s="35"/>
      <c r="X818" s="35"/>
      <c r="Y818" s="35"/>
      <c r="Z818" s="35"/>
      <c r="AA818" s="35"/>
      <c r="AB818" s="35"/>
      <c r="AC818" s="35"/>
      <c r="AD818" s="35"/>
      <c r="AE818" s="35"/>
      <c r="AT818" s="18" t="s">
        <v>158</v>
      </c>
      <c r="AU818" s="18" t="s">
        <v>154</v>
      </c>
    </row>
    <row r="819" spans="1:65" s="1" customFormat="1" ht="24.25" customHeight="1">
      <c r="A819" s="35"/>
      <c r="B819" s="36"/>
      <c r="C819" s="170" t="s">
        <v>1148</v>
      </c>
      <c r="D819" s="170" t="s">
        <v>148</v>
      </c>
      <c r="E819" s="171" t="s">
        <v>1149</v>
      </c>
      <c r="F819" s="172" t="s">
        <v>1150</v>
      </c>
      <c r="G819" s="173" t="s">
        <v>299</v>
      </c>
      <c r="H819" s="174">
        <v>299</v>
      </c>
      <c r="I819" s="175"/>
      <c r="J819" s="174">
        <f>ROUND(I819*H819,0)</f>
        <v>0</v>
      </c>
      <c r="K819" s="172" t="s">
        <v>152</v>
      </c>
      <c r="L819" s="40"/>
      <c r="M819" s="176" t="s">
        <v>20</v>
      </c>
      <c r="N819" s="177" t="s">
        <v>44</v>
      </c>
      <c r="O819" s="65"/>
      <c r="P819" s="178">
        <f>O819*H819</f>
        <v>0</v>
      </c>
      <c r="Q819" s="178">
        <v>1.9000000000000001E-4</v>
      </c>
      <c r="R819" s="178">
        <f>Q819*H819</f>
        <v>5.6810000000000006E-2</v>
      </c>
      <c r="S819" s="178">
        <v>0</v>
      </c>
      <c r="T819" s="179">
        <f>S819*H819</f>
        <v>0</v>
      </c>
      <c r="U819" s="35"/>
      <c r="V819" s="35"/>
      <c r="W819" s="35"/>
      <c r="X819" s="35"/>
      <c r="Y819" s="35"/>
      <c r="Z819" s="35"/>
      <c r="AA819" s="35"/>
      <c r="AB819" s="35"/>
      <c r="AC819" s="35"/>
      <c r="AD819" s="35"/>
      <c r="AE819" s="35"/>
      <c r="AR819" s="180" t="s">
        <v>272</v>
      </c>
      <c r="AT819" s="180" t="s">
        <v>148</v>
      </c>
      <c r="AU819" s="180" t="s">
        <v>154</v>
      </c>
      <c r="AY819" s="18" t="s">
        <v>146</v>
      </c>
      <c r="BE819" s="181">
        <f>IF(N819="základní",J819,0)</f>
        <v>0</v>
      </c>
      <c r="BF819" s="181">
        <f>IF(N819="snížená",J819,0)</f>
        <v>0</v>
      </c>
      <c r="BG819" s="181">
        <f>IF(N819="zákl. přenesená",J819,0)</f>
        <v>0</v>
      </c>
      <c r="BH819" s="181">
        <f>IF(N819="sníž. přenesená",J819,0)</f>
        <v>0</v>
      </c>
      <c r="BI819" s="181">
        <f>IF(N819="nulová",J819,0)</f>
        <v>0</v>
      </c>
      <c r="BJ819" s="18" t="s">
        <v>154</v>
      </c>
      <c r="BK819" s="181">
        <f>ROUND(I819*H819,0)</f>
        <v>0</v>
      </c>
      <c r="BL819" s="18" t="s">
        <v>272</v>
      </c>
      <c r="BM819" s="180" t="s">
        <v>1151</v>
      </c>
    </row>
    <row r="820" spans="1:65" s="1" customFormat="1" ht="36" hidden="1">
      <c r="A820" s="35"/>
      <c r="B820" s="36"/>
      <c r="C820" s="37"/>
      <c r="D820" s="182" t="s">
        <v>156</v>
      </c>
      <c r="E820" s="37"/>
      <c r="F820" s="183" t="s">
        <v>1152</v>
      </c>
      <c r="G820" s="37"/>
      <c r="H820" s="37"/>
      <c r="I820" s="184"/>
      <c r="J820" s="37"/>
      <c r="K820" s="37"/>
      <c r="L820" s="40"/>
      <c r="M820" s="185"/>
      <c r="N820" s="186"/>
      <c r="O820" s="65"/>
      <c r="P820" s="65"/>
      <c r="Q820" s="65"/>
      <c r="R820" s="65"/>
      <c r="S820" s="65"/>
      <c r="T820" s="66"/>
      <c r="U820" s="35"/>
      <c r="V820" s="35"/>
      <c r="W820" s="35"/>
      <c r="X820" s="35"/>
      <c r="Y820" s="35"/>
      <c r="Z820" s="35"/>
      <c r="AA820" s="35"/>
      <c r="AB820" s="35"/>
      <c r="AC820" s="35"/>
      <c r="AD820" s="35"/>
      <c r="AE820" s="35"/>
      <c r="AT820" s="18" t="s">
        <v>156</v>
      </c>
      <c r="AU820" s="18" t="s">
        <v>154</v>
      </c>
    </row>
    <row r="821" spans="1:65" s="1" customFormat="1" hidden="1">
      <c r="A821" s="35"/>
      <c r="B821" s="36"/>
      <c r="C821" s="37"/>
      <c r="D821" s="187" t="s">
        <v>158</v>
      </c>
      <c r="E821" s="37"/>
      <c r="F821" s="188" t="s">
        <v>1153</v>
      </c>
      <c r="G821" s="37"/>
      <c r="H821" s="37"/>
      <c r="I821" s="184"/>
      <c r="J821" s="37"/>
      <c r="K821" s="37"/>
      <c r="L821" s="40"/>
      <c r="M821" s="185"/>
      <c r="N821" s="186"/>
      <c r="O821" s="65"/>
      <c r="P821" s="65"/>
      <c r="Q821" s="65"/>
      <c r="R821" s="65"/>
      <c r="S821" s="65"/>
      <c r="T821" s="66"/>
      <c r="U821" s="35"/>
      <c r="V821" s="35"/>
      <c r="W821" s="35"/>
      <c r="X821" s="35"/>
      <c r="Y821" s="35"/>
      <c r="Z821" s="35"/>
      <c r="AA821" s="35"/>
      <c r="AB821" s="35"/>
      <c r="AC821" s="35"/>
      <c r="AD821" s="35"/>
      <c r="AE821" s="35"/>
      <c r="AT821" s="18" t="s">
        <v>158</v>
      </c>
      <c r="AU821" s="18" t="s">
        <v>154</v>
      </c>
    </row>
    <row r="822" spans="1:65" s="1" customFormat="1" ht="132" hidden="1">
      <c r="A822" s="35"/>
      <c r="B822" s="36"/>
      <c r="C822" s="37"/>
      <c r="D822" s="182" t="s">
        <v>160</v>
      </c>
      <c r="E822" s="37"/>
      <c r="F822" s="189" t="s">
        <v>1154</v>
      </c>
      <c r="G822" s="37"/>
      <c r="H822" s="37"/>
      <c r="I822" s="184"/>
      <c r="J822" s="37"/>
      <c r="K822" s="37"/>
      <c r="L822" s="40"/>
      <c r="M822" s="185"/>
      <c r="N822" s="186"/>
      <c r="O822" s="65"/>
      <c r="P822" s="65"/>
      <c r="Q822" s="65"/>
      <c r="R822" s="65"/>
      <c r="S822" s="65"/>
      <c r="T822" s="66"/>
      <c r="U822" s="35"/>
      <c r="V822" s="35"/>
      <c r="W822" s="35"/>
      <c r="X822" s="35"/>
      <c r="Y822" s="35"/>
      <c r="Z822" s="35"/>
      <c r="AA822" s="35"/>
      <c r="AB822" s="35"/>
      <c r="AC822" s="35"/>
      <c r="AD822" s="35"/>
      <c r="AE822" s="35"/>
      <c r="AT822" s="18" t="s">
        <v>160</v>
      </c>
      <c r="AU822" s="18" t="s">
        <v>154</v>
      </c>
    </row>
    <row r="823" spans="1:65" s="13" customFormat="1" ht="12">
      <c r="B823" s="200"/>
      <c r="C823" s="201"/>
      <c r="D823" s="182" t="s">
        <v>162</v>
      </c>
      <c r="E823" s="202" t="s">
        <v>20</v>
      </c>
      <c r="F823" s="203" t="s">
        <v>1155</v>
      </c>
      <c r="G823" s="201"/>
      <c r="H823" s="204">
        <v>299</v>
      </c>
      <c r="I823" s="205"/>
      <c r="J823" s="201"/>
      <c r="K823" s="201"/>
      <c r="L823" s="206"/>
      <c r="M823" s="207"/>
      <c r="N823" s="208"/>
      <c r="O823" s="208"/>
      <c r="P823" s="208"/>
      <c r="Q823" s="208"/>
      <c r="R823" s="208"/>
      <c r="S823" s="208"/>
      <c r="T823" s="209"/>
      <c r="AT823" s="210" t="s">
        <v>162</v>
      </c>
      <c r="AU823" s="210" t="s">
        <v>154</v>
      </c>
      <c r="AV823" s="13" t="s">
        <v>154</v>
      </c>
      <c r="AW823" s="13" t="s">
        <v>33</v>
      </c>
      <c r="AX823" s="13" t="s">
        <v>8</v>
      </c>
      <c r="AY823" s="210" t="s">
        <v>146</v>
      </c>
    </row>
    <row r="824" spans="1:65" s="1" customFormat="1" ht="21.75" customHeight="1">
      <c r="A824" s="35"/>
      <c r="B824" s="36"/>
      <c r="C824" s="170" t="s">
        <v>1156</v>
      </c>
      <c r="D824" s="170" t="s">
        <v>148</v>
      </c>
      <c r="E824" s="171" t="s">
        <v>1157</v>
      </c>
      <c r="F824" s="172" t="s">
        <v>1158</v>
      </c>
      <c r="G824" s="173" t="s">
        <v>299</v>
      </c>
      <c r="H824" s="174">
        <v>299</v>
      </c>
      <c r="I824" s="175"/>
      <c r="J824" s="174">
        <f>ROUND(I824*H824,0)</f>
        <v>0</v>
      </c>
      <c r="K824" s="172" t="s">
        <v>152</v>
      </c>
      <c r="L824" s="40"/>
      <c r="M824" s="176" t="s">
        <v>20</v>
      </c>
      <c r="N824" s="177" t="s">
        <v>44</v>
      </c>
      <c r="O824" s="65"/>
      <c r="P824" s="178">
        <f>O824*H824</f>
        <v>0</v>
      </c>
      <c r="Q824" s="178">
        <v>1.0000000000000001E-5</v>
      </c>
      <c r="R824" s="178">
        <f>Q824*H824</f>
        <v>2.99E-3</v>
      </c>
      <c r="S824" s="178">
        <v>0</v>
      </c>
      <c r="T824" s="179">
        <f>S824*H824</f>
        <v>0</v>
      </c>
      <c r="U824" s="35"/>
      <c r="V824" s="35"/>
      <c r="W824" s="35"/>
      <c r="X824" s="35"/>
      <c r="Y824" s="35"/>
      <c r="Z824" s="35"/>
      <c r="AA824" s="35"/>
      <c r="AB824" s="35"/>
      <c r="AC824" s="35"/>
      <c r="AD824" s="35"/>
      <c r="AE824" s="35"/>
      <c r="AR824" s="180" t="s">
        <v>272</v>
      </c>
      <c r="AT824" s="180" t="s">
        <v>148</v>
      </c>
      <c r="AU824" s="180" t="s">
        <v>154</v>
      </c>
      <c r="AY824" s="18" t="s">
        <v>146</v>
      </c>
      <c r="BE824" s="181">
        <f>IF(N824="základní",J824,0)</f>
        <v>0</v>
      </c>
      <c r="BF824" s="181">
        <f>IF(N824="snížená",J824,0)</f>
        <v>0</v>
      </c>
      <c r="BG824" s="181">
        <f>IF(N824="zákl. přenesená",J824,0)</f>
        <v>0</v>
      </c>
      <c r="BH824" s="181">
        <f>IF(N824="sníž. přenesená",J824,0)</f>
        <v>0</v>
      </c>
      <c r="BI824" s="181">
        <f>IF(N824="nulová",J824,0)</f>
        <v>0</v>
      </c>
      <c r="BJ824" s="18" t="s">
        <v>154</v>
      </c>
      <c r="BK824" s="181">
        <f>ROUND(I824*H824,0)</f>
        <v>0</v>
      </c>
      <c r="BL824" s="18" t="s">
        <v>272</v>
      </c>
      <c r="BM824" s="180" t="s">
        <v>1159</v>
      </c>
    </row>
    <row r="825" spans="1:65" s="1" customFormat="1" ht="24" hidden="1">
      <c r="A825" s="35"/>
      <c r="B825" s="36"/>
      <c r="C825" s="37"/>
      <c r="D825" s="182" t="s">
        <v>156</v>
      </c>
      <c r="E825" s="37"/>
      <c r="F825" s="183" t="s">
        <v>1160</v>
      </c>
      <c r="G825" s="37"/>
      <c r="H825" s="37"/>
      <c r="I825" s="184"/>
      <c r="J825" s="37"/>
      <c r="K825" s="37"/>
      <c r="L825" s="40"/>
      <c r="M825" s="185"/>
      <c r="N825" s="186"/>
      <c r="O825" s="65"/>
      <c r="P825" s="65"/>
      <c r="Q825" s="65"/>
      <c r="R825" s="65"/>
      <c r="S825" s="65"/>
      <c r="T825" s="66"/>
      <c r="U825" s="35"/>
      <c r="V825" s="35"/>
      <c r="W825" s="35"/>
      <c r="X825" s="35"/>
      <c r="Y825" s="35"/>
      <c r="Z825" s="35"/>
      <c r="AA825" s="35"/>
      <c r="AB825" s="35"/>
      <c r="AC825" s="35"/>
      <c r="AD825" s="35"/>
      <c r="AE825" s="35"/>
      <c r="AT825" s="18" t="s">
        <v>156</v>
      </c>
      <c r="AU825" s="18" t="s">
        <v>154</v>
      </c>
    </row>
    <row r="826" spans="1:65" s="1" customFormat="1" hidden="1">
      <c r="A826" s="35"/>
      <c r="B826" s="36"/>
      <c r="C826" s="37"/>
      <c r="D826" s="187" t="s">
        <v>158</v>
      </c>
      <c r="E826" s="37"/>
      <c r="F826" s="188" t="s">
        <v>1161</v>
      </c>
      <c r="G826" s="37"/>
      <c r="H826" s="37"/>
      <c r="I826" s="184"/>
      <c r="J826" s="37"/>
      <c r="K826" s="37"/>
      <c r="L826" s="40"/>
      <c r="M826" s="185"/>
      <c r="N826" s="186"/>
      <c r="O826" s="65"/>
      <c r="P826" s="65"/>
      <c r="Q826" s="65"/>
      <c r="R826" s="65"/>
      <c r="S826" s="65"/>
      <c r="T826" s="66"/>
      <c r="U826" s="35"/>
      <c r="V826" s="35"/>
      <c r="W826" s="35"/>
      <c r="X826" s="35"/>
      <c r="Y826" s="35"/>
      <c r="Z826" s="35"/>
      <c r="AA826" s="35"/>
      <c r="AB826" s="35"/>
      <c r="AC826" s="35"/>
      <c r="AD826" s="35"/>
      <c r="AE826" s="35"/>
      <c r="AT826" s="18" t="s">
        <v>158</v>
      </c>
      <c r="AU826" s="18" t="s">
        <v>154</v>
      </c>
    </row>
    <row r="827" spans="1:65" s="1" customFormat="1" ht="132" hidden="1">
      <c r="A827" s="35"/>
      <c r="B827" s="36"/>
      <c r="C827" s="37"/>
      <c r="D827" s="182" t="s">
        <v>160</v>
      </c>
      <c r="E827" s="37"/>
      <c r="F827" s="189" t="s">
        <v>1154</v>
      </c>
      <c r="G827" s="37"/>
      <c r="H827" s="37"/>
      <c r="I827" s="184"/>
      <c r="J827" s="37"/>
      <c r="K827" s="37"/>
      <c r="L827" s="40"/>
      <c r="M827" s="185"/>
      <c r="N827" s="186"/>
      <c r="O827" s="65"/>
      <c r="P827" s="65"/>
      <c r="Q827" s="65"/>
      <c r="R827" s="65"/>
      <c r="S827" s="65"/>
      <c r="T827" s="66"/>
      <c r="U827" s="35"/>
      <c r="V827" s="35"/>
      <c r="W827" s="35"/>
      <c r="X827" s="35"/>
      <c r="Y827" s="35"/>
      <c r="Z827" s="35"/>
      <c r="AA827" s="35"/>
      <c r="AB827" s="35"/>
      <c r="AC827" s="35"/>
      <c r="AD827" s="35"/>
      <c r="AE827" s="35"/>
      <c r="AT827" s="18" t="s">
        <v>160</v>
      </c>
      <c r="AU827" s="18" t="s">
        <v>154</v>
      </c>
    </row>
    <row r="828" spans="1:65" s="13" customFormat="1" ht="12">
      <c r="B828" s="200"/>
      <c r="C828" s="201"/>
      <c r="D828" s="182" t="s">
        <v>162</v>
      </c>
      <c r="E828" s="202" t="s">
        <v>20</v>
      </c>
      <c r="F828" s="203" t="s">
        <v>1162</v>
      </c>
      <c r="G828" s="201"/>
      <c r="H828" s="204">
        <v>299</v>
      </c>
      <c r="I828" s="205"/>
      <c r="J828" s="201"/>
      <c r="K828" s="201"/>
      <c r="L828" s="206"/>
      <c r="M828" s="207"/>
      <c r="N828" s="208"/>
      <c r="O828" s="208"/>
      <c r="P828" s="208"/>
      <c r="Q828" s="208"/>
      <c r="R828" s="208"/>
      <c r="S828" s="208"/>
      <c r="T828" s="209"/>
      <c r="AT828" s="210" t="s">
        <v>162</v>
      </c>
      <c r="AU828" s="210" t="s">
        <v>154</v>
      </c>
      <c r="AV828" s="13" t="s">
        <v>154</v>
      </c>
      <c r="AW828" s="13" t="s">
        <v>33</v>
      </c>
      <c r="AX828" s="13" t="s">
        <v>8</v>
      </c>
      <c r="AY828" s="210" t="s">
        <v>146</v>
      </c>
    </row>
    <row r="829" spans="1:65" s="1" customFormat="1" ht="24.25" customHeight="1">
      <c r="A829" s="35"/>
      <c r="B829" s="36"/>
      <c r="C829" s="170" t="s">
        <v>1163</v>
      </c>
      <c r="D829" s="170" t="s">
        <v>148</v>
      </c>
      <c r="E829" s="171" t="s">
        <v>1164</v>
      </c>
      <c r="F829" s="172" t="s">
        <v>1165</v>
      </c>
      <c r="G829" s="173" t="s">
        <v>789</v>
      </c>
      <c r="H829" s="175"/>
      <c r="I829" s="175"/>
      <c r="J829" s="174">
        <f>ROUND(I829*H829,0)</f>
        <v>0</v>
      </c>
      <c r="K829" s="172" t="s">
        <v>152</v>
      </c>
      <c r="L829" s="40"/>
      <c r="M829" s="176" t="s">
        <v>20</v>
      </c>
      <c r="N829" s="177" t="s">
        <v>44</v>
      </c>
      <c r="O829" s="65"/>
      <c r="P829" s="178">
        <f>O829*H829</f>
        <v>0</v>
      </c>
      <c r="Q829" s="178">
        <v>0</v>
      </c>
      <c r="R829" s="178">
        <f>Q829*H829</f>
        <v>0</v>
      </c>
      <c r="S829" s="178">
        <v>0</v>
      </c>
      <c r="T829" s="179">
        <f>S829*H829</f>
        <v>0</v>
      </c>
      <c r="U829" s="35"/>
      <c r="V829" s="35"/>
      <c r="W829" s="35"/>
      <c r="X829" s="35"/>
      <c r="Y829" s="35"/>
      <c r="Z829" s="35"/>
      <c r="AA829" s="35"/>
      <c r="AB829" s="35"/>
      <c r="AC829" s="35"/>
      <c r="AD829" s="35"/>
      <c r="AE829" s="35"/>
      <c r="AR829" s="180" t="s">
        <v>272</v>
      </c>
      <c r="AT829" s="180" t="s">
        <v>148</v>
      </c>
      <c r="AU829" s="180" t="s">
        <v>154</v>
      </c>
      <c r="AY829" s="18" t="s">
        <v>146</v>
      </c>
      <c r="BE829" s="181">
        <f>IF(N829="základní",J829,0)</f>
        <v>0</v>
      </c>
      <c r="BF829" s="181">
        <f>IF(N829="snížená",J829,0)</f>
        <v>0</v>
      </c>
      <c r="BG829" s="181">
        <f>IF(N829="zákl. přenesená",J829,0)</f>
        <v>0</v>
      </c>
      <c r="BH829" s="181">
        <f>IF(N829="sníž. přenesená",J829,0)</f>
        <v>0</v>
      </c>
      <c r="BI829" s="181">
        <f>IF(N829="nulová",J829,0)</f>
        <v>0</v>
      </c>
      <c r="BJ829" s="18" t="s">
        <v>154</v>
      </c>
      <c r="BK829" s="181">
        <f>ROUND(I829*H829,0)</f>
        <v>0</v>
      </c>
      <c r="BL829" s="18" t="s">
        <v>272</v>
      </c>
      <c r="BM829" s="180" t="s">
        <v>1166</v>
      </c>
    </row>
    <row r="830" spans="1:65" s="1" customFormat="1" ht="36" hidden="1">
      <c r="A830" s="35"/>
      <c r="B830" s="36"/>
      <c r="C830" s="37"/>
      <c r="D830" s="182" t="s">
        <v>156</v>
      </c>
      <c r="E830" s="37"/>
      <c r="F830" s="183" t="s">
        <v>1167</v>
      </c>
      <c r="G830" s="37"/>
      <c r="H830" s="37"/>
      <c r="I830" s="184"/>
      <c r="J830" s="37"/>
      <c r="K830" s="37"/>
      <c r="L830" s="40"/>
      <c r="M830" s="185"/>
      <c r="N830" s="186"/>
      <c r="O830" s="65"/>
      <c r="P830" s="65"/>
      <c r="Q830" s="65"/>
      <c r="R830" s="65"/>
      <c r="S830" s="65"/>
      <c r="T830" s="66"/>
      <c r="U830" s="35"/>
      <c r="V830" s="35"/>
      <c r="W830" s="35"/>
      <c r="X830" s="35"/>
      <c r="Y830" s="35"/>
      <c r="Z830" s="35"/>
      <c r="AA830" s="35"/>
      <c r="AB830" s="35"/>
      <c r="AC830" s="35"/>
      <c r="AD830" s="35"/>
      <c r="AE830" s="35"/>
      <c r="AT830" s="18" t="s">
        <v>156</v>
      </c>
      <c r="AU830" s="18" t="s">
        <v>154</v>
      </c>
    </row>
    <row r="831" spans="1:65" s="1" customFormat="1" hidden="1">
      <c r="A831" s="35"/>
      <c r="B831" s="36"/>
      <c r="C831" s="37"/>
      <c r="D831" s="187" t="s">
        <v>158</v>
      </c>
      <c r="E831" s="37"/>
      <c r="F831" s="188" t="s">
        <v>1168</v>
      </c>
      <c r="G831" s="37"/>
      <c r="H831" s="37"/>
      <c r="I831" s="184"/>
      <c r="J831" s="37"/>
      <c r="K831" s="37"/>
      <c r="L831" s="40"/>
      <c r="M831" s="185"/>
      <c r="N831" s="186"/>
      <c r="O831" s="65"/>
      <c r="P831" s="65"/>
      <c r="Q831" s="65"/>
      <c r="R831" s="65"/>
      <c r="S831" s="65"/>
      <c r="T831" s="66"/>
      <c r="U831" s="35"/>
      <c r="V831" s="35"/>
      <c r="W831" s="35"/>
      <c r="X831" s="35"/>
      <c r="Y831" s="35"/>
      <c r="Z831" s="35"/>
      <c r="AA831" s="35"/>
      <c r="AB831" s="35"/>
      <c r="AC831" s="35"/>
      <c r="AD831" s="35"/>
      <c r="AE831" s="35"/>
      <c r="AT831" s="18" t="s">
        <v>158</v>
      </c>
      <c r="AU831" s="18" t="s">
        <v>154</v>
      </c>
    </row>
    <row r="832" spans="1:65" s="1" customFormat="1" ht="192" hidden="1">
      <c r="A832" s="35"/>
      <c r="B832" s="36"/>
      <c r="C832" s="37"/>
      <c r="D832" s="182" t="s">
        <v>160</v>
      </c>
      <c r="E832" s="37"/>
      <c r="F832" s="189" t="s">
        <v>793</v>
      </c>
      <c r="G832" s="37"/>
      <c r="H832" s="37"/>
      <c r="I832" s="184"/>
      <c r="J832" s="37"/>
      <c r="K832" s="37"/>
      <c r="L832" s="40"/>
      <c r="M832" s="185"/>
      <c r="N832" s="186"/>
      <c r="O832" s="65"/>
      <c r="P832" s="65"/>
      <c r="Q832" s="65"/>
      <c r="R832" s="65"/>
      <c r="S832" s="65"/>
      <c r="T832" s="66"/>
      <c r="U832" s="35"/>
      <c r="V832" s="35"/>
      <c r="W832" s="35"/>
      <c r="X832" s="35"/>
      <c r="Y832" s="35"/>
      <c r="Z832" s="35"/>
      <c r="AA832" s="35"/>
      <c r="AB832" s="35"/>
      <c r="AC832" s="35"/>
      <c r="AD832" s="35"/>
      <c r="AE832" s="35"/>
      <c r="AT832" s="18" t="s">
        <v>160</v>
      </c>
      <c r="AU832" s="18" t="s">
        <v>154</v>
      </c>
    </row>
    <row r="833" spans="1:65" s="11" customFormat="1" ht="23" customHeight="1">
      <c r="B833" s="154"/>
      <c r="C833" s="155"/>
      <c r="D833" s="156" t="s">
        <v>71</v>
      </c>
      <c r="E833" s="168" t="s">
        <v>1169</v>
      </c>
      <c r="F833" s="168" t="s">
        <v>1170</v>
      </c>
      <c r="G833" s="155"/>
      <c r="H833" s="155"/>
      <c r="I833" s="158"/>
      <c r="J833" s="169">
        <f>BK833</f>
        <v>0</v>
      </c>
      <c r="K833" s="155"/>
      <c r="L833" s="160"/>
      <c r="M833" s="161"/>
      <c r="N833" s="162"/>
      <c r="O833" s="162"/>
      <c r="P833" s="163">
        <f>SUM(P834:P888)</f>
        <v>0</v>
      </c>
      <c r="Q833" s="162"/>
      <c r="R833" s="163">
        <f>SUM(R834:R888)</f>
        <v>0.23882999999999999</v>
      </c>
      <c r="S833" s="162"/>
      <c r="T833" s="164">
        <f>SUM(T834:T888)</f>
        <v>3.8920000000000003E-2</v>
      </c>
      <c r="AR833" s="165" t="s">
        <v>154</v>
      </c>
      <c r="AT833" s="166" t="s">
        <v>71</v>
      </c>
      <c r="AU833" s="166" t="s">
        <v>8</v>
      </c>
      <c r="AY833" s="165" t="s">
        <v>146</v>
      </c>
      <c r="BK833" s="167">
        <f>SUM(BK834:BK888)</f>
        <v>0</v>
      </c>
    </row>
    <row r="834" spans="1:65" s="1" customFormat="1" ht="16.5" customHeight="1">
      <c r="A834" s="35"/>
      <c r="B834" s="36"/>
      <c r="C834" s="170" t="s">
        <v>1171</v>
      </c>
      <c r="D834" s="170" t="s">
        <v>148</v>
      </c>
      <c r="E834" s="171" t="s">
        <v>1172</v>
      </c>
      <c r="F834" s="172" t="s">
        <v>1173</v>
      </c>
      <c r="G834" s="173" t="s">
        <v>1174</v>
      </c>
      <c r="H834" s="174">
        <v>1</v>
      </c>
      <c r="I834" s="175"/>
      <c r="J834" s="174">
        <f>ROUND(I834*H834,0)</f>
        <v>0</v>
      </c>
      <c r="K834" s="172" t="s">
        <v>20</v>
      </c>
      <c r="L834" s="40"/>
      <c r="M834" s="176" t="s">
        <v>20</v>
      </c>
      <c r="N834" s="177" t="s">
        <v>44</v>
      </c>
      <c r="O834" s="65"/>
      <c r="P834" s="178">
        <f>O834*H834</f>
        <v>0</v>
      </c>
      <c r="Q834" s="178">
        <v>0</v>
      </c>
      <c r="R834" s="178">
        <f>Q834*H834</f>
        <v>0</v>
      </c>
      <c r="S834" s="178">
        <v>0</v>
      </c>
      <c r="T834" s="179">
        <f>S834*H834</f>
        <v>0</v>
      </c>
      <c r="U834" s="35"/>
      <c r="V834" s="35"/>
      <c r="W834" s="35"/>
      <c r="X834" s="35"/>
      <c r="Y834" s="35"/>
      <c r="Z834" s="35"/>
      <c r="AA834" s="35"/>
      <c r="AB834" s="35"/>
      <c r="AC834" s="35"/>
      <c r="AD834" s="35"/>
      <c r="AE834" s="35"/>
      <c r="AR834" s="180" t="s">
        <v>272</v>
      </c>
      <c r="AT834" s="180" t="s">
        <v>148</v>
      </c>
      <c r="AU834" s="180" t="s">
        <v>154</v>
      </c>
      <c r="AY834" s="18" t="s">
        <v>146</v>
      </c>
      <c r="BE834" s="181">
        <f>IF(N834="základní",J834,0)</f>
        <v>0</v>
      </c>
      <c r="BF834" s="181">
        <f>IF(N834="snížená",J834,0)</f>
        <v>0</v>
      </c>
      <c r="BG834" s="181">
        <f>IF(N834="zákl. přenesená",J834,0)</f>
        <v>0</v>
      </c>
      <c r="BH834" s="181">
        <f>IF(N834="sníž. přenesená",J834,0)</f>
        <v>0</v>
      </c>
      <c r="BI834" s="181">
        <f>IF(N834="nulová",J834,0)</f>
        <v>0</v>
      </c>
      <c r="BJ834" s="18" t="s">
        <v>154</v>
      </c>
      <c r="BK834" s="181">
        <f>ROUND(I834*H834,0)</f>
        <v>0</v>
      </c>
      <c r="BL834" s="18" t="s">
        <v>272</v>
      </c>
      <c r="BM834" s="180" t="s">
        <v>1175</v>
      </c>
    </row>
    <row r="835" spans="1:65" s="1" customFormat="1" ht="12" hidden="1">
      <c r="A835" s="35"/>
      <c r="B835" s="36"/>
      <c r="C835" s="37"/>
      <c r="D835" s="182" t="s">
        <v>156</v>
      </c>
      <c r="E835" s="37"/>
      <c r="F835" s="183" t="s">
        <v>1173</v>
      </c>
      <c r="G835" s="37"/>
      <c r="H835" s="37"/>
      <c r="I835" s="184"/>
      <c r="J835" s="37"/>
      <c r="K835" s="37"/>
      <c r="L835" s="40"/>
      <c r="M835" s="185"/>
      <c r="N835" s="186"/>
      <c r="O835" s="65"/>
      <c r="P835" s="65"/>
      <c r="Q835" s="65"/>
      <c r="R835" s="65"/>
      <c r="S835" s="65"/>
      <c r="T835" s="66"/>
      <c r="U835" s="35"/>
      <c r="V835" s="35"/>
      <c r="W835" s="35"/>
      <c r="X835" s="35"/>
      <c r="Y835" s="35"/>
      <c r="Z835" s="35"/>
      <c r="AA835" s="35"/>
      <c r="AB835" s="35"/>
      <c r="AC835" s="35"/>
      <c r="AD835" s="35"/>
      <c r="AE835" s="35"/>
      <c r="AT835" s="18" t="s">
        <v>156</v>
      </c>
      <c r="AU835" s="18" t="s">
        <v>154</v>
      </c>
    </row>
    <row r="836" spans="1:65" s="1" customFormat="1" ht="24.25" customHeight="1">
      <c r="A836" s="35"/>
      <c r="B836" s="36"/>
      <c r="C836" s="170" t="s">
        <v>1176</v>
      </c>
      <c r="D836" s="170" t="s">
        <v>148</v>
      </c>
      <c r="E836" s="171" t="s">
        <v>1177</v>
      </c>
      <c r="F836" s="172" t="s">
        <v>1178</v>
      </c>
      <c r="G836" s="173" t="s">
        <v>1144</v>
      </c>
      <c r="H836" s="174">
        <v>2</v>
      </c>
      <c r="I836" s="175"/>
      <c r="J836" s="174">
        <f>ROUND(I836*H836,0)</f>
        <v>0</v>
      </c>
      <c r="K836" s="172" t="s">
        <v>152</v>
      </c>
      <c r="L836" s="40"/>
      <c r="M836" s="176" t="s">
        <v>20</v>
      </c>
      <c r="N836" s="177" t="s">
        <v>44</v>
      </c>
      <c r="O836" s="65"/>
      <c r="P836" s="178">
        <f>O836*H836</f>
        <v>0</v>
      </c>
      <c r="Q836" s="178">
        <v>1.6969999999999999E-2</v>
      </c>
      <c r="R836" s="178">
        <f>Q836*H836</f>
        <v>3.3939999999999998E-2</v>
      </c>
      <c r="S836" s="178">
        <v>0</v>
      </c>
      <c r="T836" s="179">
        <f>S836*H836</f>
        <v>0</v>
      </c>
      <c r="U836" s="35"/>
      <c r="V836" s="35"/>
      <c r="W836" s="35"/>
      <c r="X836" s="35"/>
      <c r="Y836" s="35"/>
      <c r="Z836" s="35"/>
      <c r="AA836" s="35"/>
      <c r="AB836" s="35"/>
      <c r="AC836" s="35"/>
      <c r="AD836" s="35"/>
      <c r="AE836" s="35"/>
      <c r="AR836" s="180" t="s">
        <v>272</v>
      </c>
      <c r="AT836" s="180" t="s">
        <v>148</v>
      </c>
      <c r="AU836" s="180" t="s">
        <v>154</v>
      </c>
      <c r="AY836" s="18" t="s">
        <v>146</v>
      </c>
      <c r="BE836" s="181">
        <f>IF(N836="základní",J836,0)</f>
        <v>0</v>
      </c>
      <c r="BF836" s="181">
        <f>IF(N836="snížená",J836,0)</f>
        <v>0</v>
      </c>
      <c r="BG836" s="181">
        <f>IF(N836="zákl. přenesená",J836,0)</f>
        <v>0</v>
      </c>
      <c r="BH836" s="181">
        <f>IF(N836="sníž. přenesená",J836,0)</f>
        <v>0</v>
      </c>
      <c r="BI836" s="181">
        <f>IF(N836="nulová",J836,0)</f>
        <v>0</v>
      </c>
      <c r="BJ836" s="18" t="s">
        <v>154</v>
      </c>
      <c r="BK836" s="181">
        <f>ROUND(I836*H836,0)</f>
        <v>0</v>
      </c>
      <c r="BL836" s="18" t="s">
        <v>272</v>
      </c>
      <c r="BM836" s="180" t="s">
        <v>1179</v>
      </c>
    </row>
    <row r="837" spans="1:65" s="1" customFormat="1" ht="24" hidden="1">
      <c r="A837" s="35"/>
      <c r="B837" s="36"/>
      <c r="C837" s="37"/>
      <c r="D837" s="182" t="s">
        <v>156</v>
      </c>
      <c r="E837" s="37"/>
      <c r="F837" s="183" t="s">
        <v>1180</v>
      </c>
      <c r="G837" s="37"/>
      <c r="H837" s="37"/>
      <c r="I837" s="184"/>
      <c r="J837" s="37"/>
      <c r="K837" s="37"/>
      <c r="L837" s="40"/>
      <c r="M837" s="185"/>
      <c r="N837" s="186"/>
      <c r="O837" s="65"/>
      <c r="P837" s="65"/>
      <c r="Q837" s="65"/>
      <c r="R837" s="65"/>
      <c r="S837" s="65"/>
      <c r="T837" s="66"/>
      <c r="U837" s="35"/>
      <c r="V837" s="35"/>
      <c r="W837" s="35"/>
      <c r="X837" s="35"/>
      <c r="Y837" s="35"/>
      <c r="Z837" s="35"/>
      <c r="AA837" s="35"/>
      <c r="AB837" s="35"/>
      <c r="AC837" s="35"/>
      <c r="AD837" s="35"/>
      <c r="AE837" s="35"/>
      <c r="AT837" s="18" t="s">
        <v>156</v>
      </c>
      <c r="AU837" s="18" t="s">
        <v>154</v>
      </c>
    </row>
    <row r="838" spans="1:65" s="1" customFormat="1" hidden="1">
      <c r="A838" s="35"/>
      <c r="B838" s="36"/>
      <c r="C838" s="37"/>
      <c r="D838" s="187" t="s">
        <v>158</v>
      </c>
      <c r="E838" s="37"/>
      <c r="F838" s="188" t="s">
        <v>1181</v>
      </c>
      <c r="G838" s="37"/>
      <c r="H838" s="37"/>
      <c r="I838" s="184"/>
      <c r="J838" s="37"/>
      <c r="K838" s="37"/>
      <c r="L838" s="40"/>
      <c r="M838" s="185"/>
      <c r="N838" s="186"/>
      <c r="O838" s="65"/>
      <c r="P838" s="65"/>
      <c r="Q838" s="65"/>
      <c r="R838" s="65"/>
      <c r="S838" s="65"/>
      <c r="T838" s="66"/>
      <c r="U838" s="35"/>
      <c r="V838" s="35"/>
      <c r="W838" s="35"/>
      <c r="X838" s="35"/>
      <c r="Y838" s="35"/>
      <c r="Z838" s="35"/>
      <c r="AA838" s="35"/>
      <c r="AB838" s="35"/>
      <c r="AC838" s="35"/>
      <c r="AD838" s="35"/>
      <c r="AE838" s="35"/>
      <c r="AT838" s="18" t="s">
        <v>158</v>
      </c>
      <c r="AU838" s="18" t="s">
        <v>154</v>
      </c>
    </row>
    <row r="839" spans="1:65" s="1" customFormat="1" ht="48" hidden="1">
      <c r="A839" s="35"/>
      <c r="B839" s="36"/>
      <c r="C839" s="37"/>
      <c r="D839" s="182" t="s">
        <v>160</v>
      </c>
      <c r="E839" s="37"/>
      <c r="F839" s="189" t="s">
        <v>1182</v>
      </c>
      <c r="G839" s="37"/>
      <c r="H839" s="37"/>
      <c r="I839" s="184"/>
      <c r="J839" s="37"/>
      <c r="K839" s="37"/>
      <c r="L839" s="40"/>
      <c r="M839" s="185"/>
      <c r="N839" s="186"/>
      <c r="O839" s="65"/>
      <c r="P839" s="65"/>
      <c r="Q839" s="65"/>
      <c r="R839" s="65"/>
      <c r="S839" s="65"/>
      <c r="T839" s="66"/>
      <c r="U839" s="35"/>
      <c r="V839" s="35"/>
      <c r="W839" s="35"/>
      <c r="X839" s="35"/>
      <c r="Y839" s="35"/>
      <c r="Z839" s="35"/>
      <c r="AA839" s="35"/>
      <c r="AB839" s="35"/>
      <c r="AC839" s="35"/>
      <c r="AD839" s="35"/>
      <c r="AE839" s="35"/>
      <c r="AT839" s="18" t="s">
        <v>160</v>
      </c>
      <c r="AU839" s="18" t="s">
        <v>154</v>
      </c>
    </row>
    <row r="840" spans="1:65" s="1" customFormat="1" ht="16.5" customHeight="1">
      <c r="A840" s="35"/>
      <c r="B840" s="36"/>
      <c r="C840" s="170" t="s">
        <v>1183</v>
      </c>
      <c r="D840" s="170" t="s">
        <v>148</v>
      </c>
      <c r="E840" s="171" t="s">
        <v>1184</v>
      </c>
      <c r="F840" s="172" t="s">
        <v>1185</v>
      </c>
      <c r="G840" s="173" t="s">
        <v>1144</v>
      </c>
      <c r="H840" s="174">
        <v>2</v>
      </c>
      <c r="I840" s="175"/>
      <c r="J840" s="174">
        <f>ROUND(I840*H840,0)</f>
        <v>0</v>
      </c>
      <c r="K840" s="172" t="s">
        <v>152</v>
      </c>
      <c r="L840" s="40"/>
      <c r="M840" s="176" t="s">
        <v>20</v>
      </c>
      <c r="N840" s="177" t="s">
        <v>44</v>
      </c>
      <c r="O840" s="65"/>
      <c r="P840" s="178">
        <f>O840*H840</f>
        <v>0</v>
      </c>
      <c r="Q840" s="178">
        <v>0</v>
      </c>
      <c r="R840" s="178">
        <f>Q840*H840</f>
        <v>0</v>
      </c>
      <c r="S840" s="178">
        <v>1.9460000000000002E-2</v>
      </c>
      <c r="T840" s="179">
        <f>S840*H840</f>
        <v>3.8920000000000003E-2</v>
      </c>
      <c r="U840" s="35"/>
      <c r="V840" s="35"/>
      <c r="W840" s="35"/>
      <c r="X840" s="35"/>
      <c r="Y840" s="35"/>
      <c r="Z840" s="35"/>
      <c r="AA840" s="35"/>
      <c r="AB840" s="35"/>
      <c r="AC840" s="35"/>
      <c r="AD840" s="35"/>
      <c r="AE840" s="35"/>
      <c r="AR840" s="180" t="s">
        <v>272</v>
      </c>
      <c r="AT840" s="180" t="s">
        <v>148</v>
      </c>
      <c r="AU840" s="180" t="s">
        <v>154</v>
      </c>
      <c r="AY840" s="18" t="s">
        <v>146</v>
      </c>
      <c r="BE840" s="181">
        <f>IF(N840="základní",J840,0)</f>
        <v>0</v>
      </c>
      <c r="BF840" s="181">
        <f>IF(N840="snížená",J840,0)</f>
        <v>0</v>
      </c>
      <c r="BG840" s="181">
        <f>IF(N840="zákl. přenesená",J840,0)</f>
        <v>0</v>
      </c>
      <c r="BH840" s="181">
        <f>IF(N840="sníž. přenesená",J840,0)</f>
        <v>0</v>
      </c>
      <c r="BI840" s="181">
        <f>IF(N840="nulová",J840,0)</f>
        <v>0</v>
      </c>
      <c r="BJ840" s="18" t="s">
        <v>154</v>
      </c>
      <c r="BK840" s="181">
        <f>ROUND(I840*H840,0)</f>
        <v>0</v>
      </c>
      <c r="BL840" s="18" t="s">
        <v>272</v>
      </c>
      <c r="BM840" s="180" t="s">
        <v>1186</v>
      </c>
    </row>
    <row r="841" spans="1:65" s="1" customFormat="1" ht="12" hidden="1">
      <c r="A841" s="35"/>
      <c r="B841" s="36"/>
      <c r="C841" s="37"/>
      <c r="D841" s="182" t="s">
        <v>156</v>
      </c>
      <c r="E841" s="37"/>
      <c r="F841" s="183" t="s">
        <v>1187</v>
      </c>
      <c r="G841" s="37"/>
      <c r="H841" s="37"/>
      <c r="I841" s="184"/>
      <c r="J841" s="37"/>
      <c r="K841" s="37"/>
      <c r="L841" s="40"/>
      <c r="M841" s="185"/>
      <c r="N841" s="186"/>
      <c r="O841" s="65"/>
      <c r="P841" s="65"/>
      <c r="Q841" s="65"/>
      <c r="R841" s="65"/>
      <c r="S841" s="65"/>
      <c r="T841" s="66"/>
      <c r="U841" s="35"/>
      <c r="V841" s="35"/>
      <c r="W841" s="35"/>
      <c r="X841" s="35"/>
      <c r="Y841" s="35"/>
      <c r="Z841" s="35"/>
      <c r="AA841" s="35"/>
      <c r="AB841" s="35"/>
      <c r="AC841" s="35"/>
      <c r="AD841" s="35"/>
      <c r="AE841" s="35"/>
      <c r="AT841" s="18" t="s">
        <v>156</v>
      </c>
      <c r="AU841" s="18" t="s">
        <v>154</v>
      </c>
    </row>
    <row r="842" spans="1:65" s="1" customFormat="1" hidden="1">
      <c r="A842" s="35"/>
      <c r="B842" s="36"/>
      <c r="C842" s="37"/>
      <c r="D842" s="187" t="s">
        <v>158</v>
      </c>
      <c r="E842" s="37"/>
      <c r="F842" s="188" t="s">
        <v>1188</v>
      </c>
      <c r="G842" s="37"/>
      <c r="H842" s="37"/>
      <c r="I842" s="184"/>
      <c r="J842" s="37"/>
      <c r="K842" s="37"/>
      <c r="L842" s="40"/>
      <c r="M842" s="185"/>
      <c r="N842" s="186"/>
      <c r="O842" s="65"/>
      <c r="P842" s="65"/>
      <c r="Q842" s="65"/>
      <c r="R842" s="65"/>
      <c r="S842" s="65"/>
      <c r="T842" s="66"/>
      <c r="U842" s="35"/>
      <c r="V842" s="35"/>
      <c r="W842" s="35"/>
      <c r="X842" s="35"/>
      <c r="Y842" s="35"/>
      <c r="Z842" s="35"/>
      <c r="AA842" s="35"/>
      <c r="AB842" s="35"/>
      <c r="AC842" s="35"/>
      <c r="AD842" s="35"/>
      <c r="AE842" s="35"/>
      <c r="AT842" s="18" t="s">
        <v>158</v>
      </c>
      <c r="AU842" s="18" t="s">
        <v>154</v>
      </c>
    </row>
    <row r="843" spans="1:65" s="12" customFormat="1" ht="12">
      <c r="B843" s="190"/>
      <c r="C843" s="191"/>
      <c r="D843" s="182" t="s">
        <v>162</v>
      </c>
      <c r="E843" s="192" t="s">
        <v>20</v>
      </c>
      <c r="F843" s="193" t="s">
        <v>234</v>
      </c>
      <c r="G843" s="191"/>
      <c r="H843" s="192" t="s">
        <v>20</v>
      </c>
      <c r="I843" s="194"/>
      <c r="J843" s="191"/>
      <c r="K843" s="191"/>
      <c r="L843" s="195"/>
      <c r="M843" s="196"/>
      <c r="N843" s="197"/>
      <c r="O843" s="197"/>
      <c r="P843" s="197"/>
      <c r="Q843" s="197"/>
      <c r="R843" s="197"/>
      <c r="S843" s="197"/>
      <c r="T843" s="198"/>
      <c r="AT843" s="199" t="s">
        <v>162</v>
      </c>
      <c r="AU843" s="199" t="s">
        <v>154</v>
      </c>
      <c r="AV843" s="12" t="s">
        <v>8</v>
      </c>
      <c r="AW843" s="12" t="s">
        <v>33</v>
      </c>
      <c r="AX843" s="12" t="s">
        <v>72</v>
      </c>
      <c r="AY843" s="199" t="s">
        <v>146</v>
      </c>
    </row>
    <row r="844" spans="1:65" s="13" customFormat="1" ht="12">
      <c r="B844" s="200"/>
      <c r="C844" s="201"/>
      <c r="D844" s="182" t="s">
        <v>162</v>
      </c>
      <c r="E844" s="202" t="s">
        <v>20</v>
      </c>
      <c r="F844" s="203" t="s">
        <v>154</v>
      </c>
      <c r="G844" s="201"/>
      <c r="H844" s="204">
        <v>2</v>
      </c>
      <c r="I844" s="205"/>
      <c r="J844" s="201"/>
      <c r="K844" s="201"/>
      <c r="L844" s="206"/>
      <c r="M844" s="207"/>
      <c r="N844" s="208"/>
      <c r="O844" s="208"/>
      <c r="P844" s="208"/>
      <c r="Q844" s="208"/>
      <c r="R844" s="208"/>
      <c r="S844" s="208"/>
      <c r="T844" s="209"/>
      <c r="AT844" s="210" t="s">
        <v>162</v>
      </c>
      <c r="AU844" s="210" t="s">
        <v>154</v>
      </c>
      <c r="AV844" s="13" t="s">
        <v>154</v>
      </c>
      <c r="AW844" s="13" t="s">
        <v>33</v>
      </c>
      <c r="AX844" s="13" t="s">
        <v>8</v>
      </c>
      <c r="AY844" s="210" t="s">
        <v>146</v>
      </c>
    </row>
    <row r="845" spans="1:65" s="1" customFormat="1" ht="24.25" customHeight="1">
      <c r="A845" s="35"/>
      <c r="B845" s="36"/>
      <c r="C845" s="170" t="s">
        <v>1189</v>
      </c>
      <c r="D845" s="170" t="s">
        <v>148</v>
      </c>
      <c r="E845" s="171" t="s">
        <v>1190</v>
      </c>
      <c r="F845" s="172" t="s">
        <v>1191</v>
      </c>
      <c r="G845" s="173" t="s">
        <v>1144</v>
      </c>
      <c r="H845" s="174">
        <v>10</v>
      </c>
      <c r="I845" s="175"/>
      <c r="J845" s="174">
        <f>ROUND(I845*H845,0)</f>
        <v>0</v>
      </c>
      <c r="K845" s="172" t="s">
        <v>152</v>
      </c>
      <c r="L845" s="40"/>
      <c r="M845" s="176" t="s">
        <v>20</v>
      </c>
      <c r="N845" s="177" t="s">
        <v>44</v>
      </c>
      <c r="O845" s="65"/>
      <c r="P845" s="178">
        <f>O845*H845</f>
        <v>0</v>
      </c>
      <c r="Q845" s="178">
        <v>1.4970000000000001E-2</v>
      </c>
      <c r="R845" s="178">
        <f>Q845*H845</f>
        <v>0.1497</v>
      </c>
      <c r="S845" s="178">
        <v>0</v>
      </c>
      <c r="T845" s="179">
        <f>S845*H845</f>
        <v>0</v>
      </c>
      <c r="U845" s="35"/>
      <c r="V845" s="35"/>
      <c r="W845" s="35"/>
      <c r="X845" s="35"/>
      <c r="Y845" s="35"/>
      <c r="Z845" s="35"/>
      <c r="AA845" s="35"/>
      <c r="AB845" s="35"/>
      <c r="AC845" s="35"/>
      <c r="AD845" s="35"/>
      <c r="AE845" s="35"/>
      <c r="AR845" s="180" t="s">
        <v>272</v>
      </c>
      <c r="AT845" s="180" t="s">
        <v>148</v>
      </c>
      <c r="AU845" s="180" t="s">
        <v>154</v>
      </c>
      <c r="AY845" s="18" t="s">
        <v>146</v>
      </c>
      <c r="BE845" s="181">
        <f>IF(N845="základní",J845,0)</f>
        <v>0</v>
      </c>
      <c r="BF845" s="181">
        <f>IF(N845="snížená",J845,0)</f>
        <v>0</v>
      </c>
      <c r="BG845" s="181">
        <f>IF(N845="zákl. přenesená",J845,0)</f>
        <v>0</v>
      </c>
      <c r="BH845" s="181">
        <f>IF(N845="sníž. přenesená",J845,0)</f>
        <v>0</v>
      </c>
      <c r="BI845" s="181">
        <f>IF(N845="nulová",J845,0)</f>
        <v>0</v>
      </c>
      <c r="BJ845" s="18" t="s">
        <v>154</v>
      </c>
      <c r="BK845" s="181">
        <f>ROUND(I845*H845,0)</f>
        <v>0</v>
      </c>
      <c r="BL845" s="18" t="s">
        <v>272</v>
      </c>
      <c r="BM845" s="180" t="s">
        <v>1192</v>
      </c>
    </row>
    <row r="846" spans="1:65" s="1" customFormat="1" ht="36" hidden="1">
      <c r="A846" s="35"/>
      <c r="B846" s="36"/>
      <c r="C846" s="37"/>
      <c r="D846" s="182" t="s">
        <v>156</v>
      </c>
      <c r="E846" s="37"/>
      <c r="F846" s="183" t="s">
        <v>1193</v>
      </c>
      <c r="G846" s="37"/>
      <c r="H846" s="37"/>
      <c r="I846" s="184"/>
      <c r="J846" s="37"/>
      <c r="K846" s="37"/>
      <c r="L846" s="40"/>
      <c r="M846" s="185"/>
      <c r="N846" s="186"/>
      <c r="O846" s="65"/>
      <c r="P846" s="65"/>
      <c r="Q846" s="65"/>
      <c r="R846" s="65"/>
      <c r="S846" s="65"/>
      <c r="T846" s="66"/>
      <c r="U846" s="35"/>
      <c r="V846" s="35"/>
      <c r="W846" s="35"/>
      <c r="X846" s="35"/>
      <c r="Y846" s="35"/>
      <c r="Z846" s="35"/>
      <c r="AA846" s="35"/>
      <c r="AB846" s="35"/>
      <c r="AC846" s="35"/>
      <c r="AD846" s="35"/>
      <c r="AE846" s="35"/>
      <c r="AT846" s="18" t="s">
        <v>156</v>
      </c>
      <c r="AU846" s="18" t="s">
        <v>154</v>
      </c>
    </row>
    <row r="847" spans="1:65" s="1" customFormat="1" hidden="1">
      <c r="A847" s="35"/>
      <c r="B847" s="36"/>
      <c r="C847" s="37"/>
      <c r="D847" s="187" t="s">
        <v>158</v>
      </c>
      <c r="E847" s="37"/>
      <c r="F847" s="188" t="s">
        <v>1194</v>
      </c>
      <c r="G847" s="37"/>
      <c r="H847" s="37"/>
      <c r="I847" s="184"/>
      <c r="J847" s="37"/>
      <c r="K847" s="37"/>
      <c r="L847" s="40"/>
      <c r="M847" s="185"/>
      <c r="N847" s="186"/>
      <c r="O847" s="65"/>
      <c r="P847" s="65"/>
      <c r="Q847" s="65"/>
      <c r="R847" s="65"/>
      <c r="S847" s="65"/>
      <c r="T847" s="66"/>
      <c r="U847" s="35"/>
      <c r="V847" s="35"/>
      <c r="W847" s="35"/>
      <c r="X847" s="35"/>
      <c r="Y847" s="35"/>
      <c r="Z847" s="35"/>
      <c r="AA847" s="35"/>
      <c r="AB847" s="35"/>
      <c r="AC847" s="35"/>
      <c r="AD847" s="35"/>
      <c r="AE847" s="35"/>
      <c r="AT847" s="18" t="s">
        <v>158</v>
      </c>
      <c r="AU847" s="18" t="s">
        <v>154</v>
      </c>
    </row>
    <row r="848" spans="1:65" s="1" customFormat="1" ht="144" hidden="1">
      <c r="A848" s="35"/>
      <c r="B848" s="36"/>
      <c r="C848" s="37"/>
      <c r="D848" s="182" t="s">
        <v>160</v>
      </c>
      <c r="E848" s="37"/>
      <c r="F848" s="189" t="s">
        <v>1195</v>
      </c>
      <c r="G848" s="37"/>
      <c r="H848" s="37"/>
      <c r="I848" s="184"/>
      <c r="J848" s="37"/>
      <c r="K848" s="37"/>
      <c r="L848" s="40"/>
      <c r="M848" s="185"/>
      <c r="N848" s="186"/>
      <c r="O848" s="65"/>
      <c r="P848" s="65"/>
      <c r="Q848" s="65"/>
      <c r="R848" s="65"/>
      <c r="S848" s="65"/>
      <c r="T848" s="66"/>
      <c r="U848" s="35"/>
      <c r="V848" s="35"/>
      <c r="W848" s="35"/>
      <c r="X848" s="35"/>
      <c r="Y848" s="35"/>
      <c r="Z848" s="35"/>
      <c r="AA848" s="35"/>
      <c r="AB848" s="35"/>
      <c r="AC848" s="35"/>
      <c r="AD848" s="35"/>
      <c r="AE848" s="35"/>
      <c r="AT848" s="18" t="s">
        <v>160</v>
      </c>
      <c r="AU848" s="18" t="s">
        <v>154</v>
      </c>
    </row>
    <row r="849" spans="1:65" s="1" customFormat="1" ht="24.25" customHeight="1">
      <c r="A849" s="35"/>
      <c r="B849" s="36"/>
      <c r="C849" s="170" t="s">
        <v>1196</v>
      </c>
      <c r="D849" s="170" t="s">
        <v>148</v>
      </c>
      <c r="E849" s="171" t="s">
        <v>1197</v>
      </c>
      <c r="F849" s="172" t="s">
        <v>1198</v>
      </c>
      <c r="G849" s="173" t="s">
        <v>1144</v>
      </c>
      <c r="H849" s="174">
        <v>1</v>
      </c>
      <c r="I849" s="175"/>
      <c r="J849" s="174">
        <f>ROUND(I849*H849,0)</f>
        <v>0</v>
      </c>
      <c r="K849" s="172" t="s">
        <v>20</v>
      </c>
      <c r="L849" s="40"/>
      <c r="M849" s="176" t="s">
        <v>20</v>
      </c>
      <c r="N849" s="177" t="s">
        <v>44</v>
      </c>
      <c r="O849" s="65"/>
      <c r="P849" s="178">
        <f>O849*H849</f>
        <v>0</v>
      </c>
      <c r="Q849" s="178">
        <v>1.2999999999999999E-3</v>
      </c>
      <c r="R849" s="178">
        <f>Q849*H849</f>
        <v>1.2999999999999999E-3</v>
      </c>
      <c r="S849" s="178">
        <v>0</v>
      </c>
      <c r="T849" s="179">
        <f>S849*H849</f>
        <v>0</v>
      </c>
      <c r="U849" s="35"/>
      <c r="V849" s="35"/>
      <c r="W849" s="35"/>
      <c r="X849" s="35"/>
      <c r="Y849" s="35"/>
      <c r="Z849" s="35"/>
      <c r="AA849" s="35"/>
      <c r="AB849" s="35"/>
      <c r="AC849" s="35"/>
      <c r="AD849" s="35"/>
      <c r="AE849" s="35"/>
      <c r="AR849" s="180" t="s">
        <v>272</v>
      </c>
      <c r="AT849" s="180" t="s">
        <v>148</v>
      </c>
      <c r="AU849" s="180" t="s">
        <v>154</v>
      </c>
      <c r="AY849" s="18" t="s">
        <v>146</v>
      </c>
      <c r="BE849" s="181">
        <f>IF(N849="základní",J849,0)</f>
        <v>0</v>
      </c>
      <c r="BF849" s="181">
        <f>IF(N849="snížená",J849,0)</f>
        <v>0</v>
      </c>
      <c r="BG849" s="181">
        <f>IF(N849="zákl. přenesená",J849,0)</f>
        <v>0</v>
      </c>
      <c r="BH849" s="181">
        <f>IF(N849="sníž. přenesená",J849,0)</f>
        <v>0</v>
      </c>
      <c r="BI849" s="181">
        <f>IF(N849="nulová",J849,0)</f>
        <v>0</v>
      </c>
      <c r="BJ849" s="18" t="s">
        <v>154</v>
      </c>
      <c r="BK849" s="181">
        <f>ROUND(I849*H849,0)</f>
        <v>0</v>
      </c>
      <c r="BL849" s="18" t="s">
        <v>272</v>
      </c>
      <c r="BM849" s="180" t="s">
        <v>1199</v>
      </c>
    </row>
    <row r="850" spans="1:65" s="1" customFormat="1" ht="24" hidden="1">
      <c r="A850" s="35"/>
      <c r="B850" s="36"/>
      <c r="C850" s="37"/>
      <c r="D850" s="182" t="s">
        <v>156</v>
      </c>
      <c r="E850" s="37"/>
      <c r="F850" s="183" t="s">
        <v>1200</v>
      </c>
      <c r="G850" s="37"/>
      <c r="H850" s="37"/>
      <c r="I850" s="184"/>
      <c r="J850" s="37"/>
      <c r="K850" s="37"/>
      <c r="L850" s="40"/>
      <c r="M850" s="185"/>
      <c r="N850" s="186"/>
      <c r="O850" s="65"/>
      <c r="P850" s="65"/>
      <c r="Q850" s="65"/>
      <c r="R850" s="65"/>
      <c r="S850" s="65"/>
      <c r="T850" s="66"/>
      <c r="U850" s="35"/>
      <c r="V850" s="35"/>
      <c r="W850" s="35"/>
      <c r="X850" s="35"/>
      <c r="Y850" s="35"/>
      <c r="Z850" s="35"/>
      <c r="AA850" s="35"/>
      <c r="AB850" s="35"/>
      <c r="AC850" s="35"/>
      <c r="AD850" s="35"/>
      <c r="AE850" s="35"/>
      <c r="AT850" s="18" t="s">
        <v>156</v>
      </c>
      <c r="AU850" s="18" t="s">
        <v>154</v>
      </c>
    </row>
    <row r="851" spans="1:65" s="1" customFormat="1" ht="24.25" customHeight="1">
      <c r="A851" s="35"/>
      <c r="B851" s="36"/>
      <c r="C851" s="170" t="s">
        <v>1201</v>
      </c>
      <c r="D851" s="170" t="s">
        <v>148</v>
      </c>
      <c r="E851" s="171" t="s">
        <v>1202</v>
      </c>
      <c r="F851" s="172" t="s">
        <v>1203</v>
      </c>
      <c r="G851" s="173" t="s">
        <v>1144</v>
      </c>
      <c r="H851" s="174">
        <v>1</v>
      </c>
      <c r="I851" s="175"/>
      <c r="J851" s="174">
        <f>ROUND(I851*H851,0)</f>
        <v>0</v>
      </c>
      <c r="K851" s="172" t="s">
        <v>20</v>
      </c>
      <c r="L851" s="40"/>
      <c r="M851" s="176" t="s">
        <v>20</v>
      </c>
      <c r="N851" s="177" t="s">
        <v>44</v>
      </c>
      <c r="O851" s="65"/>
      <c r="P851" s="178">
        <f>O851*H851</f>
        <v>0</v>
      </c>
      <c r="Q851" s="178">
        <v>8.4999999999999995E-4</v>
      </c>
      <c r="R851" s="178">
        <f>Q851*H851</f>
        <v>8.4999999999999995E-4</v>
      </c>
      <c r="S851" s="178">
        <v>0</v>
      </c>
      <c r="T851" s="179">
        <f>S851*H851</f>
        <v>0</v>
      </c>
      <c r="U851" s="35"/>
      <c r="V851" s="35"/>
      <c r="W851" s="35"/>
      <c r="X851" s="35"/>
      <c r="Y851" s="35"/>
      <c r="Z851" s="35"/>
      <c r="AA851" s="35"/>
      <c r="AB851" s="35"/>
      <c r="AC851" s="35"/>
      <c r="AD851" s="35"/>
      <c r="AE851" s="35"/>
      <c r="AR851" s="180" t="s">
        <v>272</v>
      </c>
      <c r="AT851" s="180" t="s">
        <v>148</v>
      </c>
      <c r="AU851" s="180" t="s">
        <v>154</v>
      </c>
      <c r="AY851" s="18" t="s">
        <v>146</v>
      </c>
      <c r="BE851" s="181">
        <f>IF(N851="základní",J851,0)</f>
        <v>0</v>
      </c>
      <c r="BF851" s="181">
        <f>IF(N851="snížená",J851,0)</f>
        <v>0</v>
      </c>
      <c r="BG851" s="181">
        <f>IF(N851="zákl. přenesená",J851,0)</f>
        <v>0</v>
      </c>
      <c r="BH851" s="181">
        <f>IF(N851="sníž. přenesená",J851,0)</f>
        <v>0</v>
      </c>
      <c r="BI851" s="181">
        <f>IF(N851="nulová",J851,0)</f>
        <v>0</v>
      </c>
      <c r="BJ851" s="18" t="s">
        <v>154</v>
      </c>
      <c r="BK851" s="181">
        <f>ROUND(I851*H851,0)</f>
        <v>0</v>
      </c>
      <c r="BL851" s="18" t="s">
        <v>272</v>
      </c>
      <c r="BM851" s="180" t="s">
        <v>1204</v>
      </c>
    </row>
    <row r="852" spans="1:65" s="1" customFormat="1" ht="24" hidden="1">
      <c r="A852" s="35"/>
      <c r="B852" s="36"/>
      <c r="C852" s="37"/>
      <c r="D852" s="182" t="s">
        <v>156</v>
      </c>
      <c r="E852" s="37"/>
      <c r="F852" s="183" t="s">
        <v>1205</v>
      </c>
      <c r="G852" s="37"/>
      <c r="H852" s="37"/>
      <c r="I852" s="184"/>
      <c r="J852" s="37"/>
      <c r="K852" s="37"/>
      <c r="L852" s="40"/>
      <c r="M852" s="185"/>
      <c r="N852" s="186"/>
      <c r="O852" s="65"/>
      <c r="P852" s="65"/>
      <c r="Q852" s="65"/>
      <c r="R852" s="65"/>
      <c r="S852" s="65"/>
      <c r="T852" s="66"/>
      <c r="U852" s="35"/>
      <c r="V852" s="35"/>
      <c r="W852" s="35"/>
      <c r="X852" s="35"/>
      <c r="Y852" s="35"/>
      <c r="Z852" s="35"/>
      <c r="AA852" s="35"/>
      <c r="AB852" s="35"/>
      <c r="AC852" s="35"/>
      <c r="AD852" s="35"/>
      <c r="AE852" s="35"/>
      <c r="AT852" s="18" t="s">
        <v>156</v>
      </c>
      <c r="AU852" s="18" t="s">
        <v>154</v>
      </c>
    </row>
    <row r="853" spans="1:65" s="1" customFormat="1" ht="24.25" customHeight="1">
      <c r="A853" s="35"/>
      <c r="B853" s="36"/>
      <c r="C853" s="170" t="s">
        <v>1206</v>
      </c>
      <c r="D853" s="170" t="s">
        <v>148</v>
      </c>
      <c r="E853" s="171" t="s">
        <v>1207</v>
      </c>
      <c r="F853" s="172" t="s">
        <v>1208</v>
      </c>
      <c r="G853" s="173" t="s">
        <v>1144</v>
      </c>
      <c r="H853" s="174">
        <v>2</v>
      </c>
      <c r="I853" s="175"/>
      <c r="J853" s="174">
        <f>ROUND(I853*H853,0)</f>
        <v>0</v>
      </c>
      <c r="K853" s="172" t="s">
        <v>152</v>
      </c>
      <c r="L853" s="40"/>
      <c r="M853" s="176" t="s">
        <v>20</v>
      </c>
      <c r="N853" s="177" t="s">
        <v>44</v>
      </c>
      <c r="O853" s="65"/>
      <c r="P853" s="178">
        <f>O853*H853</f>
        <v>0</v>
      </c>
      <c r="Q853" s="178">
        <v>8.4999999999999995E-4</v>
      </c>
      <c r="R853" s="178">
        <f>Q853*H853</f>
        <v>1.6999999999999999E-3</v>
      </c>
      <c r="S853" s="178">
        <v>0</v>
      </c>
      <c r="T853" s="179">
        <f>S853*H853</f>
        <v>0</v>
      </c>
      <c r="U853" s="35"/>
      <c r="V853" s="35"/>
      <c r="W853" s="35"/>
      <c r="X853" s="35"/>
      <c r="Y853" s="35"/>
      <c r="Z853" s="35"/>
      <c r="AA853" s="35"/>
      <c r="AB853" s="35"/>
      <c r="AC853" s="35"/>
      <c r="AD853" s="35"/>
      <c r="AE853" s="35"/>
      <c r="AR853" s="180" t="s">
        <v>272</v>
      </c>
      <c r="AT853" s="180" t="s">
        <v>148</v>
      </c>
      <c r="AU853" s="180" t="s">
        <v>154</v>
      </c>
      <c r="AY853" s="18" t="s">
        <v>146</v>
      </c>
      <c r="BE853" s="181">
        <f>IF(N853="základní",J853,0)</f>
        <v>0</v>
      </c>
      <c r="BF853" s="181">
        <f>IF(N853="snížená",J853,0)</f>
        <v>0</v>
      </c>
      <c r="BG853" s="181">
        <f>IF(N853="zákl. přenesená",J853,0)</f>
        <v>0</v>
      </c>
      <c r="BH853" s="181">
        <f>IF(N853="sníž. přenesená",J853,0)</f>
        <v>0</v>
      </c>
      <c r="BI853" s="181">
        <f>IF(N853="nulová",J853,0)</f>
        <v>0</v>
      </c>
      <c r="BJ853" s="18" t="s">
        <v>154</v>
      </c>
      <c r="BK853" s="181">
        <f>ROUND(I853*H853,0)</f>
        <v>0</v>
      </c>
      <c r="BL853" s="18" t="s">
        <v>272</v>
      </c>
      <c r="BM853" s="180" t="s">
        <v>1209</v>
      </c>
    </row>
    <row r="854" spans="1:65" s="1" customFormat="1" ht="24" hidden="1">
      <c r="A854" s="35"/>
      <c r="B854" s="36"/>
      <c r="C854" s="37"/>
      <c r="D854" s="182" t="s">
        <v>156</v>
      </c>
      <c r="E854" s="37"/>
      <c r="F854" s="183" t="s">
        <v>1210</v>
      </c>
      <c r="G854" s="37"/>
      <c r="H854" s="37"/>
      <c r="I854" s="184"/>
      <c r="J854" s="37"/>
      <c r="K854" s="37"/>
      <c r="L854" s="40"/>
      <c r="M854" s="185"/>
      <c r="N854" s="186"/>
      <c r="O854" s="65"/>
      <c r="P854" s="65"/>
      <c r="Q854" s="65"/>
      <c r="R854" s="65"/>
      <c r="S854" s="65"/>
      <c r="T854" s="66"/>
      <c r="U854" s="35"/>
      <c r="V854" s="35"/>
      <c r="W854" s="35"/>
      <c r="X854" s="35"/>
      <c r="Y854" s="35"/>
      <c r="Z854" s="35"/>
      <c r="AA854" s="35"/>
      <c r="AB854" s="35"/>
      <c r="AC854" s="35"/>
      <c r="AD854" s="35"/>
      <c r="AE854" s="35"/>
      <c r="AT854" s="18" t="s">
        <v>156</v>
      </c>
      <c r="AU854" s="18" t="s">
        <v>154</v>
      </c>
    </row>
    <row r="855" spans="1:65" s="1" customFormat="1" hidden="1">
      <c r="A855" s="35"/>
      <c r="B855" s="36"/>
      <c r="C855" s="37"/>
      <c r="D855" s="187" t="s">
        <v>158</v>
      </c>
      <c r="E855" s="37"/>
      <c r="F855" s="188" t="s">
        <v>1211</v>
      </c>
      <c r="G855" s="37"/>
      <c r="H855" s="37"/>
      <c r="I855" s="184"/>
      <c r="J855" s="37"/>
      <c r="K855" s="37"/>
      <c r="L855" s="40"/>
      <c r="M855" s="185"/>
      <c r="N855" s="186"/>
      <c r="O855" s="65"/>
      <c r="P855" s="65"/>
      <c r="Q855" s="65"/>
      <c r="R855" s="65"/>
      <c r="S855" s="65"/>
      <c r="T855" s="66"/>
      <c r="U855" s="35"/>
      <c r="V855" s="35"/>
      <c r="W855" s="35"/>
      <c r="X855" s="35"/>
      <c r="Y855" s="35"/>
      <c r="Z855" s="35"/>
      <c r="AA855" s="35"/>
      <c r="AB855" s="35"/>
      <c r="AC855" s="35"/>
      <c r="AD855" s="35"/>
      <c r="AE855" s="35"/>
      <c r="AT855" s="18" t="s">
        <v>158</v>
      </c>
      <c r="AU855" s="18" t="s">
        <v>154</v>
      </c>
    </row>
    <row r="856" spans="1:65" s="1" customFormat="1" ht="33" customHeight="1">
      <c r="A856" s="35"/>
      <c r="B856" s="36"/>
      <c r="C856" s="170" t="s">
        <v>1212</v>
      </c>
      <c r="D856" s="170" t="s">
        <v>148</v>
      </c>
      <c r="E856" s="171" t="s">
        <v>1213</v>
      </c>
      <c r="F856" s="172" t="s">
        <v>1214</v>
      </c>
      <c r="G856" s="173" t="s">
        <v>1144</v>
      </c>
      <c r="H856" s="174">
        <v>1</v>
      </c>
      <c r="I856" s="175"/>
      <c r="J856" s="174">
        <f>ROUND(I856*H856,0)</f>
        <v>0</v>
      </c>
      <c r="K856" s="172" t="s">
        <v>152</v>
      </c>
      <c r="L856" s="40"/>
      <c r="M856" s="176" t="s">
        <v>20</v>
      </c>
      <c r="N856" s="177" t="s">
        <v>44</v>
      </c>
      <c r="O856" s="65"/>
      <c r="P856" s="178">
        <f>O856*H856</f>
        <v>0</v>
      </c>
      <c r="Q856" s="178">
        <v>7.5300000000000002E-3</v>
      </c>
      <c r="R856" s="178">
        <f>Q856*H856</f>
        <v>7.5300000000000002E-3</v>
      </c>
      <c r="S856" s="178">
        <v>0</v>
      </c>
      <c r="T856" s="179">
        <f>S856*H856</f>
        <v>0</v>
      </c>
      <c r="U856" s="35"/>
      <c r="V856" s="35"/>
      <c r="W856" s="35"/>
      <c r="X856" s="35"/>
      <c r="Y856" s="35"/>
      <c r="Z856" s="35"/>
      <c r="AA856" s="35"/>
      <c r="AB856" s="35"/>
      <c r="AC856" s="35"/>
      <c r="AD856" s="35"/>
      <c r="AE856" s="35"/>
      <c r="AR856" s="180" t="s">
        <v>272</v>
      </c>
      <c r="AT856" s="180" t="s">
        <v>148</v>
      </c>
      <c r="AU856" s="180" t="s">
        <v>154</v>
      </c>
      <c r="AY856" s="18" t="s">
        <v>146</v>
      </c>
      <c r="BE856" s="181">
        <f>IF(N856="základní",J856,0)</f>
        <v>0</v>
      </c>
      <c r="BF856" s="181">
        <f>IF(N856="snížená",J856,0)</f>
        <v>0</v>
      </c>
      <c r="BG856" s="181">
        <f>IF(N856="zákl. přenesená",J856,0)</f>
        <v>0</v>
      </c>
      <c r="BH856" s="181">
        <f>IF(N856="sníž. přenesená",J856,0)</f>
        <v>0</v>
      </c>
      <c r="BI856" s="181">
        <f>IF(N856="nulová",J856,0)</f>
        <v>0</v>
      </c>
      <c r="BJ856" s="18" t="s">
        <v>154</v>
      </c>
      <c r="BK856" s="181">
        <f>ROUND(I856*H856,0)</f>
        <v>0</v>
      </c>
      <c r="BL856" s="18" t="s">
        <v>272</v>
      </c>
      <c r="BM856" s="180" t="s">
        <v>1215</v>
      </c>
    </row>
    <row r="857" spans="1:65" s="1" customFormat="1" ht="36" hidden="1">
      <c r="A857" s="35"/>
      <c r="B857" s="36"/>
      <c r="C857" s="37"/>
      <c r="D857" s="182" t="s">
        <v>156</v>
      </c>
      <c r="E857" s="37"/>
      <c r="F857" s="183" t="s">
        <v>1216</v>
      </c>
      <c r="G857" s="37"/>
      <c r="H857" s="37"/>
      <c r="I857" s="184"/>
      <c r="J857" s="37"/>
      <c r="K857" s="37"/>
      <c r="L857" s="40"/>
      <c r="M857" s="185"/>
      <c r="N857" s="186"/>
      <c r="O857" s="65"/>
      <c r="P857" s="65"/>
      <c r="Q857" s="65"/>
      <c r="R857" s="65"/>
      <c r="S857" s="65"/>
      <c r="T857" s="66"/>
      <c r="U857" s="35"/>
      <c r="V857" s="35"/>
      <c r="W857" s="35"/>
      <c r="X857" s="35"/>
      <c r="Y857" s="35"/>
      <c r="Z857" s="35"/>
      <c r="AA857" s="35"/>
      <c r="AB857" s="35"/>
      <c r="AC857" s="35"/>
      <c r="AD857" s="35"/>
      <c r="AE857" s="35"/>
      <c r="AT857" s="18" t="s">
        <v>156</v>
      </c>
      <c r="AU857" s="18" t="s">
        <v>154</v>
      </c>
    </row>
    <row r="858" spans="1:65" s="1" customFormat="1" hidden="1">
      <c r="A858" s="35"/>
      <c r="B858" s="36"/>
      <c r="C858" s="37"/>
      <c r="D858" s="187" t="s">
        <v>158</v>
      </c>
      <c r="E858" s="37"/>
      <c r="F858" s="188" t="s">
        <v>1217</v>
      </c>
      <c r="G858" s="37"/>
      <c r="H858" s="37"/>
      <c r="I858" s="184"/>
      <c r="J858" s="37"/>
      <c r="K858" s="37"/>
      <c r="L858" s="40"/>
      <c r="M858" s="185"/>
      <c r="N858" s="186"/>
      <c r="O858" s="65"/>
      <c r="P858" s="65"/>
      <c r="Q858" s="65"/>
      <c r="R858" s="65"/>
      <c r="S858" s="65"/>
      <c r="T858" s="66"/>
      <c r="U858" s="35"/>
      <c r="V858" s="35"/>
      <c r="W858" s="35"/>
      <c r="X858" s="35"/>
      <c r="Y858" s="35"/>
      <c r="Z858" s="35"/>
      <c r="AA858" s="35"/>
      <c r="AB858" s="35"/>
      <c r="AC858" s="35"/>
      <c r="AD858" s="35"/>
      <c r="AE858" s="35"/>
      <c r="AT858" s="18" t="s">
        <v>158</v>
      </c>
      <c r="AU858" s="18" t="s">
        <v>154</v>
      </c>
    </row>
    <row r="859" spans="1:65" s="1" customFormat="1" ht="48" hidden="1">
      <c r="A859" s="35"/>
      <c r="B859" s="36"/>
      <c r="C859" s="37"/>
      <c r="D859" s="182" t="s">
        <v>160</v>
      </c>
      <c r="E859" s="37"/>
      <c r="F859" s="189" t="s">
        <v>1218</v>
      </c>
      <c r="G859" s="37"/>
      <c r="H859" s="37"/>
      <c r="I859" s="184"/>
      <c r="J859" s="37"/>
      <c r="K859" s="37"/>
      <c r="L859" s="40"/>
      <c r="M859" s="185"/>
      <c r="N859" s="186"/>
      <c r="O859" s="65"/>
      <c r="P859" s="65"/>
      <c r="Q859" s="65"/>
      <c r="R859" s="65"/>
      <c r="S859" s="65"/>
      <c r="T859" s="66"/>
      <c r="U859" s="35"/>
      <c r="V859" s="35"/>
      <c r="W859" s="35"/>
      <c r="X859" s="35"/>
      <c r="Y859" s="35"/>
      <c r="Z859" s="35"/>
      <c r="AA859" s="35"/>
      <c r="AB859" s="35"/>
      <c r="AC859" s="35"/>
      <c r="AD859" s="35"/>
      <c r="AE859" s="35"/>
      <c r="AT859" s="18" t="s">
        <v>160</v>
      </c>
      <c r="AU859" s="18" t="s">
        <v>154</v>
      </c>
    </row>
    <row r="860" spans="1:65" s="1" customFormat="1" ht="24.25" customHeight="1">
      <c r="A860" s="35"/>
      <c r="B860" s="36"/>
      <c r="C860" s="170" t="s">
        <v>1219</v>
      </c>
      <c r="D860" s="170" t="s">
        <v>148</v>
      </c>
      <c r="E860" s="171" t="s">
        <v>1220</v>
      </c>
      <c r="F860" s="172" t="s">
        <v>1221</v>
      </c>
      <c r="G860" s="173" t="s">
        <v>1144</v>
      </c>
      <c r="H860" s="174">
        <v>1</v>
      </c>
      <c r="I860" s="175"/>
      <c r="J860" s="174">
        <f>ROUND(I860*H860,0)</f>
        <v>0</v>
      </c>
      <c r="K860" s="172" t="s">
        <v>152</v>
      </c>
      <c r="L860" s="40"/>
      <c r="M860" s="176" t="s">
        <v>20</v>
      </c>
      <c r="N860" s="177" t="s">
        <v>44</v>
      </c>
      <c r="O860" s="65"/>
      <c r="P860" s="178">
        <f>O860*H860</f>
        <v>0</v>
      </c>
      <c r="Q860" s="178">
        <v>1.4749999999999999E-2</v>
      </c>
      <c r="R860" s="178">
        <f>Q860*H860</f>
        <v>1.4749999999999999E-2</v>
      </c>
      <c r="S860" s="178">
        <v>0</v>
      </c>
      <c r="T860" s="179">
        <f>S860*H860</f>
        <v>0</v>
      </c>
      <c r="U860" s="35"/>
      <c r="V860" s="35"/>
      <c r="W860" s="35"/>
      <c r="X860" s="35"/>
      <c r="Y860" s="35"/>
      <c r="Z860" s="35"/>
      <c r="AA860" s="35"/>
      <c r="AB860" s="35"/>
      <c r="AC860" s="35"/>
      <c r="AD860" s="35"/>
      <c r="AE860" s="35"/>
      <c r="AR860" s="180" t="s">
        <v>272</v>
      </c>
      <c r="AT860" s="180" t="s">
        <v>148</v>
      </c>
      <c r="AU860" s="180" t="s">
        <v>154</v>
      </c>
      <c r="AY860" s="18" t="s">
        <v>146</v>
      </c>
      <c r="BE860" s="181">
        <f>IF(N860="základní",J860,0)</f>
        <v>0</v>
      </c>
      <c r="BF860" s="181">
        <f>IF(N860="snížená",J860,0)</f>
        <v>0</v>
      </c>
      <c r="BG860" s="181">
        <f>IF(N860="zákl. přenesená",J860,0)</f>
        <v>0</v>
      </c>
      <c r="BH860" s="181">
        <f>IF(N860="sníž. přenesená",J860,0)</f>
        <v>0</v>
      </c>
      <c r="BI860" s="181">
        <f>IF(N860="nulová",J860,0)</f>
        <v>0</v>
      </c>
      <c r="BJ860" s="18" t="s">
        <v>154</v>
      </c>
      <c r="BK860" s="181">
        <f>ROUND(I860*H860,0)</f>
        <v>0</v>
      </c>
      <c r="BL860" s="18" t="s">
        <v>272</v>
      </c>
      <c r="BM860" s="180" t="s">
        <v>1222</v>
      </c>
    </row>
    <row r="861" spans="1:65" s="1" customFormat="1" ht="24" hidden="1">
      <c r="A861" s="35"/>
      <c r="B861" s="36"/>
      <c r="C861" s="37"/>
      <c r="D861" s="182" t="s">
        <v>156</v>
      </c>
      <c r="E861" s="37"/>
      <c r="F861" s="183" t="s">
        <v>1223</v>
      </c>
      <c r="G861" s="37"/>
      <c r="H861" s="37"/>
      <c r="I861" s="184"/>
      <c r="J861" s="37"/>
      <c r="K861" s="37"/>
      <c r="L861" s="40"/>
      <c r="M861" s="185"/>
      <c r="N861" s="186"/>
      <c r="O861" s="65"/>
      <c r="P861" s="65"/>
      <c r="Q861" s="65"/>
      <c r="R861" s="65"/>
      <c r="S861" s="65"/>
      <c r="T861" s="66"/>
      <c r="U861" s="35"/>
      <c r="V861" s="35"/>
      <c r="W861" s="35"/>
      <c r="X861" s="35"/>
      <c r="Y861" s="35"/>
      <c r="Z861" s="35"/>
      <c r="AA861" s="35"/>
      <c r="AB861" s="35"/>
      <c r="AC861" s="35"/>
      <c r="AD861" s="35"/>
      <c r="AE861" s="35"/>
      <c r="AT861" s="18" t="s">
        <v>156</v>
      </c>
      <c r="AU861" s="18" t="s">
        <v>154</v>
      </c>
    </row>
    <row r="862" spans="1:65" s="1" customFormat="1" hidden="1">
      <c r="A862" s="35"/>
      <c r="B862" s="36"/>
      <c r="C862" s="37"/>
      <c r="D862" s="187" t="s">
        <v>158</v>
      </c>
      <c r="E862" s="37"/>
      <c r="F862" s="188" t="s">
        <v>1224</v>
      </c>
      <c r="G862" s="37"/>
      <c r="H862" s="37"/>
      <c r="I862" s="184"/>
      <c r="J862" s="37"/>
      <c r="K862" s="37"/>
      <c r="L862" s="40"/>
      <c r="M862" s="185"/>
      <c r="N862" s="186"/>
      <c r="O862" s="65"/>
      <c r="P862" s="65"/>
      <c r="Q862" s="65"/>
      <c r="R862" s="65"/>
      <c r="S862" s="65"/>
      <c r="T862" s="66"/>
      <c r="U862" s="35"/>
      <c r="V862" s="35"/>
      <c r="W862" s="35"/>
      <c r="X862" s="35"/>
      <c r="Y862" s="35"/>
      <c r="Z862" s="35"/>
      <c r="AA862" s="35"/>
      <c r="AB862" s="35"/>
      <c r="AC862" s="35"/>
      <c r="AD862" s="35"/>
      <c r="AE862" s="35"/>
      <c r="AT862" s="18" t="s">
        <v>158</v>
      </c>
      <c r="AU862" s="18" t="s">
        <v>154</v>
      </c>
    </row>
    <row r="863" spans="1:65" s="1" customFormat="1" ht="24.25" customHeight="1">
      <c r="A863" s="35"/>
      <c r="B863" s="36"/>
      <c r="C863" s="170" t="s">
        <v>1225</v>
      </c>
      <c r="D863" s="170" t="s">
        <v>148</v>
      </c>
      <c r="E863" s="171" t="s">
        <v>1226</v>
      </c>
      <c r="F863" s="172" t="s">
        <v>1227</v>
      </c>
      <c r="G863" s="173" t="s">
        <v>1144</v>
      </c>
      <c r="H863" s="174">
        <v>25</v>
      </c>
      <c r="I863" s="175"/>
      <c r="J863" s="174">
        <f>ROUND(I863*H863,0)</f>
        <v>0</v>
      </c>
      <c r="K863" s="172" t="s">
        <v>152</v>
      </c>
      <c r="L863" s="40"/>
      <c r="M863" s="176" t="s">
        <v>20</v>
      </c>
      <c r="N863" s="177" t="s">
        <v>44</v>
      </c>
      <c r="O863" s="65"/>
      <c r="P863" s="178">
        <f>O863*H863</f>
        <v>0</v>
      </c>
      <c r="Q863" s="178">
        <v>2.4000000000000001E-4</v>
      </c>
      <c r="R863" s="178">
        <f>Q863*H863</f>
        <v>6.0000000000000001E-3</v>
      </c>
      <c r="S863" s="178">
        <v>0</v>
      </c>
      <c r="T863" s="179">
        <f>S863*H863</f>
        <v>0</v>
      </c>
      <c r="U863" s="35"/>
      <c r="V863" s="35"/>
      <c r="W863" s="35"/>
      <c r="X863" s="35"/>
      <c r="Y863" s="35"/>
      <c r="Z863" s="35"/>
      <c r="AA863" s="35"/>
      <c r="AB863" s="35"/>
      <c r="AC863" s="35"/>
      <c r="AD863" s="35"/>
      <c r="AE863" s="35"/>
      <c r="AR863" s="180" t="s">
        <v>272</v>
      </c>
      <c r="AT863" s="180" t="s">
        <v>148</v>
      </c>
      <c r="AU863" s="180" t="s">
        <v>154</v>
      </c>
      <c r="AY863" s="18" t="s">
        <v>146</v>
      </c>
      <c r="BE863" s="181">
        <f>IF(N863="základní",J863,0)</f>
        <v>0</v>
      </c>
      <c r="BF863" s="181">
        <f>IF(N863="snížená",J863,0)</f>
        <v>0</v>
      </c>
      <c r="BG863" s="181">
        <f>IF(N863="zákl. přenesená",J863,0)</f>
        <v>0</v>
      </c>
      <c r="BH863" s="181">
        <f>IF(N863="sníž. přenesená",J863,0)</f>
        <v>0</v>
      </c>
      <c r="BI863" s="181">
        <f>IF(N863="nulová",J863,0)</f>
        <v>0</v>
      </c>
      <c r="BJ863" s="18" t="s">
        <v>154</v>
      </c>
      <c r="BK863" s="181">
        <f>ROUND(I863*H863,0)</f>
        <v>0</v>
      </c>
      <c r="BL863" s="18" t="s">
        <v>272</v>
      </c>
      <c r="BM863" s="180" t="s">
        <v>1228</v>
      </c>
    </row>
    <row r="864" spans="1:65" s="1" customFormat="1" ht="24" hidden="1">
      <c r="A864" s="35"/>
      <c r="B864" s="36"/>
      <c r="C864" s="37"/>
      <c r="D864" s="182" t="s">
        <v>156</v>
      </c>
      <c r="E864" s="37"/>
      <c r="F864" s="183" t="s">
        <v>1229</v>
      </c>
      <c r="G864" s="37"/>
      <c r="H864" s="37"/>
      <c r="I864" s="184"/>
      <c r="J864" s="37"/>
      <c r="K864" s="37"/>
      <c r="L864" s="40"/>
      <c r="M864" s="185"/>
      <c r="N864" s="186"/>
      <c r="O864" s="65"/>
      <c r="P864" s="65"/>
      <c r="Q864" s="65"/>
      <c r="R864" s="65"/>
      <c r="S864" s="65"/>
      <c r="T864" s="66"/>
      <c r="U864" s="35"/>
      <c r="V864" s="35"/>
      <c r="W864" s="35"/>
      <c r="X864" s="35"/>
      <c r="Y864" s="35"/>
      <c r="Z864" s="35"/>
      <c r="AA864" s="35"/>
      <c r="AB864" s="35"/>
      <c r="AC864" s="35"/>
      <c r="AD864" s="35"/>
      <c r="AE864" s="35"/>
      <c r="AT864" s="18" t="s">
        <v>156</v>
      </c>
      <c r="AU864" s="18" t="s">
        <v>154</v>
      </c>
    </row>
    <row r="865" spans="1:65" s="1" customFormat="1" hidden="1">
      <c r="A865" s="35"/>
      <c r="B865" s="36"/>
      <c r="C865" s="37"/>
      <c r="D865" s="187" t="s">
        <v>158</v>
      </c>
      <c r="E865" s="37"/>
      <c r="F865" s="188" t="s">
        <v>1230</v>
      </c>
      <c r="G865" s="37"/>
      <c r="H865" s="37"/>
      <c r="I865" s="184"/>
      <c r="J865" s="37"/>
      <c r="K865" s="37"/>
      <c r="L865" s="40"/>
      <c r="M865" s="185"/>
      <c r="N865" s="186"/>
      <c r="O865" s="65"/>
      <c r="P865" s="65"/>
      <c r="Q865" s="65"/>
      <c r="R865" s="65"/>
      <c r="S865" s="65"/>
      <c r="T865" s="66"/>
      <c r="U865" s="35"/>
      <c r="V865" s="35"/>
      <c r="W865" s="35"/>
      <c r="X865" s="35"/>
      <c r="Y865" s="35"/>
      <c r="Z865" s="35"/>
      <c r="AA865" s="35"/>
      <c r="AB865" s="35"/>
      <c r="AC865" s="35"/>
      <c r="AD865" s="35"/>
      <c r="AE865" s="35"/>
      <c r="AT865" s="18" t="s">
        <v>158</v>
      </c>
      <c r="AU865" s="18" t="s">
        <v>154</v>
      </c>
    </row>
    <row r="866" spans="1:65" s="13" customFormat="1" ht="12">
      <c r="B866" s="200"/>
      <c r="C866" s="201"/>
      <c r="D866" s="182" t="s">
        <v>162</v>
      </c>
      <c r="E866" s="202" t="s">
        <v>20</v>
      </c>
      <c r="F866" s="203" t="s">
        <v>1231</v>
      </c>
      <c r="G866" s="201"/>
      <c r="H866" s="204">
        <v>25</v>
      </c>
      <c r="I866" s="205"/>
      <c r="J866" s="201"/>
      <c r="K866" s="201"/>
      <c r="L866" s="206"/>
      <c r="M866" s="207"/>
      <c r="N866" s="208"/>
      <c r="O866" s="208"/>
      <c r="P866" s="208"/>
      <c r="Q866" s="208"/>
      <c r="R866" s="208"/>
      <c r="S866" s="208"/>
      <c r="T866" s="209"/>
      <c r="AT866" s="210" t="s">
        <v>162</v>
      </c>
      <c r="AU866" s="210" t="s">
        <v>154</v>
      </c>
      <c r="AV866" s="13" t="s">
        <v>154</v>
      </c>
      <c r="AW866" s="13" t="s">
        <v>33</v>
      </c>
      <c r="AX866" s="13" t="s">
        <v>8</v>
      </c>
      <c r="AY866" s="210" t="s">
        <v>146</v>
      </c>
    </row>
    <row r="867" spans="1:65" s="1" customFormat="1" ht="16.5" customHeight="1">
      <c r="A867" s="35"/>
      <c r="B867" s="36"/>
      <c r="C867" s="170" t="s">
        <v>1232</v>
      </c>
      <c r="D867" s="170" t="s">
        <v>148</v>
      </c>
      <c r="E867" s="171" t="s">
        <v>1233</v>
      </c>
      <c r="F867" s="172" t="s">
        <v>1234</v>
      </c>
      <c r="G867" s="173" t="s">
        <v>291</v>
      </c>
      <c r="H867" s="174">
        <v>2</v>
      </c>
      <c r="I867" s="175"/>
      <c r="J867" s="174">
        <f>ROUND(I867*H867,0)</f>
        <v>0</v>
      </c>
      <c r="K867" s="172" t="s">
        <v>152</v>
      </c>
      <c r="L867" s="40"/>
      <c r="M867" s="176" t="s">
        <v>20</v>
      </c>
      <c r="N867" s="177" t="s">
        <v>44</v>
      </c>
      <c r="O867" s="65"/>
      <c r="P867" s="178">
        <f>O867*H867</f>
        <v>0</v>
      </c>
      <c r="Q867" s="178">
        <v>1.09E-3</v>
      </c>
      <c r="R867" s="178">
        <f>Q867*H867</f>
        <v>2.1800000000000001E-3</v>
      </c>
      <c r="S867" s="178">
        <v>0</v>
      </c>
      <c r="T867" s="179">
        <f>S867*H867</f>
        <v>0</v>
      </c>
      <c r="U867" s="35"/>
      <c r="V867" s="35"/>
      <c r="W867" s="35"/>
      <c r="X867" s="35"/>
      <c r="Y867" s="35"/>
      <c r="Z867" s="35"/>
      <c r="AA867" s="35"/>
      <c r="AB867" s="35"/>
      <c r="AC867" s="35"/>
      <c r="AD867" s="35"/>
      <c r="AE867" s="35"/>
      <c r="AR867" s="180" t="s">
        <v>272</v>
      </c>
      <c r="AT867" s="180" t="s">
        <v>148</v>
      </c>
      <c r="AU867" s="180" t="s">
        <v>154</v>
      </c>
      <c r="AY867" s="18" t="s">
        <v>146</v>
      </c>
      <c r="BE867" s="181">
        <f>IF(N867="základní",J867,0)</f>
        <v>0</v>
      </c>
      <c r="BF867" s="181">
        <f>IF(N867="snížená",J867,0)</f>
        <v>0</v>
      </c>
      <c r="BG867" s="181">
        <f>IF(N867="zákl. přenesená",J867,0)</f>
        <v>0</v>
      </c>
      <c r="BH867" s="181">
        <f>IF(N867="sníž. přenesená",J867,0)</f>
        <v>0</v>
      </c>
      <c r="BI867" s="181">
        <f>IF(N867="nulová",J867,0)</f>
        <v>0</v>
      </c>
      <c r="BJ867" s="18" t="s">
        <v>154</v>
      </c>
      <c r="BK867" s="181">
        <f>ROUND(I867*H867,0)</f>
        <v>0</v>
      </c>
      <c r="BL867" s="18" t="s">
        <v>272</v>
      </c>
      <c r="BM867" s="180" t="s">
        <v>1235</v>
      </c>
    </row>
    <row r="868" spans="1:65" s="1" customFormat="1" ht="24" hidden="1">
      <c r="A868" s="35"/>
      <c r="B868" s="36"/>
      <c r="C868" s="37"/>
      <c r="D868" s="182" t="s">
        <v>156</v>
      </c>
      <c r="E868" s="37"/>
      <c r="F868" s="183" t="s">
        <v>1236</v>
      </c>
      <c r="G868" s="37"/>
      <c r="H868" s="37"/>
      <c r="I868" s="184"/>
      <c r="J868" s="37"/>
      <c r="K868" s="37"/>
      <c r="L868" s="40"/>
      <c r="M868" s="185"/>
      <c r="N868" s="186"/>
      <c r="O868" s="65"/>
      <c r="P868" s="65"/>
      <c r="Q868" s="65"/>
      <c r="R868" s="65"/>
      <c r="S868" s="65"/>
      <c r="T868" s="66"/>
      <c r="U868" s="35"/>
      <c r="V868" s="35"/>
      <c r="W868" s="35"/>
      <c r="X868" s="35"/>
      <c r="Y868" s="35"/>
      <c r="Z868" s="35"/>
      <c r="AA868" s="35"/>
      <c r="AB868" s="35"/>
      <c r="AC868" s="35"/>
      <c r="AD868" s="35"/>
      <c r="AE868" s="35"/>
      <c r="AT868" s="18" t="s">
        <v>156</v>
      </c>
      <c r="AU868" s="18" t="s">
        <v>154</v>
      </c>
    </row>
    <row r="869" spans="1:65" s="1" customFormat="1" hidden="1">
      <c r="A869" s="35"/>
      <c r="B869" s="36"/>
      <c r="C869" s="37"/>
      <c r="D869" s="187" t="s">
        <v>158</v>
      </c>
      <c r="E869" s="37"/>
      <c r="F869" s="188" t="s">
        <v>1237</v>
      </c>
      <c r="G869" s="37"/>
      <c r="H869" s="37"/>
      <c r="I869" s="184"/>
      <c r="J869" s="37"/>
      <c r="K869" s="37"/>
      <c r="L869" s="40"/>
      <c r="M869" s="185"/>
      <c r="N869" s="186"/>
      <c r="O869" s="65"/>
      <c r="P869" s="65"/>
      <c r="Q869" s="65"/>
      <c r="R869" s="65"/>
      <c r="S869" s="65"/>
      <c r="T869" s="66"/>
      <c r="U869" s="35"/>
      <c r="V869" s="35"/>
      <c r="W869" s="35"/>
      <c r="X869" s="35"/>
      <c r="Y869" s="35"/>
      <c r="Z869" s="35"/>
      <c r="AA869" s="35"/>
      <c r="AB869" s="35"/>
      <c r="AC869" s="35"/>
      <c r="AD869" s="35"/>
      <c r="AE869" s="35"/>
      <c r="AT869" s="18" t="s">
        <v>158</v>
      </c>
      <c r="AU869" s="18" t="s">
        <v>154</v>
      </c>
    </row>
    <row r="870" spans="1:65" s="1" customFormat="1" ht="24.25" customHeight="1">
      <c r="A870" s="35"/>
      <c r="B870" s="36"/>
      <c r="C870" s="170" t="s">
        <v>1238</v>
      </c>
      <c r="D870" s="170" t="s">
        <v>148</v>
      </c>
      <c r="E870" s="171" t="s">
        <v>1239</v>
      </c>
      <c r="F870" s="172" t="s">
        <v>1240</v>
      </c>
      <c r="G870" s="173" t="s">
        <v>1144</v>
      </c>
      <c r="H870" s="174">
        <v>1</v>
      </c>
      <c r="I870" s="175"/>
      <c r="J870" s="174">
        <f>ROUND(I870*H870,0)</f>
        <v>0</v>
      </c>
      <c r="K870" s="172" t="s">
        <v>152</v>
      </c>
      <c r="L870" s="40"/>
      <c r="M870" s="176" t="s">
        <v>20</v>
      </c>
      <c r="N870" s="177" t="s">
        <v>44</v>
      </c>
      <c r="O870" s="65"/>
      <c r="P870" s="178">
        <f>O870*H870</f>
        <v>0</v>
      </c>
      <c r="Q870" s="178">
        <v>1.72E-3</v>
      </c>
      <c r="R870" s="178">
        <f>Q870*H870</f>
        <v>1.72E-3</v>
      </c>
      <c r="S870" s="178">
        <v>0</v>
      </c>
      <c r="T870" s="179">
        <f>S870*H870</f>
        <v>0</v>
      </c>
      <c r="U870" s="35"/>
      <c r="V870" s="35"/>
      <c r="W870" s="35"/>
      <c r="X870" s="35"/>
      <c r="Y870" s="35"/>
      <c r="Z870" s="35"/>
      <c r="AA870" s="35"/>
      <c r="AB870" s="35"/>
      <c r="AC870" s="35"/>
      <c r="AD870" s="35"/>
      <c r="AE870" s="35"/>
      <c r="AR870" s="180" t="s">
        <v>272</v>
      </c>
      <c r="AT870" s="180" t="s">
        <v>148</v>
      </c>
      <c r="AU870" s="180" t="s">
        <v>154</v>
      </c>
      <c r="AY870" s="18" t="s">
        <v>146</v>
      </c>
      <c r="BE870" s="181">
        <f>IF(N870="základní",J870,0)</f>
        <v>0</v>
      </c>
      <c r="BF870" s="181">
        <f>IF(N870="snížená",J870,0)</f>
        <v>0</v>
      </c>
      <c r="BG870" s="181">
        <f>IF(N870="zákl. přenesená",J870,0)</f>
        <v>0</v>
      </c>
      <c r="BH870" s="181">
        <f>IF(N870="sníž. přenesená",J870,0)</f>
        <v>0</v>
      </c>
      <c r="BI870" s="181">
        <f>IF(N870="nulová",J870,0)</f>
        <v>0</v>
      </c>
      <c r="BJ870" s="18" t="s">
        <v>154</v>
      </c>
      <c r="BK870" s="181">
        <f>ROUND(I870*H870,0)</f>
        <v>0</v>
      </c>
      <c r="BL870" s="18" t="s">
        <v>272</v>
      </c>
      <c r="BM870" s="180" t="s">
        <v>1241</v>
      </c>
    </row>
    <row r="871" spans="1:65" s="1" customFormat="1" ht="24" hidden="1">
      <c r="A871" s="35"/>
      <c r="B871" s="36"/>
      <c r="C871" s="37"/>
      <c r="D871" s="182" t="s">
        <v>156</v>
      </c>
      <c r="E871" s="37"/>
      <c r="F871" s="183" t="s">
        <v>1242</v>
      </c>
      <c r="G871" s="37"/>
      <c r="H871" s="37"/>
      <c r="I871" s="184"/>
      <c r="J871" s="37"/>
      <c r="K871" s="37"/>
      <c r="L871" s="40"/>
      <c r="M871" s="185"/>
      <c r="N871" s="186"/>
      <c r="O871" s="65"/>
      <c r="P871" s="65"/>
      <c r="Q871" s="65"/>
      <c r="R871" s="65"/>
      <c r="S871" s="65"/>
      <c r="T871" s="66"/>
      <c r="U871" s="35"/>
      <c r="V871" s="35"/>
      <c r="W871" s="35"/>
      <c r="X871" s="35"/>
      <c r="Y871" s="35"/>
      <c r="Z871" s="35"/>
      <c r="AA871" s="35"/>
      <c r="AB871" s="35"/>
      <c r="AC871" s="35"/>
      <c r="AD871" s="35"/>
      <c r="AE871" s="35"/>
      <c r="AT871" s="18" t="s">
        <v>156</v>
      </c>
      <c r="AU871" s="18" t="s">
        <v>154</v>
      </c>
    </row>
    <row r="872" spans="1:65" s="1" customFormat="1" hidden="1">
      <c r="A872" s="35"/>
      <c r="B872" s="36"/>
      <c r="C872" s="37"/>
      <c r="D872" s="187" t="s">
        <v>158</v>
      </c>
      <c r="E872" s="37"/>
      <c r="F872" s="188" t="s">
        <v>1243</v>
      </c>
      <c r="G872" s="37"/>
      <c r="H872" s="37"/>
      <c r="I872" s="184"/>
      <c r="J872" s="37"/>
      <c r="K872" s="37"/>
      <c r="L872" s="40"/>
      <c r="M872" s="185"/>
      <c r="N872" s="186"/>
      <c r="O872" s="65"/>
      <c r="P872" s="65"/>
      <c r="Q872" s="65"/>
      <c r="R872" s="65"/>
      <c r="S872" s="65"/>
      <c r="T872" s="66"/>
      <c r="U872" s="35"/>
      <c r="V872" s="35"/>
      <c r="W872" s="35"/>
      <c r="X872" s="35"/>
      <c r="Y872" s="35"/>
      <c r="Z872" s="35"/>
      <c r="AA872" s="35"/>
      <c r="AB872" s="35"/>
      <c r="AC872" s="35"/>
      <c r="AD872" s="35"/>
      <c r="AE872" s="35"/>
      <c r="AT872" s="18" t="s">
        <v>158</v>
      </c>
      <c r="AU872" s="18" t="s">
        <v>154</v>
      </c>
    </row>
    <row r="873" spans="1:65" s="1" customFormat="1" ht="36" hidden="1">
      <c r="A873" s="35"/>
      <c r="B873" s="36"/>
      <c r="C873" s="37"/>
      <c r="D873" s="182" t="s">
        <v>160</v>
      </c>
      <c r="E873" s="37"/>
      <c r="F873" s="189" t="s">
        <v>1244</v>
      </c>
      <c r="G873" s="37"/>
      <c r="H873" s="37"/>
      <c r="I873" s="184"/>
      <c r="J873" s="37"/>
      <c r="K873" s="37"/>
      <c r="L873" s="40"/>
      <c r="M873" s="185"/>
      <c r="N873" s="186"/>
      <c r="O873" s="65"/>
      <c r="P873" s="65"/>
      <c r="Q873" s="65"/>
      <c r="R873" s="65"/>
      <c r="S873" s="65"/>
      <c r="T873" s="66"/>
      <c r="U873" s="35"/>
      <c r="V873" s="35"/>
      <c r="W873" s="35"/>
      <c r="X873" s="35"/>
      <c r="Y873" s="35"/>
      <c r="Z873" s="35"/>
      <c r="AA873" s="35"/>
      <c r="AB873" s="35"/>
      <c r="AC873" s="35"/>
      <c r="AD873" s="35"/>
      <c r="AE873" s="35"/>
      <c r="AT873" s="18" t="s">
        <v>160</v>
      </c>
      <c r="AU873" s="18" t="s">
        <v>154</v>
      </c>
    </row>
    <row r="874" spans="1:65" s="1" customFormat="1" ht="24.25" customHeight="1">
      <c r="A874" s="35"/>
      <c r="B874" s="36"/>
      <c r="C874" s="170" t="s">
        <v>1245</v>
      </c>
      <c r="D874" s="170" t="s">
        <v>148</v>
      </c>
      <c r="E874" s="171" t="s">
        <v>1246</v>
      </c>
      <c r="F874" s="172" t="s">
        <v>1247</v>
      </c>
      <c r="G874" s="173" t="s">
        <v>1144</v>
      </c>
      <c r="H874" s="174">
        <v>1</v>
      </c>
      <c r="I874" s="175"/>
      <c r="J874" s="174">
        <f>ROUND(I874*H874,0)</f>
        <v>0</v>
      </c>
      <c r="K874" s="172" t="s">
        <v>152</v>
      </c>
      <c r="L874" s="40"/>
      <c r="M874" s="176" t="s">
        <v>20</v>
      </c>
      <c r="N874" s="177" t="s">
        <v>44</v>
      </c>
      <c r="O874" s="65"/>
      <c r="P874" s="178">
        <f>O874*H874</f>
        <v>0</v>
      </c>
      <c r="Q874" s="178">
        <v>1.8E-3</v>
      </c>
      <c r="R874" s="178">
        <f>Q874*H874</f>
        <v>1.8E-3</v>
      </c>
      <c r="S874" s="178">
        <v>0</v>
      </c>
      <c r="T874" s="179">
        <f>S874*H874</f>
        <v>0</v>
      </c>
      <c r="U874" s="35"/>
      <c r="V874" s="35"/>
      <c r="W874" s="35"/>
      <c r="X874" s="35"/>
      <c r="Y874" s="35"/>
      <c r="Z874" s="35"/>
      <c r="AA874" s="35"/>
      <c r="AB874" s="35"/>
      <c r="AC874" s="35"/>
      <c r="AD874" s="35"/>
      <c r="AE874" s="35"/>
      <c r="AR874" s="180" t="s">
        <v>272</v>
      </c>
      <c r="AT874" s="180" t="s">
        <v>148</v>
      </c>
      <c r="AU874" s="180" t="s">
        <v>154</v>
      </c>
      <c r="AY874" s="18" t="s">
        <v>146</v>
      </c>
      <c r="BE874" s="181">
        <f>IF(N874="základní",J874,0)</f>
        <v>0</v>
      </c>
      <c r="BF874" s="181">
        <f>IF(N874="snížená",J874,0)</f>
        <v>0</v>
      </c>
      <c r="BG874" s="181">
        <f>IF(N874="zákl. přenesená",J874,0)</f>
        <v>0</v>
      </c>
      <c r="BH874" s="181">
        <f>IF(N874="sníž. přenesená",J874,0)</f>
        <v>0</v>
      </c>
      <c r="BI874" s="181">
        <f>IF(N874="nulová",J874,0)</f>
        <v>0</v>
      </c>
      <c r="BJ874" s="18" t="s">
        <v>154</v>
      </c>
      <c r="BK874" s="181">
        <f>ROUND(I874*H874,0)</f>
        <v>0</v>
      </c>
      <c r="BL874" s="18" t="s">
        <v>272</v>
      </c>
      <c r="BM874" s="180" t="s">
        <v>1248</v>
      </c>
    </row>
    <row r="875" spans="1:65" s="1" customFormat="1" ht="24" hidden="1">
      <c r="A875" s="35"/>
      <c r="B875" s="36"/>
      <c r="C875" s="37"/>
      <c r="D875" s="182" t="s">
        <v>156</v>
      </c>
      <c r="E875" s="37"/>
      <c r="F875" s="183" t="s">
        <v>1249</v>
      </c>
      <c r="G875" s="37"/>
      <c r="H875" s="37"/>
      <c r="I875" s="184"/>
      <c r="J875" s="37"/>
      <c r="K875" s="37"/>
      <c r="L875" s="40"/>
      <c r="M875" s="185"/>
      <c r="N875" s="186"/>
      <c r="O875" s="65"/>
      <c r="P875" s="65"/>
      <c r="Q875" s="65"/>
      <c r="R875" s="65"/>
      <c r="S875" s="65"/>
      <c r="T875" s="66"/>
      <c r="U875" s="35"/>
      <c r="V875" s="35"/>
      <c r="W875" s="35"/>
      <c r="X875" s="35"/>
      <c r="Y875" s="35"/>
      <c r="Z875" s="35"/>
      <c r="AA875" s="35"/>
      <c r="AB875" s="35"/>
      <c r="AC875" s="35"/>
      <c r="AD875" s="35"/>
      <c r="AE875" s="35"/>
      <c r="AT875" s="18" t="s">
        <v>156</v>
      </c>
      <c r="AU875" s="18" t="s">
        <v>154</v>
      </c>
    </row>
    <row r="876" spans="1:65" s="1" customFormat="1" hidden="1">
      <c r="A876" s="35"/>
      <c r="B876" s="36"/>
      <c r="C876" s="37"/>
      <c r="D876" s="187" t="s">
        <v>158</v>
      </c>
      <c r="E876" s="37"/>
      <c r="F876" s="188" t="s">
        <v>1250</v>
      </c>
      <c r="G876" s="37"/>
      <c r="H876" s="37"/>
      <c r="I876" s="184"/>
      <c r="J876" s="37"/>
      <c r="K876" s="37"/>
      <c r="L876" s="40"/>
      <c r="M876" s="185"/>
      <c r="N876" s="186"/>
      <c r="O876" s="65"/>
      <c r="P876" s="65"/>
      <c r="Q876" s="65"/>
      <c r="R876" s="65"/>
      <c r="S876" s="65"/>
      <c r="T876" s="66"/>
      <c r="U876" s="35"/>
      <c r="V876" s="35"/>
      <c r="W876" s="35"/>
      <c r="X876" s="35"/>
      <c r="Y876" s="35"/>
      <c r="Z876" s="35"/>
      <c r="AA876" s="35"/>
      <c r="AB876" s="35"/>
      <c r="AC876" s="35"/>
      <c r="AD876" s="35"/>
      <c r="AE876" s="35"/>
      <c r="AT876" s="18" t="s">
        <v>158</v>
      </c>
      <c r="AU876" s="18" t="s">
        <v>154</v>
      </c>
    </row>
    <row r="877" spans="1:65" s="1" customFormat="1" ht="36" hidden="1">
      <c r="A877" s="35"/>
      <c r="B877" s="36"/>
      <c r="C877" s="37"/>
      <c r="D877" s="182" t="s">
        <v>160</v>
      </c>
      <c r="E877" s="37"/>
      <c r="F877" s="189" t="s">
        <v>1244</v>
      </c>
      <c r="G877" s="37"/>
      <c r="H877" s="37"/>
      <c r="I877" s="184"/>
      <c r="J877" s="37"/>
      <c r="K877" s="37"/>
      <c r="L877" s="40"/>
      <c r="M877" s="185"/>
      <c r="N877" s="186"/>
      <c r="O877" s="65"/>
      <c r="P877" s="65"/>
      <c r="Q877" s="65"/>
      <c r="R877" s="65"/>
      <c r="S877" s="65"/>
      <c r="T877" s="66"/>
      <c r="U877" s="35"/>
      <c r="V877" s="35"/>
      <c r="W877" s="35"/>
      <c r="X877" s="35"/>
      <c r="Y877" s="35"/>
      <c r="Z877" s="35"/>
      <c r="AA877" s="35"/>
      <c r="AB877" s="35"/>
      <c r="AC877" s="35"/>
      <c r="AD877" s="35"/>
      <c r="AE877" s="35"/>
      <c r="AT877" s="18" t="s">
        <v>160</v>
      </c>
      <c r="AU877" s="18" t="s">
        <v>154</v>
      </c>
    </row>
    <row r="878" spans="1:65" s="1" customFormat="1" ht="33" customHeight="1">
      <c r="A878" s="35"/>
      <c r="B878" s="36"/>
      <c r="C878" s="170" t="s">
        <v>1251</v>
      </c>
      <c r="D878" s="170" t="s">
        <v>148</v>
      </c>
      <c r="E878" s="171" t="s">
        <v>1252</v>
      </c>
      <c r="F878" s="172" t="s">
        <v>1253</v>
      </c>
      <c r="G878" s="173" t="s">
        <v>1144</v>
      </c>
      <c r="H878" s="174">
        <v>10</v>
      </c>
      <c r="I878" s="175"/>
      <c r="J878" s="174">
        <f>ROUND(I878*H878,0)</f>
        <v>0</v>
      </c>
      <c r="K878" s="172" t="s">
        <v>152</v>
      </c>
      <c r="L878" s="40"/>
      <c r="M878" s="176" t="s">
        <v>20</v>
      </c>
      <c r="N878" s="177" t="s">
        <v>44</v>
      </c>
      <c r="O878" s="65"/>
      <c r="P878" s="178">
        <f>O878*H878</f>
        <v>0</v>
      </c>
      <c r="Q878" s="178">
        <v>1.5399999999999999E-3</v>
      </c>
      <c r="R878" s="178">
        <f>Q878*H878</f>
        <v>1.5399999999999999E-2</v>
      </c>
      <c r="S878" s="178">
        <v>0</v>
      </c>
      <c r="T878" s="179">
        <f>S878*H878</f>
        <v>0</v>
      </c>
      <c r="U878" s="35"/>
      <c r="V878" s="35"/>
      <c r="W878" s="35"/>
      <c r="X878" s="35"/>
      <c r="Y878" s="35"/>
      <c r="Z878" s="35"/>
      <c r="AA878" s="35"/>
      <c r="AB878" s="35"/>
      <c r="AC878" s="35"/>
      <c r="AD878" s="35"/>
      <c r="AE878" s="35"/>
      <c r="AR878" s="180" t="s">
        <v>272</v>
      </c>
      <c r="AT878" s="180" t="s">
        <v>148</v>
      </c>
      <c r="AU878" s="180" t="s">
        <v>154</v>
      </c>
      <c r="AY878" s="18" t="s">
        <v>146</v>
      </c>
      <c r="BE878" s="181">
        <f>IF(N878="základní",J878,0)</f>
        <v>0</v>
      </c>
      <c r="BF878" s="181">
        <f>IF(N878="snížená",J878,0)</f>
        <v>0</v>
      </c>
      <c r="BG878" s="181">
        <f>IF(N878="zákl. přenesená",J878,0)</f>
        <v>0</v>
      </c>
      <c r="BH878" s="181">
        <f>IF(N878="sníž. přenesená",J878,0)</f>
        <v>0</v>
      </c>
      <c r="BI878" s="181">
        <f>IF(N878="nulová",J878,0)</f>
        <v>0</v>
      </c>
      <c r="BJ878" s="18" t="s">
        <v>154</v>
      </c>
      <c r="BK878" s="181">
        <f>ROUND(I878*H878,0)</f>
        <v>0</v>
      </c>
      <c r="BL878" s="18" t="s">
        <v>272</v>
      </c>
      <c r="BM878" s="180" t="s">
        <v>1254</v>
      </c>
    </row>
    <row r="879" spans="1:65" s="1" customFormat="1" ht="24" hidden="1">
      <c r="A879" s="35"/>
      <c r="B879" s="36"/>
      <c r="C879" s="37"/>
      <c r="D879" s="182" t="s">
        <v>156</v>
      </c>
      <c r="E879" s="37"/>
      <c r="F879" s="183" t="s">
        <v>1255</v>
      </c>
      <c r="G879" s="37"/>
      <c r="H879" s="37"/>
      <c r="I879" s="184"/>
      <c r="J879" s="37"/>
      <c r="K879" s="37"/>
      <c r="L879" s="40"/>
      <c r="M879" s="185"/>
      <c r="N879" s="186"/>
      <c r="O879" s="65"/>
      <c r="P879" s="65"/>
      <c r="Q879" s="65"/>
      <c r="R879" s="65"/>
      <c r="S879" s="65"/>
      <c r="T879" s="66"/>
      <c r="U879" s="35"/>
      <c r="V879" s="35"/>
      <c r="W879" s="35"/>
      <c r="X879" s="35"/>
      <c r="Y879" s="35"/>
      <c r="Z879" s="35"/>
      <c r="AA879" s="35"/>
      <c r="AB879" s="35"/>
      <c r="AC879" s="35"/>
      <c r="AD879" s="35"/>
      <c r="AE879" s="35"/>
      <c r="AT879" s="18" t="s">
        <v>156</v>
      </c>
      <c r="AU879" s="18" t="s">
        <v>154</v>
      </c>
    </row>
    <row r="880" spans="1:65" s="1" customFormat="1" hidden="1">
      <c r="A880" s="35"/>
      <c r="B880" s="36"/>
      <c r="C880" s="37"/>
      <c r="D880" s="187" t="s">
        <v>158</v>
      </c>
      <c r="E880" s="37"/>
      <c r="F880" s="188" t="s">
        <v>1256</v>
      </c>
      <c r="G880" s="37"/>
      <c r="H880" s="37"/>
      <c r="I880" s="184"/>
      <c r="J880" s="37"/>
      <c r="K880" s="37"/>
      <c r="L880" s="40"/>
      <c r="M880" s="185"/>
      <c r="N880" s="186"/>
      <c r="O880" s="65"/>
      <c r="P880" s="65"/>
      <c r="Q880" s="65"/>
      <c r="R880" s="65"/>
      <c r="S880" s="65"/>
      <c r="T880" s="66"/>
      <c r="U880" s="35"/>
      <c r="V880" s="35"/>
      <c r="W880" s="35"/>
      <c r="X880" s="35"/>
      <c r="Y880" s="35"/>
      <c r="Z880" s="35"/>
      <c r="AA880" s="35"/>
      <c r="AB880" s="35"/>
      <c r="AC880" s="35"/>
      <c r="AD880" s="35"/>
      <c r="AE880" s="35"/>
      <c r="AT880" s="18" t="s">
        <v>158</v>
      </c>
      <c r="AU880" s="18" t="s">
        <v>154</v>
      </c>
    </row>
    <row r="881" spans="1:65" s="1" customFormat="1" ht="48" hidden="1">
      <c r="A881" s="35"/>
      <c r="B881" s="36"/>
      <c r="C881" s="37"/>
      <c r="D881" s="182" t="s">
        <v>160</v>
      </c>
      <c r="E881" s="37"/>
      <c r="F881" s="189" t="s">
        <v>1257</v>
      </c>
      <c r="G881" s="37"/>
      <c r="H881" s="37"/>
      <c r="I881" s="184"/>
      <c r="J881" s="37"/>
      <c r="K881" s="37"/>
      <c r="L881" s="40"/>
      <c r="M881" s="185"/>
      <c r="N881" s="186"/>
      <c r="O881" s="65"/>
      <c r="P881" s="65"/>
      <c r="Q881" s="65"/>
      <c r="R881" s="65"/>
      <c r="S881" s="65"/>
      <c r="T881" s="66"/>
      <c r="U881" s="35"/>
      <c r="V881" s="35"/>
      <c r="W881" s="35"/>
      <c r="X881" s="35"/>
      <c r="Y881" s="35"/>
      <c r="Z881" s="35"/>
      <c r="AA881" s="35"/>
      <c r="AB881" s="35"/>
      <c r="AC881" s="35"/>
      <c r="AD881" s="35"/>
      <c r="AE881" s="35"/>
      <c r="AT881" s="18" t="s">
        <v>160</v>
      </c>
      <c r="AU881" s="18" t="s">
        <v>154</v>
      </c>
    </row>
    <row r="882" spans="1:65" s="1" customFormat="1" ht="24.25" customHeight="1">
      <c r="A882" s="35"/>
      <c r="B882" s="36"/>
      <c r="C882" s="170" t="s">
        <v>1258</v>
      </c>
      <c r="D882" s="170" t="s">
        <v>148</v>
      </c>
      <c r="E882" s="171" t="s">
        <v>1259</v>
      </c>
      <c r="F882" s="172" t="s">
        <v>1260</v>
      </c>
      <c r="G882" s="173" t="s">
        <v>1144</v>
      </c>
      <c r="H882" s="174">
        <v>1</v>
      </c>
      <c r="I882" s="175"/>
      <c r="J882" s="174">
        <f>ROUND(I882*H882,0)</f>
        <v>0</v>
      </c>
      <c r="K882" s="172" t="s">
        <v>152</v>
      </c>
      <c r="L882" s="40"/>
      <c r="M882" s="176" t="s">
        <v>20</v>
      </c>
      <c r="N882" s="177" t="s">
        <v>44</v>
      </c>
      <c r="O882" s="65"/>
      <c r="P882" s="178">
        <f>O882*H882</f>
        <v>0</v>
      </c>
      <c r="Q882" s="178">
        <v>1.9599999999999999E-3</v>
      </c>
      <c r="R882" s="178">
        <f>Q882*H882</f>
        <v>1.9599999999999999E-3</v>
      </c>
      <c r="S882" s="178">
        <v>0</v>
      </c>
      <c r="T882" s="179">
        <f>S882*H882</f>
        <v>0</v>
      </c>
      <c r="U882" s="35"/>
      <c r="V882" s="35"/>
      <c r="W882" s="35"/>
      <c r="X882" s="35"/>
      <c r="Y882" s="35"/>
      <c r="Z882" s="35"/>
      <c r="AA882" s="35"/>
      <c r="AB882" s="35"/>
      <c r="AC882" s="35"/>
      <c r="AD882" s="35"/>
      <c r="AE882" s="35"/>
      <c r="AR882" s="180" t="s">
        <v>272</v>
      </c>
      <c r="AT882" s="180" t="s">
        <v>148</v>
      </c>
      <c r="AU882" s="180" t="s">
        <v>154</v>
      </c>
      <c r="AY882" s="18" t="s">
        <v>146</v>
      </c>
      <c r="BE882" s="181">
        <f>IF(N882="základní",J882,0)</f>
        <v>0</v>
      </c>
      <c r="BF882" s="181">
        <f>IF(N882="snížená",J882,0)</f>
        <v>0</v>
      </c>
      <c r="BG882" s="181">
        <f>IF(N882="zákl. přenesená",J882,0)</f>
        <v>0</v>
      </c>
      <c r="BH882" s="181">
        <f>IF(N882="sníž. přenesená",J882,0)</f>
        <v>0</v>
      </c>
      <c r="BI882" s="181">
        <f>IF(N882="nulová",J882,0)</f>
        <v>0</v>
      </c>
      <c r="BJ882" s="18" t="s">
        <v>154</v>
      </c>
      <c r="BK882" s="181">
        <f>ROUND(I882*H882,0)</f>
        <v>0</v>
      </c>
      <c r="BL882" s="18" t="s">
        <v>272</v>
      </c>
      <c r="BM882" s="180" t="s">
        <v>1261</v>
      </c>
    </row>
    <row r="883" spans="1:65" s="1" customFormat="1" ht="24" hidden="1">
      <c r="A883" s="35"/>
      <c r="B883" s="36"/>
      <c r="C883" s="37"/>
      <c r="D883" s="182" t="s">
        <v>156</v>
      </c>
      <c r="E883" s="37"/>
      <c r="F883" s="183" t="s">
        <v>1262</v>
      </c>
      <c r="G883" s="37"/>
      <c r="H883" s="37"/>
      <c r="I883" s="184"/>
      <c r="J883" s="37"/>
      <c r="K883" s="37"/>
      <c r="L883" s="40"/>
      <c r="M883" s="185"/>
      <c r="N883" s="186"/>
      <c r="O883" s="65"/>
      <c r="P883" s="65"/>
      <c r="Q883" s="65"/>
      <c r="R883" s="65"/>
      <c r="S883" s="65"/>
      <c r="T883" s="66"/>
      <c r="U883" s="35"/>
      <c r="V883" s="35"/>
      <c r="W883" s="35"/>
      <c r="X883" s="35"/>
      <c r="Y883" s="35"/>
      <c r="Z883" s="35"/>
      <c r="AA883" s="35"/>
      <c r="AB883" s="35"/>
      <c r="AC883" s="35"/>
      <c r="AD883" s="35"/>
      <c r="AE883" s="35"/>
      <c r="AT883" s="18" t="s">
        <v>156</v>
      </c>
      <c r="AU883" s="18" t="s">
        <v>154</v>
      </c>
    </row>
    <row r="884" spans="1:65" s="1" customFormat="1" hidden="1">
      <c r="A884" s="35"/>
      <c r="B884" s="36"/>
      <c r="C884" s="37"/>
      <c r="D884" s="187" t="s">
        <v>158</v>
      </c>
      <c r="E884" s="37"/>
      <c r="F884" s="188" t="s">
        <v>1263</v>
      </c>
      <c r="G884" s="37"/>
      <c r="H884" s="37"/>
      <c r="I884" s="184"/>
      <c r="J884" s="37"/>
      <c r="K884" s="37"/>
      <c r="L884" s="40"/>
      <c r="M884" s="185"/>
      <c r="N884" s="186"/>
      <c r="O884" s="65"/>
      <c r="P884" s="65"/>
      <c r="Q884" s="65"/>
      <c r="R884" s="65"/>
      <c r="S884" s="65"/>
      <c r="T884" s="66"/>
      <c r="U884" s="35"/>
      <c r="V884" s="35"/>
      <c r="W884" s="35"/>
      <c r="X884" s="35"/>
      <c r="Y884" s="35"/>
      <c r="Z884" s="35"/>
      <c r="AA884" s="35"/>
      <c r="AB884" s="35"/>
      <c r="AC884" s="35"/>
      <c r="AD884" s="35"/>
      <c r="AE884" s="35"/>
      <c r="AT884" s="18" t="s">
        <v>158</v>
      </c>
      <c r="AU884" s="18" t="s">
        <v>154</v>
      </c>
    </row>
    <row r="885" spans="1:65" s="1" customFormat="1" ht="24.25" customHeight="1">
      <c r="A885" s="35"/>
      <c r="B885" s="36"/>
      <c r="C885" s="170" t="s">
        <v>1264</v>
      </c>
      <c r="D885" s="170" t="s">
        <v>148</v>
      </c>
      <c r="E885" s="171" t="s">
        <v>1265</v>
      </c>
      <c r="F885" s="172" t="s">
        <v>1266</v>
      </c>
      <c r="G885" s="173" t="s">
        <v>789</v>
      </c>
      <c r="H885" s="175"/>
      <c r="I885" s="175"/>
      <c r="J885" s="174">
        <f>ROUND(I885*H885,0)</f>
        <v>0</v>
      </c>
      <c r="K885" s="172" t="s">
        <v>152</v>
      </c>
      <c r="L885" s="40"/>
      <c r="M885" s="176" t="s">
        <v>20</v>
      </c>
      <c r="N885" s="177" t="s">
        <v>44</v>
      </c>
      <c r="O885" s="65"/>
      <c r="P885" s="178">
        <f>O885*H885</f>
        <v>0</v>
      </c>
      <c r="Q885" s="178">
        <v>0</v>
      </c>
      <c r="R885" s="178">
        <f>Q885*H885</f>
        <v>0</v>
      </c>
      <c r="S885" s="178">
        <v>0</v>
      </c>
      <c r="T885" s="179">
        <f>S885*H885</f>
        <v>0</v>
      </c>
      <c r="U885" s="35"/>
      <c r="V885" s="35"/>
      <c r="W885" s="35"/>
      <c r="X885" s="35"/>
      <c r="Y885" s="35"/>
      <c r="Z885" s="35"/>
      <c r="AA885" s="35"/>
      <c r="AB885" s="35"/>
      <c r="AC885" s="35"/>
      <c r="AD885" s="35"/>
      <c r="AE885" s="35"/>
      <c r="AR885" s="180" t="s">
        <v>272</v>
      </c>
      <c r="AT885" s="180" t="s">
        <v>148</v>
      </c>
      <c r="AU885" s="180" t="s">
        <v>154</v>
      </c>
      <c r="AY885" s="18" t="s">
        <v>146</v>
      </c>
      <c r="BE885" s="181">
        <f>IF(N885="základní",J885,0)</f>
        <v>0</v>
      </c>
      <c r="BF885" s="181">
        <f>IF(N885="snížená",J885,0)</f>
        <v>0</v>
      </c>
      <c r="BG885" s="181">
        <f>IF(N885="zákl. přenesená",J885,0)</f>
        <v>0</v>
      </c>
      <c r="BH885" s="181">
        <f>IF(N885="sníž. přenesená",J885,0)</f>
        <v>0</v>
      </c>
      <c r="BI885" s="181">
        <f>IF(N885="nulová",J885,0)</f>
        <v>0</v>
      </c>
      <c r="BJ885" s="18" t="s">
        <v>154</v>
      </c>
      <c r="BK885" s="181">
        <f>ROUND(I885*H885,0)</f>
        <v>0</v>
      </c>
      <c r="BL885" s="18" t="s">
        <v>272</v>
      </c>
      <c r="BM885" s="180" t="s">
        <v>1267</v>
      </c>
    </row>
    <row r="886" spans="1:65" s="1" customFormat="1" ht="36" hidden="1">
      <c r="A886" s="35"/>
      <c r="B886" s="36"/>
      <c r="C886" s="37"/>
      <c r="D886" s="182" t="s">
        <v>156</v>
      </c>
      <c r="E886" s="37"/>
      <c r="F886" s="183" t="s">
        <v>1268</v>
      </c>
      <c r="G886" s="37"/>
      <c r="H886" s="37"/>
      <c r="I886" s="184"/>
      <c r="J886" s="37"/>
      <c r="K886" s="37"/>
      <c r="L886" s="40"/>
      <c r="M886" s="185"/>
      <c r="N886" s="186"/>
      <c r="O886" s="65"/>
      <c r="P886" s="65"/>
      <c r="Q886" s="65"/>
      <c r="R886" s="65"/>
      <c r="S886" s="65"/>
      <c r="T886" s="66"/>
      <c r="U886" s="35"/>
      <c r="V886" s="35"/>
      <c r="W886" s="35"/>
      <c r="X886" s="35"/>
      <c r="Y886" s="35"/>
      <c r="Z886" s="35"/>
      <c r="AA886" s="35"/>
      <c r="AB886" s="35"/>
      <c r="AC886" s="35"/>
      <c r="AD886" s="35"/>
      <c r="AE886" s="35"/>
      <c r="AT886" s="18" t="s">
        <v>156</v>
      </c>
      <c r="AU886" s="18" t="s">
        <v>154</v>
      </c>
    </row>
    <row r="887" spans="1:65" s="1" customFormat="1" hidden="1">
      <c r="A887" s="35"/>
      <c r="B887" s="36"/>
      <c r="C887" s="37"/>
      <c r="D887" s="187" t="s">
        <v>158</v>
      </c>
      <c r="E887" s="37"/>
      <c r="F887" s="188" t="s">
        <v>1269</v>
      </c>
      <c r="G887" s="37"/>
      <c r="H887" s="37"/>
      <c r="I887" s="184"/>
      <c r="J887" s="37"/>
      <c r="K887" s="37"/>
      <c r="L887" s="40"/>
      <c r="M887" s="185"/>
      <c r="N887" s="186"/>
      <c r="O887" s="65"/>
      <c r="P887" s="65"/>
      <c r="Q887" s="65"/>
      <c r="R887" s="65"/>
      <c r="S887" s="65"/>
      <c r="T887" s="66"/>
      <c r="U887" s="35"/>
      <c r="V887" s="35"/>
      <c r="W887" s="35"/>
      <c r="X887" s="35"/>
      <c r="Y887" s="35"/>
      <c r="Z887" s="35"/>
      <c r="AA887" s="35"/>
      <c r="AB887" s="35"/>
      <c r="AC887" s="35"/>
      <c r="AD887" s="35"/>
      <c r="AE887" s="35"/>
      <c r="AT887" s="18" t="s">
        <v>158</v>
      </c>
      <c r="AU887" s="18" t="s">
        <v>154</v>
      </c>
    </row>
    <row r="888" spans="1:65" s="1" customFormat="1" ht="192" hidden="1">
      <c r="A888" s="35"/>
      <c r="B888" s="36"/>
      <c r="C888" s="37"/>
      <c r="D888" s="182" t="s">
        <v>160</v>
      </c>
      <c r="E888" s="37"/>
      <c r="F888" s="189" t="s">
        <v>1270</v>
      </c>
      <c r="G888" s="37"/>
      <c r="H888" s="37"/>
      <c r="I888" s="184"/>
      <c r="J888" s="37"/>
      <c r="K888" s="37"/>
      <c r="L888" s="40"/>
      <c r="M888" s="185"/>
      <c r="N888" s="186"/>
      <c r="O888" s="65"/>
      <c r="P888" s="65"/>
      <c r="Q888" s="65"/>
      <c r="R888" s="65"/>
      <c r="S888" s="65"/>
      <c r="T888" s="66"/>
      <c r="U888" s="35"/>
      <c r="V888" s="35"/>
      <c r="W888" s="35"/>
      <c r="X888" s="35"/>
      <c r="Y888" s="35"/>
      <c r="Z888" s="35"/>
      <c r="AA888" s="35"/>
      <c r="AB888" s="35"/>
      <c r="AC888" s="35"/>
      <c r="AD888" s="35"/>
      <c r="AE888" s="35"/>
      <c r="AT888" s="18" t="s">
        <v>160</v>
      </c>
      <c r="AU888" s="18" t="s">
        <v>154</v>
      </c>
    </row>
    <row r="889" spans="1:65" s="11" customFormat="1" ht="23" customHeight="1">
      <c r="B889" s="154"/>
      <c r="C889" s="155"/>
      <c r="D889" s="156" t="s">
        <v>71</v>
      </c>
      <c r="E889" s="168" t="s">
        <v>1271</v>
      </c>
      <c r="F889" s="168" t="s">
        <v>1272</v>
      </c>
      <c r="G889" s="155"/>
      <c r="H889" s="155"/>
      <c r="I889" s="158"/>
      <c r="J889" s="169">
        <f>BK889</f>
        <v>0</v>
      </c>
      <c r="K889" s="155"/>
      <c r="L889" s="160"/>
      <c r="M889" s="161"/>
      <c r="N889" s="162"/>
      <c r="O889" s="162"/>
      <c r="P889" s="163">
        <f>SUM(P890:P897)</f>
        <v>0</v>
      </c>
      <c r="Q889" s="162"/>
      <c r="R889" s="163">
        <f>SUM(R890:R897)</f>
        <v>1.84E-2</v>
      </c>
      <c r="S889" s="162"/>
      <c r="T889" s="164">
        <f>SUM(T890:T897)</f>
        <v>0</v>
      </c>
      <c r="AR889" s="165" t="s">
        <v>154</v>
      </c>
      <c r="AT889" s="166" t="s">
        <v>71</v>
      </c>
      <c r="AU889" s="166" t="s">
        <v>8</v>
      </c>
      <c r="AY889" s="165" t="s">
        <v>146</v>
      </c>
      <c r="BK889" s="167">
        <f>SUM(BK890:BK897)</f>
        <v>0</v>
      </c>
    </row>
    <row r="890" spans="1:65" s="1" customFormat="1" ht="33" customHeight="1">
      <c r="A890" s="35"/>
      <c r="B890" s="36"/>
      <c r="C890" s="170" t="s">
        <v>1273</v>
      </c>
      <c r="D890" s="170" t="s">
        <v>148</v>
      </c>
      <c r="E890" s="171" t="s">
        <v>1274</v>
      </c>
      <c r="F890" s="172" t="s">
        <v>1275</v>
      </c>
      <c r="G890" s="173" t="s">
        <v>1144</v>
      </c>
      <c r="H890" s="174">
        <v>2</v>
      </c>
      <c r="I890" s="175"/>
      <c r="J890" s="174">
        <f>ROUND(I890*H890,0)</f>
        <v>0</v>
      </c>
      <c r="K890" s="172" t="s">
        <v>152</v>
      </c>
      <c r="L890" s="40"/>
      <c r="M890" s="176" t="s">
        <v>20</v>
      </c>
      <c r="N890" s="177" t="s">
        <v>44</v>
      </c>
      <c r="O890" s="65"/>
      <c r="P890" s="178">
        <f>O890*H890</f>
        <v>0</v>
      </c>
      <c r="Q890" s="178">
        <v>9.1999999999999998E-3</v>
      </c>
      <c r="R890" s="178">
        <f>Q890*H890</f>
        <v>1.84E-2</v>
      </c>
      <c r="S890" s="178">
        <v>0</v>
      </c>
      <c r="T890" s="179">
        <f>S890*H890</f>
        <v>0</v>
      </c>
      <c r="U890" s="35"/>
      <c r="V890" s="35"/>
      <c r="W890" s="35"/>
      <c r="X890" s="35"/>
      <c r="Y890" s="35"/>
      <c r="Z890" s="35"/>
      <c r="AA890" s="35"/>
      <c r="AB890" s="35"/>
      <c r="AC890" s="35"/>
      <c r="AD890" s="35"/>
      <c r="AE890" s="35"/>
      <c r="AR890" s="180" t="s">
        <v>272</v>
      </c>
      <c r="AT890" s="180" t="s">
        <v>148</v>
      </c>
      <c r="AU890" s="180" t="s">
        <v>154</v>
      </c>
      <c r="AY890" s="18" t="s">
        <v>146</v>
      </c>
      <c r="BE890" s="181">
        <f>IF(N890="základní",J890,0)</f>
        <v>0</v>
      </c>
      <c r="BF890" s="181">
        <f>IF(N890="snížená",J890,0)</f>
        <v>0</v>
      </c>
      <c r="BG890" s="181">
        <f>IF(N890="zákl. přenesená",J890,0)</f>
        <v>0</v>
      </c>
      <c r="BH890" s="181">
        <f>IF(N890="sníž. přenesená",J890,0)</f>
        <v>0</v>
      </c>
      <c r="BI890" s="181">
        <f>IF(N890="nulová",J890,0)</f>
        <v>0</v>
      </c>
      <c r="BJ890" s="18" t="s">
        <v>154</v>
      </c>
      <c r="BK890" s="181">
        <f>ROUND(I890*H890,0)</f>
        <v>0</v>
      </c>
      <c r="BL890" s="18" t="s">
        <v>272</v>
      </c>
      <c r="BM890" s="180" t="s">
        <v>1276</v>
      </c>
    </row>
    <row r="891" spans="1:65" s="1" customFormat="1" ht="36" hidden="1">
      <c r="A891" s="35"/>
      <c r="B891" s="36"/>
      <c r="C891" s="37"/>
      <c r="D891" s="182" t="s">
        <v>156</v>
      </c>
      <c r="E891" s="37"/>
      <c r="F891" s="183" t="s">
        <v>1277</v>
      </c>
      <c r="G891" s="37"/>
      <c r="H891" s="37"/>
      <c r="I891" s="184"/>
      <c r="J891" s="37"/>
      <c r="K891" s="37"/>
      <c r="L891" s="40"/>
      <c r="M891" s="185"/>
      <c r="N891" s="186"/>
      <c r="O891" s="65"/>
      <c r="P891" s="65"/>
      <c r="Q891" s="65"/>
      <c r="R891" s="65"/>
      <c r="S891" s="65"/>
      <c r="T891" s="66"/>
      <c r="U891" s="35"/>
      <c r="V891" s="35"/>
      <c r="W891" s="35"/>
      <c r="X891" s="35"/>
      <c r="Y891" s="35"/>
      <c r="Z891" s="35"/>
      <c r="AA891" s="35"/>
      <c r="AB891" s="35"/>
      <c r="AC891" s="35"/>
      <c r="AD891" s="35"/>
      <c r="AE891" s="35"/>
      <c r="AT891" s="18" t="s">
        <v>156</v>
      </c>
      <c r="AU891" s="18" t="s">
        <v>154</v>
      </c>
    </row>
    <row r="892" spans="1:65" s="1" customFormat="1" hidden="1">
      <c r="A892" s="35"/>
      <c r="B892" s="36"/>
      <c r="C892" s="37"/>
      <c r="D892" s="187" t="s">
        <v>158</v>
      </c>
      <c r="E892" s="37"/>
      <c r="F892" s="188" t="s">
        <v>1278</v>
      </c>
      <c r="G892" s="37"/>
      <c r="H892" s="37"/>
      <c r="I892" s="184"/>
      <c r="J892" s="37"/>
      <c r="K892" s="37"/>
      <c r="L892" s="40"/>
      <c r="M892" s="185"/>
      <c r="N892" s="186"/>
      <c r="O892" s="65"/>
      <c r="P892" s="65"/>
      <c r="Q892" s="65"/>
      <c r="R892" s="65"/>
      <c r="S892" s="65"/>
      <c r="T892" s="66"/>
      <c r="U892" s="35"/>
      <c r="V892" s="35"/>
      <c r="W892" s="35"/>
      <c r="X892" s="35"/>
      <c r="Y892" s="35"/>
      <c r="Z892" s="35"/>
      <c r="AA892" s="35"/>
      <c r="AB892" s="35"/>
      <c r="AC892" s="35"/>
      <c r="AD892" s="35"/>
      <c r="AE892" s="35"/>
      <c r="AT892" s="18" t="s">
        <v>158</v>
      </c>
      <c r="AU892" s="18" t="s">
        <v>154</v>
      </c>
    </row>
    <row r="893" spans="1:65" s="1" customFormat="1" ht="96" hidden="1">
      <c r="A893" s="35"/>
      <c r="B893" s="36"/>
      <c r="C893" s="37"/>
      <c r="D893" s="182" t="s">
        <v>160</v>
      </c>
      <c r="E893" s="37"/>
      <c r="F893" s="189" t="s">
        <v>1279</v>
      </c>
      <c r="G893" s="37"/>
      <c r="H893" s="37"/>
      <c r="I893" s="184"/>
      <c r="J893" s="37"/>
      <c r="K893" s="37"/>
      <c r="L893" s="40"/>
      <c r="M893" s="185"/>
      <c r="N893" s="186"/>
      <c r="O893" s="65"/>
      <c r="P893" s="65"/>
      <c r="Q893" s="65"/>
      <c r="R893" s="65"/>
      <c r="S893" s="65"/>
      <c r="T893" s="66"/>
      <c r="U893" s="35"/>
      <c r="V893" s="35"/>
      <c r="W893" s="35"/>
      <c r="X893" s="35"/>
      <c r="Y893" s="35"/>
      <c r="Z893" s="35"/>
      <c r="AA893" s="35"/>
      <c r="AB893" s="35"/>
      <c r="AC893" s="35"/>
      <c r="AD893" s="35"/>
      <c r="AE893" s="35"/>
      <c r="AT893" s="18" t="s">
        <v>160</v>
      </c>
      <c r="AU893" s="18" t="s">
        <v>154</v>
      </c>
    </row>
    <row r="894" spans="1:65" s="1" customFormat="1" ht="24.25" customHeight="1">
      <c r="A894" s="35"/>
      <c r="B894" s="36"/>
      <c r="C894" s="170" t="s">
        <v>1280</v>
      </c>
      <c r="D894" s="170" t="s">
        <v>148</v>
      </c>
      <c r="E894" s="171" t="s">
        <v>1281</v>
      </c>
      <c r="F894" s="172" t="s">
        <v>1282</v>
      </c>
      <c r="G894" s="173" t="s">
        <v>789</v>
      </c>
      <c r="H894" s="175"/>
      <c r="I894" s="175"/>
      <c r="J894" s="174">
        <f>ROUND(I894*H894,0)</f>
        <v>0</v>
      </c>
      <c r="K894" s="172" t="s">
        <v>152</v>
      </c>
      <c r="L894" s="40"/>
      <c r="M894" s="176" t="s">
        <v>20</v>
      </c>
      <c r="N894" s="177" t="s">
        <v>44</v>
      </c>
      <c r="O894" s="65"/>
      <c r="P894" s="178">
        <f>O894*H894</f>
        <v>0</v>
      </c>
      <c r="Q894" s="178">
        <v>0</v>
      </c>
      <c r="R894" s="178">
        <f>Q894*H894</f>
        <v>0</v>
      </c>
      <c r="S894" s="178">
        <v>0</v>
      </c>
      <c r="T894" s="179">
        <f>S894*H894</f>
        <v>0</v>
      </c>
      <c r="U894" s="35"/>
      <c r="V894" s="35"/>
      <c r="W894" s="35"/>
      <c r="X894" s="35"/>
      <c r="Y894" s="35"/>
      <c r="Z894" s="35"/>
      <c r="AA894" s="35"/>
      <c r="AB894" s="35"/>
      <c r="AC894" s="35"/>
      <c r="AD894" s="35"/>
      <c r="AE894" s="35"/>
      <c r="AR894" s="180" t="s">
        <v>272</v>
      </c>
      <c r="AT894" s="180" t="s">
        <v>148</v>
      </c>
      <c r="AU894" s="180" t="s">
        <v>154</v>
      </c>
      <c r="AY894" s="18" t="s">
        <v>146</v>
      </c>
      <c r="BE894" s="181">
        <f>IF(N894="základní",J894,0)</f>
        <v>0</v>
      </c>
      <c r="BF894" s="181">
        <f>IF(N894="snížená",J894,0)</f>
        <v>0</v>
      </c>
      <c r="BG894" s="181">
        <f>IF(N894="zákl. přenesená",J894,0)</f>
        <v>0</v>
      </c>
      <c r="BH894" s="181">
        <f>IF(N894="sníž. přenesená",J894,0)</f>
        <v>0</v>
      </c>
      <c r="BI894" s="181">
        <f>IF(N894="nulová",J894,0)</f>
        <v>0</v>
      </c>
      <c r="BJ894" s="18" t="s">
        <v>154</v>
      </c>
      <c r="BK894" s="181">
        <f>ROUND(I894*H894,0)</f>
        <v>0</v>
      </c>
      <c r="BL894" s="18" t="s">
        <v>272</v>
      </c>
      <c r="BM894" s="180" t="s">
        <v>1283</v>
      </c>
    </row>
    <row r="895" spans="1:65" s="1" customFormat="1" ht="36" hidden="1">
      <c r="A895" s="35"/>
      <c r="B895" s="36"/>
      <c r="C895" s="37"/>
      <c r="D895" s="182" t="s">
        <v>156</v>
      </c>
      <c r="E895" s="37"/>
      <c r="F895" s="183" t="s">
        <v>1284</v>
      </c>
      <c r="G895" s="37"/>
      <c r="H895" s="37"/>
      <c r="I895" s="184"/>
      <c r="J895" s="37"/>
      <c r="K895" s="37"/>
      <c r="L895" s="40"/>
      <c r="M895" s="185"/>
      <c r="N895" s="186"/>
      <c r="O895" s="65"/>
      <c r="P895" s="65"/>
      <c r="Q895" s="65"/>
      <c r="R895" s="65"/>
      <c r="S895" s="65"/>
      <c r="T895" s="66"/>
      <c r="U895" s="35"/>
      <c r="V895" s="35"/>
      <c r="W895" s="35"/>
      <c r="X895" s="35"/>
      <c r="Y895" s="35"/>
      <c r="Z895" s="35"/>
      <c r="AA895" s="35"/>
      <c r="AB895" s="35"/>
      <c r="AC895" s="35"/>
      <c r="AD895" s="35"/>
      <c r="AE895" s="35"/>
      <c r="AT895" s="18" t="s">
        <v>156</v>
      </c>
      <c r="AU895" s="18" t="s">
        <v>154</v>
      </c>
    </row>
    <row r="896" spans="1:65" s="1" customFormat="1" hidden="1">
      <c r="A896" s="35"/>
      <c r="B896" s="36"/>
      <c r="C896" s="37"/>
      <c r="D896" s="187" t="s">
        <v>158</v>
      </c>
      <c r="E896" s="37"/>
      <c r="F896" s="188" t="s">
        <v>1285</v>
      </c>
      <c r="G896" s="37"/>
      <c r="H896" s="37"/>
      <c r="I896" s="184"/>
      <c r="J896" s="37"/>
      <c r="K896" s="37"/>
      <c r="L896" s="40"/>
      <c r="M896" s="185"/>
      <c r="N896" s="186"/>
      <c r="O896" s="65"/>
      <c r="P896" s="65"/>
      <c r="Q896" s="65"/>
      <c r="R896" s="65"/>
      <c r="S896" s="65"/>
      <c r="T896" s="66"/>
      <c r="U896" s="35"/>
      <c r="V896" s="35"/>
      <c r="W896" s="35"/>
      <c r="X896" s="35"/>
      <c r="Y896" s="35"/>
      <c r="Z896" s="35"/>
      <c r="AA896" s="35"/>
      <c r="AB896" s="35"/>
      <c r="AC896" s="35"/>
      <c r="AD896" s="35"/>
      <c r="AE896" s="35"/>
      <c r="AT896" s="18" t="s">
        <v>158</v>
      </c>
      <c r="AU896" s="18" t="s">
        <v>154</v>
      </c>
    </row>
    <row r="897" spans="1:65" s="1" customFormat="1" ht="192" hidden="1">
      <c r="A897" s="35"/>
      <c r="B897" s="36"/>
      <c r="C897" s="37"/>
      <c r="D897" s="182" t="s">
        <v>160</v>
      </c>
      <c r="E897" s="37"/>
      <c r="F897" s="189" t="s">
        <v>1286</v>
      </c>
      <c r="G897" s="37"/>
      <c r="H897" s="37"/>
      <c r="I897" s="184"/>
      <c r="J897" s="37"/>
      <c r="K897" s="37"/>
      <c r="L897" s="40"/>
      <c r="M897" s="185"/>
      <c r="N897" s="186"/>
      <c r="O897" s="65"/>
      <c r="P897" s="65"/>
      <c r="Q897" s="65"/>
      <c r="R897" s="65"/>
      <c r="S897" s="65"/>
      <c r="T897" s="66"/>
      <c r="U897" s="35"/>
      <c r="V897" s="35"/>
      <c r="W897" s="35"/>
      <c r="X897" s="35"/>
      <c r="Y897" s="35"/>
      <c r="Z897" s="35"/>
      <c r="AA897" s="35"/>
      <c r="AB897" s="35"/>
      <c r="AC897" s="35"/>
      <c r="AD897" s="35"/>
      <c r="AE897" s="35"/>
      <c r="AT897" s="18" t="s">
        <v>160</v>
      </c>
      <c r="AU897" s="18" t="s">
        <v>154</v>
      </c>
    </row>
    <row r="898" spans="1:65" s="11" customFormat="1" ht="23" customHeight="1">
      <c r="B898" s="154"/>
      <c r="C898" s="155"/>
      <c r="D898" s="156" t="s">
        <v>71</v>
      </c>
      <c r="E898" s="168" t="s">
        <v>1287</v>
      </c>
      <c r="F898" s="168" t="s">
        <v>1288</v>
      </c>
      <c r="G898" s="155"/>
      <c r="H898" s="155"/>
      <c r="I898" s="158"/>
      <c r="J898" s="169">
        <f>BK898</f>
        <v>0</v>
      </c>
      <c r="K898" s="155"/>
      <c r="L898" s="160"/>
      <c r="M898" s="161"/>
      <c r="N898" s="162"/>
      <c r="O898" s="162"/>
      <c r="P898" s="163">
        <f>SUM(P899:P910)</f>
        <v>0</v>
      </c>
      <c r="Q898" s="162"/>
      <c r="R898" s="163">
        <f>SUM(R899:R910)</f>
        <v>6.3939999999999997E-2</v>
      </c>
      <c r="S898" s="162"/>
      <c r="T898" s="164">
        <f>SUM(T899:T910)</f>
        <v>0</v>
      </c>
      <c r="AR898" s="165" t="s">
        <v>154</v>
      </c>
      <c r="AT898" s="166" t="s">
        <v>71</v>
      </c>
      <c r="AU898" s="166" t="s">
        <v>8</v>
      </c>
      <c r="AY898" s="165" t="s">
        <v>146</v>
      </c>
      <c r="BK898" s="167">
        <f>SUM(BK899:BK910)</f>
        <v>0</v>
      </c>
    </row>
    <row r="899" spans="1:65" s="1" customFormat="1" ht="24.25" customHeight="1">
      <c r="A899" s="35"/>
      <c r="B899" s="36"/>
      <c r="C899" s="170" t="s">
        <v>1289</v>
      </c>
      <c r="D899" s="170" t="s">
        <v>148</v>
      </c>
      <c r="E899" s="171" t="s">
        <v>1290</v>
      </c>
      <c r="F899" s="172" t="s">
        <v>1291</v>
      </c>
      <c r="G899" s="173" t="s">
        <v>299</v>
      </c>
      <c r="H899" s="174">
        <v>120</v>
      </c>
      <c r="I899" s="175"/>
      <c r="J899" s="174">
        <f>ROUND(I899*H899,0)</f>
        <v>0</v>
      </c>
      <c r="K899" s="172" t="s">
        <v>152</v>
      </c>
      <c r="L899" s="40"/>
      <c r="M899" s="176" t="s">
        <v>20</v>
      </c>
      <c r="N899" s="177" t="s">
        <v>44</v>
      </c>
      <c r="O899" s="65"/>
      <c r="P899" s="178">
        <f>O899*H899</f>
        <v>0</v>
      </c>
      <c r="Q899" s="178">
        <v>4.6999999999999999E-4</v>
      </c>
      <c r="R899" s="178">
        <f>Q899*H899</f>
        <v>5.6399999999999999E-2</v>
      </c>
      <c r="S899" s="178">
        <v>0</v>
      </c>
      <c r="T899" s="179">
        <f>S899*H899</f>
        <v>0</v>
      </c>
      <c r="U899" s="35"/>
      <c r="V899" s="35"/>
      <c r="W899" s="35"/>
      <c r="X899" s="35"/>
      <c r="Y899" s="35"/>
      <c r="Z899" s="35"/>
      <c r="AA899" s="35"/>
      <c r="AB899" s="35"/>
      <c r="AC899" s="35"/>
      <c r="AD899" s="35"/>
      <c r="AE899" s="35"/>
      <c r="AR899" s="180" t="s">
        <v>272</v>
      </c>
      <c r="AT899" s="180" t="s">
        <v>148</v>
      </c>
      <c r="AU899" s="180" t="s">
        <v>154</v>
      </c>
      <c r="AY899" s="18" t="s">
        <v>146</v>
      </c>
      <c r="BE899" s="181">
        <f>IF(N899="základní",J899,0)</f>
        <v>0</v>
      </c>
      <c r="BF899" s="181">
        <f>IF(N899="snížená",J899,0)</f>
        <v>0</v>
      </c>
      <c r="BG899" s="181">
        <f>IF(N899="zákl. přenesená",J899,0)</f>
        <v>0</v>
      </c>
      <c r="BH899" s="181">
        <f>IF(N899="sníž. přenesená",J899,0)</f>
        <v>0</v>
      </c>
      <c r="BI899" s="181">
        <f>IF(N899="nulová",J899,0)</f>
        <v>0</v>
      </c>
      <c r="BJ899" s="18" t="s">
        <v>154</v>
      </c>
      <c r="BK899" s="181">
        <f>ROUND(I899*H899,0)</f>
        <v>0</v>
      </c>
      <c r="BL899" s="18" t="s">
        <v>272</v>
      </c>
      <c r="BM899" s="180" t="s">
        <v>1292</v>
      </c>
    </row>
    <row r="900" spans="1:65" s="1" customFormat="1" ht="24" hidden="1">
      <c r="A900" s="35"/>
      <c r="B900" s="36"/>
      <c r="C900" s="37"/>
      <c r="D900" s="182" t="s">
        <v>156</v>
      </c>
      <c r="E900" s="37"/>
      <c r="F900" s="183" t="s">
        <v>1293</v>
      </c>
      <c r="G900" s="37"/>
      <c r="H900" s="37"/>
      <c r="I900" s="184"/>
      <c r="J900" s="37"/>
      <c r="K900" s="37"/>
      <c r="L900" s="40"/>
      <c r="M900" s="185"/>
      <c r="N900" s="186"/>
      <c r="O900" s="65"/>
      <c r="P900" s="65"/>
      <c r="Q900" s="65"/>
      <c r="R900" s="65"/>
      <c r="S900" s="65"/>
      <c r="T900" s="66"/>
      <c r="U900" s="35"/>
      <c r="V900" s="35"/>
      <c r="W900" s="35"/>
      <c r="X900" s="35"/>
      <c r="Y900" s="35"/>
      <c r="Z900" s="35"/>
      <c r="AA900" s="35"/>
      <c r="AB900" s="35"/>
      <c r="AC900" s="35"/>
      <c r="AD900" s="35"/>
      <c r="AE900" s="35"/>
      <c r="AT900" s="18" t="s">
        <v>156</v>
      </c>
      <c r="AU900" s="18" t="s">
        <v>154</v>
      </c>
    </row>
    <row r="901" spans="1:65" s="1" customFormat="1" hidden="1">
      <c r="A901" s="35"/>
      <c r="B901" s="36"/>
      <c r="C901" s="37"/>
      <c r="D901" s="187" t="s">
        <v>158</v>
      </c>
      <c r="E901" s="37"/>
      <c r="F901" s="188" t="s">
        <v>1294</v>
      </c>
      <c r="G901" s="37"/>
      <c r="H901" s="37"/>
      <c r="I901" s="184"/>
      <c r="J901" s="37"/>
      <c r="K901" s="37"/>
      <c r="L901" s="40"/>
      <c r="M901" s="185"/>
      <c r="N901" s="186"/>
      <c r="O901" s="65"/>
      <c r="P901" s="65"/>
      <c r="Q901" s="65"/>
      <c r="R901" s="65"/>
      <c r="S901" s="65"/>
      <c r="T901" s="66"/>
      <c r="U901" s="35"/>
      <c r="V901" s="35"/>
      <c r="W901" s="35"/>
      <c r="X901" s="35"/>
      <c r="Y901" s="35"/>
      <c r="Z901" s="35"/>
      <c r="AA901" s="35"/>
      <c r="AB901" s="35"/>
      <c r="AC901" s="35"/>
      <c r="AD901" s="35"/>
      <c r="AE901" s="35"/>
      <c r="AT901" s="18" t="s">
        <v>158</v>
      </c>
      <c r="AU901" s="18" t="s">
        <v>154</v>
      </c>
    </row>
    <row r="902" spans="1:65" s="1" customFormat="1" ht="24.25" customHeight="1">
      <c r="A902" s="35"/>
      <c r="B902" s="36"/>
      <c r="C902" s="170" t="s">
        <v>1295</v>
      </c>
      <c r="D902" s="170" t="s">
        <v>148</v>
      </c>
      <c r="E902" s="171" t="s">
        <v>1296</v>
      </c>
      <c r="F902" s="172" t="s">
        <v>1297</v>
      </c>
      <c r="G902" s="173" t="s">
        <v>299</v>
      </c>
      <c r="H902" s="174">
        <v>13</v>
      </c>
      <c r="I902" s="175"/>
      <c r="J902" s="174">
        <f>ROUND(I902*H902,0)</f>
        <v>0</v>
      </c>
      <c r="K902" s="172" t="s">
        <v>152</v>
      </c>
      <c r="L902" s="40"/>
      <c r="M902" s="176" t="s">
        <v>20</v>
      </c>
      <c r="N902" s="177" t="s">
        <v>44</v>
      </c>
      <c r="O902" s="65"/>
      <c r="P902" s="178">
        <f>O902*H902</f>
        <v>0</v>
      </c>
      <c r="Q902" s="178">
        <v>5.8E-4</v>
      </c>
      <c r="R902" s="178">
        <f>Q902*H902</f>
        <v>7.5399999999999998E-3</v>
      </c>
      <c r="S902" s="178">
        <v>0</v>
      </c>
      <c r="T902" s="179">
        <f>S902*H902</f>
        <v>0</v>
      </c>
      <c r="U902" s="35"/>
      <c r="V902" s="35"/>
      <c r="W902" s="35"/>
      <c r="X902" s="35"/>
      <c r="Y902" s="35"/>
      <c r="Z902" s="35"/>
      <c r="AA902" s="35"/>
      <c r="AB902" s="35"/>
      <c r="AC902" s="35"/>
      <c r="AD902" s="35"/>
      <c r="AE902" s="35"/>
      <c r="AR902" s="180" t="s">
        <v>272</v>
      </c>
      <c r="AT902" s="180" t="s">
        <v>148</v>
      </c>
      <c r="AU902" s="180" t="s">
        <v>154</v>
      </c>
      <c r="AY902" s="18" t="s">
        <v>146</v>
      </c>
      <c r="BE902" s="181">
        <f>IF(N902="základní",J902,0)</f>
        <v>0</v>
      </c>
      <c r="BF902" s="181">
        <f>IF(N902="snížená",J902,0)</f>
        <v>0</v>
      </c>
      <c r="BG902" s="181">
        <f>IF(N902="zákl. přenesená",J902,0)</f>
        <v>0</v>
      </c>
      <c r="BH902" s="181">
        <f>IF(N902="sníž. přenesená",J902,0)</f>
        <v>0</v>
      </c>
      <c r="BI902" s="181">
        <f>IF(N902="nulová",J902,0)</f>
        <v>0</v>
      </c>
      <c r="BJ902" s="18" t="s">
        <v>154</v>
      </c>
      <c r="BK902" s="181">
        <f>ROUND(I902*H902,0)</f>
        <v>0</v>
      </c>
      <c r="BL902" s="18" t="s">
        <v>272</v>
      </c>
      <c r="BM902" s="180" t="s">
        <v>1298</v>
      </c>
    </row>
    <row r="903" spans="1:65" s="1" customFormat="1" ht="24" hidden="1">
      <c r="A903" s="35"/>
      <c r="B903" s="36"/>
      <c r="C903" s="37"/>
      <c r="D903" s="182" t="s">
        <v>156</v>
      </c>
      <c r="E903" s="37"/>
      <c r="F903" s="183" t="s">
        <v>1299</v>
      </c>
      <c r="G903" s="37"/>
      <c r="H903" s="37"/>
      <c r="I903" s="184"/>
      <c r="J903" s="37"/>
      <c r="K903" s="37"/>
      <c r="L903" s="40"/>
      <c r="M903" s="185"/>
      <c r="N903" s="186"/>
      <c r="O903" s="65"/>
      <c r="P903" s="65"/>
      <c r="Q903" s="65"/>
      <c r="R903" s="65"/>
      <c r="S903" s="65"/>
      <c r="T903" s="66"/>
      <c r="U903" s="35"/>
      <c r="V903" s="35"/>
      <c r="W903" s="35"/>
      <c r="X903" s="35"/>
      <c r="Y903" s="35"/>
      <c r="Z903" s="35"/>
      <c r="AA903" s="35"/>
      <c r="AB903" s="35"/>
      <c r="AC903" s="35"/>
      <c r="AD903" s="35"/>
      <c r="AE903" s="35"/>
      <c r="AT903" s="18" t="s">
        <v>156</v>
      </c>
      <c r="AU903" s="18" t="s">
        <v>154</v>
      </c>
    </row>
    <row r="904" spans="1:65" s="1" customFormat="1" hidden="1">
      <c r="A904" s="35"/>
      <c r="B904" s="36"/>
      <c r="C904" s="37"/>
      <c r="D904" s="187" t="s">
        <v>158</v>
      </c>
      <c r="E904" s="37"/>
      <c r="F904" s="188" t="s">
        <v>1300</v>
      </c>
      <c r="G904" s="37"/>
      <c r="H904" s="37"/>
      <c r="I904" s="184"/>
      <c r="J904" s="37"/>
      <c r="K904" s="37"/>
      <c r="L904" s="40"/>
      <c r="M904" s="185"/>
      <c r="N904" s="186"/>
      <c r="O904" s="65"/>
      <c r="P904" s="65"/>
      <c r="Q904" s="65"/>
      <c r="R904" s="65"/>
      <c r="S904" s="65"/>
      <c r="T904" s="66"/>
      <c r="U904" s="35"/>
      <c r="V904" s="35"/>
      <c r="W904" s="35"/>
      <c r="X904" s="35"/>
      <c r="Y904" s="35"/>
      <c r="Z904" s="35"/>
      <c r="AA904" s="35"/>
      <c r="AB904" s="35"/>
      <c r="AC904" s="35"/>
      <c r="AD904" s="35"/>
      <c r="AE904" s="35"/>
      <c r="AT904" s="18" t="s">
        <v>158</v>
      </c>
      <c r="AU904" s="18" t="s">
        <v>154</v>
      </c>
    </row>
    <row r="905" spans="1:65" s="1" customFormat="1" ht="16.5" customHeight="1">
      <c r="A905" s="35"/>
      <c r="B905" s="36"/>
      <c r="C905" s="170" t="s">
        <v>1301</v>
      </c>
      <c r="D905" s="170" t="s">
        <v>148</v>
      </c>
      <c r="E905" s="171" t="s">
        <v>1302</v>
      </c>
      <c r="F905" s="172" t="s">
        <v>1303</v>
      </c>
      <c r="G905" s="173" t="s">
        <v>299</v>
      </c>
      <c r="H905" s="174">
        <v>133</v>
      </c>
      <c r="I905" s="175"/>
      <c r="J905" s="174">
        <f>ROUND(I905*H905,0)</f>
        <v>0</v>
      </c>
      <c r="K905" s="172" t="s">
        <v>152</v>
      </c>
      <c r="L905" s="40"/>
      <c r="M905" s="176" t="s">
        <v>20</v>
      </c>
      <c r="N905" s="177" t="s">
        <v>44</v>
      </c>
      <c r="O905" s="65"/>
      <c r="P905" s="178">
        <f>O905*H905</f>
        <v>0</v>
      </c>
      <c r="Q905" s="178">
        <v>0</v>
      </c>
      <c r="R905" s="178">
        <f>Q905*H905</f>
        <v>0</v>
      </c>
      <c r="S905" s="178">
        <v>0</v>
      </c>
      <c r="T905" s="179">
        <f>S905*H905</f>
        <v>0</v>
      </c>
      <c r="U905" s="35"/>
      <c r="V905" s="35"/>
      <c r="W905" s="35"/>
      <c r="X905" s="35"/>
      <c r="Y905" s="35"/>
      <c r="Z905" s="35"/>
      <c r="AA905" s="35"/>
      <c r="AB905" s="35"/>
      <c r="AC905" s="35"/>
      <c r="AD905" s="35"/>
      <c r="AE905" s="35"/>
      <c r="AR905" s="180" t="s">
        <v>272</v>
      </c>
      <c r="AT905" s="180" t="s">
        <v>148</v>
      </c>
      <c r="AU905" s="180" t="s">
        <v>154</v>
      </c>
      <c r="AY905" s="18" t="s">
        <v>146</v>
      </c>
      <c r="BE905" s="181">
        <f>IF(N905="základní",J905,0)</f>
        <v>0</v>
      </c>
      <c r="BF905" s="181">
        <f>IF(N905="snížená",J905,0)</f>
        <v>0</v>
      </c>
      <c r="BG905" s="181">
        <f>IF(N905="zákl. přenesená",J905,0)</f>
        <v>0</v>
      </c>
      <c r="BH905" s="181">
        <f>IF(N905="sníž. přenesená",J905,0)</f>
        <v>0</v>
      </c>
      <c r="BI905" s="181">
        <f>IF(N905="nulová",J905,0)</f>
        <v>0</v>
      </c>
      <c r="BJ905" s="18" t="s">
        <v>154</v>
      </c>
      <c r="BK905" s="181">
        <f>ROUND(I905*H905,0)</f>
        <v>0</v>
      </c>
      <c r="BL905" s="18" t="s">
        <v>272</v>
      </c>
      <c r="BM905" s="180" t="s">
        <v>1304</v>
      </c>
    </row>
    <row r="906" spans="1:65" s="1" customFormat="1" ht="12" hidden="1">
      <c r="A906" s="35"/>
      <c r="B906" s="36"/>
      <c r="C906" s="37"/>
      <c r="D906" s="182" t="s">
        <v>156</v>
      </c>
      <c r="E906" s="37"/>
      <c r="F906" s="183" t="s">
        <v>1305</v>
      </c>
      <c r="G906" s="37"/>
      <c r="H906" s="37"/>
      <c r="I906" s="184"/>
      <c r="J906" s="37"/>
      <c r="K906" s="37"/>
      <c r="L906" s="40"/>
      <c r="M906" s="185"/>
      <c r="N906" s="186"/>
      <c r="O906" s="65"/>
      <c r="P906" s="65"/>
      <c r="Q906" s="65"/>
      <c r="R906" s="65"/>
      <c r="S906" s="65"/>
      <c r="T906" s="66"/>
      <c r="U906" s="35"/>
      <c r="V906" s="35"/>
      <c r="W906" s="35"/>
      <c r="X906" s="35"/>
      <c r="Y906" s="35"/>
      <c r="Z906" s="35"/>
      <c r="AA906" s="35"/>
      <c r="AB906" s="35"/>
      <c r="AC906" s="35"/>
      <c r="AD906" s="35"/>
      <c r="AE906" s="35"/>
      <c r="AT906" s="18" t="s">
        <v>156</v>
      </c>
      <c r="AU906" s="18" t="s">
        <v>154</v>
      </c>
    </row>
    <row r="907" spans="1:65" s="1" customFormat="1" hidden="1">
      <c r="A907" s="35"/>
      <c r="B907" s="36"/>
      <c r="C907" s="37"/>
      <c r="D907" s="187" t="s">
        <v>158</v>
      </c>
      <c r="E907" s="37"/>
      <c r="F907" s="188" t="s">
        <v>1306</v>
      </c>
      <c r="G907" s="37"/>
      <c r="H907" s="37"/>
      <c r="I907" s="184"/>
      <c r="J907" s="37"/>
      <c r="K907" s="37"/>
      <c r="L907" s="40"/>
      <c r="M907" s="185"/>
      <c r="N907" s="186"/>
      <c r="O907" s="65"/>
      <c r="P907" s="65"/>
      <c r="Q907" s="65"/>
      <c r="R907" s="65"/>
      <c r="S907" s="65"/>
      <c r="T907" s="66"/>
      <c r="U907" s="35"/>
      <c r="V907" s="35"/>
      <c r="W907" s="35"/>
      <c r="X907" s="35"/>
      <c r="Y907" s="35"/>
      <c r="Z907" s="35"/>
      <c r="AA907" s="35"/>
      <c r="AB907" s="35"/>
      <c r="AC907" s="35"/>
      <c r="AD907" s="35"/>
      <c r="AE907" s="35"/>
      <c r="AT907" s="18" t="s">
        <v>158</v>
      </c>
      <c r="AU907" s="18" t="s">
        <v>154</v>
      </c>
    </row>
    <row r="908" spans="1:65" s="1" customFormat="1" ht="24.25" customHeight="1">
      <c r="A908" s="35"/>
      <c r="B908" s="36"/>
      <c r="C908" s="170" t="s">
        <v>1307</v>
      </c>
      <c r="D908" s="170" t="s">
        <v>148</v>
      </c>
      <c r="E908" s="171" t="s">
        <v>1308</v>
      </c>
      <c r="F908" s="172" t="s">
        <v>1309</v>
      </c>
      <c r="G908" s="173" t="s">
        <v>200</v>
      </c>
      <c r="H908" s="174">
        <v>0.06</v>
      </c>
      <c r="I908" s="175"/>
      <c r="J908" s="174">
        <f>ROUND(I908*H908,0)</f>
        <v>0</v>
      </c>
      <c r="K908" s="172" t="s">
        <v>152</v>
      </c>
      <c r="L908" s="40"/>
      <c r="M908" s="176" t="s">
        <v>20</v>
      </c>
      <c r="N908" s="177" t="s">
        <v>44</v>
      </c>
      <c r="O908" s="65"/>
      <c r="P908" s="178">
        <f>O908*H908</f>
        <v>0</v>
      </c>
      <c r="Q908" s="178">
        <v>0</v>
      </c>
      <c r="R908" s="178">
        <f>Q908*H908</f>
        <v>0</v>
      </c>
      <c r="S908" s="178">
        <v>0</v>
      </c>
      <c r="T908" s="179">
        <f>S908*H908</f>
        <v>0</v>
      </c>
      <c r="U908" s="35"/>
      <c r="V908" s="35"/>
      <c r="W908" s="35"/>
      <c r="X908" s="35"/>
      <c r="Y908" s="35"/>
      <c r="Z908" s="35"/>
      <c r="AA908" s="35"/>
      <c r="AB908" s="35"/>
      <c r="AC908" s="35"/>
      <c r="AD908" s="35"/>
      <c r="AE908" s="35"/>
      <c r="AR908" s="180" t="s">
        <v>272</v>
      </c>
      <c r="AT908" s="180" t="s">
        <v>148</v>
      </c>
      <c r="AU908" s="180" t="s">
        <v>154</v>
      </c>
      <c r="AY908" s="18" t="s">
        <v>146</v>
      </c>
      <c r="BE908" s="181">
        <f>IF(N908="základní",J908,0)</f>
        <v>0</v>
      </c>
      <c r="BF908" s="181">
        <f>IF(N908="snížená",J908,0)</f>
        <v>0</v>
      </c>
      <c r="BG908" s="181">
        <f>IF(N908="zákl. přenesená",J908,0)</f>
        <v>0</v>
      </c>
      <c r="BH908" s="181">
        <f>IF(N908="sníž. přenesená",J908,0)</f>
        <v>0</v>
      </c>
      <c r="BI908" s="181">
        <f>IF(N908="nulová",J908,0)</f>
        <v>0</v>
      </c>
      <c r="BJ908" s="18" t="s">
        <v>154</v>
      </c>
      <c r="BK908" s="181">
        <f>ROUND(I908*H908,0)</f>
        <v>0</v>
      </c>
      <c r="BL908" s="18" t="s">
        <v>272</v>
      </c>
      <c r="BM908" s="180" t="s">
        <v>1310</v>
      </c>
    </row>
    <row r="909" spans="1:65" s="1" customFormat="1" ht="36" hidden="1">
      <c r="A909" s="35"/>
      <c r="B909" s="36"/>
      <c r="C909" s="37"/>
      <c r="D909" s="182" t="s">
        <v>156</v>
      </c>
      <c r="E909" s="37"/>
      <c r="F909" s="183" t="s">
        <v>1311</v>
      </c>
      <c r="G909" s="37"/>
      <c r="H909" s="37"/>
      <c r="I909" s="184"/>
      <c r="J909" s="37"/>
      <c r="K909" s="37"/>
      <c r="L909" s="40"/>
      <c r="M909" s="185"/>
      <c r="N909" s="186"/>
      <c r="O909" s="65"/>
      <c r="P909" s="65"/>
      <c r="Q909" s="65"/>
      <c r="R909" s="65"/>
      <c r="S909" s="65"/>
      <c r="T909" s="66"/>
      <c r="U909" s="35"/>
      <c r="V909" s="35"/>
      <c r="W909" s="35"/>
      <c r="X909" s="35"/>
      <c r="Y909" s="35"/>
      <c r="Z909" s="35"/>
      <c r="AA909" s="35"/>
      <c r="AB909" s="35"/>
      <c r="AC909" s="35"/>
      <c r="AD909" s="35"/>
      <c r="AE909" s="35"/>
      <c r="AT909" s="18" t="s">
        <v>156</v>
      </c>
      <c r="AU909" s="18" t="s">
        <v>154</v>
      </c>
    </row>
    <row r="910" spans="1:65" s="1" customFormat="1" hidden="1">
      <c r="A910" s="35"/>
      <c r="B910" s="36"/>
      <c r="C910" s="37"/>
      <c r="D910" s="187" t="s">
        <v>158</v>
      </c>
      <c r="E910" s="37"/>
      <c r="F910" s="188" t="s">
        <v>1312</v>
      </c>
      <c r="G910" s="37"/>
      <c r="H910" s="37"/>
      <c r="I910" s="184"/>
      <c r="J910" s="37"/>
      <c r="K910" s="37"/>
      <c r="L910" s="40"/>
      <c r="M910" s="185"/>
      <c r="N910" s="186"/>
      <c r="O910" s="65"/>
      <c r="P910" s="65"/>
      <c r="Q910" s="65"/>
      <c r="R910" s="65"/>
      <c r="S910" s="65"/>
      <c r="T910" s="66"/>
      <c r="U910" s="35"/>
      <c r="V910" s="35"/>
      <c r="W910" s="35"/>
      <c r="X910" s="35"/>
      <c r="Y910" s="35"/>
      <c r="Z910" s="35"/>
      <c r="AA910" s="35"/>
      <c r="AB910" s="35"/>
      <c r="AC910" s="35"/>
      <c r="AD910" s="35"/>
      <c r="AE910" s="35"/>
      <c r="AT910" s="18" t="s">
        <v>158</v>
      </c>
      <c r="AU910" s="18" t="s">
        <v>154</v>
      </c>
    </row>
    <row r="911" spans="1:65" s="11" customFormat="1" ht="23" customHeight="1">
      <c r="B911" s="154"/>
      <c r="C911" s="155"/>
      <c r="D911" s="156" t="s">
        <v>71</v>
      </c>
      <c r="E911" s="168" t="s">
        <v>1313</v>
      </c>
      <c r="F911" s="168" t="s">
        <v>1314</v>
      </c>
      <c r="G911" s="155"/>
      <c r="H911" s="155"/>
      <c r="I911" s="158"/>
      <c r="J911" s="169">
        <f>BK911</f>
        <v>0</v>
      </c>
      <c r="K911" s="155"/>
      <c r="L911" s="160"/>
      <c r="M911" s="161"/>
      <c r="N911" s="162"/>
      <c r="O911" s="162"/>
      <c r="P911" s="163">
        <f>SUM(P912:P920)</f>
        <v>0</v>
      </c>
      <c r="Q911" s="162"/>
      <c r="R911" s="163">
        <f>SUM(R912:R920)</f>
        <v>8.3999999999999995E-3</v>
      </c>
      <c r="S911" s="162"/>
      <c r="T911" s="164">
        <f>SUM(T912:T920)</f>
        <v>0</v>
      </c>
      <c r="AR911" s="165" t="s">
        <v>154</v>
      </c>
      <c r="AT911" s="166" t="s">
        <v>71</v>
      </c>
      <c r="AU911" s="166" t="s">
        <v>8</v>
      </c>
      <c r="AY911" s="165" t="s">
        <v>146</v>
      </c>
      <c r="BK911" s="167">
        <f>SUM(BK912:BK920)</f>
        <v>0</v>
      </c>
    </row>
    <row r="912" spans="1:65" s="1" customFormat="1" ht="24.25" customHeight="1">
      <c r="A912" s="35"/>
      <c r="B912" s="36"/>
      <c r="C912" s="170" t="s">
        <v>1315</v>
      </c>
      <c r="D912" s="170" t="s">
        <v>148</v>
      </c>
      <c r="E912" s="171" t="s">
        <v>1316</v>
      </c>
      <c r="F912" s="172" t="s">
        <v>1317</v>
      </c>
      <c r="G912" s="173" t="s">
        <v>291</v>
      </c>
      <c r="H912" s="174">
        <v>10</v>
      </c>
      <c r="I912" s="175"/>
      <c r="J912" s="174">
        <f>ROUND(I912*H912,0)</f>
        <v>0</v>
      </c>
      <c r="K912" s="172" t="s">
        <v>152</v>
      </c>
      <c r="L912" s="40"/>
      <c r="M912" s="176" t="s">
        <v>20</v>
      </c>
      <c r="N912" s="177" t="s">
        <v>44</v>
      </c>
      <c r="O912" s="65"/>
      <c r="P912" s="178">
        <f>O912*H912</f>
        <v>0</v>
      </c>
      <c r="Q912" s="178">
        <v>1.3999999999999999E-4</v>
      </c>
      <c r="R912" s="178">
        <f>Q912*H912</f>
        <v>1.3999999999999998E-3</v>
      </c>
      <c r="S912" s="178">
        <v>0</v>
      </c>
      <c r="T912" s="179">
        <f>S912*H912</f>
        <v>0</v>
      </c>
      <c r="U912" s="35"/>
      <c r="V912" s="35"/>
      <c r="W912" s="35"/>
      <c r="X912" s="35"/>
      <c r="Y912" s="35"/>
      <c r="Z912" s="35"/>
      <c r="AA912" s="35"/>
      <c r="AB912" s="35"/>
      <c r="AC912" s="35"/>
      <c r="AD912" s="35"/>
      <c r="AE912" s="35"/>
      <c r="AR912" s="180" t="s">
        <v>272</v>
      </c>
      <c r="AT912" s="180" t="s">
        <v>148</v>
      </c>
      <c r="AU912" s="180" t="s">
        <v>154</v>
      </c>
      <c r="AY912" s="18" t="s">
        <v>146</v>
      </c>
      <c r="BE912" s="181">
        <f>IF(N912="základní",J912,0)</f>
        <v>0</v>
      </c>
      <c r="BF912" s="181">
        <f>IF(N912="snížená",J912,0)</f>
        <v>0</v>
      </c>
      <c r="BG912" s="181">
        <f>IF(N912="zákl. přenesená",J912,0)</f>
        <v>0</v>
      </c>
      <c r="BH912" s="181">
        <f>IF(N912="sníž. přenesená",J912,0)</f>
        <v>0</v>
      </c>
      <c r="BI912" s="181">
        <f>IF(N912="nulová",J912,0)</f>
        <v>0</v>
      </c>
      <c r="BJ912" s="18" t="s">
        <v>154</v>
      </c>
      <c r="BK912" s="181">
        <f>ROUND(I912*H912,0)</f>
        <v>0</v>
      </c>
      <c r="BL912" s="18" t="s">
        <v>272</v>
      </c>
      <c r="BM912" s="180" t="s">
        <v>1318</v>
      </c>
    </row>
    <row r="913" spans="1:65" s="1" customFormat="1" ht="36" hidden="1">
      <c r="A913" s="35"/>
      <c r="B913" s="36"/>
      <c r="C913" s="37"/>
      <c r="D913" s="182" t="s">
        <v>156</v>
      </c>
      <c r="E913" s="37"/>
      <c r="F913" s="183" t="s">
        <v>1319</v>
      </c>
      <c r="G913" s="37"/>
      <c r="H913" s="37"/>
      <c r="I913" s="184"/>
      <c r="J913" s="37"/>
      <c r="K913" s="37"/>
      <c r="L913" s="40"/>
      <c r="M913" s="185"/>
      <c r="N913" s="186"/>
      <c r="O913" s="65"/>
      <c r="P913" s="65"/>
      <c r="Q913" s="65"/>
      <c r="R913" s="65"/>
      <c r="S913" s="65"/>
      <c r="T913" s="66"/>
      <c r="U913" s="35"/>
      <c r="V913" s="35"/>
      <c r="W913" s="35"/>
      <c r="X913" s="35"/>
      <c r="Y913" s="35"/>
      <c r="Z913" s="35"/>
      <c r="AA913" s="35"/>
      <c r="AB913" s="35"/>
      <c r="AC913" s="35"/>
      <c r="AD913" s="35"/>
      <c r="AE913" s="35"/>
      <c r="AT913" s="18" t="s">
        <v>156</v>
      </c>
      <c r="AU913" s="18" t="s">
        <v>154</v>
      </c>
    </row>
    <row r="914" spans="1:65" s="1" customFormat="1" hidden="1">
      <c r="A914" s="35"/>
      <c r="B914" s="36"/>
      <c r="C914" s="37"/>
      <c r="D914" s="187" t="s">
        <v>158</v>
      </c>
      <c r="E914" s="37"/>
      <c r="F914" s="188" t="s">
        <v>1320</v>
      </c>
      <c r="G914" s="37"/>
      <c r="H914" s="37"/>
      <c r="I914" s="184"/>
      <c r="J914" s="37"/>
      <c r="K914" s="37"/>
      <c r="L914" s="40"/>
      <c r="M914" s="185"/>
      <c r="N914" s="186"/>
      <c r="O914" s="65"/>
      <c r="P914" s="65"/>
      <c r="Q914" s="65"/>
      <c r="R914" s="65"/>
      <c r="S914" s="65"/>
      <c r="T914" s="66"/>
      <c r="U914" s="35"/>
      <c r="V914" s="35"/>
      <c r="W914" s="35"/>
      <c r="X914" s="35"/>
      <c r="Y914" s="35"/>
      <c r="Z914" s="35"/>
      <c r="AA914" s="35"/>
      <c r="AB914" s="35"/>
      <c r="AC914" s="35"/>
      <c r="AD914" s="35"/>
      <c r="AE914" s="35"/>
      <c r="AT914" s="18" t="s">
        <v>158</v>
      </c>
      <c r="AU914" s="18" t="s">
        <v>154</v>
      </c>
    </row>
    <row r="915" spans="1:65" s="1" customFormat="1" ht="24.25" customHeight="1">
      <c r="A915" s="35"/>
      <c r="B915" s="36"/>
      <c r="C915" s="170" t="s">
        <v>1321</v>
      </c>
      <c r="D915" s="170" t="s">
        <v>148</v>
      </c>
      <c r="E915" s="171" t="s">
        <v>1322</v>
      </c>
      <c r="F915" s="172" t="s">
        <v>1323</v>
      </c>
      <c r="G915" s="173" t="s">
        <v>291</v>
      </c>
      <c r="H915" s="174">
        <v>10</v>
      </c>
      <c r="I915" s="175"/>
      <c r="J915" s="174">
        <f>ROUND(I915*H915,0)</f>
        <v>0</v>
      </c>
      <c r="K915" s="172" t="s">
        <v>152</v>
      </c>
      <c r="L915" s="40"/>
      <c r="M915" s="176" t="s">
        <v>20</v>
      </c>
      <c r="N915" s="177" t="s">
        <v>44</v>
      </c>
      <c r="O915" s="65"/>
      <c r="P915" s="178">
        <f>O915*H915</f>
        <v>0</v>
      </c>
      <c r="Q915" s="178">
        <v>6.9999999999999999E-4</v>
      </c>
      <c r="R915" s="178">
        <f>Q915*H915</f>
        <v>7.0000000000000001E-3</v>
      </c>
      <c r="S915" s="178">
        <v>0</v>
      </c>
      <c r="T915" s="179">
        <f>S915*H915</f>
        <v>0</v>
      </c>
      <c r="U915" s="35"/>
      <c r="V915" s="35"/>
      <c r="W915" s="35"/>
      <c r="X915" s="35"/>
      <c r="Y915" s="35"/>
      <c r="Z915" s="35"/>
      <c r="AA915" s="35"/>
      <c r="AB915" s="35"/>
      <c r="AC915" s="35"/>
      <c r="AD915" s="35"/>
      <c r="AE915" s="35"/>
      <c r="AR915" s="180" t="s">
        <v>272</v>
      </c>
      <c r="AT915" s="180" t="s">
        <v>148</v>
      </c>
      <c r="AU915" s="180" t="s">
        <v>154</v>
      </c>
      <c r="AY915" s="18" t="s">
        <v>146</v>
      </c>
      <c r="BE915" s="181">
        <f>IF(N915="základní",J915,0)</f>
        <v>0</v>
      </c>
      <c r="BF915" s="181">
        <f>IF(N915="snížená",J915,0)</f>
        <v>0</v>
      </c>
      <c r="BG915" s="181">
        <f>IF(N915="zákl. přenesená",J915,0)</f>
        <v>0</v>
      </c>
      <c r="BH915" s="181">
        <f>IF(N915="sníž. přenesená",J915,0)</f>
        <v>0</v>
      </c>
      <c r="BI915" s="181">
        <f>IF(N915="nulová",J915,0)</f>
        <v>0</v>
      </c>
      <c r="BJ915" s="18" t="s">
        <v>154</v>
      </c>
      <c r="BK915" s="181">
        <f>ROUND(I915*H915,0)</f>
        <v>0</v>
      </c>
      <c r="BL915" s="18" t="s">
        <v>272</v>
      </c>
      <c r="BM915" s="180" t="s">
        <v>1324</v>
      </c>
    </row>
    <row r="916" spans="1:65" s="1" customFormat="1" ht="24" hidden="1">
      <c r="A916" s="35"/>
      <c r="B916" s="36"/>
      <c r="C916" s="37"/>
      <c r="D916" s="182" t="s">
        <v>156</v>
      </c>
      <c r="E916" s="37"/>
      <c r="F916" s="183" t="s">
        <v>1325</v>
      </c>
      <c r="G916" s="37"/>
      <c r="H916" s="37"/>
      <c r="I916" s="184"/>
      <c r="J916" s="37"/>
      <c r="K916" s="37"/>
      <c r="L916" s="40"/>
      <c r="M916" s="185"/>
      <c r="N916" s="186"/>
      <c r="O916" s="65"/>
      <c r="P916" s="65"/>
      <c r="Q916" s="65"/>
      <c r="R916" s="65"/>
      <c r="S916" s="65"/>
      <c r="T916" s="66"/>
      <c r="U916" s="35"/>
      <c r="V916" s="35"/>
      <c r="W916" s="35"/>
      <c r="X916" s="35"/>
      <c r="Y916" s="35"/>
      <c r="Z916" s="35"/>
      <c r="AA916" s="35"/>
      <c r="AB916" s="35"/>
      <c r="AC916" s="35"/>
      <c r="AD916" s="35"/>
      <c r="AE916" s="35"/>
      <c r="AT916" s="18" t="s">
        <v>156</v>
      </c>
      <c r="AU916" s="18" t="s">
        <v>154</v>
      </c>
    </row>
    <row r="917" spans="1:65" s="1" customFormat="1" hidden="1">
      <c r="A917" s="35"/>
      <c r="B917" s="36"/>
      <c r="C917" s="37"/>
      <c r="D917" s="187" t="s">
        <v>158</v>
      </c>
      <c r="E917" s="37"/>
      <c r="F917" s="188" t="s">
        <v>1326</v>
      </c>
      <c r="G917" s="37"/>
      <c r="H917" s="37"/>
      <c r="I917" s="184"/>
      <c r="J917" s="37"/>
      <c r="K917" s="37"/>
      <c r="L917" s="40"/>
      <c r="M917" s="185"/>
      <c r="N917" s="186"/>
      <c r="O917" s="65"/>
      <c r="P917" s="65"/>
      <c r="Q917" s="65"/>
      <c r="R917" s="65"/>
      <c r="S917" s="65"/>
      <c r="T917" s="66"/>
      <c r="U917" s="35"/>
      <c r="V917" s="35"/>
      <c r="W917" s="35"/>
      <c r="X917" s="35"/>
      <c r="Y917" s="35"/>
      <c r="Z917" s="35"/>
      <c r="AA917" s="35"/>
      <c r="AB917" s="35"/>
      <c r="AC917" s="35"/>
      <c r="AD917" s="35"/>
      <c r="AE917" s="35"/>
      <c r="AT917" s="18" t="s">
        <v>158</v>
      </c>
      <c r="AU917" s="18" t="s">
        <v>154</v>
      </c>
    </row>
    <row r="918" spans="1:65" s="1" customFormat="1" ht="21.75" customHeight="1">
      <c r="A918" s="35"/>
      <c r="B918" s="36"/>
      <c r="C918" s="170" t="s">
        <v>1327</v>
      </c>
      <c r="D918" s="170" t="s">
        <v>148</v>
      </c>
      <c r="E918" s="171" t="s">
        <v>1328</v>
      </c>
      <c r="F918" s="172" t="s">
        <v>1329</v>
      </c>
      <c r="G918" s="173" t="s">
        <v>200</v>
      </c>
      <c r="H918" s="174">
        <v>0.01</v>
      </c>
      <c r="I918" s="175"/>
      <c r="J918" s="174">
        <f>ROUND(I918*H918,0)</f>
        <v>0</v>
      </c>
      <c r="K918" s="172" t="s">
        <v>152</v>
      </c>
      <c r="L918" s="40"/>
      <c r="M918" s="176" t="s">
        <v>20</v>
      </c>
      <c r="N918" s="177" t="s">
        <v>44</v>
      </c>
      <c r="O918" s="65"/>
      <c r="P918" s="178">
        <f>O918*H918</f>
        <v>0</v>
      </c>
      <c r="Q918" s="178">
        <v>0</v>
      </c>
      <c r="R918" s="178">
        <f>Q918*H918</f>
        <v>0</v>
      </c>
      <c r="S918" s="178">
        <v>0</v>
      </c>
      <c r="T918" s="179">
        <f>S918*H918</f>
        <v>0</v>
      </c>
      <c r="U918" s="35"/>
      <c r="V918" s="35"/>
      <c r="W918" s="35"/>
      <c r="X918" s="35"/>
      <c r="Y918" s="35"/>
      <c r="Z918" s="35"/>
      <c r="AA918" s="35"/>
      <c r="AB918" s="35"/>
      <c r="AC918" s="35"/>
      <c r="AD918" s="35"/>
      <c r="AE918" s="35"/>
      <c r="AR918" s="180" t="s">
        <v>272</v>
      </c>
      <c r="AT918" s="180" t="s">
        <v>148</v>
      </c>
      <c r="AU918" s="180" t="s">
        <v>154</v>
      </c>
      <c r="AY918" s="18" t="s">
        <v>146</v>
      </c>
      <c r="BE918" s="181">
        <f>IF(N918="základní",J918,0)</f>
        <v>0</v>
      </c>
      <c r="BF918" s="181">
        <f>IF(N918="snížená",J918,0)</f>
        <v>0</v>
      </c>
      <c r="BG918" s="181">
        <f>IF(N918="zákl. přenesená",J918,0)</f>
        <v>0</v>
      </c>
      <c r="BH918" s="181">
        <f>IF(N918="sníž. přenesená",J918,0)</f>
        <v>0</v>
      </c>
      <c r="BI918" s="181">
        <f>IF(N918="nulová",J918,0)</f>
        <v>0</v>
      </c>
      <c r="BJ918" s="18" t="s">
        <v>154</v>
      </c>
      <c r="BK918" s="181">
        <f>ROUND(I918*H918,0)</f>
        <v>0</v>
      </c>
      <c r="BL918" s="18" t="s">
        <v>272</v>
      </c>
      <c r="BM918" s="180" t="s">
        <v>1330</v>
      </c>
    </row>
    <row r="919" spans="1:65" s="1" customFormat="1" ht="36" hidden="1">
      <c r="A919" s="35"/>
      <c r="B919" s="36"/>
      <c r="C919" s="37"/>
      <c r="D919" s="182" t="s">
        <v>156</v>
      </c>
      <c r="E919" s="37"/>
      <c r="F919" s="183" t="s">
        <v>1331</v>
      </c>
      <c r="G919" s="37"/>
      <c r="H919" s="37"/>
      <c r="I919" s="184"/>
      <c r="J919" s="37"/>
      <c r="K919" s="37"/>
      <c r="L919" s="40"/>
      <c r="M919" s="185"/>
      <c r="N919" s="186"/>
      <c r="O919" s="65"/>
      <c r="P919" s="65"/>
      <c r="Q919" s="65"/>
      <c r="R919" s="65"/>
      <c r="S919" s="65"/>
      <c r="T919" s="66"/>
      <c r="U919" s="35"/>
      <c r="V919" s="35"/>
      <c r="W919" s="35"/>
      <c r="X919" s="35"/>
      <c r="Y919" s="35"/>
      <c r="Z919" s="35"/>
      <c r="AA919" s="35"/>
      <c r="AB919" s="35"/>
      <c r="AC919" s="35"/>
      <c r="AD919" s="35"/>
      <c r="AE919" s="35"/>
      <c r="AT919" s="18" t="s">
        <v>156</v>
      </c>
      <c r="AU919" s="18" t="s">
        <v>154</v>
      </c>
    </row>
    <row r="920" spans="1:65" s="1" customFormat="1" hidden="1">
      <c r="A920" s="35"/>
      <c r="B920" s="36"/>
      <c r="C920" s="37"/>
      <c r="D920" s="187" t="s">
        <v>158</v>
      </c>
      <c r="E920" s="37"/>
      <c r="F920" s="188" t="s">
        <v>1332</v>
      </c>
      <c r="G920" s="37"/>
      <c r="H920" s="37"/>
      <c r="I920" s="184"/>
      <c r="J920" s="37"/>
      <c r="K920" s="37"/>
      <c r="L920" s="40"/>
      <c r="M920" s="185"/>
      <c r="N920" s="186"/>
      <c r="O920" s="65"/>
      <c r="P920" s="65"/>
      <c r="Q920" s="65"/>
      <c r="R920" s="65"/>
      <c r="S920" s="65"/>
      <c r="T920" s="66"/>
      <c r="U920" s="35"/>
      <c r="V920" s="35"/>
      <c r="W920" s="35"/>
      <c r="X920" s="35"/>
      <c r="Y920" s="35"/>
      <c r="Z920" s="35"/>
      <c r="AA920" s="35"/>
      <c r="AB920" s="35"/>
      <c r="AC920" s="35"/>
      <c r="AD920" s="35"/>
      <c r="AE920" s="35"/>
      <c r="AT920" s="18" t="s">
        <v>158</v>
      </c>
      <c r="AU920" s="18" t="s">
        <v>154</v>
      </c>
    </row>
    <row r="921" spans="1:65" s="11" customFormat="1" ht="23" customHeight="1">
      <c r="B921" s="154"/>
      <c r="C921" s="155"/>
      <c r="D921" s="156" t="s">
        <v>71</v>
      </c>
      <c r="E921" s="168" t="s">
        <v>1333</v>
      </c>
      <c r="F921" s="168" t="s">
        <v>1334</v>
      </c>
      <c r="G921" s="155"/>
      <c r="H921" s="155"/>
      <c r="I921" s="158"/>
      <c r="J921" s="169">
        <f>BK921</f>
        <v>0</v>
      </c>
      <c r="K921" s="155"/>
      <c r="L921" s="160"/>
      <c r="M921" s="161"/>
      <c r="N921" s="162"/>
      <c r="O921" s="162"/>
      <c r="P921" s="163">
        <f>SUM(P922:P958)</f>
        <v>0</v>
      </c>
      <c r="Q921" s="162"/>
      <c r="R921" s="163">
        <f>SUM(R922:R958)</f>
        <v>0.42508000000000001</v>
      </c>
      <c r="S921" s="162"/>
      <c r="T921" s="164">
        <f>SUM(T922:T958)</f>
        <v>0.88060000000000005</v>
      </c>
      <c r="AR921" s="165" t="s">
        <v>154</v>
      </c>
      <c r="AT921" s="166" t="s">
        <v>71</v>
      </c>
      <c r="AU921" s="166" t="s">
        <v>8</v>
      </c>
      <c r="AY921" s="165" t="s">
        <v>146</v>
      </c>
      <c r="BK921" s="167">
        <f>SUM(BK922:BK958)</f>
        <v>0</v>
      </c>
    </row>
    <row r="922" spans="1:65" s="1" customFormat="1" ht="24.25" customHeight="1">
      <c r="A922" s="35"/>
      <c r="B922" s="36"/>
      <c r="C922" s="170" t="s">
        <v>1335</v>
      </c>
      <c r="D922" s="170" t="s">
        <v>148</v>
      </c>
      <c r="E922" s="171" t="s">
        <v>1336</v>
      </c>
      <c r="F922" s="172" t="s">
        <v>1337</v>
      </c>
      <c r="G922" s="173" t="s">
        <v>291</v>
      </c>
      <c r="H922" s="174">
        <v>6</v>
      </c>
      <c r="I922" s="175"/>
      <c r="J922" s="174">
        <f>ROUND(I922*H922,0)</f>
        <v>0</v>
      </c>
      <c r="K922" s="172" t="s">
        <v>152</v>
      </c>
      <c r="L922" s="40"/>
      <c r="M922" s="176" t="s">
        <v>20</v>
      </c>
      <c r="N922" s="177" t="s">
        <v>44</v>
      </c>
      <c r="O922" s="65"/>
      <c r="P922" s="178">
        <f>O922*H922</f>
        <v>0</v>
      </c>
      <c r="Q922" s="178">
        <v>6.9999999999999994E-5</v>
      </c>
      <c r="R922" s="178">
        <f>Q922*H922</f>
        <v>4.1999999999999996E-4</v>
      </c>
      <c r="S922" s="178">
        <v>0</v>
      </c>
      <c r="T922" s="179">
        <f>S922*H922</f>
        <v>0</v>
      </c>
      <c r="U922" s="35"/>
      <c r="V922" s="35"/>
      <c r="W922" s="35"/>
      <c r="X922" s="35"/>
      <c r="Y922" s="35"/>
      <c r="Z922" s="35"/>
      <c r="AA922" s="35"/>
      <c r="AB922" s="35"/>
      <c r="AC922" s="35"/>
      <c r="AD922" s="35"/>
      <c r="AE922" s="35"/>
      <c r="AR922" s="180" t="s">
        <v>272</v>
      </c>
      <c r="AT922" s="180" t="s">
        <v>148</v>
      </c>
      <c r="AU922" s="180" t="s">
        <v>154</v>
      </c>
      <c r="AY922" s="18" t="s">
        <v>146</v>
      </c>
      <c r="BE922" s="181">
        <f>IF(N922="základní",J922,0)</f>
        <v>0</v>
      </c>
      <c r="BF922" s="181">
        <f>IF(N922="snížená",J922,0)</f>
        <v>0</v>
      </c>
      <c r="BG922" s="181">
        <f>IF(N922="zákl. přenesená",J922,0)</f>
        <v>0</v>
      </c>
      <c r="BH922" s="181">
        <f>IF(N922="sníž. přenesená",J922,0)</f>
        <v>0</v>
      </c>
      <c r="BI922" s="181">
        <f>IF(N922="nulová",J922,0)</f>
        <v>0</v>
      </c>
      <c r="BJ922" s="18" t="s">
        <v>154</v>
      </c>
      <c r="BK922" s="181">
        <f>ROUND(I922*H922,0)</f>
        <v>0</v>
      </c>
      <c r="BL922" s="18" t="s">
        <v>272</v>
      </c>
      <c r="BM922" s="180" t="s">
        <v>1338</v>
      </c>
    </row>
    <row r="923" spans="1:65" s="1" customFormat="1" ht="24" hidden="1">
      <c r="A923" s="35"/>
      <c r="B923" s="36"/>
      <c r="C923" s="37"/>
      <c r="D923" s="182" t="s">
        <v>156</v>
      </c>
      <c r="E923" s="37"/>
      <c r="F923" s="183" t="s">
        <v>1339</v>
      </c>
      <c r="G923" s="37"/>
      <c r="H923" s="37"/>
      <c r="I923" s="184"/>
      <c r="J923" s="37"/>
      <c r="K923" s="37"/>
      <c r="L923" s="40"/>
      <c r="M923" s="185"/>
      <c r="N923" s="186"/>
      <c r="O923" s="65"/>
      <c r="P923" s="65"/>
      <c r="Q923" s="65"/>
      <c r="R923" s="65"/>
      <c r="S923" s="65"/>
      <c r="T923" s="66"/>
      <c r="U923" s="35"/>
      <c r="V923" s="35"/>
      <c r="W923" s="35"/>
      <c r="X923" s="35"/>
      <c r="Y923" s="35"/>
      <c r="Z923" s="35"/>
      <c r="AA923" s="35"/>
      <c r="AB923" s="35"/>
      <c r="AC923" s="35"/>
      <c r="AD923" s="35"/>
      <c r="AE923" s="35"/>
      <c r="AT923" s="18" t="s">
        <v>156</v>
      </c>
      <c r="AU923" s="18" t="s">
        <v>154</v>
      </c>
    </row>
    <row r="924" spans="1:65" s="1" customFormat="1" hidden="1">
      <c r="A924" s="35"/>
      <c r="B924" s="36"/>
      <c r="C924" s="37"/>
      <c r="D924" s="187" t="s">
        <v>158</v>
      </c>
      <c r="E924" s="37"/>
      <c r="F924" s="188" t="s">
        <v>1340</v>
      </c>
      <c r="G924" s="37"/>
      <c r="H924" s="37"/>
      <c r="I924" s="184"/>
      <c r="J924" s="37"/>
      <c r="K924" s="37"/>
      <c r="L924" s="40"/>
      <c r="M924" s="185"/>
      <c r="N924" s="186"/>
      <c r="O924" s="65"/>
      <c r="P924" s="65"/>
      <c r="Q924" s="65"/>
      <c r="R924" s="65"/>
      <c r="S924" s="65"/>
      <c r="T924" s="66"/>
      <c r="U924" s="35"/>
      <c r="V924" s="35"/>
      <c r="W924" s="35"/>
      <c r="X924" s="35"/>
      <c r="Y924" s="35"/>
      <c r="Z924" s="35"/>
      <c r="AA924" s="35"/>
      <c r="AB924" s="35"/>
      <c r="AC924" s="35"/>
      <c r="AD924" s="35"/>
      <c r="AE924" s="35"/>
      <c r="AT924" s="18" t="s">
        <v>158</v>
      </c>
      <c r="AU924" s="18" t="s">
        <v>154</v>
      </c>
    </row>
    <row r="925" spans="1:65" s="1" customFormat="1" ht="16.5" customHeight="1">
      <c r="A925" s="35"/>
      <c r="B925" s="36"/>
      <c r="C925" s="170" t="s">
        <v>1341</v>
      </c>
      <c r="D925" s="170" t="s">
        <v>148</v>
      </c>
      <c r="E925" s="171" t="s">
        <v>1342</v>
      </c>
      <c r="F925" s="172" t="s">
        <v>1343</v>
      </c>
      <c r="G925" s="173" t="s">
        <v>291</v>
      </c>
      <c r="H925" s="174">
        <v>6</v>
      </c>
      <c r="I925" s="175"/>
      <c r="J925" s="174">
        <f>ROUND(I925*H925,0)</f>
        <v>0</v>
      </c>
      <c r="K925" s="172" t="s">
        <v>152</v>
      </c>
      <c r="L925" s="40"/>
      <c r="M925" s="176" t="s">
        <v>20</v>
      </c>
      <c r="N925" s="177" t="s">
        <v>44</v>
      </c>
      <c r="O925" s="65"/>
      <c r="P925" s="178">
        <f>O925*H925</f>
        <v>0</v>
      </c>
      <c r="Q925" s="178">
        <v>6.0000000000000002E-5</v>
      </c>
      <c r="R925" s="178">
        <f>Q925*H925</f>
        <v>3.6000000000000002E-4</v>
      </c>
      <c r="S925" s="178">
        <v>0</v>
      </c>
      <c r="T925" s="179">
        <f>S925*H925</f>
        <v>0</v>
      </c>
      <c r="U925" s="35"/>
      <c r="V925" s="35"/>
      <c r="W925" s="35"/>
      <c r="X925" s="35"/>
      <c r="Y925" s="35"/>
      <c r="Z925" s="35"/>
      <c r="AA925" s="35"/>
      <c r="AB925" s="35"/>
      <c r="AC925" s="35"/>
      <c r="AD925" s="35"/>
      <c r="AE925" s="35"/>
      <c r="AR925" s="180" t="s">
        <v>272</v>
      </c>
      <c r="AT925" s="180" t="s">
        <v>148</v>
      </c>
      <c r="AU925" s="180" t="s">
        <v>154</v>
      </c>
      <c r="AY925" s="18" t="s">
        <v>146</v>
      </c>
      <c r="BE925" s="181">
        <f>IF(N925="základní",J925,0)</f>
        <v>0</v>
      </c>
      <c r="BF925" s="181">
        <f>IF(N925="snížená",J925,0)</f>
        <v>0</v>
      </c>
      <c r="BG925" s="181">
        <f>IF(N925="zákl. přenesená",J925,0)</f>
        <v>0</v>
      </c>
      <c r="BH925" s="181">
        <f>IF(N925="sníž. přenesená",J925,0)</f>
        <v>0</v>
      </c>
      <c r="BI925" s="181">
        <f>IF(N925="nulová",J925,0)</f>
        <v>0</v>
      </c>
      <c r="BJ925" s="18" t="s">
        <v>154</v>
      </c>
      <c r="BK925" s="181">
        <f>ROUND(I925*H925,0)</f>
        <v>0</v>
      </c>
      <c r="BL925" s="18" t="s">
        <v>272</v>
      </c>
      <c r="BM925" s="180" t="s">
        <v>1344</v>
      </c>
    </row>
    <row r="926" spans="1:65" s="1" customFormat="1" ht="24" hidden="1">
      <c r="A926" s="35"/>
      <c r="B926" s="36"/>
      <c r="C926" s="37"/>
      <c r="D926" s="182" t="s">
        <v>156</v>
      </c>
      <c r="E926" s="37"/>
      <c r="F926" s="183" t="s">
        <v>1345</v>
      </c>
      <c r="G926" s="37"/>
      <c r="H926" s="37"/>
      <c r="I926" s="184"/>
      <c r="J926" s="37"/>
      <c r="K926" s="37"/>
      <c r="L926" s="40"/>
      <c r="M926" s="185"/>
      <c r="N926" s="186"/>
      <c r="O926" s="65"/>
      <c r="P926" s="65"/>
      <c r="Q926" s="65"/>
      <c r="R926" s="65"/>
      <c r="S926" s="65"/>
      <c r="T926" s="66"/>
      <c r="U926" s="35"/>
      <c r="V926" s="35"/>
      <c r="W926" s="35"/>
      <c r="X926" s="35"/>
      <c r="Y926" s="35"/>
      <c r="Z926" s="35"/>
      <c r="AA926" s="35"/>
      <c r="AB926" s="35"/>
      <c r="AC926" s="35"/>
      <c r="AD926" s="35"/>
      <c r="AE926" s="35"/>
      <c r="AT926" s="18" t="s">
        <v>156</v>
      </c>
      <c r="AU926" s="18" t="s">
        <v>154</v>
      </c>
    </row>
    <row r="927" spans="1:65" s="1" customFormat="1" hidden="1">
      <c r="A927" s="35"/>
      <c r="B927" s="36"/>
      <c r="C927" s="37"/>
      <c r="D927" s="187" t="s">
        <v>158</v>
      </c>
      <c r="E927" s="37"/>
      <c r="F927" s="188" t="s">
        <v>1346</v>
      </c>
      <c r="G927" s="37"/>
      <c r="H927" s="37"/>
      <c r="I927" s="184"/>
      <c r="J927" s="37"/>
      <c r="K927" s="37"/>
      <c r="L927" s="40"/>
      <c r="M927" s="185"/>
      <c r="N927" s="186"/>
      <c r="O927" s="65"/>
      <c r="P927" s="65"/>
      <c r="Q927" s="65"/>
      <c r="R927" s="65"/>
      <c r="S927" s="65"/>
      <c r="T927" s="66"/>
      <c r="U927" s="35"/>
      <c r="V927" s="35"/>
      <c r="W927" s="35"/>
      <c r="X927" s="35"/>
      <c r="Y927" s="35"/>
      <c r="Z927" s="35"/>
      <c r="AA927" s="35"/>
      <c r="AB927" s="35"/>
      <c r="AC927" s="35"/>
      <c r="AD927" s="35"/>
      <c r="AE927" s="35"/>
      <c r="AT927" s="18" t="s">
        <v>158</v>
      </c>
      <c r="AU927" s="18" t="s">
        <v>154</v>
      </c>
    </row>
    <row r="928" spans="1:65" s="1" customFormat="1" ht="16.5" customHeight="1">
      <c r="A928" s="35"/>
      <c r="B928" s="36"/>
      <c r="C928" s="170" t="s">
        <v>1347</v>
      </c>
      <c r="D928" s="170" t="s">
        <v>148</v>
      </c>
      <c r="E928" s="171" t="s">
        <v>1348</v>
      </c>
      <c r="F928" s="172" t="s">
        <v>1349</v>
      </c>
      <c r="G928" s="173" t="s">
        <v>248</v>
      </c>
      <c r="H928" s="174">
        <v>37</v>
      </c>
      <c r="I928" s="175"/>
      <c r="J928" s="174">
        <f>ROUND(I928*H928,0)</f>
        <v>0</v>
      </c>
      <c r="K928" s="172" t="s">
        <v>152</v>
      </c>
      <c r="L928" s="40"/>
      <c r="M928" s="176" t="s">
        <v>20</v>
      </c>
      <c r="N928" s="177" t="s">
        <v>44</v>
      </c>
      <c r="O928" s="65"/>
      <c r="P928" s="178">
        <f>O928*H928</f>
        <v>0</v>
      </c>
      <c r="Q928" s="178">
        <v>0</v>
      </c>
      <c r="R928" s="178">
        <f>Q928*H928</f>
        <v>0</v>
      </c>
      <c r="S928" s="178">
        <v>2.3800000000000002E-2</v>
      </c>
      <c r="T928" s="179">
        <f>S928*H928</f>
        <v>0.88060000000000005</v>
      </c>
      <c r="U928" s="35"/>
      <c r="V928" s="35"/>
      <c r="W928" s="35"/>
      <c r="X928" s="35"/>
      <c r="Y928" s="35"/>
      <c r="Z928" s="35"/>
      <c r="AA928" s="35"/>
      <c r="AB928" s="35"/>
      <c r="AC928" s="35"/>
      <c r="AD928" s="35"/>
      <c r="AE928" s="35"/>
      <c r="AR928" s="180" t="s">
        <v>272</v>
      </c>
      <c r="AT928" s="180" t="s">
        <v>148</v>
      </c>
      <c r="AU928" s="180" t="s">
        <v>154</v>
      </c>
      <c r="AY928" s="18" t="s">
        <v>146</v>
      </c>
      <c r="BE928" s="181">
        <f>IF(N928="základní",J928,0)</f>
        <v>0</v>
      </c>
      <c r="BF928" s="181">
        <f>IF(N928="snížená",J928,0)</f>
        <v>0</v>
      </c>
      <c r="BG928" s="181">
        <f>IF(N928="zákl. přenesená",J928,0)</f>
        <v>0</v>
      </c>
      <c r="BH928" s="181">
        <f>IF(N928="sníž. přenesená",J928,0)</f>
        <v>0</v>
      </c>
      <c r="BI928" s="181">
        <f>IF(N928="nulová",J928,0)</f>
        <v>0</v>
      </c>
      <c r="BJ928" s="18" t="s">
        <v>154</v>
      </c>
      <c r="BK928" s="181">
        <f>ROUND(I928*H928,0)</f>
        <v>0</v>
      </c>
      <c r="BL928" s="18" t="s">
        <v>272</v>
      </c>
      <c r="BM928" s="180" t="s">
        <v>1350</v>
      </c>
    </row>
    <row r="929" spans="1:65" s="1" customFormat="1" ht="12" hidden="1">
      <c r="A929" s="35"/>
      <c r="B929" s="36"/>
      <c r="C929" s="37"/>
      <c r="D929" s="182" t="s">
        <v>156</v>
      </c>
      <c r="E929" s="37"/>
      <c r="F929" s="183" t="s">
        <v>1351</v>
      </c>
      <c r="G929" s="37"/>
      <c r="H929" s="37"/>
      <c r="I929" s="184"/>
      <c r="J929" s="37"/>
      <c r="K929" s="37"/>
      <c r="L929" s="40"/>
      <c r="M929" s="185"/>
      <c r="N929" s="186"/>
      <c r="O929" s="65"/>
      <c r="P929" s="65"/>
      <c r="Q929" s="65"/>
      <c r="R929" s="65"/>
      <c r="S929" s="65"/>
      <c r="T929" s="66"/>
      <c r="U929" s="35"/>
      <c r="V929" s="35"/>
      <c r="W929" s="35"/>
      <c r="X929" s="35"/>
      <c r="Y929" s="35"/>
      <c r="Z929" s="35"/>
      <c r="AA929" s="35"/>
      <c r="AB929" s="35"/>
      <c r="AC929" s="35"/>
      <c r="AD929" s="35"/>
      <c r="AE929" s="35"/>
      <c r="AT929" s="18" t="s">
        <v>156</v>
      </c>
      <c r="AU929" s="18" t="s">
        <v>154</v>
      </c>
    </row>
    <row r="930" spans="1:65" s="1" customFormat="1" hidden="1">
      <c r="A930" s="35"/>
      <c r="B930" s="36"/>
      <c r="C930" s="37"/>
      <c r="D930" s="187" t="s">
        <v>158</v>
      </c>
      <c r="E930" s="37"/>
      <c r="F930" s="188" t="s">
        <v>1352</v>
      </c>
      <c r="G930" s="37"/>
      <c r="H930" s="37"/>
      <c r="I930" s="184"/>
      <c r="J930" s="37"/>
      <c r="K930" s="37"/>
      <c r="L930" s="40"/>
      <c r="M930" s="185"/>
      <c r="N930" s="186"/>
      <c r="O930" s="65"/>
      <c r="P930" s="65"/>
      <c r="Q930" s="65"/>
      <c r="R930" s="65"/>
      <c r="S930" s="65"/>
      <c r="T930" s="66"/>
      <c r="U930" s="35"/>
      <c r="V930" s="35"/>
      <c r="W930" s="35"/>
      <c r="X930" s="35"/>
      <c r="Y930" s="35"/>
      <c r="Z930" s="35"/>
      <c r="AA930" s="35"/>
      <c r="AB930" s="35"/>
      <c r="AC930" s="35"/>
      <c r="AD930" s="35"/>
      <c r="AE930" s="35"/>
      <c r="AT930" s="18" t="s">
        <v>158</v>
      </c>
      <c r="AU930" s="18" t="s">
        <v>154</v>
      </c>
    </row>
    <row r="931" spans="1:65" s="1" customFormat="1" ht="38" customHeight="1">
      <c r="A931" s="35"/>
      <c r="B931" s="36"/>
      <c r="C931" s="170" t="s">
        <v>1353</v>
      </c>
      <c r="D931" s="170" t="s">
        <v>148</v>
      </c>
      <c r="E931" s="171" t="s">
        <v>1354</v>
      </c>
      <c r="F931" s="172" t="s">
        <v>1355</v>
      </c>
      <c r="G931" s="173" t="s">
        <v>291</v>
      </c>
      <c r="H931" s="174">
        <v>2</v>
      </c>
      <c r="I931" s="175"/>
      <c r="J931" s="174">
        <f>ROUND(I931*H931,0)</f>
        <v>0</v>
      </c>
      <c r="K931" s="172" t="s">
        <v>20</v>
      </c>
      <c r="L931" s="40"/>
      <c r="M931" s="176" t="s">
        <v>20</v>
      </c>
      <c r="N931" s="177" t="s">
        <v>44</v>
      </c>
      <c r="O931" s="65"/>
      <c r="P931" s="178">
        <f>O931*H931</f>
        <v>0</v>
      </c>
      <c r="Q931" s="178">
        <v>2.2290000000000001E-2</v>
      </c>
      <c r="R931" s="178">
        <f>Q931*H931</f>
        <v>4.4580000000000002E-2</v>
      </c>
      <c r="S931" s="178">
        <v>0</v>
      </c>
      <c r="T931" s="179">
        <f>S931*H931</f>
        <v>0</v>
      </c>
      <c r="U931" s="35"/>
      <c r="V931" s="35"/>
      <c r="W931" s="35"/>
      <c r="X931" s="35"/>
      <c r="Y931" s="35"/>
      <c r="Z931" s="35"/>
      <c r="AA931" s="35"/>
      <c r="AB931" s="35"/>
      <c r="AC931" s="35"/>
      <c r="AD931" s="35"/>
      <c r="AE931" s="35"/>
      <c r="AR931" s="180" t="s">
        <v>272</v>
      </c>
      <c r="AT931" s="180" t="s">
        <v>148</v>
      </c>
      <c r="AU931" s="180" t="s">
        <v>154</v>
      </c>
      <c r="AY931" s="18" t="s">
        <v>146</v>
      </c>
      <c r="BE931" s="181">
        <f>IF(N931="základní",J931,0)</f>
        <v>0</v>
      </c>
      <c r="BF931" s="181">
        <f>IF(N931="snížená",J931,0)</f>
        <v>0</v>
      </c>
      <c r="BG931" s="181">
        <f>IF(N931="zákl. přenesená",J931,0)</f>
        <v>0</v>
      </c>
      <c r="BH931" s="181">
        <f>IF(N931="sníž. přenesená",J931,0)</f>
        <v>0</v>
      </c>
      <c r="BI931" s="181">
        <f>IF(N931="nulová",J931,0)</f>
        <v>0</v>
      </c>
      <c r="BJ931" s="18" t="s">
        <v>154</v>
      </c>
      <c r="BK931" s="181">
        <f>ROUND(I931*H931,0)</f>
        <v>0</v>
      </c>
      <c r="BL931" s="18" t="s">
        <v>272</v>
      </c>
      <c r="BM931" s="180" t="s">
        <v>1356</v>
      </c>
    </row>
    <row r="932" spans="1:65" s="1" customFormat="1" ht="24" hidden="1">
      <c r="A932" s="35"/>
      <c r="B932" s="36"/>
      <c r="C932" s="37"/>
      <c r="D932" s="182" t="s">
        <v>156</v>
      </c>
      <c r="E932" s="37"/>
      <c r="F932" s="183" t="s">
        <v>1357</v>
      </c>
      <c r="G932" s="37"/>
      <c r="H932" s="37"/>
      <c r="I932" s="184"/>
      <c r="J932" s="37"/>
      <c r="K932" s="37"/>
      <c r="L932" s="40"/>
      <c r="M932" s="185"/>
      <c r="N932" s="186"/>
      <c r="O932" s="65"/>
      <c r="P932" s="65"/>
      <c r="Q932" s="65"/>
      <c r="R932" s="65"/>
      <c r="S932" s="65"/>
      <c r="T932" s="66"/>
      <c r="U932" s="35"/>
      <c r="V932" s="35"/>
      <c r="W932" s="35"/>
      <c r="X932" s="35"/>
      <c r="Y932" s="35"/>
      <c r="Z932" s="35"/>
      <c r="AA932" s="35"/>
      <c r="AB932" s="35"/>
      <c r="AC932" s="35"/>
      <c r="AD932" s="35"/>
      <c r="AE932" s="35"/>
      <c r="AT932" s="18" t="s">
        <v>156</v>
      </c>
      <c r="AU932" s="18" t="s">
        <v>154</v>
      </c>
    </row>
    <row r="933" spans="1:65" s="1" customFormat="1" ht="38" customHeight="1">
      <c r="A933" s="35"/>
      <c r="B933" s="36"/>
      <c r="C933" s="170" t="s">
        <v>1358</v>
      </c>
      <c r="D933" s="170" t="s">
        <v>148</v>
      </c>
      <c r="E933" s="171" t="s">
        <v>1359</v>
      </c>
      <c r="F933" s="172" t="s">
        <v>1360</v>
      </c>
      <c r="G933" s="173" t="s">
        <v>291</v>
      </c>
      <c r="H933" s="174">
        <v>2</v>
      </c>
      <c r="I933" s="175"/>
      <c r="J933" s="174">
        <f>ROUND(I933*H933,0)</f>
        <v>0</v>
      </c>
      <c r="K933" s="172" t="s">
        <v>20</v>
      </c>
      <c r="L933" s="40"/>
      <c r="M933" s="176" t="s">
        <v>20</v>
      </c>
      <c r="N933" s="177" t="s">
        <v>44</v>
      </c>
      <c r="O933" s="65"/>
      <c r="P933" s="178">
        <f>O933*H933</f>
        <v>0</v>
      </c>
      <c r="Q933" s="178">
        <v>3.4799999999999998E-2</v>
      </c>
      <c r="R933" s="178">
        <f>Q933*H933</f>
        <v>6.9599999999999995E-2</v>
      </c>
      <c r="S933" s="178">
        <v>0</v>
      </c>
      <c r="T933" s="179">
        <f>S933*H933</f>
        <v>0</v>
      </c>
      <c r="U933" s="35"/>
      <c r="V933" s="35"/>
      <c r="W933" s="35"/>
      <c r="X933" s="35"/>
      <c r="Y933" s="35"/>
      <c r="Z933" s="35"/>
      <c r="AA933" s="35"/>
      <c r="AB933" s="35"/>
      <c r="AC933" s="35"/>
      <c r="AD933" s="35"/>
      <c r="AE933" s="35"/>
      <c r="AR933" s="180" t="s">
        <v>272</v>
      </c>
      <c r="AT933" s="180" t="s">
        <v>148</v>
      </c>
      <c r="AU933" s="180" t="s">
        <v>154</v>
      </c>
      <c r="AY933" s="18" t="s">
        <v>146</v>
      </c>
      <c r="BE933" s="181">
        <f>IF(N933="základní",J933,0)</f>
        <v>0</v>
      </c>
      <c r="BF933" s="181">
        <f>IF(N933="snížená",J933,0)</f>
        <v>0</v>
      </c>
      <c r="BG933" s="181">
        <f>IF(N933="zákl. přenesená",J933,0)</f>
        <v>0</v>
      </c>
      <c r="BH933" s="181">
        <f>IF(N933="sníž. přenesená",J933,0)</f>
        <v>0</v>
      </c>
      <c r="BI933" s="181">
        <f>IF(N933="nulová",J933,0)</f>
        <v>0</v>
      </c>
      <c r="BJ933" s="18" t="s">
        <v>154</v>
      </c>
      <c r="BK933" s="181">
        <f>ROUND(I933*H933,0)</f>
        <v>0</v>
      </c>
      <c r="BL933" s="18" t="s">
        <v>272</v>
      </c>
      <c r="BM933" s="180" t="s">
        <v>1361</v>
      </c>
    </row>
    <row r="934" spans="1:65" s="1" customFormat="1" ht="24" hidden="1">
      <c r="A934" s="35"/>
      <c r="B934" s="36"/>
      <c r="C934" s="37"/>
      <c r="D934" s="182" t="s">
        <v>156</v>
      </c>
      <c r="E934" s="37"/>
      <c r="F934" s="183" t="s">
        <v>1362</v>
      </c>
      <c r="G934" s="37"/>
      <c r="H934" s="37"/>
      <c r="I934" s="184"/>
      <c r="J934" s="37"/>
      <c r="K934" s="37"/>
      <c r="L934" s="40"/>
      <c r="M934" s="185"/>
      <c r="N934" s="186"/>
      <c r="O934" s="65"/>
      <c r="P934" s="65"/>
      <c r="Q934" s="65"/>
      <c r="R934" s="65"/>
      <c r="S934" s="65"/>
      <c r="T934" s="66"/>
      <c r="U934" s="35"/>
      <c r="V934" s="35"/>
      <c r="W934" s="35"/>
      <c r="X934" s="35"/>
      <c r="Y934" s="35"/>
      <c r="Z934" s="35"/>
      <c r="AA934" s="35"/>
      <c r="AB934" s="35"/>
      <c r="AC934" s="35"/>
      <c r="AD934" s="35"/>
      <c r="AE934" s="35"/>
      <c r="AT934" s="18" t="s">
        <v>156</v>
      </c>
      <c r="AU934" s="18" t="s">
        <v>154</v>
      </c>
    </row>
    <row r="935" spans="1:65" s="1" customFormat="1" ht="38" customHeight="1">
      <c r="A935" s="35"/>
      <c r="B935" s="36"/>
      <c r="C935" s="170" t="s">
        <v>1363</v>
      </c>
      <c r="D935" s="170" t="s">
        <v>148</v>
      </c>
      <c r="E935" s="171" t="s">
        <v>1364</v>
      </c>
      <c r="F935" s="172" t="s">
        <v>1365</v>
      </c>
      <c r="G935" s="173" t="s">
        <v>291</v>
      </c>
      <c r="H935" s="174">
        <v>3</v>
      </c>
      <c r="I935" s="175"/>
      <c r="J935" s="174">
        <f>ROUND(I935*H935,0)</f>
        <v>0</v>
      </c>
      <c r="K935" s="172" t="s">
        <v>20</v>
      </c>
      <c r="L935" s="40"/>
      <c r="M935" s="176" t="s">
        <v>20</v>
      </c>
      <c r="N935" s="177" t="s">
        <v>44</v>
      </c>
      <c r="O935" s="65"/>
      <c r="P935" s="178">
        <f>O935*H935</f>
        <v>0</v>
      </c>
      <c r="Q935" s="178">
        <v>4.1320000000000003E-2</v>
      </c>
      <c r="R935" s="178">
        <f>Q935*H935</f>
        <v>0.12396000000000001</v>
      </c>
      <c r="S935" s="178">
        <v>0</v>
      </c>
      <c r="T935" s="179">
        <f>S935*H935</f>
        <v>0</v>
      </c>
      <c r="U935" s="35"/>
      <c r="V935" s="35"/>
      <c r="W935" s="35"/>
      <c r="X935" s="35"/>
      <c r="Y935" s="35"/>
      <c r="Z935" s="35"/>
      <c r="AA935" s="35"/>
      <c r="AB935" s="35"/>
      <c r="AC935" s="35"/>
      <c r="AD935" s="35"/>
      <c r="AE935" s="35"/>
      <c r="AR935" s="180" t="s">
        <v>272</v>
      </c>
      <c r="AT935" s="180" t="s">
        <v>148</v>
      </c>
      <c r="AU935" s="180" t="s">
        <v>154</v>
      </c>
      <c r="AY935" s="18" t="s">
        <v>146</v>
      </c>
      <c r="BE935" s="181">
        <f>IF(N935="základní",J935,0)</f>
        <v>0</v>
      </c>
      <c r="BF935" s="181">
        <f>IF(N935="snížená",J935,0)</f>
        <v>0</v>
      </c>
      <c r="BG935" s="181">
        <f>IF(N935="zákl. přenesená",J935,0)</f>
        <v>0</v>
      </c>
      <c r="BH935" s="181">
        <f>IF(N935="sníž. přenesená",J935,0)</f>
        <v>0</v>
      </c>
      <c r="BI935" s="181">
        <f>IF(N935="nulová",J935,0)</f>
        <v>0</v>
      </c>
      <c r="BJ935" s="18" t="s">
        <v>154</v>
      </c>
      <c r="BK935" s="181">
        <f>ROUND(I935*H935,0)</f>
        <v>0</v>
      </c>
      <c r="BL935" s="18" t="s">
        <v>272</v>
      </c>
      <c r="BM935" s="180" t="s">
        <v>1366</v>
      </c>
    </row>
    <row r="936" spans="1:65" s="1" customFormat="1" ht="24" hidden="1">
      <c r="A936" s="35"/>
      <c r="B936" s="36"/>
      <c r="C936" s="37"/>
      <c r="D936" s="182" t="s">
        <v>156</v>
      </c>
      <c r="E936" s="37"/>
      <c r="F936" s="183" t="s">
        <v>1367</v>
      </c>
      <c r="G936" s="37"/>
      <c r="H936" s="37"/>
      <c r="I936" s="184"/>
      <c r="J936" s="37"/>
      <c r="K936" s="37"/>
      <c r="L936" s="40"/>
      <c r="M936" s="185"/>
      <c r="N936" s="186"/>
      <c r="O936" s="65"/>
      <c r="P936" s="65"/>
      <c r="Q936" s="65"/>
      <c r="R936" s="65"/>
      <c r="S936" s="65"/>
      <c r="T936" s="66"/>
      <c r="U936" s="35"/>
      <c r="V936" s="35"/>
      <c r="W936" s="35"/>
      <c r="X936" s="35"/>
      <c r="Y936" s="35"/>
      <c r="Z936" s="35"/>
      <c r="AA936" s="35"/>
      <c r="AB936" s="35"/>
      <c r="AC936" s="35"/>
      <c r="AD936" s="35"/>
      <c r="AE936" s="35"/>
      <c r="AT936" s="18" t="s">
        <v>156</v>
      </c>
      <c r="AU936" s="18" t="s">
        <v>154</v>
      </c>
    </row>
    <row r="937" spans="1:65" s="1" customFormat="1" ht="38" customHeight="1">
      <c r="A937" s="35"/>
      <c r="B937" s="36"/>
      <c r="C937" s="170" t="s">
        <v>1368</v>
      </c>
      <c r="D937" s="170" t="s">
        <v>148</v>
      </c>
      <c r="E937" s="171" t="s">
        <v>1369</v>
      </c>
      <c r="F937" s="172" t="s">
        <v>1370</v>
      </c>
      <c r="G937" s="173" t="s">
        <v>291</v>
      </c>
      <c r="H937" s="174">
        <v>1</v>
      </c>
      <c r="I937" s="175"/>
      <c r="J937" s="174">
        <f>ROUND(I937*H937,0)</f>
        <v>0</v>
      </c>
      <c r="K937" s="172" t="s">
        <v>20</v>
      </c>
      <c r="L937" s="40"/>
      <c r="M937" s="176" t="s">
        <v>20</v>
      </c>
      <c r="N937" s="177" t="s">
        <v>44</v>
      </c>
      <c r="O937" s="65"/>
      <c r="P937" s="178">
        <f>O937*H937</f>
        <v>0</v>
      </c>
      <c r="Q937" s="178">
        <v>4.7840000000000001E-2</v>
      </c>
      <c r="R937" s="178">
        <f>Q937*H937</f>
        <v>4.7840000000000001E-2</v>
      </c>
      <c r="S937" s="178">
        <v>0</v>
      </c>
      <c r="T937" s="179">
        <f>S937*H937</f>
        <v>0</v>
      </c>
      <c r="U937" s="35"/>
      <c r="V937" s="35"/>
      <c r="W937" s="35"/>
      <c r="X937" s="35"/>
      <c r="Y937" s="35"/>
      <c r="Z937" s="35"/>
      <c r="AA937" s="35"/>
      <c r="AB937" s="35"/>
      <c r="AC937" s="35"/>
      <c r="AD937" s="35"/>
      <c r="AE937" s="35"/>
      <c r="AR937" s="180" t="s">
        <v>272</v>
      </c>
      <c r="AT937" s="180" t="s">
        <v>148</v>
      </c>
      <c r="AU937" s="180" t="s">
        <v>154</v>
      </c>
      <c r="AY937" s="18" t="s">
        <v>146</v>
      </c>
      <c r="BE937" s="181">
        <f>IF(N937="základní",J937,0)</f>
        <v>0</v>
      </c>
      <c r="BF937" s="181">
        <f>IF(N937="snížená",J937,0)</f>
        <v>0</v>
      </c>
      <c r="BG937" s="181">
        <f>IF(N937="zákl. přenesená",J937,0)</f>
        <v>0</v>
      </c>
      <c r="BH937" s="181">
        <f>IF(N937="sníž. přenesená",J937,0)</f>
        <v>0</v>
      </c>
      <c r="BI937" s="181">
        <f>IF(N937="nulová",J937,0)</f>
        <v>0</v>
      </c>
      <c r="BJ937" s="18" t="s">
        <v>154</v>
      </c>
      <c r="BK937" s="181">
        <f>ROUND(I937*H937,0)</f>
        <v>0</v>
      </c>
      <c r="BL937" s="18" t="s">
        <v>272</v>
      </c>
      <c r="BM937" s="180" t="s">
        <v>1371</v>
      </c>
    </row>
    <row r="938" spans="1:65" s="1" customFormat="1" ht="24" hidden="1">
      <c r="A938" s="35"/>
      <c r="B938" s="36"/>
      <c r="C938" s="37"/>
      <c r="D938" s="182" t="s">
        <v>156</v>
      </c>
      <c r="E938" s="37"/>
      <c r="F938" s="183" t="s">
        <v>1370</v>
      </c>
      <c r="G938" s="37"/>
      <c r="H938" s="37"/>
      <c r="I938" s="184"/>
      <c r="J938" s="37"/>
      <c r="K938" s="37"/>
      <c r="L938" s="40"/>
      <c r="M938" s="185"/>
      <c r="N938" s="186"/>
      <c r="O938" s="65"/>
      <c r="P938" s="65"/>
      <c r="Q938" s="65"/>
      <c r="R938" s="65"/>
      <c r="S938" s="65"/>
      <c r="T938" s="66"/>
      <c r="U938" s="35"/>
      <c r="V938" s="35"/>
      <c r="W938" s="35"/>
      <c r="X938" s="35"/>
      <c r="Y938" s="35"/>
      <c r="Z938" s="35"/>
      <c r="AA938" s="35"/>
      <c r="AB938" s="35"/>
      <c r="AC938" s="35"/>
      <c r="AD938" s="35"/>
      <c r="AE938" s="35"/>
      <c r="AT938" s="18" t="s">
        <v>156</v>
      </c>
      <c r="AU938" s="18" t="s">
        <v>154</v>
      </c>
    </row>
    <row r="939" spans="1:65" s="1" customFormat="1" ht="38" customHeight="1">
      <c r="A939" s="35"/>
      <c r="B939" s="36"/>
      <c r="C939" s="170" t="s">
        <v>1372</v>
      </c>
      <c r="D939" s="170" t="s">
        <v>148</v>
      </c>
      <c r="E939" s="171" t="s">
        <v>1373</v>
      </c>
      <c r="F939" s="172" t="s">
        <v>1374</v>
      </c>
      <c r="G939" s="173" t="s">
        <v>291</v>
      </c>
      <c r="H939" s="174">
        <v>1</v>
      </c>
      <c r="I939" s="175"/>
      <c r="J939" s="174">
        <f>ROUND(I939*H939,0)</f>
        <v>0</v>
      </c>
      <c r="K939" s="172" t="s">
        <v>20</v>
      </c>
      <c r="L939" s="40"/>
      <c r="M939" s="176" t="s">
        <v>20</v>
      </c>
      <c r="N939" s="177" t="s">
        <v>44</v>
      </c>
      <c r="O939" s="65"/>
      <c r="P939" s="178">
        <f>O939*H939</f>
        <v>0</v>
      </c>
      <c r="Q939" s="178">
        <v>5.8000000000000003E-2</v>
      </c>
      <c r="R939" s="178">
        <f>Q939*H939</f>
        <v>5.8000000000000003E-2</v>
      </c>
      <c r="S939" s="178">
        <v>0</v>
      </c>
      <c r="T939" s="179">
        <f>S939*H939</f>
        <v>0</v>
      </c>
      <c r="U939" s="35"/>
      <c r="V939" s="35"/>
      <c r="W939" s="35"/>
      <c r="X939" s="35"/>
      <c r="Y939" s="35"/>
      <c r="Z939" s="35"/>
      <c r="AA939" s="35"/>
      <c r="AB939" s="35"/>
      <c r="AC939" s="35"/>
      <c r="AD939" s="35"/>
      <c r="AE939" s="35"/>
      <c r="AR939" s="180" t="s">
        <v>272</v>
      </c>
      <c r="AT939" s="180" t="s">
        <v>148</v>
      </c>
      <c r="AU939" s="180" t="s">
        <v>154</v>
      </c>
      <c r="AY939" s="18" t="s">
        <v>146</v>
      </c>
      <c r="BE939" s="181">
        <f>IF(N939="základní",J939,0)</f>
        <v>0</v>
      </c>
      <c r="BF939" s="181">
        <f>IF(N939="snížená",J939,0)</f>
        <v>0</v>
      </c>
      <c r="BG939" s="181">
        <f>IF(N939="zákl. přenesená",J939,0)</f>
        <v>0</v>
      </c>
      <c r="BH939" s="181">
        <f>IF(N939="sníž. přenesená",J939,0)</f>
        <v>0</v>
      </c>
      <c r="BI939" s="181">
        <f>IF(N939="nulová",J939,0)</f>
        <v>0</v>
      </c>
      <c r="BJ939" s="18" t="s">
        <v>154</v>
      </c>
      <c r="BK939" s="181">
        <f>ROUND(I939*H939,0)</f>
        <v>0</v>
      </c>
      <c r="BL939" s="18" t="s">
        <v>272</v>
      </c>
      <c r="BM939" s="180" t="s">
        <v>1375</v>
      </c>
    </row>
    <row r="940" spans="1:65" s="1" customFormat="1" ht="24" hidden="1">
      <c r="A940" s="35"/>
      <c r="B940" s="36"/>
      <c r="C940" s="37"/>
      <c r="D940" s="182" t="s">
        <v>156</v>
      </c>
      <c r="E940" s="37"/>
      <c r="F940" s="183" t="s">
        <v>1376</v>
      </c>
      <c r="G940" s="37"/>
      <c r="H940" s="37"/>
      <c r="I940" s="184"/>
      <c r="J940" s="37"/>
      <c r="K940" s="37"/>
      <c r="L940" s="40"/>
      <c r="M940" s="185"/>
      <c r="N940" s="186"/>
      <c r="O940" s="65"/>
      <c r="P940" s="65"/>
      <c r="Q940" s="65"/>
      <c r="R940" s="65"/>
      <c r="S940" s="65"/>
      <c r="T940" s="66"/>
      <c r="U940" s="35"/>
      <c r="V940" s="35"/>
      <c r="W940" s="35"/>
      <c r="X940" s="35"/>
      <c r="Y940" s="35"/>
      <c r="Z940" s="35"/>
      <c r="AA940" s="35"/>
      <c r="AB940" s="35"/>
      <c r="AC940" s="35"/>
      <c r="AD940" s="35"/>
      <c r="AE940" s="35"/>
      <c r="AT940" s="18" t="s">
        <v>156</v>
      </c>
      <c r="AU940" s="18" t="s">
        <v>154</v>
      </c>
    </row>
    <row r="941" spans="1:65" s="1" customFormat="1" ht="38" customHeight="1">
      <c r="A941" s="35"/>
      <c r="B941" s="36"/>
      <c r="C941" s="170" t="s">
        <v>1377</v>
      </c>
      <c r="D941" s="170" t="s">
        <v>148</v>
      </c>
      <c r="E941" s="171" t="s">
        <v>1378</v>
      </c>
      <c r="F941" s="172" t="s">
        <v>1379</v>
      </c>
      <c r="G941" s="173" t="s">
        <v>291</v>
      </c>
      <c r="H941" s="174">
        <v>1</v>
      </c>
      <c r="I941" s="175"/>
      <c r="J941" s="174">
        <f>ROUND(I941*H941,0)</f>
        <v>0</v>
      </c>
      <c r="K941" s="172" t="s">
        <v>20</v>
      </c>
      <c r="L941" s="40"/>
      <c r="M941" s="176" t="s">
        <v>20</v>
      </c>
      <c r="N941" s="177" t="s">
        <v>44</v>
      </c>
      <c r="O941" s="65"/>
      <c r="P941" s="178">
        <f>O941*H941</f>
        <v>0</v>
      </c>
      <c r="Q941" s="178">
        <v>8.0320000000000003E-2</v>
      </c>
      <c r="R941" s="178">
        <f>Q941*H941</f>
        <v>8.0320000000000003E-2</v>
      </c>
      <c r="S941" s="178">
        <v>0</v>
      </c>
      <c r="T941" s="179">
        <f>S941*H941</f>
        <v>0</v>
      </c>
      <c r="U941" s="35"/>
      <c r="V941" s="35"/>
      <c r="W941" s="35"/>
      <c r="X941" s="35"/>
      <c r="Y941" s="35"/>
      <c r="Z941" s="35"/>
      <c r="AA941" s="35"/>
      <c r="AB941" s="35"/>
      <c r="AC941" s="35"/>
      <c r="AD941" s="35"/>
      <c r="AE941" s="35"/>
      <c r="AR941" s="180" t="s">
        <v>272</v>
      </c>
      <c r="AT941" s="180" t="s">
        <v>148</v>
      </c>
      <c r="AU941" s="180" t="s">
        <v>154</v>
      </c>
      <c r="AY941" s="18" t="s">
        <v>146</v>
      </c>
      <c r="BE941" s="181">
        <f>IF(N941="základní",J941,0)</f>
        <v>0</v>
      </c>
      <c r="BF941" s="181">
        <f>IF(N941="snížená",J941,0)</f>
        <v>0</v>
      </c>
      <c r="BG941" s="181">
        <f>IF(N941="zákl. přenesená",J941,0)</f>
        <v>0</v>
      </c>
      <c r="BH941" s="181">
        <f>IF(N941="sníž. přenesená",J941,0)</f>
        <v>0</v>
      </c>
      <c r="BI941" s="181">
        <f>IF(N941="nulová",J941,0)</f>
        <v>0</v>
      </c>
      <c r="BJ941" s="18" t="s">
        <v>154</v>
      </c>
      <c r="BK941" s="181">
        <f>ROUND(I941*H941,0)</f>
        <v>0</v>
      </c>
      <c r="BL941" s="18" t="s">
        <v>272</v>
      </c>
      <c r="BM941" s="180" t="s">
        <v>1380</v>
      </c>
    </row>
    <row r="942" spans="1:65" s="1" customFormat="1" ht="24" hidden="1">
      <c r="A942" s="35"/>
      <c r="B942" s="36"/>
      <c r="C942" s="37"/>
      <c r="D942" s="182" t="s">
        <v>156</v>
      </c>
      <c r="E942" s="37"/>
      <c r="F942" s="183" t="s">
        <v>1381</v>
      </c>
      <c r="G942" s="37"/>
      <c r="H942" s="37"/>
      <c r="I942" s="184"/>
      <c r="J942" s="37"/>
      <c r="K942" s="37"/>
      <c r="L942" s="40"/>
      <c r="M942" s="185"/>
      <c r="N942" s="186"/>
      <c r="O942" s="65"/>
      <c r="P942" s="65"/>
      <c r="Q942" s="65"/>
      <c r="R942" s="65"/>
      <c r="S942" s="65"/>
      <c r="T942" s="66"/>
      <c r="U942" s="35"/>
      <c r="V942" s="35"/>
      <c r="W942" s="35"/>
      <c r="X942" s="35"/>
      <c r="Y942" s="35"/>
      <c r="Z942" s="35"/>
      <c r="AA942" s="35"/>
      <c r="AB942" s="35"/>
      <c r="AC942" s="35"/>
      <c r="AD942" s="35"/>
      <c r="AE942" s="35"/>
      <c r="AT942" s="18" t="s">
        <v>156</v>
      </c>
      <c r="AU942" s="18" t="s">
        <v>154</v>
      </c>
    </row>
    <row r="943" spans="1:65" s="1" customFormat="1" ht="21.75" customHeight="1">
      <c r="A943" s="35"/>
      <c r="B943" s="36"/>
      <c r="C943" s="170" t="s">
        <v>1382</v>
      </c>
      <c r="D943" s="170" t="s">
        <v>148</v>
      </c>
      <c r="E943" s="171" t="s">
        <v>1383</v>
      </c>
      <c r="F943" s="172" t="s">
        <v>1384</v>
      </c>
      <c r="G943" s="173" t="s">
        <v>248</v>
      </c>
      <c r="H943" s="174">
        <v>21</v>
      </c>
      <c r="I943" s="175"/>
      <c r="J943" s="174">
        <f>ROUND(I943*H943,0)</f>
        <v>0</v>
      </c>
      <c r="K943" s="172" t="s">
        <v>152</v>
      </c>
      <c r="L943" s="40"/>
      <c r="M943" s="176" t="s">
        <v>20</v>
      </c>
      <c r="N943" s="177" t="s">
        <v>44</v>
      </c>
      <c r="O943" s="65"/>
      <c r="P943" s="178">
        <f>O943*H943</f>
        <v>0</v>
      </c>
      <c r="Q943" s="178">
        <v>0</v>
      </c>
      <c r="R943" s="178">
        <f>Q943*H943</f>
        <v>0</v>
      </c>
      <c r="S943" s="178">
        <v>0</v>
      </c>
      <c r="T943" s="179">
        <f>S943*H943</f>
        <v>0</v>
      </c>
      <c r="U943" s="35"/>
      <c r="V943" s="35"/>
      <c r="W943" s="35"/>
      <c r="X943" s="35"/>
      <c r="Y943" s="35"/>
      <c r="Z943" s="35"/>
      <c r="AA943" s="35"/>
      <c r="AB943" s="35"/>
      <c r="AC943" s="35"/>
      <c r="AD943" s="35"/>
      <c r="AE943" s="35"/>
      <c r="AR943" s="180" t="s">
        <v>272</v>
      </c>
      <c r="AT943" s="180" t="s">
        <v>148</v>
      </c>
      <c r="AU943" s="180" t="s">
        <v>154</v>
      </c>
      <c r="AY943" s="18" t="s">
        <v>146</v>
      </c>
      <c r="BE943" s="181">
        <f>IF(N943="základní",J943,0)</f>
        <v>0</v>
      </c>
      <c r="BF943" s="181">
        <f>IF(N943="snížená",J943,0)</f>
        <v>0</v>
      </c>
      <c r="BG943" s="181">
        <f>IF(N943="zákl. přenesená",J943,0)</f>
        <v>0</v>
      </c>
      <c r="BH943" s="181">
        <f>IF(N943="sníž. přenesená",J943,0)</f>
        <v>0</v>
      </c>
      <c r="BI943" s="181">
        <f>IF(N943="nulová",J943,0)</f>
        <v>0</v>
      </c>
      <c r="BJ943" s="18" t="s">
        <v>154</v>
      </c>
      <c r="BK943" s="181">
        <f>ROUND(I943*H943,0)</f>
        <v>0</v>
      </c>
      <c r="BL943" s="18" t="s">
        <v>272</v>
      </c>
      <c r="BM943" s="180" t="s">
        <v>1385</v>
      </c>
    </row>
    <row r="944" spans="1:65" s="1" customFormat="1" ht="24" hidden="1">
      <c r="A944" s="35"/>
      <c r="B944" s="36"/>
      <c r="C944" s="37"/>
      <c r="D944" s="182" t="s">
        <v>156</v>
      </c>
      <c r="E944" s="37"/>
      <c r="F944" s="183" t="s">
        <v>1386</v>
      </c>
      <c r="G944" s="37"/>
      <c r="H944" s="37"/>
      <c r="I944" s="184"/>
      <c r="J944" s="37"/>
      <c r="K944" s="37"/>
      <c r="L944" s="40"/>
      <c r="M944" s="185"/>
      <c r="N944" s="186"/>
      <c r="O944" s="65"/>
      <c r="P944" s="65"/>
      <c r="Q944" s="65"/>
      <c r="R944" s="65"/>
      <c r="S944" s="65"/>
      <c r="T944" s="66"/>
      <c r="U944" s="35"/>
      <c r="V944" s="35"/>
      <c r="W944" s="35"/>
      <c r="X944" s="35"/>
      <c r="Y944" s="35"/>
      <c r="Z944" s="35"/>
      <c r="AA944" s="35"/>
      <c r="AB944" s="35"/>
      <c r="AC944" s="35"/>
      <c r="AD944" s="35"/>
      <c r="AE944" s="35"/>
      <c r="AT944" s="18" t="s">
        <v>156</v>
      </c>
      <c r="AU944" s="18" t="s">
        <v>154</v>
      </c>
    </row>
    <row r="945" spans="1:65" s="1" customFormat="1" hidden="1">
      <c r="A945" s="35"/>
      <c r="B945" s="36"/>
      <c r="C945" s="37"/>
      <c r="D945" s="187" t="s">
        <v>158</v>
      </c>
      <c r="E945" s="37"/>
      <c r="F945" s="188" t="s">
        <v>1387</v>
      </c>
      <c r="G945" s="37"/>
      <c r="H945" s="37"/>
      <c r="I945" s="184"/>
      <c r="J945" s="37"/>
      <c r="K945" s="37"/>
      <c r="L945" s="40"/>
      <c r="M945" s="185"/>
      <c r="N945" s="186"/>
      <c r="O945" s="65"/>
      <c r="P945" s="65"/>
      <c r="Q945" s="65"/>
      <c r="R945" s="65"/>
      <c r="S945" s="65"/>
      <c r="T945" s="66"/>
      <c r="U945" s="35"/>
      <c r="V945" s="35"/>
      <c r="W945" s="35"/>
      <c r="X945" s="35"/>
      <c r="Y945" s="35"/>
      <c r="Z945" s="35"/>
      <c r="AA945" s="35"/>
      <c r="AB945" s="35"/>
      <c r="AC945" s="35"/>
      <c r="AD945" s="35"/>
      <c r="AE945" s="35"/>
      <c r="AT945" s="18" t="s">
        <v>158</v>
      </c>
      <c r="AU945" s="18" t="s">
        <v>154</v>
      </c>
    </row>
    <row r="946" spans="1:65" s="1" customFormat="1" ht="21.75" customHeight="1">
      <c r="A946" s="35"/>
      <c r="B946" s="36"/>
      <c r="C946" s="170" t="s">
        <v>1388</v>
      </c>
      <c r="D946" s="170" t="s">
        <v>148</v>
      </c>
      <c r="E946" s="171" t="s">
        <v>1389</v>
      </c>
      <c r="F946" s="172" t="s">
        <v>1390</v>
      </c>
      <c r="G946" s="173" t="s">
        <v>248</v>
      </c>
      <c r="H946" s="174">
        <v>21</v>
      </c>
      <c r="I946" s="175"/>
      <c r="J946" s="174">
        <f>ROUND(I946*H946,0)</f>
        <v>0</v>
      </c>
      <c r="K946" s="172" t="s">
        <v>152</v>
      </c>
      <c r="L946" s="40"/>
      <c r="M946" s="176" t="s">
        <v>20</v>
      </c>
      <c r="N946" s="177" t="s">
        <v>44</v>
      </c>
      <c r="O946" s="65"/>
      <c r="P946" s="178">
        <f>O946*H946</f>
        <v>0</v>
      </c>
      <c r="Q946" s="178">
        <v>0</v>
      </c>
      <c r="R946" s="178">
        <f>Q946*H946</f>
        <v>0</v>
      </c>
      <c r="S946" s="178">
        <v>0</v>
      </c>
      <c r="T946" s="179">
        <f>S946*H946</f>
        <v>0</v>
      </c>
      <c r="U946" s="35"/>
      <c r="V946" s="35"/>
      <c r="W946" s="35"/>
      <c r="X946" s="35"/>
      <c r="Y946" s="35"/>
      <c r="Z946" s="35"/>
      <c r="AA946" s="35"/>
      <c r="AB946" s="35"/>
      <c r="AC946" s="35"/>
      <c r="AD946" s="35"/>
      <c r="AE946" s="35"/>
      <c r="AR946" s="180" t="s">
        <v>272</v>
      </c>
      <c r="AT946" s="180" t="s">
        <v>148</v>
      </c>
      <c r="AU946" s="180" t="s">
        <v>154</v>
      </c>
      <c r="AY946" s="18" t="s">
        <v>146</v>
      </c>
      <c r="BE946" s="181">
        <f>IF(N946="základní",J946,0)</f>
        <v>0</v>
      </c>
      <c r="BF946" s="181">
        <f>IF(N946="snížená",J946,0)</f>
        <v>0</v>
      </c>
      <c r="BG946" s="181">
        <f>IF(N946="zákl. přenesená",J946,0)</f>
        <v>0</v>
      </c>
      <c r="BH946" s="181">
        <f>IF(N946="sníž. přenesená",J946,0)</f>
        <v>0</v>
      </c>
      <c r="BI946" s="181">
        <f>IF(N946="nulová",J946,0)</f>
        <v>0</v>
      </c>
      <c r="BJ946" s="18" t="s">
        <v>154</v>
      </c>
      <c r="BK946" s="181">
        <f>ROUND(I946*H946,0)</f>
        <v>0</v>
      </c>
      <c r="BL946" s="18" t="s">
        <v>272</v>
      </c>
      <c r="BM946" s="180" t="s">
        <v>1391</v>
      </c>
    </row>
    <row r="947" spans="1:65" s="1" customFormat="1" ht="24" hidden="1">
      <c r="A947" s="35"/>
      <c r="B947" s="36"/>
      <c r="C947" s="37"/>
      <c r="D947" s="182" t="s">
        <v>156</v>
      </c>
      <c r="E947" s="37"/>
      <c r="F947" s="183" t="s">
        <v>1392</v>
      </c>
      <c r="G947" s="37"/>
      <c r="H947" s="37"/>
      <c r="I947" s="184"/>
      <c r="J947" s="37"/>
      <c r="K947" s="37"/>
      <c r="L947" s="40"/>
      <c r="M947" s="185"/>
      <c r="N947" s="186"/>
      <c r="O947" s="65"/>
      <c r="P947" s="65"/>
      <c r="Q947" s="65"/>
      <c r="R947" s="65"/>
      <c r="S947" s="65"/>
      <c r="T947" s="66"/>
      <c r="U947" s="35"/>
      <c r="V947" s="35"/>
      <c r="W947" s="35"/>
      <c r="X947" s="35"/>
      <c r="Y947" s="35"/>
      <c r="Z947" s="35"/>
      <c r="AA947" s="35"/>
      <c r="AB947" s="35"/>
      <c r="AC947" s="35"/>
      <c r="AD947" s="35"/>
      <c r="AE947" s="35"/>
      <c r="AT947" s="18" t="s">
        <v>156</v>
      </c>
      <c r="AU947" s="18" t="s">
        <v>154</v>
      </c>
    </row>
    <row r="948" spans="1:65" s="1" customFormat="1" hidden="1">
      <c r="A948" s="35"/>
      <c r="B948" s="36"/>
      <c r="C948" s="37"/>
      <c r="D948" s="187" t="s">
        <v>158</v>
      </c>
      <c r="E948" s="37"/>
      <c r="F948" s="188" t="s">
        <v>1393</v>
      </c>
      <c r="G948" s="37"/>
      <c r="H948" s="37"/>
      <c r="I948" s="184"/>
      <c r="J948" s="37"/>
      <c r="K948" s="37"/>
      <c r="L948" s="40"/>
      <c r="M948" s="185"/>
      <c r="N948" s="186"/>
      <c r="O948" s="65"/>
      <c r="P948" s="65"/>
      <c r="Q948" s="65"/>
      <c r="R948" s="65"/>
      <c r="S948" s="65"/>
      <c r="T948" s="66"/>
      <c r="U948" s="35"/>
      <c r="V948" s="35"/>
      <c r="W948" s="35"/>
      <c r="X948" s="35"/>
      <c r="Y948" s="35"/>
      <c r="Z948" s="35"/>
      <c r="AA948" s="35"/>
      <c r="AB948" s="35"/>
      <c r="AC948" s="35"/>
      <c r="AD948" s="35"/>
      <c r="AE948" s="35"/>
      <c r="AT948" s="18" t="s">
        <v>158</v>
      </c>
      <c r="AU948" s="18" t="s">
        <v>154</v>
      </c>
    </row>
    <row r="949" spans="1:65" s="1" customFormat="1" ht="21.75" customHeight="1">
      <c r="A949" s="35"/>
      <c r="B949" s="36"/>
      <c r="C949" s="170" t="s">
        <v>1394</v>
      </c>
      <c r="D949" s="170" t="s">
        <v>148</v>
      </c>
      <c r="E949" s="171" t="s">
        <v>1395</v>
      </c>
      <c r="F949" s="172" t="s">
        <v>1396</v>
      </c>
      <c r="G949" s="173" t="s">
        <v>248</v>
      </c>
      <c r="H949" s="174">
        <v>21</v>
      </c>
      <c r="I949" s="175"/>
      <c r="J949" s="174">
        <f>ROUND(I949*H949,0)</f>
        <v>0</v>
      </c>
      <c r="K949" s="172" t="s">
        <v>152</v>
      </c>
      <c r="L949" s="40"/>
      <c r="M949" s="176" t="s">
        <v>20</v>
      </c>
      <c r="N949" s="177" t="s">
        <v>44</v>
      </c>
      <c r="O949" s="65"/>
      <c r="P949" s="178">
        <f>O949*H949</f>
        <v>0</v>
      </c>
      <c r="Q949" s="178">
        <v>0</v>
      </c>
      <c r="R949" s="178">
        <f>Q949*H949</f>
        <v>0</v>
      </c>
      <c r="S949" s="178">
        <v>0</v>
      </c>
      <c r="T949" s="179">
        <f>S949*H949</f>
        <v>0</v>
      </c>
      <c r="U949" s="35"/>
      <c r="V949" s="35"/>
      <c r="W949" s="35"/>
      <c r="X949" s="35"/>
      <c r="Y949" s="35"/>
      <c r="Z949" s="35"/>
      <c r="AA949" s="35"/>
      <c r="AB949" s="35"/>
      <c r="AC949" s="35"/>
      <c r="AD949" s="35"/>
      <c r="AE949" s="35"/>
      <c r="AR949" s="180" t="s">
        <v>272</v>
      </c>
      <c r="AT949" s="180" t="s">
        <v>148</v>
      </c>
      <c r="AU949" s="180" t="s">
        <v>154</v>
      </c>
      <c r="AY949" s="18" t="s">
        <v>146</v>
      </c>
      <c r="BE949" s="181">
        <f>IF(N949="základní",J949,0)</f>
        <v>0</v>
      </c>
      <c r="BF949" s="181">
        <f>IF(N949="snížená",J949,0)</f>
        <v>0</v>
      </c>
      <c r="BG949" s="181">
        <f>IF(N949="zákl. přenesená",J949,0)</f>
        <v>0</v>
      </c>
      <c r="BH949" s="181">
        <f>IF(N949="sníž. přenesená",J949,0)</f>
        <v>0</v>
      </c>
      <c r="BI949" s="181">
        <f>IF(N949="nulová",J949,0)</f>
        <v>0</v>
      </c>
      <c r="BJ949" s="18" t="s">
        <v>154</v>
      </c>
      <c r="BK949" s="181">
        <f>ROUND(I949*H949,0)</f>
        <v>0</v>
      </c>
      <c r="BL949" s="18" t="s">
        <v>272</v>
      </c>
      <c r="BM949" s="180" t="s">
        <v>1397</v>
      </c>
    </row>
    <row r="950" spans="1:65" s="1" customFormat="1" ht="24" hidden="1">
      <c r="A950" s="35"/>
      <c r="B950" s="36"/>
      <c r="C950" s="37"/>
      <c r="D950" s="182" t="s">
        <v>156</v>
      </c>
      <c r="E950" s="37"/>
      <c r="F950" s="183" t="s">
        <v>1398</v>
      </c>
      <c r="G950" s="37"/>
      <c r="H950" s="37"/>
      <c r="I950" s="184"/>
      <c r="J950" s="37"/>
      <c r="K950" s="37"/>
      <c r="L950" s="40"/>
      <c r="M950" s="185"/>
      <c r="N950" s="186"/>
      <c r="O950" s="65"/>
      <c r="P950" s="65"/>
      <c r="Q950" s="65"/>
      <c r="R950" s="65"/>
      <c r="S950" s="65"/>
      <c r="T950" s="66"/>
      <c r="U950" s="35"/>
      <c r="V950" s="35"/>
      <c r="W950" s="35"/>
      <c r="X950" s="35"/>
      <c r="Y950" s="35"/>
      <c r="Z950" s="35"/>
      <c r="AA950" s="35"/>
      <c r="AB950" s="35"/>
      <c r="AC950" s="35"/>
      <c r="AD950" s="35"/>
      <c r="AE950" s="35"/>
      <c r="AT950" s="18" t="s">
        <v>156</v>
      </c>
      <c r="AU950" s="18" t="s">
        <v>154</v>
      </c>
    </row>
    <row r="951" spans="1:65" s="1" customFormat="1" hidden="1">
      <c r="A951" s="35"/>
      <c r="B951" s="36"/>
      <c r="C951" s="37"/>
      <c r="D951" s="187" t="s">
        <v>158</v>
      </c>
      <c r="E951" s="37"/>
      <c r="F951" s="188" t="s">
        <v>1399</v>
      </c>
      <c r="G951" s="37"/>
      <c r="H951" s="37"/>
      <c r="I951" s="184"/>
      <c r="J951" s="37"/>
      <c r="K951" s="37"/>
      <c r="L951" s="40"/>
      <c r="M951" s="185"/>
      <c r="N951" s="186"/>
      <c r="O951" s="65"/>
      <c r="P951" s="65"/>
      <c r="Q951" s="65"/>
      <c r="R951" s="65"/>
      <c r="S951" s="65"/>
      <c r="T951" s="66"/>
      <c r="U951" s="35"/>
      <c r="V951" s="35"/>
      <c r="W951" s="35"/>
      <c r="X951" s="35"/>
      <c r="Y951" s="35"/>
      <c r="Z951" s="35"/>
      <c r="AA951" s="35"/>
      <c r="AB951" s="35"/>
      <c r="AC951" s="35"/>
      <c r="AD951" s="35"/>
      <c r="AE951" s="35"/>
      <c r="AT951" s="18" t="s">
        <v>158</v>
      </c>
      <c r="AU951" s="18" t="s">
        <v>154</v>
      </c>
    </row>
    <row r="952" spans="1:65" s="1" customFormat="1" ht="24.25" customHeight="1">
      <c r="A952" s="35"/>
      <c r="B952" s="36"/>
      <c r="C952" s="170" t="s">
        <v>1400</v>
      </c>
      <c r="D952" s="170" t="s">
        <v>148</v>
      </c>
      <c r="E952" s="171" t="s">
        <v>1401</v>
      </c>
      <c r="F952" s="172" t="s">
        <v>1402</v>
      </c>
      <c r="G952" s="173" t="s">
        <v>200</v>
      </c>
      <c r="H952" s="174">
        <v>0.43</v>
      </c>
      <c r="I952" s="175"/>
      <c r="J952" s="174">
        <f>ROUND(I952*H952,0)</f>
        <v>0</v>
      </c>
      <c r="K952" s="172" t="s">
        <v>152</v>
      </c>
      <c r="L952" s="40"/>
      <c r="M952" s="176" t="s">
        <v>20</v>
      </c>
      <c r="N952" s="177" t="s">
        <v>44</v>
      </c>
      <c r="O952" s="65"/>
      <c r="P952" s="178">
        <f>O952*H952</f>
        <v>0</v>
      </c>
      <c r="Q952" s="178">
        <v>0</v>
      </c>
      <c r="R952" s="178">
        <f>Q952*H952</f>
        <v>0</v>
      </c>
      <c r="S952" s="178">
        <v>0</v>
      </c>
      <c r="T952" s="179">
        <f>S952*H952</f>
        <v>0</v>
      </c>
      <c r="U952" s="35"/>
      <c r="V952" s="35"/>
      <c r="W952" s="35"/>
      <c r="X952" s="35"/>
      <c r="Y952" s="35"/>
      <c r="Z952" s="35"/>
      <c r="AA952" s="35"/>
      <c r="AB952" s="35"/>
      <c r="AC952" s="35"/>
      <c r="AD952" s="35"/>
      <c r="AE952" s="35"/>
      <c r="AR952" s="180" t="s">
        <v>272</v>
      </c>
      <c r="AT952" s="180" t="s">
        <v>148</v>
      </c>
      <c r="AU952" s="180" t="s">
        <v>154</v>
      </c>
      <c r="AY952" s="18" t="s">
        <v>146</v>
      </c>
      <c r="BE952" s="181">
        <f>IF(N952="základní",J952,0)</f>
        <v>0</v>
      </c>
      <c r="BF952" s="181">
        <f>IF(N952="snížená",J952,0)</f>
        <v>0</v>
      </c>
      <c r="BG952" s="181">
        <f>IF(N952="zákl. přenesená",J952,0)</f>
        <v>0</v>
      </c>
      <c r="BH952" s="181">
        <f>IF(N952="sníž. přenesená",J952,0)</f>
        <v>0</v>
      </c>
      <c r="BI952" s="181">
        <f>IF(N952="nulová",J952,0)</f>
        <v>0</v>
      </c>
      <c r="BJ952" s="18" t="s">
        <v>154</v>
      </c>
      <c r="BK952" s="181">
        <f>ROUND(I952*H952,0)</f>
        <v>0</v>
      </c>
      <c r="BL952" s="18" t="s">
        <v>272</v>
      </c>
      <c r="BM952" s="180" t="s">
        <v>1403</v>
      </c>
    </row>
    <row r="953" spans="1:65" s="1" customFormat="1" ht="36" hidden="1">
      <c r="A953" s="35"/>
      <c r="B953" s="36"/>
      <c r="C953" s="37"/>
      <c r="D953" s="182" t="s">
        <v>156</v>
      </c>
      <c r="E953" s="37"/>
      <c r="F953" s="183" t="s">
        <v>1404</v>
      </c>
      <c r="G953" s="37"/>
      <c r="H953" s="37"/>
      <c r="I953" s="184"/>
      <c r="J953" s="37"/>
      <c r="K953" s="37"/>
      <c r="L953" s="40"/>
      <c r="M953" s="185"/>
      <c r="N953" s="186"/>
      <c r="O953" s="65"/>
      <c r="P953" s="65"/>
      <c r="Q953" s="65"/>
      <c r="R953" s="65"/>
      <c r="S953" s="65"/>
      <c r="T953" s="66"/>
      <c r="U953" s="35"/>
      <c r="V953" s="35"/>
      <c r="W953" s="35"/>
      <c r="X953" s="35"/>
      <c r="Y953" s="35"/>
      <c r="Z953" s="35"/>
      <c r="AA953" s="35"/>
      <c r="AB953" s="35"/>
      <c r="AC953" s="35"/>
      <c r="AD953" s="35"/>
      <c r="AE953" s="35"/>
      <c r="AT953" s="18" t="s">
        <v>156</v>
      </c>
      <c r="AU953" s="18" t="s">
        <v>154</v>
      </c>
    </row>
    <row r="954" spans="1:65" s="1" customFormat="1" hidden="1">
      <c r="A954" s="35"/>
      <c r="B954" s="36"/>
      <c r="C954" s="37"/>
      <c r="D954" s="187" t="s">
        <v>158</v>
      </c>
      <c r="E954" s="37"/>
      <c r="F954" s="188" t="s">
        <v>1405</v>
      </c>
      <c r="G954" s="37"/>
      <c r="H954" s="37"/>
      <c r="I954" s="184"/>
      <c r="J954" s="37"/>
      <c r="K954" s="37"/>
      <c r="L954" s="40"/>
      <c r="M954" s="185"/>
      <c r="N954" s="186"/>
      <c r="O954" s="65"/>
      <c r="P954" s="65"/>
      <c r="Q954" s="65"/>
      <c r="R954" s="65"/>
      <c r="S954" s="65"/>
      <c r="T954" s="66"/>
      <c r="U954" s="35"/>
      <c r="V954" s="35"/>
      <c r="W954" s="35"/>
      <c r="X954" s="35"/>
      <c r="Y954" s="35"/>
      <c r="Z954" s="35"/>
      <c r="AA954" s="35"/>
      <c r="AB954" s="35"/>
      <c r="AC954" s="35"/>
      <c r="AD954" s="35"/>
      <c r="AE954" s="35"/>
      <c r="AT954" s="18" t="s">
        <v>158</v>
      </c>
      <c r="AU954" s="18" t="s">
        <v>154</v>
      </c>
    </row>
    <row r="955" spans="1:65" s="1" customFormat="1" ht="16.5" customHeight="1">
      <c r="A955" s="35"/>
      <c r="B955" s="36"/>
      <c r="C955" s="170" t="s">
        <v>1406</v>
      </c>
      <c r="D955" s="170" t="s">
        <v>148</v>
      </c>
      <c r="E955" s="171" t="s">
        <v>1407</v>
      </c>
      <c r="F955" s="172" t="s">
        <v>1408</v>
      </c>
      <c r="G955" s="173" t="s">
        <v>248</v>
      </c>
      <c r="H955" s="174">
        <v>37</v>
      </c>
      <c r="I955" s="175"/>
      <c r="J955" s="174">
        <f>ROUND(I955*H955,0)</f>
        <v>0</v>
      </c>
      <c r="K955" s="172" t="s">
        <v>20</v>
      </c>
      <c r="L955" s="40"/>
      <c r="M955" s="176" t="s">
        <v>20</v>
      </c>
      <c r="N955" s="177" t="s">
        <v>44</v>
      </c>
      <c r="O955" s="65"/>
      <c r="P955" s="178">
        <f>O955*H955</f>
        <v>0</v>
      </c>
      <c r="Q955" s="178">
        <v>0</v>
      </c>
      <c r="R955" s="178">
        <f>Q955*H955</f>
        <v>0</v>
      </c>
      <c r="S955" s="178">
        <v>0</v>
      </c>
      <c r="T955" s="179">
        <f>S955*H955</f>
        <v>0</v>
      </c>
      <c r="U955" s="35"/>
      <c r="V955" s="35"/>
      <c r="W955" s="35"/>
      <c r="X955" s="35"/>
      <c r="Y955" s="35"/>
      <c r="Z955" s="35"/>
      <c r="AA955" s="35"/>
      <c r="AB955" s="35"/>
      <c r="AC955" s="35"/>
      <c r="AD955" s="35"/>
      <c r="AE955" s="35"/>
      <c r="AR955" s="180" t="s">
        <v>272</v>
      </c>
      <c r="AT955" s="180" t="s">
        <v>148</v>
      </c>
      <c r="AU955" s="180" t="s">
        <v>154</v>
      </c>
      <c r="AY955" s="18" t="s">
        <v>146</v>
      </c>
      <c r="BE955" s="181">
        <f>IF(N955="základní",J955,0)</f>
        <v>0</v>
      </c>
      <c r="BF955" s="181">
        <f>IF(N955="snížená",J955,0)</f>
        <v>0</v>
      </c>
      <c r="BG955" s="181">
        <f>IF(N955="zákl. přenesená",J955,0)</f>
        <v>0</v>
      </c>
      <c r="BH955" s="181">
        <f>IF(N955="sníž. přenesená",J955,0)</f>
        <v>0</v>
      </c>
      <c r="BI955" s="181">
        <f>IF(N955="nulová",J955,0)</f>
        <v>0</v>
      </c>
      <c r="BJ955" s="18" t="s">
        <v>154</v>
      </c>
      <c r="BK955" s="181">
        <f>ROUND(I955*H955,0)</f>
        <v>0</v>
      </c>
      <c r="BL955" s="18" t="s">
        <v>272</v>
      </c>
      <c r="BM955" s="180" t="s">
        <v>1409</v>
      </c>
    </row>
    <row r="956" spans="1:65" s="1" customFormat="1" ht="12" hidden="1">
      <c r="A956" s="35"/>
      <c r="B956" s="36"/>
      <c r="C956" s="37"/>
      <c r="D956" s="182" t="s">
        <v>156</v>
      </c>
      <c r="E956" s="37"/>
      <c r="F956" s="183" t="s">
        <v>1408</v>
      </c>
      <c r="G956" s="37"/>
      <c r="H956" s="37"/>
      <c r="I956" s="184"/>
      <c r="J956" s="37"/>
      <c r="K956" s="37"/>
      <c r="L956" s="40"/>
      <c r="M956" s="185"/>
      <c r="N956" s="186"/>
      <c r="O956" s="65"/>
      <c r="P956" s="65"/>
      <c r="Q956" s="65"/>
      <c r="R956" s="65"/>
      <c r="S956" s="65"/>
      <c r="T956" s="66"/>
      <c r="U956" s="35"/>
      <c r="V956" s="35"/>
      <c r="W956" s="35"/>
      <c r="X956" s="35"/>
      <c r="Y956" s="35"/>
      <c r="Z956" s="35"/>
      <c r="AA956" s="35"/>
      <c r="AB956" s="35"/>
      <c r="AC956" s="35"/>
      <c r="AD956" s="35"/>
      <c r="AE956" s="35"/>
      <c r="AT956" s="18" t="s">
        <v>156</v>
      </c>
      <c r="AU956" s="18" t="s">
        <v>154</v>
      </c>
    </row>
    <row r="957" spans="1:65" s="1" customFormat="1" ht="16.5" customHeight="1">
      <c r="A957" s="35"/>
      <c r="B957" s="36"/>
      <c r="C957" s="170" t="s">
        <v>1410</v>
      </c>
      <c r="D957" s="170" t="s">
        <v>148</v>
      </c>
      <c r="E957" s="171" t="s">
        <v>1411</v>
      </c>
      <c r="F957" s="172" t="s">
        <v>1412</v>
      </c>
      <c r="G957" s="173" t="s">
        <v>248</v>
      </c>
      <c r="H957" s="174">
        <v>37</v>
      </c>
      <c r="I957" s="175"/>
      <c r="J957" s="174">
        <f>ROUND(I957*H957,0)</f>
        <v>0</v>
      </c>
      <c r="K957" s="172" t="s">
        <v>20</v>
      </c>
      <c r="L957" s="40"/>
      <c r="M957" s="176" t="s">
        <v>20</v>
      </c>
      <c r="N957" s="177" t="s">
        <v>44</v>
      </c>
      <c r="O957" s="65"/>
      <c r="P957" s="178">
        <f>O957*H957</f>
        <v>0</v>
      </c>
      <c r="Q957" s="178">
        <v>0</v>
      </c>
      <c r="R957" s="178">
        <f>Q957*H957</f>
        <v>0</v>
      </c>
      <c r="S957" s="178">
        <v>0</v>
      </c>
      <c r="T957" s="179">
        <f>S957*H957</f>
        <v>0</v>
      </c>
      <c r="U957" s="35"/>
      <c r="V957" s="35"/>
      <c r="W957" s="35"/>
      <c r="X957" s="35"/>
      <c r="Y957" s="35"/>
      <c r="Z957" s="35"/>
      <c r="AA957" s="35"/>
      <c r="AB957" s="35"/>
      <c r="AC957" s="35"/>
      <c r="AD957" s="35"/>
      <c r="AE957" s="35"/>
      <c r="AR957" s="180" t="s">
        <v>272</v>
      </c>
      <c r="AT957" s="180" t="s">
        <v>148</v>
      </c>
      <c r="AU957" s="180" t="s">
        <v>154</v>
      </c>
      <c r="AY957" s="18" t="s">
        <v>146</v>
      </c>
      <c r="BE957" s="181">
        <f>IF(N957="základní",J957,0)</f>
        <v>0</v>
      </c>
      <c r="BF957" s="181">
        <f>IF(N957="snížená",J957,0)</f>
        <v>0</v>
      </c>
      <c r="BG957" s="181">
        <f>IF(N957="zákl. přenesená",J957,0)</f>
        <v>0</v>
      </c>
      <c r="BH957" s="181">
        <f>IF(N957="sníž. přenesená",J957,0)</f>
        <v>0</v>
      </c>
      <c r="BI957" s="181">
        <f>IF(N957="nulová",J957,0)</f>
        <v>0</v>
      </c>
      <c r="BJ957" s="18" t="s">
        <v>154</v>
      </c>
      <c r="BK957" s="181">
        <f>ROUND(I957*H957,0)</f>
        <v>0</v>
      </c>
      <c r="BL957" s="18" t="s">
        <v>272</v>
      </c>
      <c r="BM957" s="180" t="s">
        <v>1413</v>
      </c>
    </row>
    <row r="958" spans="1:65" s="1" customFormat="1" ht="12" hidden="1">
      <c r="A958" s="35"/>
      <c r="B958" s="36"/>
      <c r="C958" s="37"/>
      <c r="D958" s="182" t="s">
        <v>156</v>
      </c>
      <c r="E958" s="37"/>
      <c r="F958" s="183" t="s">
        <v>1412</v>
      </c>
      <c r="G958" s="37"/>
      <c r="H958" s="37"/>
      <c r="I958" s="184"/>
      <c r="J958" s="37"/>
      <c r="K958" s="37"/>
      <c r="L958" s="40"/>
      <c r="M958" s="185"/>
      <c r="N958" s="186"/>
      <c r="O958" s="65"/>
      <c r="P958" s="65"/>
      <c r="Q958" s="65"/>
      <c r="R958" s="65"/>
      <c r="S958" s="65"/>
      <c r="T958" s="66"/>
      <c r="U958" s="35"/>
      <c r="V958" s="35"/>
      <c r="W958" s="35"/>
      <c r="X958" s="35"/>
      <c r="Y958" s="35"/>
      <c r="Z958" s="35"/>
      <c r="AA958" s="35"/>
      <c r="AB958" s="35"/>
      <c r="AC958" s="35"/>
      <c r="AD958" s="35"/>
      <c r="AE958" s="35"/>
      <c r="AT958" s="18" t="s">
        <v>156</v>
      </c>
      <c r="AU958" s="18" t="s">
        <v>154</v>
      </c>
    </row>
    <row r="959" spans="1:65" s="11" customFormat="1" ht="23" customHeight="1">
      <c r="B959" s="154"/>
      <c r="C959" s="155"/>
      <c r="D959" s="156" t="s">
        <v>71</v>
      </c>
      <c r="E959" s="168" t="s">
        <v>1414</v>
      </c>
      <c r="F959" s="168" t="s">
        <v>1415</v>
      </c>
      <c r="G959" s="155"/>
      <c r="H959" s="155"/>
      <c r="I959" s="158"/>
      <c r="J959" s="169">
        <f>BK959</f>
        <v>0</v>
      </c>
      <c r="K959" s="155"/>
      <c r="L959" s="160"/>
      <c r="M959" s="161"/>
      <c r="N959" s="162"/>
      <c r="O959" s="162"/>
      <c r="P959" s="163">
        <f>SUM(P960:P1067)</f>
        <v>0</v>
      </c>
      <c r="Q959" s="162"/>
      <c r="R959" s="163">
        <f>SUM(R960:R1067)</f>
        <v>0</v>
      </c>
      <c r="S959" s="162"/>
      <c r="T959" s="164">
        <f>SUM(T960:T1067)</f>
        <v>0</v>
      </c>
      <c r="AR959" s="165" t="s">
        <v>154</v>
      </c>
      <c r="AT959" s="166" t="s">
        <v>71</v>
      </c>
      <c r="AU959" s="166" t="s">
        <v>8</v>
      </c>
      <c r="AY959" s="165" t="s">
        <v>146</v>
      </c>
      <c r="BK959" s="167">
        <f>SUM(BK960:BK1067)</f>
        <v>0</v>
      </c>
    </row>
    <row r="960" spans="1:65" s="1" customFormat="1" ht="16.5" customHeight="1">
      <c r="A960" s="35"/>
      <c r="B960" s="36"/>
      <c r="C960" s="211" t="s">
        <v>1416</v>
      </c>
      <c r="D960" s="211" t="s">
        <v>221</v>
      </c>
      <c r="E960" s="212" t="s">
        <v>1417</v>
      </c>
      <c r="F960" s="213" t="s">
        <v>1418</v>
      </c>
      <c r="G960" s="214" t="s">
        <v>299</v>
      </c>
      <c r="H960" s="215">
        <v>630</v>
      </c>
      <c r="I960" s="216"/>
      <c r="J960" s="215">
        <f>ROUND(I960*H960,0)</f>
        <v>0</v>
      </c>
      <c r="K960" s="213" t="s">
        <v>20</v>
      </c>
      <c r="L960" s="217"/>
      <c r="M960" s="218" t="s">
        <v>20</v>
      </c>
      <c r="N960" s="219" t="s">
        <v>44</v>
      </c>
      <c r="O960" s="65"/>
      <c r="P960" s="178">
        <f>O960*H960</f>
        <v>0</v>
      </c>
      <c r="Q960" s="178">
        <v>0</v>
      </c>
      <c r="R960" s="178">
        <f>Q960*H960</f>
        <v>0</v>
      </c>
      <c r="S960" s="178">
        <v>0</v>
      </c>
      <c r="T960" s="179">
        <f>S960*H960</f>
        <v>0</v>
      </c>
      <c r="U960" s="35"/>
      <c r="V960" s="35"/>
      <c r="W960" s="35"/>
      <c r="X960" s="35"/>
      <c r="Y960" s="35"/>
      <c r="Z960" s="35"/>
      <c r="AA960" s="35"/>
      <c r="AB960" s="35"/>
      <c r="AC960" s="35"/>
      <c r="AD960" s="35"/>
      <c r="AE960" s="35"/>
      <c r="AR960" s="180" t="s">
        <v>393</v>
      </c>
      <c r="AT960" s="180" t="s">
        <v>221</v>
      </c>
      <c r="AU960" s="180" t="s">
        <v>154</v>
      </c>
      <c r="AY960" s="18" t="s">
        <v>146</v>
      </c>
      <c r="BE960" s="181">
        <f>IF(N960="základní",J960,0)</f>
        <v>0</v>
      </c>
      <c r="BF960" s="181">
        <f>IF(N960="snížená",J960,0)</f>
        <v>0</v>
      </c>
      <c r="BG960" s="181">
        <f>IF(N960="zákl. přenesená",J960,0)</f>
        <v>0</v>
      </c>
      <c r="BH960" s="181">
        <f>IF(N960="sníž. přenesená",J960,0)</f>
        <v>0</v>
      </c>
      <c r="BI960" s="181">
        <f>IF(N960="nulová",J960,0)</f>
        <v>0</v>
      </c>
      <c r="BJ960" s="18" t="s">
        <v>154</v>
      </c>
      <c r="BK960" s="181">
        <f>ROUND(I960*H960,0)</f>
        <v>0</v>
      </c>
      <c r="BL960" s="18" t="s">
        <v>272</v>
      </c>
      <c r="BM960" s="180" t="s">
        <v>1419</v>
      </c>
    </row>
    <row r="961" spans="1:65" s="1" customFormat="1" ht="12" hidden="1">
      <c r="A961" s="35"/>
      <c r="B961" s="36"/>
      <c r="C961" s="37"/>
      <c r="D961" s="182" t="s">
        <v>156</v>
      </c>
      <c r="E961" s="37"/>
      <c r="F961" s="183" t="s">
        <v>1418</v>
      </c>
      <c r="G961" s="37"/>
      <c r="H961" s="37"/>
      <c r="I961" s="184"/>
      <c r="J961" s="37"/>
      <c r="K961" s="37"/>
      <c r="L961" s="40"/>
      <c r="M961" s="185"/>
      <c r="N961" s="186"/>
      <c r="O961" s="65"/>
      <c r="P961" s="65"/>
      <c r="Q961" s="65"/>
      <c r="R961" s="65"/>
      <c r="S961" s="65"/>
      <c r="T961" s="66"/>
      <c r="U961" s="35"/>
      <c r="V961" s="35"/>
      <c r="W961" s="35"/>
      <c r="X961" s="35"/>
      <c r="Y961" s="35"/>
      <c r="Z961" s="35"/>
      <c r="AA961" s="35"/>
      <c r="AB961" s="35"/>
      <c r="AC961" s="35"/>
      <c r="AD961" s="35"/>
      <c r="AE961" s="35"/>
      <c r="AT961" s="18" t="s">
        <v>156</v>
      </c>
      <c r="AU961" s="18" t="s">
        <v>154</v>
      </c>
    </row>
    <row r="962" spans="1:65" s="1" customFormat="1" ht="16.5" customHeight="1">
      <c r="A962" s="35"/>
      <c r="B962" s="36"/>
      <c r="C962" s="211" t="s">
        <v>1420</v>
      </c>
      <c r="D962" s="211" t="s">
        <v>221</v>
      </c>
      <c r="E962" s="212" t="s">
        <v>1421</v>
      </c>
      <c r="F962" s="213" t="s">
        <v>1422</v>
      </c>
      <c r="G962" s="214" t="s">
        <v>299</v>
      </c>
      <c r="H962" s="215">
        <v>830</v>
      </c>
      <c r="I962" s="216"/>
      <c r="J962" s="215">
        <f>ROUND(I962*H962,0)</f>
        <v>0</v>
      </c>
      <c r="K962" s="213" t="s">
        <v>20</v>
      </c>
      <c r="L962" s="217"/>
      <c r="M962" s="218" t="s">
        <v>20</v>
      </c>
      <c r="N962" s="219" t="s">
        <v>44</v>
      </c>
      <c r="O962" s="65"/>
      <c r="P962" s="178">
        <f>O962*H962</f>
        <v>0</v>
      </c>
      <c r="Q962" s="178">
        <v>0</v>
      </c>
      <c r="R962" s="178">
        <f>Q962*H962</f>
        <v>0</v>
      </c>
      <c r="S962" s="178">
        <v>0</v>
      </c>
      <c r="T962" s="179">
        <f>S962*H962</f>
        <v>0</v>
      </c>
      <c r="U962" s="35"/>
      <c r="V962" s="35"/>
      <c r="W962" s="35"/>
      <c r="X962" s="35"/>
      <c r="Y962" s="35"/>
      <c r="Z962" s="35"/>
      <c r="AA962" s="35"/>
      <c r="AB962" s="35"/>
      <c r="AC962" s="35"/>
      <c r="AD962" s="35"/>
      <c r="AE962" s="35"/>
      <c r="AR962" s="180" t="s">
        <v>393</v>
      </c>
      <c r="AT962" s="180" t="s">
        <v>221</v>
      </c>
      <c r="AU962" s="180" t="s">
        <v>154</v>
      </c>
      <c r="AY962" s="18" t="s">
        <v>146</v>
      </c>
      <c r="BE962" s="181">
        <f>IF(N962="základní",J962,0)</f>
        <v>0</v>
      </c>
      <c r="BF962" s="181">
        <f>IF(N962="snížená",J962,0)</f>
        <v>0</v>
      </c>
      <c r="BG962" s="181">
        <f>IF(N962="zákl. přenesená",J962,0)</f>
        <v>0</v>
      </c>
      <c r="BH962" s="181">
        <f>IF(N962="sníž. přenesená",J962,0)</f>
        <v>0</v>
      </c>
      <c r="BI962" s="181">
        <f>IF(N962="nulová",J962,0)</f>
        <v>0</v>
      </c>
      <c r="BJ962" s="18" t="s">
        <v>154</v>
      </c>
      <c r="BK962" s="181">
        <f>ROUND(I962*H962,0)</f>
        <v>0</v>
      </c>
      <c r="BL962" s="18" t="s">
        <v>272</v>
      </c>
      <c r="BM962" s="180" t="s">
        <v>1423</v>
      </c>
    </row>
    <row r="963" spans="1:65" s="1" customFormat="1" ht="12" hidden="1">
      <c r="A963" s="35"/>
      <c r="B963" s="36"/>
      <c r="C963" s="37"/>
      <c r="D963" s="182" t="s">
        <v>156</v>
      </c>
      <c r="E963" s="37"/>
      <c r="F963" s="183" t="s">
        <v>1422</v>
      </c>
      <c r="G963" s="37"/>
      <c r="H963" s="37"/>
      <c r="I963" s="184"/>
      <c r="J963" s="37"/>
      <c r="K963" s="37"/>
      <c r="L963" s="40"/>
      <c r="M963" s="185"/>
      <c r="N963" s="186"/>
      <c r="O963" s="65"/>
      <c r="P963" s="65"/>
      <c r="Q963" s="65"/>
      <c r="R963" s="65"/>
      <c r="S963" s="65"/>
      <c r="T963" s="66"/>
      <c r="U963" s="35"/>
      <c r="V963" s="35"/>
      <c r="W963" s="35"/>
      <c r="X963" s="35"/>
      <c r="Y963" s="35"/>
      <c r="Z963" s="35"/>
      <c r="AA963" s="35"/>
      <c r="AB963" s="35"/>
      <c r="AC963" s="35"/>
      <c r="AD963" s="35"/>
      <c r="AE963" s="35"/>
      <c r="AT963" s="18" t="s">
        <v>156</v>
      </c>
      <c r="AU963" s="18" t="s">
        <v>154</v>
      </c>
    </row>
    <row r="964" spans="1:65" s="1" customFormat="1" ht="16.5" customHeight="1">
      <c r="A964" s="35"/>
      <c r="B964" s="36"/>
      <c r="C964" s="211" t="s">
        <v>1424</v>
      </c>
      <c r="D964" s="211" t="s">
        <v>221</v>
      </c>
      <c r="E964" s="212" t="s">
        <v>1425</v>
      </c>
      <c r="F964" s="213" t="s">
        <v>1426</v>
      </c>
      <c r="G964" s="214" t="s">
        <v>299</v>
      </c>
      <c r="H964" s="215">
        <v>210</v>
      </c>
      <c r="I964" s="216"/>
      <c r="J964" s="215">
        <f>ROUND(I964*H964,0)</f>
        <v>0</v>
      </c>
      <c r="K964" s="213" t="s">
        <v>20</v>
      </c>
      <c r="L964" s="217"/>
      <c r="M964" s="218" t="s">
        <v>20</v>
      </c>
      <c r="N964" s="219" t="s">
        <v>44</v>
      </c>
      <c r="O964" s="65"/>
      <c r="P964" s="178">
        <f>O964*H964</f>
        <v>0</v>
      </c>
      <c r="Q964" s="178">
        <v>0</v>
      </c>
      <c r="R964" s="178">
        <f>Q964*H964</f>
        <v>0</v>
      </c>
      <c r="S964" s="178">
        <v>0</v>
      </c>
      <c r="T964" s="179">
        <f>S964*H964</f>
        <v>0</v>
      </c>
      <c r="U964" s="35"/>
      <c r="V964" s="35"/>
      <c r="W964" s="35"/>
      <c r="X964" s="35"/>
      <c r="Y964" s="35"/>
      <c r="Z964" s="35"/>
      <c r="AA964" s="35"/>
      <c r="AB964" s="35"/>
      <c r="AC964" s="35"/>
      <c r="AD964" s="35"/>
      <c r="AE964" s="35"/>
      <c r="AR964" s="180" t="s">
        <v>393</v>
      </c>
      <c r="AT964" s="180" t="s">
        <v>221</v>
      </c>
      <c r="AU964" s="180" t="s">
        <v>154</v>
      </c>
      <c r="AY964" s="18" t="s">
        <v>146</v>
      </c>
      <c r="BE964" s="181">
        <f>IF(N964="základní",J964,0)</f>
        <v>0</v>
      </c>
      <c r="BF964" s="181">
        <f>IF(N964="snížená",J964,0)</f>
        <v>0</v>
      </c>
      <c r="BG964" s="181">
        <f>IF(N964="zákl. přenesená",J964,0)</f>
        <v>0</v>
      </c>
      <c r="BH964" s="181">
        <f>IF(N964="sníž. přenesená",J964,0)</f>
        <v>0</v>
      </c>
      <c r="BI964" s="181">
        <f>IF(N964="nulová",J964,0)</f>
        <v>0</v>
      </c>
      <c r="BJ964" s="18" t="s">
        <v>154</v>
      </c>
      <c r="BK964" s="181">
        <f>ROUND(I964*H964,0)</f>
        <v>0</v>
      </c>
      <c r="BL964" s="18" t="s">
        <v>272</v>
      </c>
      <c r="BM964" s="180" t="s">
        <v>1427</v>
      </c>
    </row>
    <row r="965" spans="1:65" s="1" customFormat="1" ht="12" hidden="1">
      <c r="A965" s="35"/>
      <c r="B965" s="36"/>
      <c r="C965" s="37"/>
      <c r="D965" s="182" t="s">
        <v>156</v>
      </c>
      <c r="E965" s="37"/>
      <c r="F965" s="183" t="s">
        <v>1426</v>
      </c>
      <c r="G965" s="37"/>
      <c r="H965" s="37"/>
      <c r="I965" s="184"/>
      <c r="J965" s="37"/>
      <c r="K965" s="37"/>
      <c r="L965" s="40"/>
      <c r="M965" s="185"/>
      <c r="N965" s="186"/>
      <c r="O965" s="65"/>
      <c r="P965" s="65"/>
      <c r="Q965" s="65"/>
      <c r="R965" s="65"/>
      <c r="S965" s="65"/>
      <c r="T965" s="66"/>
      <c r="U965" s="35"/>
      <c r="V965" s="35"/>
      <c r="W965" s="35"/>
      <c r="X965" s="35"/>
      <c r="Y965" s="35"/>
      <c r="Z965" s="35"/>
      <c r="AA965" s="35"/>
      <c r="AB965" s="35"/>
      <c r="AC965" s="35"/>
      <c r="AD965" s="35"/>
      <c r="AE965" s="35"/>
      <c r="AT965" s="18" t="s">
        <v>156</v>
      </c>
      <c r="AU965" s="18" t="s">
        <v>154</v>
      </c>
    </row>
    <row r="966" spans="1:65" s="1" customFormat="1" ht="16.5" customHeight="1">
      <c r="A966" s="35"/>
      <c r="B966" s="36"/>
      <c r="C966" s="211" t="s">
        <v>1428</v>
      </c>
      <c r="D966" s="211" t="s">
        <v>221</v>
      </c>
      <c r="E966" s="212" t="s">
        <v>1429</v>
      </c>
      <c r="F966" s="213" t="s">
        <v>1430</v>
      </c>
      <c r="G966" s="214" t="s">
        <v>299</v>
      </c>
      <c r="H966" s="215">
        <v>55</v>
      </c>
      <c r="I966" s="216"/>
      <c r="J966" s="215">
        <f>ROUND(I966*H966,0)</f>
        <v>0</v>
      </c>
      <c r="K966" s="213" t="s">
        <v>20</v>
      </c>
      <c r="L966" s="217"/>
      <c r="M966" s="218" t="s">
        <v>20</v>
      </c>
      <c r="N966" s="219" t="s">
        <v>44</v>
      </c>
      <c r="O966" s="65"/>
      <c r="P966" s="178">
        <f>O966*H966</f>
        <v>0</v>
      </c>
      <c r="Q966" s="178">
        <v>0</v>
      </c>
      <c r="R966" s="178">
        <f>Q966*H966</f>
        <v>0</v>
      </c>
      <c r="S966" s="178">
        <v>0</v>
      </c>
      <c r="T966" s="179">
        <f>S966*H966</f>
        <v>0</v>
      </c>
      <c r="U966" s="35"/>
      <c r="V966" s="35"/>
      <c r="W966" s="35"/>
      <c r="X966" s="35"/>
      <c r="Y966" s="35"/>
      <c r="Z966" s="35"/>
      <c r="AA966" s="35"/>
      <c r="AB966" s="35"/>
      <c r="AC966" s="35"/>
      <c r="AD966" s="35"/>
      <c r="AE966" s="35"/>
      <c r="AR966" s="180" t="s">
        <v>393</v>
      </c>
      <c r="AT966" s="180" t="s">
        <v>221</v>
      </c>
      <c r="AU966" s="180" t="s">
        <v>154</v>
      </c>
      <c r="AY966" s="18" t="s">
        <v>146</v>
      </c>
      <c r="BE966" s="181">
        <f>IF(N966="základní",J966,0)</f>
        <v>0</v>
      </c>
      <c r="BF966" s="181">
        <f>IF(N966="snížená",J966,0)</f>
        <v>0</v>
      </c>
      <c r="BG966" s="181">
        <f>IF(N966="zákl. přenesená",J966,0)</f>
        <v>0</v>
      </c>
      <c r="BH966" s="181">
        <f>IF(N966="sníž. přenesená",J966,0)</f>
        <v>0</v>
      </c>
      <c r="BI966" s="181">
        <f>IF(N966="nulová",J966,0)</f>
        <v>0</v>
      </c>
      <c r="BJ966" s="18" t="s">
        <v>154</v>
      </c>
      <c r="BK966" s="181">
        <f>ROUND(I966*H966,0)</f>
        <v>0</v>
      </c>
      <c r="BL966" s="18" t="s">
        <v>272</v>
      </c>
      <c r="BM966" s="180" t="s">
        <v>1431</v>
      </c>
    </row>
    <row r="967" spans="1:65" s="1" customFormat="1" ht="12" hidden="1">
      <c r="A967" s="35"/>
      <c r="B967" s="36"/>
      <c r="C967" s="37"/>
      <c r="D967" s="182" t="s">
        <v>156</v>
      </c>
      <c r="E967" s="37"/>
      <c r="F967" s="183" t="s">
        <v>1430</v>
      </c>
      <c r="G967" s="37"/>
      <c r="H967" s="37"/>
      <c r="I967" s="184"/>
      <c r="J967" s="37"/>
      <c r="K967" s="37"/>
      <c r="L967" s="40"/>
      <c r="M967" s="185"/>
      <c r="N967" s="186"/>
      <c r="O967" s="65"/>
      <c r="P967" s="65"/>
      <c r="Q967" s="65"/>
      <c r="R967" s="65"/>
      <c r="S967" s="65"/>
      <c r="T967" s="66"/>
      <c r="U967" s="35"/>
      <c r="V967" s="35"/>
      <c r="W967" s="35"/>
      <c r="X967" s="35"/>
      <c r="Y967" s="35"/>
      <c r="Z967" s="35"/>
      <c r="AA967" s="35"/>
      <c r="AB967" s="35"/>
      <c r="AC967" s="35"/>
      <c r="AD967" s="35"/>
      <c r="AE967" s="35"/>
      <c r="AT967" s="18" t="s">
        <v>156</v>
      </c>
      <c r="AU967" s="18" t="s">
        <v>154</v>
      </c>
    </row>
    <row r="968" spans="1:65" s="1" customFormat="1" ht="16.5" customHeight="1">
      <c r="A968" s="35"/>
      <c r="B968" s="36"/>
      <c r="C968" s="211" t="s">
        <v>1432</v>
      </c>
      <c r="D968" s="211" t="s">
        <v>221</v>
      </c>
      <c r="E968" s="212" t="s">
        <v>1433</v>
      </c>
      <c r="F968" s="213" t="s">
        <v>1434</v>
      </c>
      <c r="G968" s="214" t="s">
        <v>299</v>
      </c>
      <c r="H968" s="215">
        <v>140</v>
      </c>
      <c r="I968" s="216"/>
      <c r="J968" s="215">
        <f>ROUND(I968*H968,0)</f>
        <v>0</v>
      </c>
      <c r="K968" s="213" t="s">
        <v>20</v>
      </c>
      <c r="L968" s="217"/>
      <c r="M968" s="218" t="s">
        <v>20</v>
      </c>
      <c r="N968" s="219" t="s">
        <v>44</v>
      </c>
      <c r="O968" s="65"/>
      <c r="P968" s="178">
        <f>O968*H968</f>
        <v>0</v>
      </c>
      <c r="Q968" s="178">
        <v>0</v>
      </c>
      <c r="R968" s="178">
        <f>Q968*H968</f>
        <v>0</v>
      </c>
      <c r="S968" s="178">
        <v>0</v>
      </c>
      <c r="T968" s="179">
        <f>S968*H968</f>
        <v>0</v>
      </c>
      <c r="U968" s="35"/>
      <c r="V968" s="35"/>
      <c r="W968" s="35"/>
      <c r="X968" s="35"/>
      <c r="Y968" s="35"/>
      <c r="Z968" s="35"/>
      <c r="AA968" s="35"/>
      <c r="AB968" s="35"/>
      <c r="AC968" s="35"/>
      <c r="AD968" s="35"/>
      <c r="AE968" s="35"/>
      <c r="AR968" s="180" t="s">
        <v>393</v>
      </c>
      <c r="AT968" s="180" t="s">
        <v>221</v>
      </c>
      <c r="AU968" s="180" t="s">
        <v>154</v>
      </c>
      <c r="AY968" s="18" t="s">
        <v>146</v>
      </c>
      <c r="BE968" s="181">
        <f>IF(N968="základní",J968,0)</f>
        <v>0</v>
      </c>
      <c r="BF968" s="181">
        <f>IF(N968="snížená",J968,0)</f>
        <v>0</v>
      </c>
      <c r="BG968" s="181">
        <f>IF(N968="zákl. přenesená",J968,0)</f>
        <v>0</v>
      </c>
      <c r="BH968" s="181">
        <f>IF(N968="sníž. přenesená",J968,0)</f>
        <v>0</v>
      </c>
      <c r="BI968" s="181">
        <f>IF(N968="nulová",J968,0)</f>
        <v>0</v>
      </c>
      <c r="BJ968" s="18" t="s">
        <v>154</v>
      </c>
      <c r="BK968" s="181">
        <f>ROUND(I968*H968,0)</f>
        <v>0</v>
      </c>
      <c r="BL968" s="18" t="s">
        <v>272</v>
      </c>
      <c r="BM968" s="180" t="s">
        <v>1435</v>
      </c>
    </row>
    <row r="969" spans="1:65" s="1" customFormat="1" ht="12" hidden="1">
      <c r="A969" s="35"/>
      <c r="B969" s="36"/>
      <c r="C969" s="37"/>
      <c r="D969" s="182" t="s">
        <v>156</v>
      </c>
      <c r="E969" s="37"/>
      <c r="F969" s="183" t="s">
        <v>1434</v>
      </c>
      <c r="G969" s="37"/>
      <c r="H969" s="37"/>
      <c r="I969" s="184"/>
      <c r="J969" s="37"/>
      <c r="K969" s="37"/>
      <c r="L969" s="40"/>
      <c r="M969" s="185"/>
      <c r="N969" s="186"/>
      <c r="O969" s="65"/>
      <c r="P969" s="65"/>
      <c r="Q969" s="65"/>
      <c r="R969" s="65"/>
      <c r="S969" s="65"/>
      <c r="T969" s="66"/>
      <c r="U969" s="35"/>
      <c r="V969" s="35"/>
      <c r="W969" s="35"/>
      <c r="X969" s="35"/>
      <c r="Y969" s="35"/>
      <c r="Z969" s="35"/>
      <c r="AA969" s="35"/>
      <c r="AB969" s="35"/>
      <c r="AC969" s="35"/>
      <c r="AD969" s="35"/>
      <c r="AE969" s="35"/>
      <c r="AT969" s="18" t="s">
        <v>156</v>
      </c>
      <c r="AU969" s="18" t="s">
        <v>154</v>
      </c>
    </row>
    <row r="970" spans="1:65" s="1" customFormat="1" ht="16.5" customHeight="1">
      <c r="A970" s="35"/>
      <c r="B970" s="36"/>
      <c r="C970" s="211" t="s">
        <v>1436</v>
      </c>
      <c r="D970" s="211" t="s">
        <v>221</v>
      </c>
      <c r="E970" s="212" t="s">
        <v>1437</v>
      </c>
      <c r="F970" s="213" t="s">
        <v>1438</v>
      </c>
      <c r="G970" s="214" t="s">
        <v>299</v>
      </c>
      <c r="H970" s="215">
        <v>50</v>
      </c>
      <c r="I970" s="216"/>
      <c r="J970" s="215">
        <f>ROUND(I970*H970,0)</f>
        <v>0</v>
      </c>
      <c r="K970" s="213" t="s">
        <v>20</v>
      </c>
      <c r="L970" s="217"/>
      <c r="M970" s="218" t="s">
        <v>20</v>
      </c>
      <c r="N970" s="219" t="s">
        <v>44</v>
      </c>
      <c r="O970" s="65"/>
      <c r="P970" s="178">
        <f>O970*H970</f>
        <v>0</v>
      </c>
      <c r="Q970" s="178">
        <v>0</v>
      </c>
      <c r="R970" s="178">
        <f>Q970*H970</f>
        <v>0</v>
      </c>
      <c r="S970" s="178">
        <v>0</v>
      </c>
      <c r="T970" s="179">
        <f>S970*H970</f>
        <v>0</v>
      </c>
      <c r="U970" s="35"/>
      <c r="V970" s="35"/>
      <c r="W970" s="35"/>
      <c r="X970" s="35"/>
      <c r="Y970" s="35"/>
      <c r="Z970" s="35"/>
      <c r="AA970" s="35"/>
      <c r="AB970" s="35"/>
      <c r="AC970" s="35"/>
      <c r="AD970" s="35"/>
      <c r="AE970" s="35"/>
      <c r="AR970" s="180" t="s">
        <v>393</v>
      </c>
      <c r="AT970" s="180" t="s">
        <v>221</v>
      </c>
      <c r="AU970" s="180" t="s">
        <v>154</v>
      </c>
      <c r="AY970" s="18" t="s">
        <v>146</v>
      </c>
      <c r="BE970" s="181">
        <f>IF(N970="základní",J970,0)</f>
        <v>0</v>
      </c>
      <c r="BF970" s="181">
        <f>IF(N970="snížená",J970,0)</f>
        <v>0</v>
      </c>
      <c r="BG970" s="181">
        <f>IF(N970="zákl. přenesená",J970,0)</f>
        <v>0</v>
      </c>
      <c r="BH970" s="181">
        <f>IF(N970="sníž. přenesená",J970,0)</f>
        <v>0</v>
      </c>
      <c r="BI970" s="181">
        <f>IF(N970="nulová",J970,0)</f>
        <v>0</v>
      </c>
      <c r="BJ970" s="18" t="s">
        <v>154</v>
      </c>
      <c r="BK970" s="181">
        <f>ROUND(I970*H970,0)</f>
        <v>0</v>
      </c>
      <c r="BL970" s="18" t="s">
        <v>272</v>
      </c>
      <c r="BM970" s="180" t="s">
        <v>1439</v>
      </c>
    </row>
    <row r="971" spans="1:65" s="1" customFormat="1" ht="12" hidden="1">
      <c r="A971" s="35"/>
      <c r="B971" s="36"/>
      <c r="C971" s="37"/>
      <c r="D971" s="182" t="s">
        <v>156</v>
      </c>
      <c r="E971" s="37"/>
      <c r="F971" s="183" t="s">
        <v>1438</v>
      </c>
      <c r="G971" s="37"/>
      <c r="H971" s="37"/>
      <c r="I971" s="184"/>
      <c r="J971" s="37"/>
      <c r="K971" s="37"/>
      <c r="L971" s="40"/>
      <c r="M971" s="185"/>
      <c r="N971" s="186"/>
      <c r="O971" s="65"/>
      <c r="P971" s="65"/>
      <c r="Q971" s="65"/>
      <c r="R971" s="65"/>
      <c r="S971" s="65"/>
      <c r="T971" s="66"/>
      <c r="U971" s="35"/>
      <c r="V971" s="35"/>
      <c r="W971" s="35"/>
      <c r="X971" s="35"/>
      <c r="Y971" s="35"/>
      <c r="Z971" s="35"/>
      <c r="AA971" s="35"/>
      <c r="AB971" s="35"/>
      <c r="AC971" s="35"/>
      <c r="AD971" s="35"/>
      <c r="AE971" s="35"/>
      <c r="AT971" s="18" t="s">
        <v>156</v>
      </c>
      <c r="AU971" s="18" t="s">
        <v>154</v>
      </c>
    </row>
    <row r="972" spans="1:65" s="1" customFormat="1" ht="16.5" customHeight="1">
      <c r="A972" s="35"/>
      <c r="B972" s="36"/>
      <c r="C972" s="211" t="s">
        <v>1440</v>
      </c>
      <c r="D972" s="211" t="s">
        <v>221</v>
      </c>
      <c r="E972" s="212" t="s">
        <v>1441</v>
      </c>
      <c r="F972" s="213" t="s">
        <v>1442</v>
      </c>
      <c r="G972" s="214" t="s">
        <v>299</v>
      </c>
      <c r="H972" s="215">
        <v>80</v>
      </c>
      <c r="I972" s="216"/>
      <c r="J972" s="215">
        <f>ROUND(I972*H972,0)</f>
        <v>0</v>
      </c>
      <c r="K972" s="213" t="s">
        <v>20</v>
      </c>
      <c r="L972" s="217"/>
      <c r="M972" s="218" t="s">
        <v>20</v>
      </c>
      <c r="N972" s="219" t="s">
        <v>44</v>
      </c>
      <c r="O972" s="65"/>
      <c r="P972" s="178">
        <f>O972*H972</f>
        <v>0</v>
      </c>
      <c r="Q972" s="178">
        <v>0</v>
      </c>
      <c r="R972" s="178">
        <f>Q972*H972</f>
        <v>0</v>
      </c>
      <c r="S972" s="178">
        <v>0</v>
      </c>
      <c r="T972" s="179">
        <f>S972*H972</f>
        <v>0</v>
      </c>
      <c r="U972" s="35"/>
      <c r="V972" s="35"/>
      <c r="W972" s="35"/>
      <c r="X972" s="35"/>
      <c r="Y972" s="35"/>
      <c r="Z972" s="35"/>
      <c r="AA972" s="35"/>
      <c r="AB972" s="35"/>
      <c r="AC972" s="35"/>
      <c r="AD972" s="35"/>
      <c r="AE972" s="35"/>
      <c r="AR972" s="180" t="s">
        <v>393</v>
      </c>
      <c r="AT972" s="180" t="s">
        <v>221</v>
      </c>
      <c r="AU972" s="180" t="s">
        <v>154</v>
      </c>
      <c r="AY972" s="18" t="s">
        <v>146</v>
      </c>
      <c r="BE972" s="181">
        <f>IF(N972="základní",J972,0)</f>
        <v>0</v>
      </c>
      <c r="BF972" s="181">
        <f>IF(N972="snížená",J972,0)</f>
        <v>0</v>
      </c>
      <c r="BG972" s="181">
        <f>IF(N972="zákl. přenesená",J972,0)</f>
        <v>0</v>
      </c>
      <c r="BH972" s="181">
        <f>IF(N972="sníž. přenesená",J972,0)</f>
        <v>0</v>
      </c>
      <c r="BI972" s="181">
        <f>IF(N972="nulová",J972,0)</f>
        <v>0</v>
      </c>
      <c r="BJ972" s="18" t="s">
        <v>154</v>
      </c>
      <c r="BK972" s="181">
        <f>ROUND(I972*H972,0)</f>
        <v>0</v>
      </c>
      <c r="BL972" s="18" t="s">
        <v>272</v>
      </c>
      <c r="BM972" s="180" t="s">
        <v>1443</v>
      </c>
    </row>
    <row r="973" spans="1:65" s="1" customFormat="1" ht="12" hidden="1">
      <c r="A973" s="35"/>
      <c r="B973" s="36"/>
      <c r="C973" s="37"/>
      <c r="D973" s="182" t="s">
        <v>156</v>
      </c>
      <c r="E973" s="37"/>
      <c r="F973" s="183" t="s">
        <v>1442</v>
      </c>
      <c r="G973" s="37"/>
      <c r="H973" s="37"/>
      <c r="I973" s="184"/>
      <c r="J973" s="37"/>
      <c r="K973" s="37"/>
      <c r="L973" s="40"/>
      <c r="M973" s="185"/>
      <c r="N973" s="186"/>
      <c r="O973" s="65"/>
      <c r="P973" s="65"/>
      <c r="Q973" s="65"/>
      <c r="R973" s="65"/>
      <c r="S973" s="65"/>
      <c r="T973" s="66"/>
      <c r="U973" s="35"/>
      <c r="V973" s="35"/>
      <c r="W973" s="35"/>
      <c r="X973" s="35"/>
      <c r="Y973" s="35"/>
      <c r="Z973" s="35"/>
      <c r="AA973" s="35"/>
      <c r="AB973" s="35"/>
      <c r="AC973" s="35"/>
      <c r="AD973" s="35"/>
      <c r="AE973" s="35"/>
      <c r="AT973" s="18" t="s">
        <v>156</v>
      </c>
      <c r="AU973" s="18" t="s">
        <v>154</v>
      </c>
    </row>
    <row r="974" spans="1:65" s="1" customFormat="1" ht="24.25" customHeight="1">
      <c r="A974" s="35"/>
      <c r="B974" s="36"/>
      <c r="C974" s="211" t="s">
        <v>1444</v>
      </c>
      <c r="D974" s="211" t="s">
        <v>221</v>
      </c>
      <c r="E974" s="212" t="s">
        <v>1445</v>
      </c>
      <c r="F974" s="213" t="s">
        <v>1446</v>
      </c>
      <c r="G974" s="214" t="s">
        <v>299</v>
      </c>
      <c r="H974" s="215">
        <v>150</v>
      </c>
      <c r="I974" s="216"/>
      <c r="J974" s="215">
        <f>ROUND(I974*H974,0)</f>
        <v>0</v>
      </c>
      <c r="K974" s="213" t="s">
        <v>20</v>
      </c>
      <c r="L974" s="217"/>
      <c r="M974" s="218" t="s">
        <v>20</v>
      </c>
      <c r="N974" s="219" t="s">
        <v>44</v>
      </c>
      <c r="O974" s="65"/>
      <c r="P974" s="178">
        <f>O974*H974</f>
        <v>0</v>
      </c>
      <c r="Q974" s="178">
        <v>0</v>
      </c>
      <c r="R974" s="178">
        <f>Q974*H974</f>
        <v>0</v>
      </c>
      <c r="S974" s="178">
        <v>0</v>
      </c>
      <c r="T974" s="179">
        <f>S974*H974</f>
        <v>0</v>
      </c>
      <c r="U974" s="35"/>
      <c r="V974" s="35"/>
      <c r="W974" s="35"/>
      <c r="X974" s="35"/>
      <c r="Y974" s="35"/>
      <c r="Z974" s="35"/>
      <c r="AA974" s="35"/>
      <c r="AB974" s="35"/>
      <c r="AC974" s="35"/>
      <c r="AD974" s="35"/>
      <c r="AE974" s="35"/>
      <c r="AR974" s="180" t="s">
        <v>393</v>
      </c>
      <c r="AT974" s="180" t="s">
        <v>221</v>
      </c>
      <c r="AU974" s="180" t="s">
        <v>154</v>
      </c>
      <c r="AY974" s="18" t="s">
        <v>146</v>
      </c>
      <c r="BE974" s="181">
        <f>IF(N974="základní",J974,0)</f>
        <v>0</v>
      </c>
      <c r="BF974" s="181">
        <f>IF(N974="snížená",J974,0)</f>
        <v>0</v>
      </c>
      <c r="BG974" s="181">
        <f>IF(N974="zákl. přenesená",J974,0)</f>
        <v>0</v>
      </c>
      <c r="BH974" s="181">
        <f>IF(N974="sníž. přenesená",J974,0)</f>
        <v>0</v>
      </c>
      <c r="BI974" s="181">
        <f>IF(N974="nulová",J974,0)</f>
        <v>0</v>
      </c>
      <c r="BJ974" s="18" t="s">
        <v>154</v>
      </c>
      <c r="BK974" s="181">
        <f>ROUND(I974*H974,0)</f>
        <v>0</v>
      </c>
      <c r="BL974" s="18" t="s">
        <v>272</v>
      </c>
      <c r="BM974" s="180" t="s">
        <v>1447</v>
      </c>
    </row>
    <row r="975" spans="1:65" s="1" customFormat="1" ht="12" hidden="1">
      <c r="A975" s="35"/>
      <c r="B975" s="36"/>
      <c r="C975" s="37"/>
      <c r="D975" s="182" t="s">
        <v>156</v>
      </c>
      <c r="E975" s="37"/>
      <c r="F975" s="183" t="s">
        <v>1446</v>
      </c>
      <c r="G975" s="37"/>
      <c r="H975" s="37"/>
      <c r="I975" s="184"/>
      <c r="J975" s="37"/>
      <c r="K975" s="37"/>
      <c r="L975" s="40"/>
      <c r="M975" s="185"/>
      <c r="N975" s="186"/>
      <c r="O975" s="65"/>
      <c r="P975" s="65"/>
      <c r="Q975" s="65"/>
      <c r="R975" s="65"/>
      <c r="S975" s="65"/>
      <c r="T975" s="66"/>
      <c r="U975" s="35"/>
      <c r="V975" s="35"/>
      <c r="W975" s="35"/>
      <c r="X975" s="35"/>
      <c r="Y975" s="35"/>
      <c r="Z975" s="35"/>
      <c r="AA975" s="35"/>
      <c r="AB975" s="35"/>
      <c r="AC975" s="35"/>
      <c r="AD975" s="35"/>
      <c r="AE975" s="35"/>
      <c r="AT975" s="18" t="s">
        <v>156</v>
      </c>
      <c r="AU975" s="18" t="s">
        <v>154</v>
      </c>
    </row>
    <row r="976" spans="1:65" s="1" customFormat="1" ht="24.25" customHeight="1">
      <c r="A976" s="35"/>
      <c r="B976" s="36"/>
      <c r="C976" s="211" t="s">
        <v>1448</v>
      </c>
      <c r="D976" s="211" t="s">
        <v>221</v>
      </c>
      <c r="E976" s="212" t="s">
        <v>1449</v>
      </c>
      <c r="F976" s="213" t="s">
        <v>1450</v>
      </c>
      <c r="G976" s="214" t="s">
        <v>299</v>
      </c>
      <c r="H976" s="215">
        <v>400</v>
      </c>
      <c r="I976" s="216"/>
      <c r="J976" s="215">
        <f>ROUND(I976*H976,0)</f>
        <v>0</v>
      </c>
      <c r="K976" s="213" t="s">
        <v>20</v>
      </c>
      <c r="L976" s="217"/>
      <c r="M976" s="218" t="s">
        <v>20</v>
      </c>
      <c r="N976" s="219" t="s">
        <v>44</v>
      </c>
      <c r="O976" s="65"/>
      <c r="P976" s="178">
        <f>O976*H976</f>
        <v>0</v>
      </c>
      <c r="Q976" s="178">
        <v>0</v>
      </c>
      <c r="R976" s="178">
        <f>Q976*H976</f>
        <v>0</v>
      </c>
      <c r="S976" s="178">
        <v>0</v>
      </c>
      <c r="T976" s="179">
        <f>S976*H976</f>
        <v>0</v>
      </c>
      <c r="U976" s="35"/>
      <c r="V976" s="35"/>
      <c r="W976" s="35"/>
      <c r="X976" s="35"/>
      <c r="Y976" s="35"/>
      <c r="Z976" s="35"/>
      <c r="AA976" s="35"/>
      <c r="AB976" s="35"/>
      <c r="AC976" s="35"/>
      <c r="AD976" s="35"/>
      <c r="AE976" s="35"/>
      <c r="AR976" s="180" t="s">
        <v>393</v>
      </c>
      <c r="AT976" s="180" t="s">
        <v>221</v>
      </c>
      <c r="AU976" s="180" t="s">
        <v>154</v>
      </c>
      <c r="AY976" s="18" t="s">
        <v>146</v>
      </c>
      <c r="BE976" s="181">
        <f>IF(N976="základní",J976,0)</f>
        <v>0</v>
      </c>
      <c r="BF976" s="181">
        <f>IF(N976="snížená",J976,0)</f>
        <v>0</v>
      </c>
      <c r="BG976" s="181">
        <f>IF(N976="zákl. přenesená",J976,0)</f>
        <v>0</v>
      </c>
      <c r="BH976" s="181">
        <f>IF(N976="sníž. přenesená",J976,0)</f>
        <v>0</v>
      </c>
      <c r="BI976" s="181">
        <f>IF(N976="nulová",J976,0)</f>
        <v>0</v>
      </c>
      <c r="BJ976" s="18" t="s">
        <v>154</v>
      </c>
      <c r="BK976" s="181">
        <f>ROUND(I976*H976,0)</f>
        <v>0</v>
      </c>
      <c r="BL976" s="18" t="s">
        <v>272</v>
      </c>
      <c r="BM976" s="180" t="s">
        <v>1451</v>
      </c>
    </row>
    <row r="977" spans="1:65" s="1" customFormat="1" ht="12" hidden="1">
      <c r="A977" s="35"/>
      <c r="B977" s="36"/>
      <c r="C977" s="37"/>
      <c r="D977" s="182" t="s">
        <v>156</v>
      </c>
      <c r="E977" s="37"/>
      <c r="F977" s="183" t="s">
        <v>1450</v>
      </c>
      <c r="G977" s="37"/>
      <c r="H977" s="37"/>
      <c r="I977" s="184"/>
      <c r="J977" s="37"/>
      <c r="K977" s="37"/>
      <c r="L977" s="40"/>
      <c r="M977" s="185"/>
      <c r="N977" s="186"/>
      <c r="O977" s="65"/>
      <c r="P977" s="65"/>
      <c r="Q977" s="65"/>
      <c r="R977" s="65"/>
      <c r="S977" s="65"/>
      <c r="T977" s="66"/>
      <c r="U977" s="35"/>
      <c r="V977" s="35"/>
      <c r="W977" s="35"/>
      <c r="X977" s="35"/>
      <c r="Y977" s="35"/>
      <c r="Z977" s="35"/>
      <c r="AA977" s="35"/>
      <c r="AB977" s="35"/>
      <c r="AC977" s="35"/>
      <c r="AD977" s="35"/>
      <c r="AE977" s="35"/>
      <c r="AT977" s="18" t="s">
        <v>156</v>
      </c>
      <c r="AU977" s="18" t="s">
        <v>154</v>
      </c>
    </row>
    <row r="978" spans="1:65" s="1" customFormat="1" ht="16.5" customHeight="1">
      <c r="A978" s="35"/>
      <c r="B978" s="36"/>
      <c r="C978" s="211" t="s">
        <v>1452</v>
      </c>
      <c r="D978" s="211" t="s">
        <v>221</v>
      </c>
      <c r="E978" s="212" t="s">
        <v>1453</v>
      </c>
      <c r="F978" s="213" t="s">
        <v>1454</v>
      </c>
      <c r="G978" s="214" t="s">
        <v>1174</v>
      </c>
      <c r="H978" s="215">
        <v>116</v>
      </c>
      <c r="I978" s="216"/>
      <c r="J978" s="215">
        <f>ROUND(I978*H978,0)</f>
        <v>0</v>
      </c>
      <c r="K978" s="213" t="s">
        <v>20</v>
      </c>
      <c r="L978" s="217"/>
      <c r="M978" s="218" t="s">
        <v>20</v>
      </c>
      <c r="N978" s="219" t="s">
        <v>44</v>
      </c>
      <c r="O978" s="65"/>
      <c r="P978" s="178">
        <f>O978*H978</f>
        <v>0</v>
      </c>
      <c r="Q978" s="178">
        <v>0</v>
      </c>
      <c r="R978" s="178">
        <f>Q978*H978</f>
        <v>0</v>
      </c>
      <c r="S978" s="178">
        <v>0</v>
      </c>
      <c r="T978" s="179">
        <f>S978*H978</f>
        <v>0</v>
      </c>
      <c r="U978" s="35"/>
      <c r="V978" s="35"/>
      <c r="W978" s="35"/>
      <c r="X978" s="35"/>
      <c r="Y978" s="35"/>
      <c r="Z978" s="35"/>
      <c r="AA978" s="35"/>
      <c r="AB978" s="35"/>
      <c r="AC978" s="35"/>
      <c r="AD978" s="35"/>
      <c r="AE978" s="35"/>
      <c r="AR978" s="180" t="s">
        <v>393</v>
      </c>
      <c r="AT978" s="180" t="s">
        <v>221</v>
      </c>
      <c r="AU978" s="180" t="s">
        <v>154</v>
      </c>
      <c r="AY978" s="18" t="s">
        <v>146</v>
      </c>
      <c r="BE978" s="181">
        <f>IF(N978="základní",J978,0)</f>
        <v>0</v>
      </c>
      <c r="BF978" s="181">
        <f>IF(N978="snížená",J978,0)</f>
        <v>0</v>
      </c>
      <c r="BG978" s="181">
        <f>IF(N978="zákl. přenesená",J978,0)</f>
        <v>0</v>
      </c>
      <c r="BH978" s="181">
        <f>IF(N978="sníž. přenesená",J978,0)</f>
        <v>0</v>
      </c>
      <c r="BI978" s="181">
        <f>IF(N978="nulová",J978,0)</f>
        <v>0</v>
      </c>
      <c r="BJ978" s="18" t="s">
        <v>154</v>
      </c>
      <c r="BK978" s="181">
        <f>ROUND(I978*H978,0)</f>
        <v>0</v>
      </c>
      <c r="BL978" s="18" t="s">
        <v>272</v>
      </c>
      <c r="BM978" s="180" t="s">
        <v>1455</v>
      </c>
    </row>
    <row r="979" spans="1:65" s="1" customFormat="1" ht="12" hidden="1">
      <c r="A979" s="35"/>
      <c r="B979" s="36"/>
      <c r="C979" s="37"/>
      <c r="D979" s="182" t="s">
        <v>156</v>
      </c>
      <c r="E979" s="37"/>
      <c r="F979" s="183" t="s">
        <v>1454</v>
      </c>
      <c r="G979" s="37"/>
      <c r="H979" s="37"/>
      <c r="I979" s="184"/>
      <c r="J979" s="37"/>
      <c r="K979" s="37"/>
      <c r="L979" s="40"/>
      <c r="M979" s="185"/>
      <c r="N979" s="186"/>
      <c r="O979" s="65"/>
      <c r="P979" s="65"/>
      <c r="Q979" s="65"/>
      <c r="R979" s="65"/>
      <c r="S979" s="65"/>
      <c r="T979" s="66"/>
      <c r="U979" s="35"/>
      <c r="V979" s="35"/>
      <c r="W979" s="35"/>
      <c r="X979" s="35"/>
      <c r="Y979" s="35"/>
      <c r="Z979" s="35"/>
      <c r="AA979" s="35"/>
      <c r="AB979" s="35"/>
      <c r="AC979" s="35"/>
      <c r="AD979" s="35"/>
      <c r="AE979" s="35"/>
      <c r="AT979" s="18" t="s">
        <v>156</v>
      </c>
      <c r="AU979" s="18" t="s">
        <v>154</v>
      </c>
    </row>
    <row r="980" spans="1:65" s="1" customFormat="1" ht="16.5" customHeight="1">
      <c r="A980" s="35"/>
      <c r="B980" s="36"/>
      <c r="C980" s="211" t="s">
        <v>1456</v>
      </c>
      <c r="D980" s="211" t="s">
        <v>221</v>
      </c>
      <c r="E980" s="212" t="s">
        <v>1457</v>
      </c>
      <c r="F980" s="213" t="s">
        <v>1458</v>
      </c>
      <c r="G980" s="214" t="s">
        <v>1174</v>
      </c>
      <c r="H980" s="215">
        <v>25</v>
      </c>
      <c r="I980" s="216"/>
      <c r="J980" s="215">
        <f>ROUND(I980*H980,0)</f>
        <v>0</v>
      </c>
      <c r="K980" s="213" t="s">
        <v>20</v>
      </c>
      <c r="L980" s="217"/>
      <c r="M980" s="218" t="s">
        <v>20</v>
      </c>
      <c r="N980" s="219" t="s">
        <v>44</v>
      </c>
      <c r="O980" s="65"/>
      <c r="P980" s="178">
        <f>O980*H980</f>
        <v>0</v>
      </c>
      <c r="Q980" s="178">
        <v>0</v>
      </c>
      <c r="R980" s="178">
        <f>Q980*H980</f>
        <v>0</v>
      </c>
      <c r="S980" s="178">
        <v>0</v>
      </c>
      <c r="T980" s="179">
        <f>S980*H980</f>
        <v>0</v>
      </c>
      <c r="U980" s="35"/>
      <c r="V980" s="35"/>
      <c r="W980" s="35"/>
      <c r="X980" s="35"/>
      <c r="Y980" s="35"/>
      <c r="Z980" s="35"/>
      <c r="AA980" s="35"/>
      <c r="AB980" s="35"/>
      <c r="AC980" s="35"/>
      <c r="AD980" s="35"/>
      <c r="AE980" s="35"/>
      <c r="AR980" s="180" t="s">
        <v>393</v>
      </c>
      <c r="AT980" s="180" t="s">
        <v>221</v>
      </c>
      <c r="AU980" s="180" t="s">
        <v>154</v>
      </c>
      <c r="AY980" s="18" t="s">
        <v>146</v>
      </c>
      <c r="BE980" s="181">
        <f>IF(N980="základní",J980,0)</f>
        <v>0</v>
      </c>
      <c r="BF980" s="181">
        <f>IF(N980="snížená",J980,0)</f>
        <v>0</v>
      </c>
      <c r="BG980" s="181">
        <f>IF(N980="zákl. přenesená",J980,0)</f>
        <v>0</v>
      </c>
      <c r="BH980" s="181">
        <f>IF(N980="sníž. přenesená",J980,0)</f>
        <v>0</v>
      </c>
      <c r="BI980" s="181">
        <f>IF(N980="nulová",J980,0)</f>
        <v>0</v>
      </c>
      <c r="BJ980" s="18" t="s">
        <v>154</v>
      </c>
      <c r="BK980" s="181">
        <f>ROUND(I980*H980,0)</f>
        <v>0</v>
      </c>
      <c r="BL980" s="18" t="s">
        <v>272</v>
      </c>
      <c r="BM980" s="180" t="s">
        <v>1459</v>
      </c>
    </row>
    <row r="981" spans="1:65" s="1" customFormat="1" ht="12" hidden="1">
      <c r="A981" s="35"/>
      <c r="B981" s="36"/>
      <c r="C981" s="37"/>
      <c r="D981" s="182" t="s">
        <v>156</v>
      </c>
      <c r="E981" s="37"/>
      <c r="F981" s="183" t="s">
        <v>1458</v>
      </c>
      <c r="G981" s="37"/>
      <c r="H981" s="37"/>
      <c r="I981" s="184"/>
      <c r="J981" s="37"/>
      <c r="K981" s="37"/>
      <c r="L981" s="40"/>
      <c r="M981" s="185"/>
      <c r="N981" s="186"/>
      <c r="O981" s="65"/>
      <c r="P981" s="65"/>
      <c r="Q981" s="65"/>
      <c r="R981" s="65"/>
      <c r="S981" s="65"/>
      <c r="T981" s="66"/>
      <c r="U981" s="35"/>
      <c r="V981" s="35"/>
      <c r="W981" s="35"/>
      <c r="X981" s="35"/>
      <c r="Y981" s="35"/>
      <c r="Z981" s="35"/>
      <c r="AA981" s="35"/>
      <c r="AB981" s="35"/>
      <c r="AC981" s="35"/>
      <c r="AD981" s="35"/>
      <c r="AE981" s="35"/>
      <c r="AT981" s="18" t="s">
        <v>156</v>
      </c>
      <c r="AU981" s="18" t="s">
        <v>154</v>
      </c>
    </row>
    <row r="982" spans="1:65" s="1" customFormat="1" ht="16.5" customHeight="1">
      <c r="A982" s="35"/>
      <c r="B982" s="36"/>
      <c r="C982" s="211" t="s">
        <v>1460</v>
      </c>
      <c r="D982" s="211" t="s">
        <v>221</v>
      </c>
      <c r="E982" s="212" t="s">
        <v>1461</v>
      </c>
      <c r="F982" s="213" t="s">
        <v>1462</v>
      </c>
      <c r="G982" s="214" t="s">
        <v>1174</v>
      </c>
      <c r="H982" s="215">
        <v>10</v>
      </c>
      <c r="I982" s="216"/>
      <c r="J982" s="215">
        <f>ROUND(I982*H982,0)</f>
        <v>0</v>
      </c>
      <c r="K982" s="213" t="s">
        <v>20</v>
      </c>
      <c r="L982" s="217"/>
      <c r="M982" s="218" t="s">
        <v>20</v>
      </c>
      <c r="N982" s="219" t="s">
        <v>44</v>
      </c>
      <c r="O982" s="65"/>
      <c r="P982" s="178">
        <f>O982*H982</f>
        <v>0</v>
      </c>
      <c r="Q982" s="178">
        <v>0</v>
      </c>
      <c r="R982" s="178">
        <f>Q982*H982</f>
        <v>0</v>
      </c>
      <c r="S982" s="178">
        <v>0</v>
      </c>
      <c r="T982" s="179">
        <f>S982*H982</f>
        <v>0</v>
      </c>
      <c r="U982" s="35"/>
      <c r="V982" s="35"/>
      <c r="W982" s="35"/>
      <c r="X982" s="35"/>
      <c r="Y982" s="35"/>
      <c r="Z982" s="35"/>
      <c r="AA982" s="35"/>
      <c r="AB982" s="35"/>
      <c r="AC982" s="35"/>
      <c r="AD982" s="35"/>
      <c r="AE982" s="35"/>
      <c r="AR982" s="180" t="s">
        <v>393</v>
      </c>
      <c r="AT982" s="180" t="s">
        <v>221</v>
      </c>
      <c r="AU982" s="180" t="s">
        <v>154</v>
      </c>
      <c r="AY982" s="18" t="s">
        <v>146</v>
      </c>
      <c r="BE982" s="181">
        <f>IF(N982="základní",J982,0)</f>
        <v>0</v>
      </c>
      <c r="BF982" s="181">
        <f>IF(N982="snížená",J982,0)</f>
        <v>0</v>
      </c>
      <c r="BG982" s="181">
        <f>IF(N982="zákl. přenesená",J982,0)</f>
        <v>0</v>
      </c>
      <c r="BH982" s="181">
        <f>IF(N982="sníž. přenesená",J982,0)</f>
        <v>0</v>
      </c>
      <c r="BI982" s="181">
        <f>IF(N982="nulová",J982,0)</f>
        <v>0</v>
      </c>
      <c r="BJ982" s="18" t="s">
        <v>154</v>
      </c>
      <c r="BK982" s="181">
        <f>ROUND(I982*H982,0)</f>
        <v>0</v>
      </c>
      <c r="BL982" s="18" t="s">
        <v>272</v>
      </c>
      <c r="BM982" s="180" t="s">
        <v>1463</v>
      </c>
    </row>
    <row r="983" spans="1:65" s="1" customFormat="1" ht="12" hidden="1">
      <c r="A983" s="35"/>
      <c r="B983" s="36"/>
      <c r="C983" s="37"/>
      <c r="D983" s="182" t="s">
        <v>156</v>
      </c>
      <c r="E983" s="37"/>
      <c r="F983" s="183" t="s">
        <v>1462</v>
      </c>
      <c r="G983" s="37"/>
      <c r="H983" s="37"/>
      <c r="I983" s="184"/>
      <c r="J983" s="37"/>
      <c r="K983" s="37"/>
      <c r="L983" s="40"/>
      <c r="M983" s="185"/>
      <c r="N983" s="186"/>
      <c r="O983" s="65"/>
      <c r="P983" s="65"/>
      <c r="Q983" s="65"/>
      <c r="R983" s="65"/>
      <c r="S983" s="65"/>
      <c r="T983" s="66"/>
      <c r="U983" s="35"/>
      <c r="V983" s="35"/>
      <c r="W983" s="35"/>
      <c r="X983" s="35"/>
      <c r="Y983" s="35"/>
      <c r="Z983" s="35"/>
      <c r="AA983" s="35"/>
      <c r="AB983" s="35"/>
      <c r="AC983" s="35"/>
      <c r="AD983" s="35"/>
      <c r="AE983" s="35"/>
      <c r="AT983" s="18" t="s">
        <v>156</v>
      </c>
      <c r="AU983" s="18" t="s">
        <v>154</v>
      </c>
    </row>
    <row r="984" spans="1:65" s="1" customFormat="1" ht="16.5" customHeight="1">
      <c r="A984" s="35"/>
      <c r="B984" s="36"/>
      <c r="C984" s="211" t="s">
        <v>1464</v>
      </c>
      <c r="D984" s="211" t="s">
        <v>221</v>
      </c>
      <c r="E984" s="212" t="s">
        <v>1465</v>
      </c>
      <c r="F984" s="213" t="s">
        <v>1466</v>
      </c>
      <c r="G984" s="214" t="s">
        <v>299</v>
      </c>
      <c r="H984" s="215">
        <v>50</v>
      </c>
      <c r="I984" s="216"/>
      <c r="J984" s="215">
        <f>ROUND(I984*H984,0)</f>
        <v>0</v>
      </c>
      <c r="K984" s="213" t="s">
        <v>20</v>
      </c>
      <c r="L984" s="217"/>
      <c r="M984" s="218" t="s">
        <v>20</v>
      </c>
      <c r="N984" s="219" t="s">
        <v>44</v>
      </c>
      <c r="O984" s="65"/>
      <c r="P984" s="178">
        <f>O984*H984</f>
        <v>0</v>
      </c>
      <c r="Q984" s="178">
        <v>0</v>
      </c>
      <c r="R984" s="178">
        <f>Q984*H984</f>
        <v>0</v>
      </c>
      <c r="S984" s="178">
        <v>0</v>
      </c>
      <c r="T984" s="179">
        <f>S984*H984</f>
        <v>0</v>
      </c>
      <c r="U984" s="35"/>
      <c r="V984" s="35"/>
      <c r="W984" s="35"/>
      <c r="X984" s="35"/>
      <c r="Y984" s="35"/>
      <c r="Z984" s="35"/>
      <c r="AA984" s="35"/>
      <c r="AB984" s="35"/>
      <c r="AC984" s="35"/>
      <c r="AD984" s="35"/>
      <c r="AE984" s="35"/>
      <c r="AR984" s="180" t="s">
        <v>393</v>
      </c>
      <c r="AT984" s="180" t="s">
        <v>221</v>
      </c>
      <c r="AU984" s="180" t="s">
        <v>154</v>
      </c>
      <c r="AY984" s="18" t="s">
        <v>146</v>
      </c>
      <c r="BE984" s="181">
        <f>IF(N984="základní",J984,0)</f>
        <v>0</v>
      </c>
      <c r="BF984" s="181">
        <f>IF(N984="snížená",J984,0)</f>
        <v>0</v>
      </c>
      <c r="BG984" s="181">
        <f>IF(N984="zákl. přenesená",J984,0)</f>
        <v>0</v>
      </c>
      <c r="BH984" s="181">
        <f>IF(N984="sníž. přenesená",J984,0)</f>
        <v>0</v>
      </c>
      <c r="BI984" s="181">
        <f>IF(N984="nulová",J984,0)</f>
        <v>0</v>
      </c>
      <c r="BJ984" s="18" t="s">
        <v>154</v>
      </c>
      <c r="BK984" s="181">
        <f>ROUND(I984*H984,0)</f>
        <v>0</v>
      </c>
      <c r="BL984" s="18" t="s">
        <v>272</v>
      </c>
      <c r="BM984" s="180" t="s">
        <v>1467</v>
      </c>
    </row>
    <row r="985" spans="1:65" s="1" customFormat="1" ht="12" hidden="1">
      <c r="A985" s="35"/>
      <c r="B985" s="36"/>
      <c r="C985" s="37"/>
      <c r="D985" s="182" t="s">
        <v>156</v>
      </c>
      <c r="E985" s="37"/>
      <c r="F985" s="183" t="s">
        <v>1466</v>
      </c>
      <c r="G985" s="37"/>
      <c r="H985" s="37"/>
      <c r="I985" s="184"/>
      <c r="J985" s="37"/>
      <c r="K985" s="37"/>
      <c r="L985" s="40"/>
      <c r="M985" s="185"/>
      <c r="N985" s="186"/>
      <c r="O985" s="65"/>
      <c r="P985" s="65"/>
      <c r="Q985" s="65"/>
      <c r="R985" s="65"/>
      <c r="S985" s="65"/>
      <c r="T985" s="66"/>
      <c r="U985" s="35"/>
      <c r="V985" s="35"/>
      <c r="W985" s="35"/>
      <c r="X985" s="35"/>
      <c r="Y985" s="35"/>
      <c r="Z985" s="35"/>
      <c r="AA985" s="35"/>
      <c r="AB985" s="35"/>
      <c r="AC985" s="35"/>
      <c r="AD985" s="35"/>
      <c r="AE985" s="35"/>
      <c r="AT985" s="18" t="s">
        <v>156</v>
      </c>
      <c r="AU985" s="18" t="s">
        <v>154</v>
      </c>
    </row>
    <row r="986" spans="1:65" s="1" customFormat="1" ht="16.5" customHeight="1">
      <c r="A986" s="35"/>
      <c r="B986" s="36"/>
      <c r="C986" s="211" t="s">
        <v>1468</v>
      </c>
      <c r="D986" s="211" t="s">
        <v>221</v>
      </c>
      <c r="E986" s="212" t="s">
        <v>1469</v>
      </c>
      <c r="F986" s="213" t="s">
        <v>1470</v>
      </c>
      <c r="G986" s="214" t="s">
        <v>1174</v>
      </c>
      <c r="H986" s="215">
        <v>1</v>
      </c>
      <c r="I986" s="216"/>
      <c r="J986" s="215">
        <f>ROUND(I986*H986,0)</f>
        <v>0</v>
      </c>
      <c r="K986" s="213" t="s">
        <v>20</v>
      </c>
      <c r="L986" s="217"/>
      <c r="M986" s="218" t="s">
        <v>20</v>
      </c>
      <c r="N986" s="219" t="s">
        <v>44</v>
      </c>
      <c r="O986" s="65"/>
      <c r="P986" s="178">
        <f>O986*H986</f>
        <v>0</v>
      </c>
      <c r="Q986" s="178">
        <v>0</v>
      </c>
      <c r="R986" s="178">
        <f>Q986*H986</f>
        <v>0</v>
      </c>
      <c r="S986" s="178">
        <v>0</v>
      </c>
      <c r="T986" s="179">
        <f>S986*H986</f>
        <v>0</v>
      </c>
      <c r="U986" s="35"/>
      <c r="V986" s="35"/>
      <c r="W986" s="35"/>
      <c r="X986" s="35"/>
      <c r="Y986" s="35"/>
      <c r="Z986" s="35"/>
      <c r="AA986" s="35"/>
      <c r="AB986" s="35"/>
      <c r="AC986" s="35"/>
      <c r="AD986" s="35"/>
      <c r="AE986" s="35"/>
      <c r="AR986" s="180" t="s">
        <v>393</v>
      </c>
      <c r="AT986" s="180" t="s">
        <v>221</v>
      </c>
      <c r="AU986" s="180" t="s">
        <v>154</v>
      </c>
      <c r="AY986" s="18" t="s">
        <v>146</v>
      </c>
      <c r="BE986" s="181">
        <f>IF(N986="základní",J986,0)</f>
        <v>0</v>
      </c>
      <c r="BF986" s="181">
        <f>IF(N986="snížená",J986,0)</f>
        <v>0</v>
      </c>
      <c r="BG986" s="181">
        <f>IF(N986="zákl. přenesená",J986,0)</f>
        <v>0</v>
      </c>
      <c r="BH986" s="181">
        <f>IF(N986="sníž. přenesená",J986,0)</f>
        <v>0</v>
      </c>
      <c r="BI986" s="181">
        <f>IF(N986="nulová",J986,0)</f>
        <v>0</v>
      </c>
      <c r="BJ986" s="18" t="s">
        <v>154</v>
      </c>
      <c r="BK986" s="181">
        <f>ROUND(I986*H986,0)</f>
        <v>0</v>
      </c>
      <c r="BL986" s="18" t="s">
        <v>272</v>
      </c>
      <c r="BM986" s="180" t="s">
        <v>1471</v>
      </c>
    </row>
    <row r="987" spans="1:65" s="1" customFormat="1" ht="12" hidden="1">
      <c r="A987" s="35"/>
      <c r="B987" s="36"/>
      <c r="C987" s="37"/>
      <c r="D987" s="182" t="s">
        <v>156</v>
      </c>
      <c r="E987" s="37"/>
      <c r="F987" s="183" t="s">
        <v>1470</v>
      </c>
      <c r="G987" s="37"/>
      <c r="H987" s="37"/>
      <c r="I987" s="184"/>
      <c r="J987" s="37"/>
      <c r="K987" s="37"/>
      <c r="L987" s="40"/>
      <c r="M987" s="185"/>
      <c r="N987" s="186"/>
      <c r="O987" s="65"/>
      <c r="P987" s="65"/>
      <c r="Q987" s="65"/>
      <c r="R987" s="65"/>
      <c r="S987" s="65"/>
      <c r="T987" s="66"/>
      <c r="U987" s="35"/>
      <c r="V987" s="35"/>
      <c r="W987" s="35"/>
      <c r="X987" s="35"/>
      <c r="Y987" s="35"/>
      <c r="Z987" s="35"/>
      <c r="AA987" s="35"/>
      <c r="AB987" s="35"/>
      <c r="AC987" s="35"/>
      <c r="AD987" s="35"/>
      <c r="AE987" s="35"/>
      <c r="AT987" s="18" t="s">
        <v>156</v>
      </c>
      <c r="AU987" s="18" t="s">
        <v>154</v>
      </c>
    </row>
    <row r="988" spans="1:65" s="1" customFormat="1" ht="16.5" customHeight="1">
      <c r="A988" s="35"/>
      <c r="B988" s="36"/>
      <c r="C988" s="211" t="s">
        <v>1472</v>
      </c>
      <c r="D988" s="211" t="s">
        <v>221</v>
      </c>
      <c r="E988" s="212" t="s">
        <v>1473</v>
      </c>
      <c r="F988" s="213" t="s">
        <v>1474</v>
      </c>
      <c r="G988" s="214" t="s">
        <v>1174</v>
      </c>
      <c r="H988" s="215">
        <v>13</v>
      </c>
      <c r="I988" s="216"/>
      <c r="J988" s="215">
        <f>ROUND(I988*H988,0)</f>
        <v>0</v>
      </c>
      <c r="K988" s="213" t="s">
        <v>20</v>
      </c>
      <c r="L988" s="217"/>
      <c r="M988" s="218" t="s">
        <v>20</v>
      </c>
      <c r="N988" s="219" t="s">
        <v>44</v>
      </c>
      <c r="O988" s="65"/>
      <c r="P988" s="178">
        <f>O988*H988</f>
        <v>0</v>
      </c>
      <c r="Q988" s="178">
        <v>0</v>
      </c>
      <c r="R988" s="178">
        <f>Q988*H988</f>
        <v>0</v>
      </c>
      <c r="S988" s="178">
        <v>0</v>
      </c>
      <c r="T988" s="179">
        <f>S988*H988</f>
        <v>0</v>
      </c>
      <c r="U988" s="35"/>
      <c r="V988" s="35"/>
      <c r="W988" s="35"/>
      <c r="X988" s="35"/>
      <c r="Y988" s="35"/>
      <c r="Z988" s="35"/>
      <c r="AA988" s="35"/>
      <c r="AB988" s="35"/>
      <c r="AC988" s="35"/>
      <c r="AD988" s="35"/>
      <c r="AE988" s="35"/>
      <c r="AR988" s="180" t="s">
        <v>393</v>
      </c>
      <c r="AT988" s="180" t="s">
        <v>221</v>
      </c>
      <c r="AU988" s="180" t="s">
        <v>154</v>
      </c>
      <c r="AY988" s="18" t="s">
        <v>146</v>
      </c>
      <c r="BE988" s="181">
        <f>IF(N988="základní",J988,0)</f>
        <v>0</v>
      </c>
      <c r="BF988" s="181">
        <f>IF(N988="snížená",J988,0)</f>
        <v>0</v>
      </c>
      <c r="BG988" s="181">
        <f>IF(N988="zákl. přenesená",J988,0)</f>
        <v>0</v>
      </c>
      <c r="BH988" s="181">
        <f>IF(N988="sníž. přenesená",J988,0)</f>
        <v>0</v>
      </c>
      <c r="BI988" s="181">
        <f>IF(N988="nulová",J988,0)</f>
        <v>0</v>
      </c>
      <c r="BJ988" s="18" t="s">
        <v>154</v>
      </c>
      <c r="BK988" s="181">
        <f>ROUND(I988*H988,0)</f>
        <v>0</v>
      </c>
      <c r="BL988" s="18" t="s">
        <v>272</v>
      </c>
      <c r="BM988" s="180" t="s">
        <v>1475</v>
      </c>
    </row>
    <row r="989" spans="1:65" s="1" customFormat="1" ht="12" hidden="1">
      <c r="A989" s="35"/>
      <c r="B989" s="36"/>
      <c r="C989" s="37"/>
      <c r="D989" s="182" t="s">
        <v>156</v>
      </c>
      <c r="E989" s="37"/>
      <c r="F989" s="183" t="s">
        <v>1474</v>
      </c>
      <c r="G989" s="37"/>
      <c r="H989" s="37"/>
      <c r="I989" s="184"/>
      <c r="J989" s="37"/>
      <c r="K989" s="37"/>
      <c r="L989" s="40"/>
      <c r="M989" s="185"/>
      <c r="N989" s="186"/>
      <c r="O989" s="65"/>
      <c r="P989" s="65"/>
      <c r="Q989" s="65"/>
      <c r="R989" s="65"/>
      <c r="S989" s="65"/>
      <c r="T989" s="66"/>
      <c r="U989" s="35"/>
      <c r="V989" s="35"/>
      <c r="W989" s="35"/>
      <c r="X989" s="35"/>
      <c r="Y989" s="35"/>
      <c r="Z989" s="35"/>
      <c r="AA989" s="35"/>
      <c r="AB989" s="35"/>
      <c r="AC989" s="35"/>
      <c r="AD989" s="35"/>
      <c r="AE989" s="35"/>
      <c r="AT989" s="18" t="s">
        <v>156</v>
      </c>
      <c r="AU989" s="18" t="s">
        <v>154</v>
      </c>
    </row>
    <row r="990" spans="1:65" s="1" customFormat="1" ht="16.5" customHeight="1">
      <c r="A990" s="35"/>
      <c r="B990" s="36"/>
      <c r="C990" s="211" t="s">
        <v>1476</v>
      </c>
      <c r="D990" s="211" t="s">
        <v>221</v>
      </c>
      <c r="E990" s="212" t="s">
        <v>1477</v>
      </c>
      <c r="F990" s="213" t="s">
        <v>1478</v>
      </c>
      <c r="G990" s="214" t="s">
        <v>1174</v>
      </c>
      <c r="H990" s="215">
        <v>7</v>
      </c>
      <c r="I990" s="216"/>
      <c r="J990" s="215">
        <f>ROUND(I990*H990,0)</f>
        <v>0</v>
      </c>
      <c r="K990" s="213" t="s">
        <v>20</v>
      </c>
      <c r="L990" s="217"/>
      <c r="M990" s="218" t="s">
        <v>20</v>
      </c>
      <c r="N990" s="219" t="s">
        <v>44</v>
      </c>
      <c r="O990" s="65"/>
      <c r="P990" s="178">
        <f>O990*H990</f>
        <v>0</v>
      </c>
      <c r="Q990" s="178">
        <v>0</v>
      </c>
      <c r="R990" s="178">
        <f>Q990*H990</f>
        <v>0</v>
      </c>
      <c r="S990" s="178">
        <v>0</v>
      </c>
      <c r="T990" s="179">
        <f>S990*H990</f>
        <v>0</v>
      </c>
      <c r="U990" s="35"/>
      <c r="V990" s="35"/>
      <c r="W990" s="35"/>
      <c r="X990" s="35"/>
      <c r="Y990" s="35"/>
      <c r="Z990" s="35"/>
      <c r="AA990" s="35"/>
      <c r="AB990" s="35"/>
      <c r="AC990" s="35"/>
      <c r="AD990" s="35"/>
      <c r="AE990" s="35"/>
      <c r="AR990" s="180" t="s">
        <v>393</v>
      </c>
      <c r="AT990" s="180" t="s">
        <v>221</v>
      </c>
      <c r="AU990" s="180" t="s">
        <v>154</v>
      </c>
      <c r="AY990" s="18" t="s">
        <v>146</v>
      </c>
      <c r="BE990" s="181">
        <f>IF(N990="základní",J990,0)</f>
        <v>0</v>
      </c>
      <c r="BF990" s="181">
        <f>IF(N990="snížená",J990,0)</f>
        <v>0</v>
      </c>
      <c r="BG990" s="181">
        <f>IF(N990="zákl. přenesená",J990,0)</f>
        <v>0</v>
      </c>
      <c r="BH990" s="181">
        <f>IF(N990="sníž. přenesená",J990,0)</f>
        <v>0</v>
      </c>
      <c r="BI990" s="181">
        <f>IF(N990="nulová",J990,0)</f>
        <v>0</v>
      </c>
      <c r="BJ990" s="18" t="s">
        <v>154</v>
      </c>
      <c r="BK990" s="181">
        <f>ROUND(I990*H990,0)</f>
        <v>0</v>
      </c>
      <c r="BL990" s="18" t="s">
        <v>272</v>
      </c>
      <c r="BM990" s="180" t="s">
        <v>1479</v>
      </c>
    </row>
    <row r="991" spans="1:65" s="1" customFormat="1" ht="12" hidden="1">
      <c r="A991" s="35"/>
      <c r="B991" s="36"/>
      <c r="C991" s="37"/>
      <c r="D991" s="182" t="s">
        <v>156</v>
      </c>
      <c r="E991" s="37"/>
      <c r="F991" s="183" t="s">
        <v>1478</v>
      </c>
      <c r="G991" s="37"/>
      <c r="H991" s="37"/>
      <c r="I991" s="184"/>
      <c r="J991" s="37"/>
      <c r="K991" s="37"/>
      <c r="L991" s="40"/>
      <c r="M991" s="185"/>
      <c r="N991" s="186"/>
      <c r="O991" s="65"/>
      <c r="P991" s="65"/>
      <c r="Q991" s="65"/>
      <c r="R991" s="65"/>
      <c r="S991" s="65"/>
      <c r="T991" s="66"/>
      <c r="U991" s="35"/>
      <c r="V991" s="35"/>
      <c r="W991" s="35"/>
      <c r="X991" s="35"/>
      <c r="Y991" s="35"/>
      <c r="Z991" s="35"/>
      <c r="AA991" s="35"/>
      <c r="AB991" s="35"/>
      <c r="AC991" s="35"/>
      <c r="AD991" s="35"/>
      <c r="AE991" s="35"/>
      <c r="AT991" s="18" t="s">
        <v>156</v>
      </c>
      <c r="AU991" s="18" t="s">
        <v>154</v>
      </c>
    </row>
    <row r="992" spans="1:65" s="1" customFormat="1" ht="16.5" customHeight="1">
      <c r="A992" s="35"/>
      <c r="B992" s="36"/>
      <c r="C992" s="211" t="s">
        <v>1480</v>
      </c>
      <c r="D992" s="211" t="s">
        <v>221</v>
      </c>
      <c r="E992" s="212" t="s">
        <v>1481</v>
      </c>
      <c r="F992" s="213" t="s">
        <v>1482</v>
      </c>
      <c r="G992" s="214" t="s">
        <v>1174</v>
      </c>
      <c r="H992" s="215">
        <v>4</v>
      </c>
      <c r="I992" s="216"/>
      <c r="J992" s="215">
        <f>ROUND(I992*H992,0)</f>
        <v>0</v>
      </c>
      <c r="K992" s="213" t="s">
        <v>20</v>
      </c>
      <c r="L992" s="217"/>
      <c r="M992" s="218" t="s">
        <v>20</v>
      </c>
      <c r="N992" s="219" t="s">
        <v>44</v>
      </c>
      <c r="O992" s="65"/>
      <c r="P992" s="178">
        <f>O992*H992</f>
        <v>0</v>
      </c>
      <c r="Q992" s="178">
        <v>0</v>
      </c>
      <c r="R992" s="178">
        <f>Q992*H992</f>
        <v>0</v>
      </c>
      <c r="S992" s="178">
        <v>0</v>
      </c>
      <c r="T992" s="179">
        <f>S992*H992</f>
        <v>0</v>
      </c>
      <c r="U992" s="35"/>
      <c r="V992" s="35"/>
      <c r="W992" s="35"/>
      <c r="X992" s="35"/>
      <c r="Y992" s="35"/>
      <c r="Z992" s="35"/>
      <c r="AA992" s="35"/>
      <c r="AB992" s="35"/>
      <c r="AC992" s="35"/>
      <c r="AD992" s="35"/>
      <c r="AE992" s="35"/>
      <c r="AR992" s="180" t="s">
        <v>393</v>
      </c>
      <c r="AT992" s="180" t="s">
        <v>221</v>
      </c>
      <c r="AU992" s="180" t="s">
        <v>154</v>
      </c>
      <c r="AY992" s="18" t="s">
        <v>146</v>
      </c>
      <c r="BE992" s="181">
        <f>IF(N992="základní",J992,0)</f>
        <v>0</v>
      </c>
      <c r="BF992" s="181">
        <f>IF(N992="snížená",J992,0)</f>
        <v>0</v>
      </c>
      <c r="BG992" s="181">
        <f>IF(N992="zákl. přenesená",J992,0)</f>
        <v>0</v>
      </c>
      <c r="BH992" s="181">
        <f>IF(N992="sníž. přenesená",J992,0)</f>
        <v>0</v>
      </c>
      <c r="BI992" s="181">
        <f>IF(N992="nulová",J992,0)</f>
        <v>0</v>
      </c>
      <c r="BJ992" s="18" t="s">
        <v>154</v>
      </c>
      <c r="BK992" s="181">
        <f>ROUND(I992*H992,0)</f>
        <v>0</v>
      </c>
      <c r="BL992" s="18" t="s">
        <v>272</v>
      </c>
      <c r="BM992" s="180" t="s">
        <v>1483</v>
      </c>
    </row>
    <row r="993" spans="1:65" s="1" customFormat="1" ht="12" hidden="1">
      <c r="A993" s="35"/>
      <c r="B993" s="36"/>
      <c r="C993" s="37"/>
      <c r="D993" s="182" t="s">
        <v>156</v>
      </c>
      <c r="E993" s="37"/>
      <c r="F993" s="183" t="s">
        <v>1482</v>
      </c>
      <c r="G993" s="37"/>
      <c r="H993" s="37"/>
      <c r="I993" s="184"/>
      <c r="J993" s="37"/>
      <c r="K993" s="37"/>
      <c r="L993" s="40"/>
      <c r="M993" s="185"/>
      <c r="N993" s="186"/>
      <c r="O993" s="65"/>
      <c r="P993" s="65"/>
      <c r="Q993" s="65"/>
      <c r="R993" s="65"/>
      <c r="S993" s="65"/>
      <c r="T993" s="66"/>
      <c r="U993" s="35"/>
      <c r="V993" s="35"/>
      <c r="W993" s="35"/>
      <c r="X993" s="35"/>
      <c r="Y993" s="35"/>
      <c r="Z993" s="35"/>
      <c r="AA993" s="35"/>
      <c r="AB993" s="35"/>
      <c r="AC993" s="35"/>
      <c r="AD993" s="35"/>
      <c r="AE993" s="35"/>
      <c r="AT993" s="18" t="s">
        <v>156</v>
      </c>
      <c r="AU993" s="18" t="s">
        <v>154</v>
      </c>
    </row>
    <row r="994" spans="1:65" s="1" customFormat="1" ht="16.5" customHeight="1">
      <c r="A994" s="35"/>
      <c r="B994" s="36"/>
      <c r="C994" s="211" t="s">
        <v>1484</v>
      </c>
      <c r="D994" s="211" t="s">
        <v>221</v>
      </c>
      <c r="E994" s="212" t="s">
        <v>1485</v>
      </c>
      <c r="F994" s="213" t="s">
        <v>1486</v>
      </c>
      <c r="G994" s="214" t="s">
        <v>1174</v>
      </c>
      <c r="H994" s="215">
        <v>9</v>
      </c>
      <c r="I994" s="216"/>
      <c r="J994" s="215">
        <f>ROUND(I994*H994,0)</f>
        <v>0</v>
      </c>
      <c r="K994" s="213" t="s">
        <v>20</v>
      </c>
      <c r="L994" s="217"/>
      <c r="M994" s="218" t="s">
        <v>20</v>
      </c>
      <c r="N994" s="219" t="s">
        <v>44</v>
      </c>
      <c r="O994" s="65"/>
      <c r="P994" s="178">
        <f>O994*H994</f>
        <v>0</v>
      </c>
      <c r="Q994" s="178">
        <v>0</v>
      </c>
      <c r="R994" s="178">
        <f>Q994*H994</f>
        <v>0</v>
      </c>
      <c r="S994" s="178">
        <v>0</v>
      </c>
      <c r="T994" s="179">
        <f>S994*H994</f>
        <v>0</v>
      </c>
      <c r="U994" s="35"/>
      <c r="V994" s="35"/>
      <c r="W994" s="35"/>
      <c r="X994" s="35"/>
      <c r="Y994" s="35"/>
      <c r="Z994" s="35"/>
      <c r="AA994" s="35"/>
      <c r="AB994" s="35"/>
      <c r="AC994" s="35"/>
      <c r="AD994" s="35"/>
      <c r="AE994" s="35"/>
      <c r="AR994" s="180" t="s">
        <v>393</v>
      </c>
      <c r="AT994" s="180" t="s">
        <v>221</v>
      </c>
      <c r="AU994" s="180" t="s">
        <v>154</v>
      </c>
      <c r="AY994" s="18" t="s">
        <v>146</v>
      </c>
      <c r="BE994" s="181">
        <f>IF(N994="základní",J994,0)</f>
        <v>0</v>
      </c>
      <c r="BF994" s="181">
        <f>IF(N994="snížená",J994,0)</f>
        <v>0</v>
      </c>
      <c r="BG994" s="181">
        <f>IF(N994="zákl. přenesená",J994,0)</f>
        <v>0</v>
      </c>
      <c r="BH994" s="181">
        <f>IF(N994="sníž. přenesená",J994,0)</f>
        <v>0</v>
      </c>
      <c r="BI994" s="181">
        <f>IF(N994="nulová",J994,0)</f>
        <v>0</v>
      </c>
      <c r="BJ994" s="18" t="s">
        <v>154</v>
      </c>
      <c r="BK994" s="181">
        <f>ROUND(I994*H994,0)</f>
        <v>0</v>
      </c>
      <c r="BL994" s="18" t="s">
        <v>272</v>
      </c>
      <c r="BM994" s="180" t="s">
        <v>1487</v>
      </c>
    </row>
    <row r="995" spans="1:65" s="1" customFormat="1" ht="12" hidden="1">
      <c r="A995" s="35"/>
      <c r="B995" s="36"/>
      <c r="C995" s="37"/>
      <c r="D995" s="182" t="s">
        <v>156</v>
      </c>
      <c r="E995" s="37"/>
      <c r="F995" s="183" t="s">
        <v>1486</v>
      </c>
      <c r="G995" s="37"/>
      <c r="H995" s="37"/>
      <c r="I995" s="184"/>
      <c r="J995" s="37"/>
      <c r="K995" s="37"/>
      <c r="L995" s="40"/>
      <c r="M995" s="185"/>
      <c r="N995" s="186"/>
      <c r="O995" s="65"/>
      <c r="P995" s="65"/>
      <c r="Q995" s="65"/>
      <c r="R995" s="65"/>
      <c r="S995" s="65"/>
      <c r="T995" s="66"/>
      <c r="U995" s="35"/>
      <c r="V995" s="35"/>
      <c r="W995" s="35"/>
      <c r="X995" s="35"/>
      <c r="Y995" s="35"/>
      <c r="Z995" s="35"/>
      <c r="AA995" s="35"/>
      <c r="AB995" s="35"/>
      <c r="AC995" s="35"/>
      <c r="AD995" s="35"/>
      <c r="AE995" s="35"/>
      <c r="AT995" s="18" t="s">
        <v>156</v>
      </c>
      <c r="AU995" s="18" t="s">
        <v>154</v>
      </c>
    </row>
    <row r="996" spans="1:65" s="1" customFormat="1" ht="16.5" customHeight="1">
      <c r="A996" s="35"/>
      <c r="B996" s="36"/>
      <c r="C996" s="211" t="s">
        <v>1488</v>
      </c>
      <c r="D996" s="211" t="s">
        <v>221</v>
      </c>
      <c r="E996" s="212" t="s">
        <v>1489</v>
      </c>
      <c r="F996" s="213" t="s">
        <v>1490</v>
      </c>
      <c r="G996" s="214" t="s">
        <v>1174</v>
      </c>
      <c r="H996" s="215">
        <v>6</v>
      </c>
      <c r="I996" s="216"/>
      <c r="J996" s="215">
        <f>ROUND(I996*H996,0)</f>
        <v>0</v>
      </c>
      <c r="K996" s="213" t="s">
        <v>20</v>
      </c>
      <c r="L996" s="217"/>
      <c r="M996" s="218" t="s">
        <v>20</v>
      </c>
      <c r="N996" s="219" t="s">
        <v>44</v>
      </c>
      <c r="O996" s="65"/>
      <c r="P996" s="178">
        <f>O996*H996</f>
        <v>0</v>
      </c>
      <c r="Q996" s="178">
        <v>0</v>
      </c>
      <c r="R996" s="178">
        <f>Q996*H996</f>
        <v>0</v>
      </c>
      <c r="S996" s="178">
        <v>0</v>
      </c>
      <c r="T996" s="179">
        <f>S996*H996</f>
        <v>0</v>
      </c>
      <c r="U996" s="35"/>
      <c r="V996" s="35"/>
      <c r="W996" s="35"/>
      <c r="X996" s="35"/>
      <c r="Y996" s="35"/>
      <c r="Z996" s="35"/>
      <c r="AA996" s="35"/>
      <c r="AB996" s="35"/>
      <c r="AC996" s="35"/>
      <c r="AD996" s="35"/>
      <c r="AE996" s="35"/>
      <c r="AR996" s="180" t="s">
        <v>393</v>
      </c>
      <c r="AT996" s="180" t="s">
        <v>221</v>
      </c>
      <c r="AU996" s="180" t="s">
        <v>154</v>
      </c>
      <c r="AY996" s="18" t="s">
        <v>146</v>
      </c>
      <c r="BE996" s="181">
        <f>IF(N996="základní",J996,0)</f>
        <v>0</v>
      </c>
      <c r="BF996" s="181">
        <f>IF(N996="snížená",J996,0)</f>
        <v>0</v>
      </c>
      <c r="BG996" s="181">
        <f>IF(N996="zákl. přenesená",J996,0)</f>
        <v>0</v>
      </c>
      <c r="BH996" s="181">
        <f>IF(N996="sníž. přenesená",J996,0)</f>
        <v>0</v>
      </c>
      <c r="BI996" s="181">
        <f>IF(N996="nulová",J996,0)</f>
        <v>0</v>
      </c>
      <c r="BJ996" s="18" t="s">
        <v>154</v>
      </c>
      <c r="BK996" s="181">
        <f>ROUND(I996*H996,0)</f>
        <v>0</v>
      </c>
      <c r="BL996" s="18" t="s">
        <v>272</v>
      </c>
      <c r="BM996" s="180" t="s">
        <v>1491</v>
      </c>
    </row>
    <row r="997" spans="1:65" s="1" customFormat="1" ht="12" hidden="1">
      <c r="A997" s="35"/>
      <c r="B997" s="36"/>
      <c r="C997" s="37"/>
      <c r="D997" s="182" t="s">
        <v>156</v>
      </c>
      <c r="E997" s="37"/>
      <c r="F997" s="183" t="s">
        <v>1490</v>
      </c>
      <c r="G997" s="37"/>
      <c r="H997" s="37"/>
      <c r="I997" s="184"/>
      <c r="J997" s="37"/>
      <c r="K997" s="37"/>
      <c r="L997" s="40"/>
      <c r="M997" s="185"/>
      <c r="N997" s="186"/>
      <c r="O997" s="65"/>
      <c r="P997" s="65"/>
      <c r="Q997" s="65"/>
      <c r="R997" s="65"/>
      <c r="S997" s="65"/>
      <c r="T997" s="66"/>
      <c r="U997" s="35"/>
      <c r="V997" s="35"/>
      <c r="W997" s="35"/>
      <c r="X997" s="35"/>
      <c r="Y997" s="35"/>
      <c r="Z997" s="35"/>
      <c r="AA997" s="35"/>
      <c r="AB997" s="35"/>
      <c r="AC997" s="35"/>
      <c r="AD997" s="35"/>
      <c r="AE997" s="35"/>
      <c r="AT997" s="18" t="s">
        <v>156</v>
      </c>
      <c r="AU997" s="18" t="s">
        <v>154</v>
      </c>
    </row>
    <row r="998" spans="1:65" s="1" customFormat="1" ht="16.5" customHeight="1">
      <c r="A998" s="35"/>
      <c r="B998" s="36"/>
      <c r="C998" s="211" t="s">
        <v>1492</v>
      </c>
      <c r="D998" s="211" t="s">
        <v>221</v>
      </c>
      <c r="E998" s="212" t="s">
        <v>1493</v>
      </c>
      <c r="F998" s="213" t="s">
        <v>1494</v>
      </c>
      <c r="G998" s="214" t="s">
        <v>1174</v>
      </c>
      <c r="H998" s="215">
        <v>65</v>
      </c>
      <c r="I998" s="216"/>
      <c r="J998" s="215">
        <f>ROUND(I998*H998,0)</f>
        <v>0</v>
      </c>
      <c r="K998" s="213" t="s">
        <v>20</v>
      </c>
      <c r="L998" s="217"/>
      <c r="M998" s="218" t="s">
        <v>20</v>
      </c>
      <c r="N998" s="219" t="s">
        <v>44</v>
      </c>
      <c r="O998" s="65"/>
      <c r="P998" s="178">
        <f>O998*H998</f>
        <v>0</v>
      </c>
      <c r="Q998" s="178">
        <v>0</v>
      </c>
      <c r="R998" s="178">
        <f>Q998*H998</f>
        <v>0</v>
      </c>
      <c r="S998" s="178">
        <v>0</v>
      </c>
      <c r="T998" s="179">
        <f>S998*H998</f>
        <v>0</v>
      </c>
      <c r="U998" s="35"/>
      <c r="V998" s="35"/>
      <c r="W998" s="35"/>
      <c r="X998" s="35"/>
      <c r="Y998" s="35"/>
      <c r="Z998" s="35"/>
      <c r="AA998" s="35"/>
      <c r="AB998" s="35"/>
      <c r="AC998" s="35"/>
      <c r="AD998" s="35"/>
      <c r="AE998" s="35"/>
      <c r="AR998" s="180" t="s">
        <v>393</v>
      </c>
      <c r="AT998" s="180" t="s">
        <v>221</v>
      </c>
      <c r="AU998" s="180" t="s">
        <v>154</v>
      </c>
      <c r="AY998" s="18" t="s">
        <v>146</v>
      </c>
      <c r="BE998" s="181">
        <f>IF(N998="základní",J998,0)</f>
        <v>0</v>
      </c>
      <c r="BF998" s="181">
        <f>IF(N998="snížená",J998,0)</f>
        <v>0</v>
      </c>
      <c r="BG998" s="181">
        <f>IF(N998="zákl. přenesená",J998,0)</f>
        <v>0</v>
      </c>
      <c r="BH998" s="181">
        <f>IF(N998="sníž. přenesená",J998,0)</f>
        <v>0</v>
      </c>
      <c r="BI998" s="181">
        <f>IF(N998="nulová",J998,0)</f>
        <v>0</v>
      </c>
      <c r="BJ998" s="18" t="s">
        <v>154</v>
      </c>
      <c r="BK998" s="181">
        <f>ROUND(I998*H998,0)</f>
        <v>0</v>
      </c>
      <c r="BL998" s="18" t="s">
        <v>272</v>
      </c>
      <c r="BM998" s="180" t="s">
        <v>1495</v>
      </c>
    </row>
    <row r="999" spans="1:65" s="1" customFormat="1" ht="12" hidden="1">
      <c r="A999" s="35"/>
      <c r="B999" s="36"/>
      <c r="C999" s="37"/>
      <c r="D999" s="182" t="s">
        <v>156</v>
      </c>
      <c r="E999" s="37"/>
      <c r="F999" s="183" t="s">
        <v>1494</v>
      </c>
      <c r="G999" s="37"/>
      <c r="H999" s="37"/>
      <c r="I999" s="184"/>
      <c r="J999" s="37"/>
      <c r="K999" s="37"/>
      <c r="L999" s="40"/>
      <c r="M999" s="185"/>
      <c r="N999" s="186"/>
      <c r="O999" s="65"/>
      <c r="P999" s="65"/>
      <c r="Q999" s="65"/>
      <c r="R999" s="65"/>
      <c r="S999" s="65"/>
      <c r="T999" s="66"/>
      <c r="U999" s="35"/>
      <c r="V999" s="35"/>
      <c r="W999" s="35"/>
      <c r="X999" s="35"/>
      <c r="Y999" s="35"/>
      <c r="Z999" s="35"/>
      <c r="AA999" s="35"/>
      <c r="AB999" s="35"/>
      <c r="AC999" s="35"/>
      <c r="AD999" s="35"/>
      <c r="AE999" s="35"/>
      <c r="AT999" s="18" t="s">
        <v>156</v>
      </c>
      <c r="AU999" s="18" t="s">
        <v>154</v>
      </c>
    </row>
    <row r="1000" spans="1:65" s="1" customFormat="1" ht="16.5" customHeight="1">
      <c r="A1000" s="35"/>
      <c r="B1000" s="36"/>
      <c r="C1000" s="211" t="s">
        <v>1496</v>
      </c>
      <c r="D1000" s="211" t="s">
        <v>221</v>
      </c>
      <c r="E1000" s="212" t="s">
        <v>1497</v>
      </c>
      <c r="F1000" s="213" t="s">
        <v>1498</v>
      </c>
      <c r="G1000" s="214" t="s">
        <v>1174</v>
      </c>
      <c r="H1000" s="215">
        <v>26</v>
      </c>
      <c r="I1000" s="216"/>
      <c r="J1000" s="215">
        <f>ROUND(I1000*H1000,0)</f>
        <v>0</v>
      </c>
      <c r="K1000" s="213" t="s">
        <v>20</v>
      </c>
      <c r="L1000" s="217"/>
      <c r="M1000" s="218" t="s">
        <v>20</v>
      </c>
      <c r="N1000" s="219" t="s">
        <v>44</v>
      </c>
      <c r="O1000" s="65"/>
      <c r="P1000" s="178">
        <f>O1000*H1000</f>
        <v>0</v>
      </c>
      <c r="Q1000" s="178">
        <v>0</v>
      </c>
      <c r="R1000" s="178">
        <f>Q1000*H1000</f>
        <v>0</v>
      </c>
      <c r="S1000" s="178">
        <v>0</v>
      </c>
      <c r="T1000" s="179">
        <f>S1000*H1000</f>
        <v>0</v>
      </c>
      <c r="U1000" s="35"/>
      <c r="V1000" s="35"/>
      <c r="W1000" s="35"/>
      <c r="X1000" s="35"/>
      <c r="Y1000" s="35"/>
      <c r="Z1000" s="35"/>
      <c r="AA1000" s="35"/>
      <c r="AB1000" s="35"/>
      <c r="AC1000" s="35"/>
      <c r="AD1000" s="35"/>
      <c r="AE1000" s="35"/>
      <c r="AR1000" s="180" t="s">
        <v>393</v>
      </c>
      <c r="AT1000" s="180" t="s">
        <v>221</v>
      </c>
      <c r="AU1000" s="180" t="s">
        <v>154</v>
      </c>
      <c r="AY1000" s="18" t="s">
        <v>146</v>
      </c>
      <c r="BE1000" s="181">
        <f>IF(N1000="základní",J1000,0)</f>
        <v>0</v>
      </c>
      <c r="BF1000" s="181">
        <f>IF(N1000="snížená",J1000,0)</f>
        <v>0</v>
      </c>
      <c r="BG1000" s="181">
        <f>IF(N1000="zákl. přenesená",J1000,0)</f>
        <v>0</v>
      </c>
      <c r="BH1000" s="181">
        <f>IF(N1000="sníž. přenesená",J1000,0)</f>
        <v>0</v>
      </c>
      <c r="BI1000" s="181">
        <f>IF(N1000="nulová",J1000,0)</f>
        <v>0</v>
      </c>
      <c r="BJ1000" s="18" t="s">
        <v>154</v>
      </c>
      <c r="BK1000" s="181">
        <f>ROUND(I1000*H1000,0)</f>
        <v>0</v>
      </c>
      <c r="BL1000" s="18" t="s">
        <v>272</v>
      </c>
      <c r="BM1000" s="180" t="s">
        <v>1499</v>
      </c>
    </row>
    <row r="1001" spans="1:65" s="1" customFormat="1" ht="12" hidden="1">
      <c r="A1001" s="35"/>
      <c r="B1001" s="36"/>
      <c r="C1001" s="37"/>
      <c r="D1001" s="182" t="s">
        <v>156</v>
      </c>
      <c r="E1001" s="37"/>
      <c r="F1001" s="183" t="s">
        <v>1498</v>
      </c>
      <c r="G1001" s="37"/>
      <c r="H1001" s="37"/>
      <c r="I1001" s="184"/>
      <c r="J1001" s="37"/>
      <c r="K1001" s="37"/>
      <c r="L1001" s="40"/>
      <c r="M1001" s="185"/>
      <c r="N1001" s="186"/>
      <c r="O1001" s="65"/>
      <c r="P1001" s="65"/>
      <c r="Q1001" s="65"/>
      <c r="R1001" s="65"/>
      <c r="S1001" s="65"/>
      <c r="T1001" s="66"/>
      <c r="U1001" s="35"/>
      <c r="V1001" s="35"/>
      <c r="W1001" s="35"/>
      <c r="X1001" s="35"/>
      <c r="Y1001" s="35"/>
      <c r="Z1001" s="35"/>
      <c r="AA1001" s="35"/>
      <c r="AB1001" s="35"/>
      <c r="AC1001" s="35"/>
      <c r="AD1001" s="35"/>
      <c r="AE1001" s="35"/>
      <c r="AT1001" s="18" t="s">
        <v>156</v>
      </c>
      <c r="AU1001" s="18" t="s">
        <v>154</v>
      </c>
    </row>
    <row r="1002" spans="1:65" s="1" customFormat="1" ht="16.5" customHeight="1">
      <c r="A1002" s="35"/>
      <c r="B1002" s="36"/>
      <c r="C1002" s="211" t="s">
        <v>1500</v>
      </c>
      <c r="D1002" s="211" t="s">
        <v>221</v>
      </c>
      <c r="E1002" s="212" t="s">
        <v>1501</v>
      </c>
      <c r="F1002" s="213" t="s">
        <v>1502</v>
      </c>
      <c r="G1002" s="214" t="s">
        <v>1174</v>
      </c>
      <c r="H1002" s="215">
        <v>7</v>
      </c>
      <c r="I1002" s="216"/>
      <c r="J1002" s="215">
        <f>ROUND(I1002*H1002,0)</f>
        <v>0</v>
      </c>
      <c r="K1002" s="213" t="s">
        <v>20</v>
      </c>
      <c r="L1002" s="217"/>
      <c r="M1002" s="218" t="s">
        <v>20</v>
      </c>
      <c r="N1002" s="219" t="s">
        <v>44</v>
      </c>
      <c r="O1002" s="65"/>
      <c r="P1002" s="178">
        <f>O1002*H1002</f>
        <v>0</v>
      </c>
      <c r="Q1002" s="178">
        <v>0</v>
      </c>
      <c r="R1002" s="178">
        <f>Q1002*H1002</f>
        <v>0</v>
      </c>
      <c r="S1002" s="178">
        <v>0</v>
      </c>
      <c r="T1002" s="179">
        <f>S1002*H1002</f>
        <v>0</v>
      </c>
      <c r="U1002" s="35"/>
      <c r="V1002" s="35"/>
      <c r="W1002" s="35"/>
      <c r="X1002" s="35"/>
      <c r="Y1002" s="35"/>
      <c r="Z1002" s="35"/>
      <c r="AA1002" s="35"/>
      <c r="AB1002" s="35"/>
      <c r="AC1002" s="35"/>
      <c r="AD1002" s="35"/>
      <c r="AE1002" s="35"/>
      <c r="AR1002" s="180" t="s">
        <v>393</v>
      </c>
      <c r="AT1002" s="180" t="s">
        <v>221</v>
      </c>
      <c r="AU1002" s="180" t="s">
        <v>154</v>
      </c>
      <c r="AY1002" s="18" t="s">
        <v>146</v>
      </c>
      <c r="BE1002" s="181">
        <f>IF(N1002="základní",J1002,0)</f>
        <v>0</v>
      </c>
      <c r="BF1002" s="181">
        <f>IF(N1002="snížená",J1002,0)</f>
        <v>0</v>
      </c>
      <c r="BG1002" s="181">
        <f>IF(N1002="zákl. přenesená",J1002,0)</f>
        <v>0</v>
      </c>
      <c r="BH1002" s="181">
        <f>IF(N1002="sníž. přenesená",J1002,0)</f>
        <v>0</v>
      </c>
      <c r="BI1002" s="181">
        <f>IF(N1002="nulová",J1002,0)</f>
        <v>0</v>
      </c>
      <c r="BJ1002" s="18" t="s">
        <v>154</v>
      </c>
      <c r="BK1002" s="181">
        <f>ROUND(I1002*H1002,0)</f>
        <v>0</v>
      </c>
      <c r="BL1002" s="18" t="s">
        <v>272</v>
      </c>
      <c r="BM1002" s="180" t="s">
        <v>1503</v>
      </c>
    </row>
    <row r="1003" spans="1:65" s="1" customFormat="1" ht="12" hidden="1">
      <c r="A1003" s="35"/>
      <c r="B1003" s="36"/>
      <c r="C1003" s="37"/>
      <c r="D1003" s="182" t="s">
        <v>156</v>
      </c>
      <c r="E1003" s="37"/>
      <c r="F1003" s="183" t="s">
        <v>1502</v>
      </c>
      <c r="G1003" s="37"/>
      <c r="H1003" s="37"/>
      <c r="I1003" s="184"/>
      <c r="J1003" s="37"/>
      <c r="K1003" s="37"/>
      <c r="L1003" s="40"/>
      <c r="M1003" s="185"/>
      <c r="N1003" s="186"/>
      <c r="O1003" s="65"/>
      <c r="P1003" s="65"/>
      <c r="Q1003" s="65"/>
      <c r="R1003" s="65"/>
      <c r="S1003" s="65"/>
      <c r="T1003" s="66"/>
      <c r="U1003" s="35"/>
      <c r="V1003" s="35"/>
      <c r="W1003" s="35"/>
      <c r="X1003" s="35"/>
      <c r="Y1003" s="35"/>
      <c r="Z1003" s="35"/>
      <c r="AA1003" s="35"/>
      <c r="AB1003" s="35"/>
      <c r="AC1003" s="35"/>
      <c r="AD1003" s="35"/>
      <c r="AE1003" s="35"/>
      <c r="AT1003" s="18" t="s">
        <v>156</v>
      </c>
      <c r="AU1003" s="18" t="s">
        <v>154</v>
      </c>
    </row>
    <row r="1004" spans="1:65" s="1" customFormat="1" ht="16.5" customHeight="1">
      <c r="A1004" s="35"/>
      <c r="B1004" s="36"/>
      <c r="C1004" s="211" t="s">
        <v>1504</v>
      </c>
      <c r="D1004" s="211" t="s">
        <v>221</v>
      </c>
      <c r="E1004" s="212" t="s">
        <v>1505</v>
      </c>
      <c r="F1004" s="213" t="s">
        <v>1506</v>
      </c>
      <c r="G1004" s="214" t="s">
        <v>1174</v>
      </c>
      <c r="H1004" s="215">
        <v>6</v>
      </c>
      <c r="I1004" s="216"/>
      <c r="J1004" s="215">
        <f>ROUND(I1004*H1004,0)</f>
        <v>0</v>
      </c>
      <c r="K1004" s="213" t="s">
        <v>20</v>
      </c>
      <c r="L1004" s="217"/>
      <c r="M1004" s="218" t="s">
        <v>20</v>
      </c>
      <c r="N1004" s="219" t="s">
        <v>44</v>
      </c>
      <c r="O1004" s="65"/>
      <c r="P1004" s="178">
        <f>O1004*H1004</f>
        <v>0</v>
      </c>
      <c r="Q1004" s="178">
        <v>0</v>
      </c>
      <c r="R1004" s="178">
        <f>Q1004*H1004</f>
        <v>0</v>
      </c>
      <c r="S1004" s="178">
        <v>0</v>
      </c>
      <c r="T1004" s="179">
        <f>S1004*H1004</f>
        <v>0</v>
      </c>
      <c r="U1004" s="35"/>
      <c r="V1004" s="35"/>
      <c r="W1004" s="35"/>
      <c r="X1004" s="35"/>
      <c r="Y1004" s="35"/>
      <c r="Z1004" s="35"/>
      <c r="AA1004" s="35"/>
      <c r="AB1004" s="35"/>
      <c r="AC1004" s="35"/>
      <c r="AD1004" s="35"/>
      <c r="AE1004" s="35"/>
      <c r="AR1004" s="180" t="s">
        <v>393</v>
      </c>
      <c r="AT1004" s="180" t="s">
        <v>221</v>
      </c>
      <c r="AU1004" s="180" t="s">
        <v>154</v>
      </c>
      <c r="AY1004" s="18" t="s">
        <v>146</v>
      </c>
      <c r="BE1004" s="181">
        <f>IF(N1004="základní",J1004,0)</f>
        <v>0</v>
      </c>
      <c r="BF1004" s="181">
        <f>IF(N1004="snížená",J1004,0)</f>
        <v>0</v>
      </c>
      <c r="BG1004" s="181">
        <f>IF(N1004="zákl. přenesená",J1004,0)</f>
        <v>0</v>
      </c>
      <c r="BH1004" s="181">
        <f>IF(N1004="sníž. přenesená",J1004,0)</f>
        <v>0</v>
      </c>
      <c r="BI1004" s="181">
        <f>IF(N1004="nulová",J1004,0)</f>
        <v>0</v>
      </c>
      <c r="BJ1004" s="18" t="s">
        <v>154</v>
      </c>
      <c r="BK1004" s="181">
        <f>ROUND(I1004*H1004,0)</f>
        <v>0</v>
      </c>
      <c r="BL1004" s="18" t="s">
        <v>272</v>
      </c>
      <c r="BM1004" s="180" t="s">
        <v>1507</v>
      </c>
    </row>
    <row r="1005" spans="1:65" s="1" customFormat="1" ht="12" hidden="1">
      <c r="A1005" s="35"/>
      <c r="B1005" s="36"/>
      <c r="C1005" s="37"/>
      <c r="D1005" s="182" t="s">
        <v>156</v>
      </c>
      <c r="E1005" s="37"/>
      <c r="F1005" s="183" t="s">
        <v>1506</v>
      </c>
      <c r="G1005" s="37"/>
      <c r="H1005" s="37"/>
      <c r="I1005" s="184"/>
      <c r="J1005" s="37"/>
      <c r="K1005" s="37"/>
      <c r="L1005" s="40"/>
      <c r="M1005" s="185"/>
      <c r="N1005" s="186"/>
      <c r="O1005" s="65"/>
      <c r="P1005" s="65"/>
      <c r="Q1005" s="65"/>
      <c r="R1005" s="65"/>
      <c r="S1005" s="65"/>
      <c r="T1005" s="66"/>
      <c r="U1005" s="35"/>
      <c r="V1005" s="35"/>
      <c r="W1005" s="35"/>
      <c r="X1005" s="35"/>
      <c r="Y1005" s="35"/>
      <c r="Z1005" s="35"/>
      <c r="AA1005" s="35"/>
      <c r="AB1005" s="35"/>
      <c r="AC1005" s="35"/>
      <c r="AD1005" s="35"/>
      <c r="AE1005" s="35"/>
      <c r="AT1005" s="18" t="s">
        <v>156</v>
      </c>
      <c r="AU1005" s="18" t="s">
        <v>154</v>
      </c>
    </row>
    <row r="1006" spans="1:65" s="1" customFormat="1" ht="16.5" customHeight="1">
      <c r="A1006" s="35"/>
      <c r="B1006" s="36"/>
      <c r="C1006" s="211" t="s">
        <v>1508</v>
      </c>
      <c r="D1006" s="211" t="s">
        <v>221</v>
      </c>
      <c r="E1006" s="212" t="s">
        <v>1509</v>
      </c>
      <c r="F1006" s="213" t="s">
        <v>1510</v>
      </c>
      <c r="G1006" s="214" t="s">
        <v>1174</v>
      </c>
      <c r="H1006" s="215">
        <v>66</v>
      </c>
      <c r="I1006" s="216"/>
      <c r="J1006" s="215">
        <f>ROUND(I1006*H1006,0)</f>
        <v>0</v>
      </c>
      <c r="K1006" s="213" t="s">
        <v>20</v>
      </c>
      <c r="L1006" s="217"/>
      <c r="M1006" s="218" t="s">
        <v>20</v>
      </c>
      <c r="N1006" s="219" t="s">
        <v>44</v>
      </c>
      <c r="O1006" s="65"/>
      <c r="P1006" s="178">
        <f>O1006*H1006</f>
        <v>0</v>
      </c>
      <c r="Q1006" s="178">
        <v>0</v>
      </c>
      <c r="R1006" s="178">
        <f>Q1006*H1006</f>
        <v>0</v>
      </c>
      <c r="S1006" s="178">
        <v>0</v>
      </c>
      <c r="T1006" s="179">
        <f>S1006*H1006</f>
        <v>0</v>
      </c>
      <c r="U1006" s="35"/>
      <c r="V1006" s="35"/>
      <c r="W1006" s="35"/>
      <c r="X1006" s="35"/>
      <c r="Y1006" s="35"/>
      <c r="Z1006" s="35"/>
      <c r="AA1006" s="35"/>
      <c r="AB1006" s="35"/>
      <c r="AC1006" s="35"/>
      <c r="AD1006" s="35"/>
      <c r="AE1006" s="35"/>
      <c r="AR1006" s="180" t="s">
        <v>393</v>
      </c>
      <c r="AT1006" s="180" t="s">
        <v>221</v>
      </c>
      <c r="AU1006" s="180" t="s">
        <v>154</v>
      </c>
      <c r="AY1006" s="18" t="s">
        <v>146</v>
      </c>
      <c r="BE1006" s="181">
        <f>IF(N1006="základní",J1006,0)</f>
        <v>0</v>
      </c>
      <c r="BF1006" s="181">
        <f>IF(N1006="snížená",J1006,0)</f>
        <v>0</v>
      </c>
      <c r="BG1006" s="181">
        <f>IF(N1006="zákl. přenesená",J1006,0)</f>
        <v>0</v>
      </c>
      <c r="BH1006" s="181">
        <f>IF(N1006="sníž. přenesená",J1006,0)</f>
        <v>0</v>
      </c>
      <c r="BI1006" s="181">
        <f>IF(N1006="nulová",J1006,0)</f>
        <v>0</v>
      </c>
      <c r="BJ1006" s="18" t="s">
        <v>154</v>
      </c>
      <c r="BK1006" s="181">
        <f>ROUND(I1006*H1006,0)</f>
        <v>0</v>
      </c>
      <c r="BL1006" s="18" t="s">
        <v>272</v>
      </c>
      <c r="BM1006" s="180" t="s">
        <v>1511</v>
      </c>
    </row>
    <row r="1007" spans="1:65" s="1" customFormat="1" ht="12" hidden="1">
      <c r="A1007" s="35"/>
      <c r="B1007" s="36"/>
      <c r="C1007" s="37"/>
      <c r="D1007" s="182" t="s">
        <v>156</v>
      </c>
      <c r="E1007" s="37"/>
      <c r="F1007" s="183" t="s">
        <v>1510</v>
      </c>
      <c r="G1007" s="37"/>
      <c r="H1007" s="37"/>
      <c r="I1007" s="184"/>
      <c r="J1007" s="37"/>
      <c r="K1007" s="37"/>
      <c r="L1007" s="40"/>
      <c r="M1007" s="185"/>
      <c r="N1007" s="186"/>
      <c r="O1007" s="65"/>
      <c r="P1007" s="65"/>
      <c r="Q1007" s="65"/>
      <c r="R1007" s="65"/>
      <c r="S1007" s="65"/>
      <c r="T1007" s="66"/>
      <c r="U1007" s="35"/>
      <c r="V1007" s="35"/>
      <c r="W1007" s="35"/>
      <c r="X1007" s="35"/>
      <c r="Y1007" s="35"/>
      <c r="Z1007" s="35"/>
      <c r="AA1007" s="35"/>
      <c r="AB1007" s="35"/>
      <c r="AC1007" s="35"/>
      <c r="AD1007" s="35"/>
      <c r="AE1007" s="35"/>
      <c r="AT1007" s="18" t="s">
        <v>156</v>
      </c>
      <c r="AU1007" s="18" t="s">
        <v>154</v>
      </c>
    </row>
    <row r="1008" spans="1:65" s="1" customFormat="1" ht="16.5" customHeight="1">
      <c r="A1008" s="35"/>
      <c r="B1008" s="36"/>
      <c r="C1008" s="211" t="s">
        <v>1512</v>
      </c>
      <c r="D1008" s="211" t="s">
        <v>221</v>
      </c>
      <c r="E1008" s="212" t="s">
        <v>1513</v>
      </c>
      <c r="F1008" s="213" t="s">
        <v>1514</v>
      </c>
      <c r="G1008" s="214" t="s">
        <v>1174</v>
      </c>
      <c r="H1008" s="215">
        <v>9</v>
      </c>
      <c r="I1008" s="216"/>
      <c r="J1008" s="215">
        <f>ROUND(I1008*H1008,0)</f>
        <v>0</v>
      </c>
      <c r="K1008" s="213" t="s">
        <v>20</v>
      </c>
      <c r="L1008" s="217"/>
      <c r="M1008" s="218" t="s">
        <v>20</v>
      </c>
      <c r="N1008" s="219" t="s">
        <v>44</v>
      </c>
      <c r="O1008" s="65"/>
      <c r="P1008" s="178">
        <f>O1008*H1008</f>
        <v>0</v>
      </c>
      <c r="Q1008" s="178">
        <v>0</v>
      </c>
      <c r="R1008" s="178">
        <f>Q1008*H1008</f>
        <v>0</v>
      </c>
      <c r="S1008" s="178">
        <v>0</v>
      </c>
      <c r="T1008" s="179">
        <f>S1008*H1008</f>
        <v>0</v>
      </c>
      <c r="U1008" s="35"/>
      <c r="V1008" s="35"/>
      <c r="W1008" s="35"/>
      <c r="X1008" s="35"/>
      <c r="Y1008" s="35"/>
      <c r="Z1008" s="35"/>
      <c r="AA1008" s="35"/>
      <c r="AB1008" s="35"/>
      <c r="AC1008" s="35"/>
      <c r="AD1008" s="35"/>
      <c r="AE1008" s="35"/>
      <c r="AR1008" s="180" t="s">
        <v>393</v>
      </c>
      <c r="AT1008" s="180" t="s">
        <v>221</v>
      </c>
      <c r="AU1008" s="180" t="s">
        <v>154</v>
      </c>
      <c r="AY1008" s="18" t="s">
        <v>146</v>
      </c>
      <c r="BE1008" s="181">
        <f>IF(N1008="základní",J1008,0)</f>
        <v>0</v>
      </c>
      <c r="BF1008" s="181">
        <f>IF(N1008="snížená",J1008,0)</f>
        <v>0</v>
      </c>
      <c r="BG1008" s="181">
        <f>IF(N1008="zákl. přenesená",J1008,0)</f>
        <v>0</v>
      </c>
      <c r="BH1008" s="181">
        <f>IF(N1008="sníž. přenesená",J1008,0)</f>
        <v>0</v>
      </c>
      <c r="BI1008" s="181">
        <f>IF(N1008="nulová",J1008,0)</f>
        <v>0</v>
      </c>
      <c r="BJ1008" s="18" t="s">
        <v>154</v>
      </c>
      <c r="BK1008" s="181">
        <f>ROUND(I1008*H1008,0)</f>
        <v>0</v>
      </c>
      <c r="BL1008" s="18" t="s">
        <v>272</v>
      </c>
      <c r="BM1008" s="180" t="s">
        <v>1515</v>
      </c>
    </row>
    <row r="1009" spans="1:65" s="1" customFormat="1" ht="12" hidden="1">
      <c r="A1009" s="35"/>
      <c r="B1009" s="36"/>
      <c r="C1009" s="37"/>
      <c r="D1009" s="182" t="s">
        <v>156</v>
      </c>
      <c r="E1009" s="37"/>
      <c r="F1009" s="183" t="s">
        <v>1514</v>
      </c>
      <c r="G1009" s="37"/>
      <c r="H1009" s="37"/>
      <c r="I1009" s="184"/>
      <c r="J1009" s="37"/>
      <c r="K1009" s="37"/>
      <c r="L1009" s="40"/>
      <c r="M1009" s="185"/>
      <c r="N1009" s="186"/>
      <c r="O1009" s="65"/>
      <c r="P1009" s="65"/>
      <c r="Q1009" s="65"/>
      <c r="R1009" s="65"/>
      <c r="S1009" s="65"/>
      <c r="T1009" s="66"/>
      <c r="U1009" s="35"/>
      <c r="V1009" s="35"/>
      <c r="W1009" s="35"/>
      <c r="X1009" s="35"/>
      <c r="Y1009" s="35"/>
      <c r="Z1009" s="35"/>
      <c r="AA1009" s="35"/>
      <c r="AB1009" s="35"/>
      <c r="AC1009" s="35"/>
      <c r="AD1009" s="35"/>
      <c r="AE1009" s="35"/>
      <c r="AT1009" s="18" t="s">
        <v>156</v>
      </c>
      <c r="AU1009" s="18" t="s">
        <v>154</v>
      </c>
    </row>
    <row r="1010" spans="1:65" s="1" customFormat="1" ht="16.5" customHeight="1">
      <c r="A1010" s="35"/>
      <c r="B1010" s="36"/>
      <c r="C1010" s="211" t="s">
        <v>1516</v>
      </c>
      <c r="D1010" s="211" t="s">
        <v>221</v>
      </c>
      <c r="E1010" s="212" t="s">
        <v>1517</v>
      </c>
      <c r="F1010" s="213" t="s">
        <v>1518</v>
      </c>
      <c r="G1010" s="214" t="s">
        <v>1174</v>
      </c>
      <c r="H1010" s="215">
        <v>6</v>
      </c>
      <c r="I1010" s="216"/>
      <c r="J1010" s="215">
        <f>ROUND(I1010*H1010,0)</f>
        <v>0</v>
      </c>
      <c r="K1010" s="213" t="s">
        <v>20</v>
      </c>
      <c r="L1010" s="217"/>
      <c r="M1010" s="218" t="s">
        <v>20</v>
      </c>
      <c r="N1010" s="219" t="s">
        <v>44</v>
      </c>
      <c r="O1010" s="65"/>
      <c r="P1010" s="178">
        <f>O1010*H1010</f>
        <v>0</v>
      </c>
      <c r="Q1010" s="178">
        <v>0</v>
      </c>
      <c r="R1010" s="178">
        <f>Q1010*H1010</f>
        <v>0</v>
      </c>
      <c r="S1010" s="178">
        <v>0</v>
      </c>
      <c r="T1010" s="179">
        <f>S1010*H1010</f>
        <v>0</v>
      </c>
      <c r="U1010" s="35"/>
      <c r="V1010" s="35"/>
      <c r="W1010" s="35"/>
      <c r="X1010" s="35"/>
      <c r="Y1010" s="35"/>
      <c r="Z1010" s="35"/>
      <c r="AA1010" s="35"/>
      <c r="AB1010" s="35"/>
      <c r="AC1010" s="35"/>
      <c r="AD1010" s="35"/>
      <c r="AE1010" s="35"/>
      <c r="AR1010" s="180" t="s">
        <v>393</v>
      </c>
      <c r="AT1010" s="180" t="s">
        <v>221</v>
      </c>
      <c r="AU1010" s="180" t="s">
        <v>154</v>
      </c>
      <c r="AY1010" s="18" t="s">
        <v>146</v>
      </c>
      <c r="BE1010" s="181">
        <f>IF(N1010="základní",J1010,0)</f>
        <v>0</v>
      </c>
      <c r="BF1010" s="181">
        <f>IF(N1010="snížená",J1010,0)</f>
        <v>0</v>
      </c>
      <c r="BG1010" s="181">
        <f>IF(N1010="zákl. přenesená",J1010,0)</f>
        <v>0</v>
      </c>
      <c r="BH1010" s="181">
        <f>IF(N1010="sníž. přenesená",J1010,0)</f>
        <v>0</v>
      </c>
      <c r="BI1010" s="181">
        <f>IF(N1010="nulová",J1010,0)</f>
        <v>0</v>
      </c>
      <c r="BJ1010" s="18" t="s">
        <v>154</v>
      </c>
      <c r="BK1010" s="181">
        <f>ROUND(I1010*H1010,0)</f>
        <v>0</v>
      </c>
      <c r="BL1010" s="18" t="s">
        <v>272</v>
      </c>
      <c r="BM1010" s="180" t="s">
        <v>1519</v>
      </c>
    </row>
    <row r="1011" spans="1:65" s="1" customFormat="1" ht="12" hidden="1">
      <c r="A1011" s="35"/>
      <c r="B1011" s="36"/>
      <c r="C1011" s="37"/>
      <c r="D1011" s="182" t="s">
        <v>156</v>
      </c>
      <c r="E1011" s="37"/>
      <c r="F1011" s="183" t="s">
        <v>1518</v>
      </c>
      <c r="G1011" s="37"/>
      <c r="H1011" s="37"/>
      <c r="I1011" s="184"/>
      <c r="J1011" s="37"/>
      <c r="K1011" s="37"/>
      <c r="L1011" s="40"/>
      <c r="M1011" s="185"/>
      <c r="N1011" s="186"/>
      <c r="O1011" s="65"/>
      <c r="P1011" s="65"/>
      <c r="Q1011" s="65"/>
      <c r="R1011" s="65"/>
      <c r="S1011" s="65"/>
      <c r="T1011" s="66"/>
      <c r="U1011" s="35"/>
      <c r="V1011" s="35"/>
      <c r="W1011" s="35"/>
      <c r="X1011" s="35"/>
      <c r="Y1011" s="35"/>
      <c r="Z1011" s="35"/>
      <c r="AA1011" s="35"/>
      <c r="AB1011" s="35"/>
      <c r="AC1011" s="35"/>
      <c r="AD1011" s="35"/>
      <c r="AE1011" s="35"/>
      <c r="AT1011" s="18" t="s">
        <v>156</v>
      </c>
      <c r="AU1011" s="18" t="s">
        <v>154</v>
      </c>
    </row>
    <row r="1012" spans="1:65" s="1" customFormat="1" ht="16.5" customHeight="1">
      <c r="A1012" s="35"/>
      <c r="B1012" s="36"/>
      <c r="C1012" s="211" t="s">
        <v>1520</v>
      </c>
      <c r="D1012" s="211" t="s">
        <v>221</v>
      </c>
      <c r="E1012" s="212" t="s">
        <v>1521</v>
      </c>
      <c r="F1012" s="213" t="s">
        <v>1522</v>
      </c>
      <c r="G1012" s="214" t="s">
        <v>1174</v>
      </c>
      <c r="H1012" s="215">
        <v>2</v>
      </c>
      <c r="I1012" s="216"/>
      <c r="J1012" s="215">
        <f>ROUND(I1012*H1012,0)</f>
        <v>0</v>
      </c>
      <c r="K1012" s="213" t="s">
        <v>20</v>
      </c>
      <c r="L1012" s="217"/>
      <c r="M1012" s="218" t="s">
        <v>20</v>
      </c>
      <c r="N1012" s="219" t="s">
        <v>44</v>
      </c>
      <c r="O1012" s="65"/>
      <c r="P1012" s="178">
        <f>O1012*H1012</f>
        <v>0</v>
      </c>
      <c r="Q1012" s="178">
        <v>0</v>
      </c>
      <c r="R1012" s="178">
        <f>Q1012*H1012</f>
        <v>0</v>
      </c>
      <c r="S1012" s="178">
        <v>0</v>
      </c>
      <c r="T1012" s="179">
        <f>S1012*H1012</f>
        <v>0</v>
      </c>
      <c r="U1012" s="35"/>
      <c r="V1012" s="35"/>
      <c r="W1012" s="35"/>
      <c r="X1012" s="35"/>
      <c r="Y1012" s="35"/>
      <c r="Z1012" s="35"/>
      <c r="AA1012" s="35"/>
      <c r="AB1012" s="35"/>
      <c r="AC1012" s="35"/>
      <c r="AD1012" s="35"/>
      <c r="AE1012" s="35"/>
      <c r="AR1012" s="180" t="s">
        <v>393</v>
      </c>
      <c r="AT1012" s="180" t="s">
        <v>221</v>
      </c>
      <c r="AU1012" s="180" t="s">
        <v>154</v>
      </c>
      <c r="AY1012" s="18" t="s">
        <v>146</v>
      </c>
      <c r="BE1012" s="181">
        <f>IF(N1012="základní",J1012,0)</f>
        <v>0</v>
      </c>
      <c r="BF1012" s="181">
        <f>IF(N1012="snížená",J1012,0)</f>
        <v>0</v>
      </c>
      <c r="BG1012" s="181">
        <f>IF(N1012="zákl. přenesená",J1012,0)</f>
        <v>0</v>
      </c>
      <c r="BH1012" s="181">
        <f>IF(N1012="sníž. přenesená",J1012,0)</f>
        <v>0</v>
      </c>
      <c r="BI1012" s="181">
        <f>IF(N1012="nulová",J1012,0)</f>
        <v>0</v>
      </c>
      <c r="BJ1012" s="18" t="s">
        <v>154</v>
      </c>
      <c r="BK1012" s="181">
        <f>ROUND(I1012*H1012,0)</f>
        <v>0</v>
      </c>
      <c r="BL1012" s="18" t="s">
        <v>272</v>
      </c>
      <c r="BM1012" s="180" t="s">
        <v>1523</v>
      </c>
    </row>
    <row r="1013" spans="1:65" s="1" customFormat="1" ht="12" hidden="1">
      <c r="A1013" s="35"/>
      <c r="B1013" s="36"/>
      <c r="C1013" s="37"/>
      <c r="D1013" s="182" t="s">
        <v>156</v>
      </c>
      <c r="E1013" s="37"/>
      <c r="F1013" s="183" t="s">
        <v>1522</v>
      </c>
      <c r="G1013" s="37"/>
      <c r="H1013" s="37"/>
      <c r="I1013" s="184"/>
      <c r="J1013" s="37"/>
      <c r="K1013" s="37"/>
      <c r="L1013" s="40"/>
      <c r="M1013" s="185"/>
      <c r="N1013" s="186"/>
      <c r="O1013" s="65"/>
      <c r="P1013" s="65"/>
      <c r="Q1013" s="65"/>
      <c r="R1013" s="65"/>
      <c r="S1013" s="65"/>
      <c r="T1013" s="66"/>
      <c r="U1013" s="35"/>
      <c r="V1013" s="35"/>
      <c r="W1013" s="35"/>
      <c r="X1013" s="35"/>
      <c r="Y1013" s="35"/>
      <c r="Z1013" s="35"/>
      <c r="AA1013" s="35"/>
      <c r="AB1013" s="35"/>
      <c r="AC1013" s="35"/>
      <c r="AD1013" s="35"/>
      <c r="AE1013" s="35"/>
      <c r="AT1013" s="18" t="s">
        <v>156</v>
      </c>
      <c r="AU1013" s="18" t="s">
        <v>154</v>
      </c>
    </row>
    <row r="1014" spans="1:65" s="1" customFormat="1" ht="16.5" customHeight="1">
      <c r="A1014" s="35"/>
      <c r="B1014" s="36"/>
      <c r="C1014" s="211" t="s">
        <v>1524</v>
      </c>
      <c r="D1014" s="211" t="s">
        <v>221</v>
      </c>
      <c r="E1014" s="212" t="s">
        <v>1525</v>
      </c>
      <c r="F1014" s="213" t="s">
        <v>1526</v>
      </c>
      <c r="G1014" s="214" t="s">
        <v>1174</v>
      </c>
      <c r="H1014" s="215">
        <v>1</v>
      </c>
      <c r="I1014" s="216"/>
      <c r="J1014" s="215">
        <f>ROUND(I1014*H1014,0)</f>
        <v>0</v>
      </c>
      <c r="K1014" s="213" t="s">
        <v>20</v>
      </c>
      <c r="L1014" s="217"/>
      <c r="M1014" s="218" t="s">
        <v>20</v>
      </c>
      <c r="N1014" s="219" t="s">
        <v>44</v>
      </c>
      <c r="O1014" s="65"/>
      <c r="P1014" s="178">
        <f>O1014*H1014</f>
        <v>0</v>
      </c>
      <c r="Q1014" s="178">
        <v>0</v>
      </c>
      <c r="R1014" s="178">
        <f>Q1014*H1014</f>
        <v>0</v>
      </c>
      <c r="S1014" s="178">
        <v>0</v>
      </c>
      <c r="T1014" s="179">
        <f>S1014*H1014</f>
        <v>0</v>
      </c>
      <c r="U1014" s="35"/>
      <c r="V1014" s="35"/>
      <c r="W1014" s="35"/>
      <c r="X1014" s="35"/>
      <c r="Y1014" s="35"/>
      <c r="Z1014" s="35"/>
      <c r="AA1014" s="35"/>
      <c r="AB1014" s="35"/>
      <c r="AC1014" s="35"/>
      <c r="AD1014" s="35"/>
      <c r="AE1014" s="35"/>
      <c r="AR1014" s="180" t="s">
        <v>393</v>
      </c>
      <c r="AT1014" s="180" t="s">
        <v>221</v>
      </c>
      <c r="AU1014" s="180" t="s">
        <v>154</v>
      </c>
      <c r="AY1014" s="18" t="s">
        <v>146</v>
      </c>
      <c r="BE1014" s="181">
        <f>IF(N1014="základní",J1014,0)</f>
        <v>0</v>
      </c>
      <c r="BF1014" s="181">
        <f>IF(N1014="snížená",J1014,0)</f>
        <v>0</v>
      </c>
      <c r="BG1014" s="181">
        <f>IF(N1014="zákl. přenesená",J1014,0)</f>
        <v>0</v>
      </c>
      <c r="BH1014" s="181">
        <f>IF(N1014="sníž. přenesená",J1014,0)</f>
        <v>0</v>
      </c>
      <c r="BI1014" s="181">
        <f>IF(N1014="nulová",J1014,0)</f>
        <v>0</v>
      </c>
      <c r="BJ1014" s="18" t="s">
        <v>154</v>
      </c>
      <c r="BK1014" s="181">
        <f>ROUND(I1014*H1014,0)</f>
        <v>0</v>
      </c>
      <c r="BL1014" s="18" t="s">
        <v>272</v>
      </c>
      <c r="BM1014" s="180" t="s">
        <v>1527</v>
      </c>
    </row>
    <row r="1015" spans="1:65" s="1" customFormat="1" ht="12" hidden="1">
      <c r="A1015" s="35"/>
      <c r="B1015" s="36"/>
      <c r="C1015" s="37"/>
      <c r="D1015" s="182" t="s">
        <v>156</v>
      </c>
      <c r="E1015" s="37"/>
      <c r="F1015" s="183" t="s">
        <v>1526</v>
      </c>
      <c r="G1015" s="37"/>
      <c r="H1015" s="37"/>
      <c r="I1015" s="184"/>
      <c r="J1015" s="37"/>
      <c r="K1015" s="37"/>
      <c r="L1015" s="40"/>
      <c r="M1015" s="185"/>
      <c r="N1015" s="186"/>
      <c r="O1015" s="65"/>
      <c r="P1015" s="65"/>
      <c r="Q1015" s="65"/>
      <c r="R1015" s="65"/>
      <c r="S1015" s="65"/>
      <c r="T1015" s="66"/>
      <c r="U1015" s="35"/>
      <c r="V1015" s="35"/>
      <c r="W1015" s="35"/>
      <c r="X1015" s="35"/>
      <c r="Y1015" s="35"/>
      <c r="Z1015" s="35"/>
      <c r="AA1015" s="35"/>
      <c r="AB1015" s="35"/>
      <c r="AC1015" s="35"/>
      <c r="AD1015" s="35"/>
      <c r="AE1015" s="35"/>
      <c r="AT1015" s="18" t="s">
        <v>156</v>
      </c>
      <c r="AU1015" s="18" t="s">
        <v>154</v>
      </c>
    </row>
    <row r="1016" spans="1:65" s="1" customFormat="1" ht="16.5" customHeight="1">
      <c r="A1016" s="35"/>
      <c r="B1016" s="36"/>
      <c r="C1016" s="211" t="s">
        <v>1528</v>
      </c>
      <c r="D1016" s="211" t="s">
        <v>221</v>
      </c>
      <c r="E1016" s="212" t="s">
        <v>1529</v>
      </c>
      <c r="F1016" s="213" t="s">
        <v>1530</v>
      </c>
      <c r="G1016" s="214" t="s">
        <v>1174</v>
      </c>
      <c r="H1016" s="215">
        <v>1</v>
      </c>
      <c r="I1016" s="216"/>
      <c r="J1016" s="215">
        <f>ROUND(I1016*H1016,0)</f>
        <v>0</v>
      </c>
      <c r="K1016" s="213" t="s">
        <v>20</v>
      </c>
      <c r="L1016" s="217"/>
      <c r="M1016" s="218" t="s">
        <v>20</v>
      </c>
      <c r="N1016" s="219" t="s">
        <v>44</v>
      </c>
      <c r="O1016" s="65"/>
      <c r="P1016" s="178">
        <f>O1016*H1016</f>
        <v>0</v>
      </c>
      <c r="Q1016" s="178">
        <v>0</v>
      </c>
      <c r="R1016" s="178">
        <f>Q1016*H1016</f>
        <v>0</v>
      </c>
      <c r="S1016" s="178">
        <v>0</v>
      </c>
      <c r="T1016" s="179">
        <f>S1016*H1016</f>
        <v>0</v>
      </c>
      <c r="U1016" s="35"/>
      <c r="V1016" s="35"/>
      <c r="W1016" s="35"/>
      <c r="X1016" s="35"/>
      <c r="Y1016" s="35"/>
      <c r="Z1016" s="35"/>
      <c r="AA1016" s="35"/>
      <c r="AB1016" s="35"/>
      <c r="AC1016" s="35"/>
      <c r="AD1016" s="35"/>
      <c r="AE1016" s="35"/>
      <c r="AR1016" s="180" t="s">
        <v>393</v>
      </c>
      <c r="AT1016" s="180" t="s">
        <v>221</v>
      </c>
      <c r="AU1016" s="180" t="s">
        <v>154</v>
      </c>
      <c r="AY1016" s="18" t="s">
        <v>146</v>
      </c>
      <c r="BE1016" s="181">
        <f>IF(N1016="základní",J1016,0)</f>
        <v>0</v>
      </c>
      <c r="BF1016" s="181">
        <f>IF(N1016="snížená",J1016,0)</f>
        <v>0</v>
      </c>
      <c r="BG1016" s="181">
        <f>IF(N1016="zákl. přenesená",J1016,0)</f>
        <v>0</v>
      </c>
      <c r="BH1016" s="181">
        <f>IF(N1016="sníž. přenesená",J1016,0)</f>
        <v>0</v>
      </c>
      <c r="BI1016" s="181">
        <f>IF(N1016="nulová",J1016,0)</f>
        <v>0</v>
      </c>
      <c r="BJ1016" s="18" t="s">
        <v>154</v>
      </c>
      <c r="BK1016" s="181">
        <f>ROUND(I1016*H1016,0)</f>
        <v>0</v>
      </c>
      <c r="BL1016" s="18" t="s">
        <v>272</v>
      </c>
      <c r="BM1016" s="180" t="s">
        <v>1531</v>
      </c>
    </row>
    <row r="1017" spans="1:65" s="1" customFormat="1" ht="12" hidden="1">
      <c r="A1017" s="35"/>
      <c r="B1017" s="36"/>
      <c r="C1017" s="37"/>
      <c r="D1017" s="182" t="s">
        <v>156</v>
      </c>
      <c r="E1017" s="37"/>
      <c r="F1017" s="183" t="s">
        <v>1530</v>
      </c>
      <c r="G1017" s="37"/>
      <c r="H1017" s="37"/>
      <c r="I1017" s="184"/>
      <c r="J1017" s="37"/>
      <c r="K1017" s="37"/>
      <c r="L1017" s="40"/>
      <c r="M1017" s="185"/>
      <c r="N1017" s="186"/>
      <c r="O1017" s="65"/>
      <c r="P1017" s="65"/>
      <c r="Q1017" s="65"/>
      <c r="R1017" s="65"/>
      <c r="S1017" s="65"/>
      <c r="T1017" s="66"/>
      <c r="U1017" s="35"/>
      <c r="V1017" s="35"/>
      <c r="W1017" s="35"/>
      <c r="X1017" s="35"/>
      <c r="Y1017" s="35"/>
      <c r="Z1017" s="35"/>
      <c r="AA1017" s="35"/>
      <c r="AB1017" s="35"/>
      <c r="AC1017" s="35"/>
      <c r="AD1017" s="35"/>
      <c r="AE1017" s="35"/>
      <c r="AT1017" s="18" t="s">
        <v>156</v>
      </c>
      <c r="AU1017" s="18" t="s">
        <v>154</v>
      </c>
    </row>
    <row r="1018" spans="1:65" s="1" customFormat="1" ht="16.5" customHeight="1">
      <c r="A1018" s="35"/>
      <c r="B1018" s="36"/>
      <c r="C1018" s="211" t="s">
        <v>1532</v>
      </c>
      <c r="D1018" s="211" t="s">
        <v>221</v>
      </c>
      <c r="E1018" s="212" t="s">
        <v>1533</v>
      </c>
      <c r="F1018" s="213" t="s">
        <v>1534</v>
      </c>
      <c r="G1018" s="214" t="s">
        <v>1174</v>
      </c>
      <c r="H1018" s="215">
        <v>8</v>
      </c>
      <c r="I1018" s="216"/>
      <c r="J1018" s="215">
        <f>ROUND(I1018*H1018,0)</f>
        <v>0</v>
      </c>
      <c r="K1018" s="213" t="s">
        <v>20</v>
      </c>
      <c r="L1018" s="217"/>
      <c r="M1018" s="218" t="s">
        <v>20</v>
      </c>
      <c r="N1018" s="219" t="s">
        <v>44</v>
      </c>
      <c r="O1018" s="65"/>
      <c r="P1018" s="178">
        <f>O1018*H1018</f>
        <v>0</v>
      </c>
      <c r="Q1018" s="178">
        <v>0</v>
      </c>
      <c r="R1018" s="178">
        <f>Q1018*H1018</f>
        <v>0</v>
      </c>
      <c r="S1018" s="178">
        <v>0</v>
      </c>
      <c r="T1018" s="179">
        <f>S1018*H1018</f>
        <v>0</v>
      </c>
      <c r="U1018" s="35"/>
      <c r="V1018" s="35"/>
      <c r="W1018" s="35"/>
      <c r="X1018" s="35"/>
      <c r="Y1018" s="35"/>
      <c r="Z1018" s="35"/>
      <c r="AA1018" s="35"/>
      <c r="AB1018" s="35"/>
      <c r="AC1018" s="35"/>
      <c r="AD1018" s="35"/>
      <c r="AE1018" s="35"/>
      <c r="AR1018" s="180" t="s">
        <v>393</v>
      </c>
      <c r="AT1018" s="180" t="s">
        <v>221</v>
      </c>
      <c r="AU1018" s="180" t="s">
        <v>154</v>
      </c>
      <c r="AY1018" s="18" t="s">
        <v>146</v>
      </c>
      <c r="BE1018" s="181">
        <f>IF(N1018="základní",J1018,0)</f>
        <v>0</v>
      </c>
      <c r="BF1018" s="181">
        <f>IF(N1018="snížená",J1018,0)</f>
        <v>0</v>
      </c>
      <c r="BG1018" s="181">
        <f>IF(N1018="zákl. přenesená",J1018,0)</f>
        <v>0</v>
      </c>
      <c r="BH1018" s="181">
        <f>IF(N1018="sníž. přenesená",J1018,0)</f>
        <v>0</v>
      </c>
      <c r="BI1018" s="181">
        <f>IF(N1018="nulová",J1018,0)</f>
        <v>0</v>
      </c>
      <c r="BJ1018" s="18" t="s">
        <v>154</v>
      </c>
      <c r="BK1018" s="181">
        <f>ROUND(I1018*H1018,0)</f>
        <v>0</v>
      </c>
      <c r="BL1018" s="18" t="s">
        <v>272</v>
      </c>
      <c r="BM1018" s="180" t="s">
        <v>1535</v>
      </c>
    </row>
    <row r="1019" spans="1:65" s="1" customFormat="1" ht="12" hidden="1">
      <c r="A1019" s="35"/>
      <c r="B1019" s="36"/>
      <c r="C1019" s="37"/>
      <c r="D1019" s="182" t="s">
        <v>156</v>
      </c>
      <c r="E1019" s="37"/>
      <c r="F1019" s="183" t="s">
        <v>1534</v>
      </c>
      <c r="G1019" s="37"/>
      <c r="H1019" s="37"/>
      <c r="I1019" s="184"/>
      <c r="J1019" s="37"/>
      <c r="K1019" s="37"/>
      <c r="L1019" s="40"/>
      <c r="M1019" s="185"/>
      <c r="N1019" s="186"/>
      <c r="O1019" s="65"/>
      <c r="P1019" s="65"/>
      <c r="Q1019" s="65"/>
      <c r="R1019" s="65"/>
      <c r="S1019" s="65"/>
      <c r="T1019" s="66"/>
      <c r="U1019" s="35"/>
      <c r="V1019" s="35"/>
      <c r="W1019" s="35"/>
      <c r="X1019" s="35"/>
      <c r="Y1019" s="35"/>
      <c r="Z1019" s="35"/>
      <c r="AA1019" s="35"/>
      <c r="AB1019" s="35"/>
      <c r="AC1019" s="35"/>
      <c r="AD1019" s="35"/>
      <c r="AE1019" s="35"/>
      <c r="AT1019" s="18" t="s">
        <v>156</v>
      </c>
      <c r="AU1019" s="18" t="s">
        <v>154</v>
      </c>
    </row>
    <row r="1020" spans="1:65" s="1" customFormat="1" ht="16.5" customHeight="1">
      <c r="A1020" s="35"/>
      <c r="B1020" s="36"/>
      <c r="C1020" s="211" t="s">
        <v>1536</v>
      </c>
      <c r="D1020" s="211" t="s">
        <v>221</v>
      </c>
      <c r="E1020" s="212" t="s">
        <v>1537</v>
      </c>
      <c r="F1020" s="213" t="s">
        <v>1538</v>
      </c>
      <c r="G1020" s="214" t="s">
        <v>1174</v>
      </c>
      <c r="H1020" s="215">
        <v>2</v>
      </c>
      <c r="I1020" s="216"/>
      <c r="J1020" s="215">
        <f>ROUND(I1020*H1020,0)</f>
        <v>0</v>
      </c>
      <c r="K1020" s="213" t="s">
        <v>20</v>
      </c>
      <c r="L1020" s="217"/>
      <c r="M1020" s="218" t="s">
        <v>20</v>
      </c>
      <c r="N1020" s="219" t="s">
        <v>44</v>
      </c>
      <c r="O1020" s="65"/>
      <c r="P1020" s="178">
        <f>O1020*H1020</f>
        <v>0</v>
      </c>
      <c r="Q1020" s="178">
        <v>0</v>
      </c>
      <c r="R1020" s="178">
        <f>Q1020*H1020</f>
        <v>0</v>
      </c>
      <c r="S1020" s="178">
        <v>0</v>
      </c>
      <c r="T1020" s="179">
        <f>S1020*H1020</f>
        <v>0</v>
      </c>
      <c r="U1020" s="35"/>
      <c r="V1020" s="35"/>
      <c r="W1020" s="35"/>
      <c r="X1020" s="35"/>
      <c r="Y1020" s="35"/>
      <c r="Z1020" s="35"/>
      <c r="AA1020" s="35"/>
      <c r="AB1020" s="35"/>
      <c r="AC1020" s="35"/>
      <c r="AD1020" s="35"/>
      <c r="AE1020" s="35"/>
      <c r="AR1020" s="180" t="s">
        <v>393</v>
      </c>
      <c r="AT1020" s="180" t="s">
        <v>221</v>
      </c>
      <c r="AU1020" s="180" t="s">
        <v>154</v>
      </c>
      <c r="AY1020" s="18" t="s">
        <v>146</v>
      </c>
      <c r="BE1020" s="181">
        <f>IF(N1020="základní",J1020,0)</f>
        <v>0</v>
      </c>
      <c r="BF1020" s="181">
        <f>IF(N1020="snížená",J1020,0)</f>
        <v>0</v>
      </c>
      <c r="BG1020" s="181">
        <f>IF(N1020="zákl. přenesená",J1020,0)</f>
        <v>0</v>
      </c>
      <c r="BH1020" s="181">
        <f>IF(N1020="sníž. přenesená",J1020,0)</f>
        <v>0</v>
      </c>
      <c r="BI1020" s="181">
        <f>IF(N1020="nulová",J1020,0)</f>
        <v>0</v>
      </c>
      <c r="BJ1020" s="18" t="s">
        <v>154</v>
      </c>
      <c r="BK1020" s="181">
        <f>ROUND(I1020*H1020,0)</f>
        <v>0</v>
      </c>
      <c r="BL1020" s="18" t="s">
        <v>272</v>
      </c>
      <c r="BM1020" s="180" t="s">
        <v>1539</v>
      </c>
    </row>
    <row r="1021" spans="1:65" s="1" customFormat="1" ht="12" hidden="1">
      <c r="A1021" s="35"/>
      <c r="B1021" s="36"/>
      <c r="C1021" s="37"/>
      <c r="D1021" s="182" t="s">
        <v>156</v>
      </c>
      <c r="E1021" s="37"/>
      <c r="F1021" s="183" t="s">
        <v>1538</v>
      </c>
      <c r="G1021" s="37"/>
      <c r="H1021" s="37"/>
      <c r="I1021" s="184"/>
      <c r="J1021" s="37"/>
      <c r="K1021" s="37"/>
      <c r="L1021" s="40"/>
      <c r="M1021" s="185"/>
      <c r="N1021" s="186"/>
      <c r="O1021" s="65"/>
      <c r="P1021" s="65"/>
      <c r="Q1021" s="65"/>
      <c r="R1021" s="65"/>
      <c r="S1021" s="65"/>
      <c r="T1021" s="66"/>
      <c r="U1021" s="35"/>
      <c r="V1021" s="35"/>
      <c r="W1021" s="35"/>
      <c r="X1021" s="35"/>
      <c r="Y1021" s="35"/>
      <c r="Z1021" s="35"/>
      <c r="AA1021" s="35"/>
      <c r="AB1021" s="35"/>
      <c r="AC1021" s="35"/>
      <c r="AD1021" s="35"/>
      <c r="AE1021" s="35"/>
      <c r="AT1021" s="18" t="s">
        <v>156</v>
      </c>
      <c r="AU1021" s="18" t="s">
        <v>154</v>
      </c>
    </row>
    <row r="1022" spans="1:65" s="1" customFormat="1" ht="16.5" customHeight="1">
      <c r="A1022" s="35"/>
      <c r="B1022" s="36"/>
      <c r="C1022" s="211" t="s">
        <v>1540</v>
      </c>
      <c r="D1022" s="211" t="s">
        <v>221</v>
      </c>
      <c r="E1022" s="212" t="s">
        <v>1541</v>
      </c>
      <c r="F1022" s="213" t="s">
        <v>1542</v>
      </c>
      <c r="G1022" s="214" t="s">
        <v>1174</v>
      </c>
      <c r="H1022" s="215">
        <v>6</v>
      </c>
      <c r="I1022" s="216"/>
      <c r="J1022" s="215">
        <f>ROUND(I1022*H1022,0)</f>
        <v>0</v>
      </c>
      <c r="K1022" s="213" t="s">
        <v>20</v>
      </c>
      <c r="L1022" s="217"/>
      <c r="M1022" s="218" t="s">
        <v>20</v>
      </c>
      <c r="N1022" s="219" t="s">
        <v>44</v>
      </c>
      <c r="O1022" s="65"/>
      <c r="P1022" s="178">
        <f>O1022*H1022</f>
        <v>0</v>
      </c>
      <c r="Q1022" s="178">
        <v>0</v>
      </c>
      <c r="R1022" s="178">
        <f>Q1022*H1022</f>
        <v>0</v>
      </c>
      <c r="S1022" s="178">
        <v>0</v>
      </c>
      <c r="T1022" s="179">
        <f>S1022*H1022</f>
        <v>0</v>
      </c>
      <c r="U1022" s="35"/>
      <c r="V1022" s="35"/>
      <c r="W1022" s="35"/>
      <c r="X1022" s="35"/>
      <c r="Y1022" s="35"/>
      <c r="Z1022" s="35"/>
      <c r="AA1022" s="35"/>
      <c r="AB1022" s="35"/>
      <c r="AC1022" s="35"/>
      <c r="AD1022" s="35"/>
      <c r="AE1022" s="35"/>
      <c r="AR1022" s="180" t="s">
        <v>393</v>
      </c>
      <c r="AT1022" s="180" t="s">
        <v>221</v>
      </c>
      <c r="AU1022" s="180" t="s">
        <v>154</v>
      </c>
      <c r="AY1022" s="18" t="s">
        <v>146</v>
      </c>
      <c r="BE1022" s="181">
        <f>IF(N1022="základní",J1022,0)</f>
        <v>0</v>
      </c>
      <c r="BF1022" s="181">
        <f>IF(N1022="snížená",J1022,0)</f>
        <v>0</v>
      </c>
      <c r="BG1022" s="181">
        <f>IF(N1022="zákl. přenesená",J1022,0)</f>
        <v>0</v>
      </c>
      <c r="BH1022" s="181">
        <f>IF(N1022="sníž. přenesená",J1022,0)</f>
        <v>0</v>
      </c>
      <c r="BI1022" s="181">
        <f>IF(N1022="nulová",J1022,0)</f>
        <v>0</v>
      </c>
      <c r="BJ1022" s="18" t="s">
        <v>154</v>
      </c>
      <c r="BK1022" s="181">
        <f>ROUND(I1022*H1022,0)</f>
        <v>0</v>
      </c>
      <c r="BL1022" s="18" t="s">
        <v>272</v>
      </c>
      <c r="BM1022" s="180" t="s">
        <v>1543</v>
      </c>
    </row>
    <row r="1023" spans="1:65" s="1" customFormat="1" ht="12" hidden="1">
      <c r="A1023" s="35"/>
      <c r="B1023" s="36"/>
      <c r="C1023" s="37"/>
      <c r="D1023" s="182" t="s">
        <v>156</v>
      </c>
      <c r="E1023" s="37"/>
      <c r="F1023" s="183" t="s">
        <v>1542</v>
      </c>
      <c r="G1023" s="37"/>
      <c r="H1023" s="37"/>
      <c r="I1023" s="184"/>
      <c r="J1023" s="37"/>
      <c r="K1023" s="37"/>
      <c r="L1023" s="40"/>
      <c r="M1023" s="185"/>
      <c r="N1023" s="186"/>
      <c r="O1023" s="65"/>
      <c r="P1023" s="65"/>
      <c r="Q1023" s="65"/>
      <c r="R1023" s="65"/>
      <c r="S1023" s="65"/>
      <c r="T1023" s="66"/>
      <c r="U1023" s="35"/>
      <c r="V1023" s="35"/>
      <c r="W1023" s="35"/>
      <c r="X1023" s="35"/>
      <c r="Y1023" s="35"/>
      <c r="Z1023" s="35"/>
      <c r="AA1023" s="35"/>
      <c r="AB1023" s="35"/>
      <c r="AC1023" s="35"/>
      <c r="AD1023" s="35"/>
      <c r="AE1023" s="35"/>
      <c r="AT1023" s="18" t="s">
        <v>156</v>
      </c>
      <c r="AU1023" s="18" t="s">
        <v>154</v>
      </c>
    </row>
    <row r="1024" spans="1:65" s="1" customFormat="1" ht="16.5" customHeight="1">
      <c r="A1024" s="35"/>
      <c r="B1024" s="36"/>
      <c r="C1024" s="211" t="s">
        <v>1544</v>
      </c>
      <c r="D1024" s="211" t="s">
        <v>221</v>
      </c>
      <c r="E1024" s="212" t="s">
        <v>1545</v>
      </c>
      <c r="F1024" s="213" t="s">
        <v>1546</v>
      </c>
      <c r="G1024" s="214" t="s">
        <v>1174</v>
      </c>
      <c r="H1024" s="215">
        <v>2</v>
      </c>
      <c r="I1024" s="216"/>
      <c r="J1024" s="215">
        <f>ROUND(I1024*H1024,0)</f>
        <v>0</v>
      </c>
      <c r="K1024" s="213" t="s">
        <v>20</v>
      </c>
      <c r="L1024" s="217"/>
      <c r="M1024" s="218" t="s">
        <v>20</v>
      </c>
      <c r="N1024" s="219" t="s">
        <v>44</v>
      </c>
      <c r="O1024" s="65"/>
      <c r="P1024" s="178">
        <f>O1024*H1024</f>
        <v>0</v>
      </c>
      <c r="Q1024" s="178">
        <v>0</v>
      </c>
      <c r="R1024" s="178">
        <f>Q1024*H1024</f>
        <v>0</v>
      </c>
      <c r="S1024" s="178">
        <v>0</v>
      </c>
      <c r="T1024" s="179">
        <f>S1024*H1024</f>
        <v>0</v>
      </c>
      <c r="U1024" s="35"/>
      <c r="V1024" s="35"/>
      <c r="W1024" s="35"/>
      <c r="X1024" s="35"/>
      <c r="Y1024" s="35"/>
      <c r="Z1024" s="35"/>
      <c r="AA1024" s="35"/>
      <c r="AB1024" s="35"/>
      <c r="AC1024" s="35"/>
      <c r="AD1024" s="35"/>
      <c r="AE1024" s="35"/>
      <c r="AR1024" s="180" t="s">
        <v>393</v>
      </c>
      <c r="AT1024" s="180" t="s">
        <v>221</v>
      </c>
      <c r="AU1024" s="180" t="s">
        <v>154</v>
      </c>
      <c r="AY1024" s="18" t="s">
        <v>146</v>
      </c>
      <c r="BE1024" s="181">
        <f>IF(N1024="základní",J1024,0)</f>
        <v>0</v>
      </c>
      <c r="BF1024" s="181">
        <f>IF(N1024="snížená",J1024,0)</f>
        <v>0</v>
      </c>
      <c r="BG1024" s="181">
        <f>IF(N1024="zákl. přenesená",J1024,0)</f>
        <v>0</v>
      </c>
      <c r="BH1024" s="181">
        <f>IF(N1024="sníž. přenesená",J1024,0)</f>
        <v>0</v>
      </c>
      <c r="BI1024" s="181">
        <f>IF(N1024="nulová",J1024,0)</f>
        <v>0</v>
      </c>
      <c r="BJ1024" s="18" t="s">
        <v>154</v>
      </c>
      <c r="BK1024" s="181">
        <f>ROUND(I1024*H1024,0)</f>
        <v>0</v>
      </c>
      <c r="BL1024" s="18" t="s">
        <v>272</v>
      </c>
      <c r="BM1024" s="180" t="s">
        <v>1547</v>
      </c>
    </row>
    <row r="1025" spans="1:65" s="1" customFormat="1" ht="12" hidden="1">
      <c r="A1025" s="35"/>
      <c r="B1025" s="36"/>
      <c r="C1025" s="37"/>
      <c r="D1025" s="182" t="s">
        <v>156</v>
      </c>
      <c r="E1025" s="37"/>
      <c r="F1025" s="183" t="s">
        <v>1546</v>
      </c>
      <c r="G1025" s="37"/>
      <c r="H1025" s="37"/>
      <c r="I1025" s="184"/>
      <c r="J1025" s="37"/>
      <c r="K1025" s="37"/>
      <c r="L1025" s="40"/>
      <c r="M1025" s="185"/>
      <c r="N1025" s="186"/>
      <c r="O1025" s="65"/>
      <c r="P1025" s="65"/>
      <c r="Q1025" s="65"/>
      <c r="R1025" s="65"/>
      <c r="S1025" s="65"/>
      <c r="T1025" s="66"/>
      <c r="U1025" s="35"/>
      <c r="V1025" s="35"/>
      <c r="W1025" s="35"/>
      <c r="X1025" s="35"/>
      <c r="Y1025" s="35"/>
      <c r="Z1025" s="35"/>
      <c r="AA1025" s="35"/>
      <c r="AB1025" s="35"/>
      <c r="AC1025" s="35"/>
      <c r="AD1025" s="35"/>
      <c r="AE1025" s="35"/>
      <c r="AT1025" s="18" t="s">
        <v>156</v>
      </c>
      <c r="AU1025" s="18" t="s">
        <v>154</v>
      </c>
    </row>
    <row r="1026" spans="1:65" s="1" customFormat="1" ht="16.5" customHeight="1">
      <c r="A1026" s="35"/>
      <c r="B1026" s="36"/>
      <c r="C1026" s="211" t="s">
        <v>1548</v>
      </c>
      <c r="D1026" s="211" t="s">
        <v>221</v>
      </c>
      <c r="E1026" s="212" t="s">
        <v>1549</v>
      </c>
      <c r="F1026" s="213" t="s">
        <v>1550</v>
      </c>
      <c r="G1026" s="214" t="s">
        <v>1174</v>
      </c>
      <c r="H1026" s="215">
        <v>5</v>
      </c>
      <c r="I1026" s="216"/>
      <c r="J1026" s="215">
        <f>ROUND(I1026*H1026,0)</f>
        <v>0</v>
      </c>
      <c r="K1026" s="213" t="s">
        <v>20</v>
      </c>
      <c r="L1026" s="217"/>
      <c r="M1026" s="218" t="s">
        <v>20</v>
      </c>
      <c r="N1026" s="219" t="s">
        <v>44</v>
      </c>
      <c r="O1026" s="65"/>
      <c r="P1026" s="178">
        <f>O1026*H1026</f>
        <v>0</v>
      </c>
      <c r="Q1026" s="178">
        <v>0</v>
      </c>
      <c r="R1026" s="178">
        <f>Q1026*H1026</f>
        <v>0</v>
      </c>
      <c r="S1026" s="178">
        <v>0</v>
      </c>
      <c r="T1026" s="179">
        <f>S1026*H1026</f>
        <v>0</v>
      </c>
      <c r="U1026" s="35"/>
      <c r="V1026" s="35"/>
      <c r="W1026" s="35"/>
      <c r="X1026" s="35"/>
      <c r="Y1026" s="35"/>
      <c r="Z1026" s="35"/>
      <c r="AA1026" s="35"/>
      <c r="AB1026" s="35"/>
      <c r="AC1026" s="35"/>
      <c r="AD1026" s="35"/>
      <c r="AE1026" s="35"/>
      <c r="AR1026" s="180" t="s">
        <v>393</v>
      </c>
      <c r="AT1026" s="180" t="s">
        <v>221</v>
      </c>
      <c r="AU1026" s="180" t="s">
        <v>154</v>
      </c>
      <c r="AY1026" s="18" t="s">
        <v>146</v>
      </c>
      <c r="BE1026" s="181">
        <f>IF(N1026="základní",J1026,0)</f>
        <v>0</v>
      </c>
      <c r="BF1026" s="181">
        <f>IF(N1026="snížená",J1026,0)</f>
        <v>0</v>
      </c>
      <c r="BG1026" s="181">
        <f>IF(N1026="zákl. přenesená",J1026,0)</f>
        <v>0</v>
      </c>
      <c r="BH1026" s="181">
        <f>IF(N1026="sníž. přenesená",J1026,0)</f>
        <v>0</v>
      </c>
      <c r="BI1026" s="181">
        <f>IF(N1026="nulová",J1026,0)</f>
        <v>0</v>
      </c>
      <c r="BJ1026" s="18" t="s">
        <v>154</v>
      </c>
      <c r="BK1026" s="181">
        <f>ROUND(I1026*H1026,0)</f>
        <v>0</v>
      </c>
      <c r="BL1026" s="18" t="s">
        <v>272</v>
      </c>
      <c r="BM1026" s="180" t="s">
        <v>1551</v>
      </c>
    </row>
    <row r="1027" spans="1:65" s="1" customFormat="1" ht="12" hidden="1">
      <c r="A1027" s="35"/>
      <c r="B1027" s="36"/>
      <c r="C1027" s="37"/>
      <c r="D1027" s="182" t="s">
        <v>156</v>
      </c>
      <c r="E1027" s="37"/>
      <c r="F1027" s="183" t="s">
        <v>1550</v>
      </c>
      <c r="G1027" s="37"/>
      <c r="H1027" s="37"/>
      <c r="I1027" s="184"/>
      <c r="J1027" s="37"/>
      <c r="K1027" s="37"/>
      <c r="L1027" s="40"/>
      <c r="M1027" s="185"/>
      <c r="N1027" s="186"/>
      <c r="O1027" s="65"/>
      <c r="P1027" s="65"/>
      <c r="Q1027" s="65"/>
      <c r="R1027" s="65"/>
      <c r="S1027" s="65"/>
      <c r="T1027" s="66"/>
      <c r="U1027" s="35"/>
      <c r="V1027" s="35"/>
      <c r="W1027" s="35"/>
      <c r="X1027" s="35"/>
      <c r="Y1027" s="35"/>
      <c r="Z1027" s="35"/>
      <c r="AA1027" s="35"/>
      <c r="AB1027" s="35"/>
      <c r="AC1027" s="35"/>
      <c r="AD1027" s="35"/>
      <c r="AE1027" s="35"/>
      <c r="AT1027" s="18" t="s">
        <v>156</v>
      </c>
      <c r="AU1027" s="18" t="s">
        <v>154</v>
      </c>
    </row>
    <row r="1028" spans="1:65" s="1" customFormat="1" ht="16.5" customHeight="1">
      <c r="A1028" s="35"/>
      <c r="B1028" s="36"/>
      <c r="C1028" s="211" t="s">
        <v>1552</v>
      </c>
      <c r="D1028" s="211" t="s">
        <v>221</v>
      </c>
      <c r="E1028" s="212" t="s">
        <v>1553</v>
      </c>
      <c r="F1028" s="213" t="s">
        <v>1554</v>
      </c>
      <c r="G1028" s="214" t="s">
        <v>1174</v>
      </c>
      <c r="H1028" s="215">
        <v>13</v>
      </c>
      <c r="I1028" s="216"/>
      <c r="J1028" s="215">
        <f>ROUND(I1028*H1028,0)</f>
        <v>0</v>
      </c>
      <c r="K1028" s="213" t="s">
        <v>20</v>
      </c>
      <c r="L1028" s="217"/>
      <c r="M1028" s="218" t="s">
        <v>20</v>
      </c>
      <c r="N1028" s="219" t="s">
        <v>44</v>
      </c>
      <c r="O1028" s="65"/>
      <c r="P1028" s="178">
        <f>O1028*H1028</f>
        <v>0</v>
      </c>
      <c r="Q1028" s="178">
        <v>0</v>
      </c>
      <c r="R1028" s="178">
        <f>Q1028*H1028</f>
        <v>0</v>
      </c>
      <c r="S1028" s="178">
        <v>0</v>
      </c>
      <c r="T1028" s="179">
        <f>S1028*H1028</f>
        <v>0</v>
      </c>
      <c r="U1028" s="35"/>
      <c r="V1028" s="35"/>
      <c r="W1028" s="35"/>
      <c r="X1028" s="35"/>
      <c r="Y1028" s="35"/>
      <c r="Z1028" s="35"/>
      <c r="AA1028" s="35"/>
      <c r="AB1028" s="35"/>
      <c r="AC1028" s="35"/>
      <c r="AD1028" s="35"/>
      <c r="AE1028" s="35"/>
      <c r="AR1028" s="180" t="s">
        <v>393</v>
      </c>
      <c r="AT1028" s="180" t="s">
        <v>221</v>
      </c>
      <c r="AU1028" s="180" t="s">
        <v>154</v>
      </c>
      <c r="AY1028" s="18" t="s">
        <v>146</v>
      </c>
      <c r="BE1028" s="181">
        <f>IF(N1028="základní",J1028,0)</f>
        <v>0</v>
      </c>
      <c r="BF1028" s="181">
        <f>IF(N1028="snížená",J1028,0)</f>
        <v>0</v>
      </c>
      <c r="BG1028" s="181">
        <f>IF(N1028="zákl. přenesená",J1028,0)</f>
        <v>0</v>
      </c>
      <c r="BH1028" s="181">
        <f>IF(N1028="sníž. přenesená",J1028,0)</f>
        <v>0</v>
      </c>
      <c r="BI1028" s="181">
        <f>IF(N1028="nulová",J1028,0)</f>
        <v>0</v>
      </c>
      <c r="BJ1028" s="18" t="s">
        <v>154</v>
      </c>
      <c r="BK1028" s="181">
        <f>ROUND(I1028*H1028,0)</f>
        <v>0</v>
      </c>
      <c r="BL1028" s="18" t="s">
        <v>272</v>
      </c>
      <c r="BM1028" s="180" t="s">
        <v>1555</v>
      </c>
    </row>
    <row r="1029" spans="1:65" s="1" customFormat="1" ht="12" hidden="1">
      <c r="A1029" s="35"/>
      <c r="B1029" s="36"/>
      <c r="C1029" s="37"/>
      <c r="D1029" s="182" t="s">
        <v>156</v>
      </c>
      <c r="E1029" s="37"/>
      <c r="F1029" s="183" t="s">
        <v>1554</v>
      </c>
      <c r="G1029" s="37"/>
      <c r="H1029" s="37"/>
      <c r="I1029" s="184"/>
      <c r="J1029" s="37"/>
      <c r="K1029" s="37"/>
      <c r="L1029" s="40"/>
      <c r="M1029" s="185"/>
      <c r="N1029" s="186"/>
      <c r="O1029" s="65"/>
      <c r="P1029" s="65"/>
      <c r="Q1029" s="65"/>
      <c r="R1029" s="65"/>
      <c r="S1029" s="65"/>
      <c r="T1029" s="66"/>
      <c r="U1029" s="35"/>
      <c r="V1029" s="35"/>
      <c r="W1029" s="35"/>
      <c r="X1029" s="35"/>
      <c r="Y1029" s="35"/>
      <c r="Z1029" s="35"/>
      <c r="AA1029" s="35"/>
      <c r="AB1029" s="35"/>
      <c r="AC1029" s="35"/>
      <c r="AD1029" s="35"/>
      <c r="AE1029" s="35"/>
      <c r="AT1029" s="18" t="s">
        <v>156</v>
      </c>
      <c r="AU1029" s="18" t="s">
        <v>154</v>
      </c>
    </row>
    <row r="1030" spans="1:65" s="1" customFormat="1" ht="16.5" customHeight="1">
      <c r="A1030" s="35"/>
      <c r="B1030" s="36"/>
      <c r="C1030" s="211" t="s">
        <v>1556</v>
      </c>
      <c r="D1030" s="211" t="s">
        <v>221</v>
      </c>
      <c r="E1030" s="212" t="s">
        <v>1557</v>
      </c>
      <c r="F1030" s="213" t="s">
        <v>1558</v>
      </c>
      <c r="G1030" s="214" t="s">
        <v>1174</v>
      </c>
      <c r="H1030" s="215">
        <v>1</v>
      </c>
      <c r="I1030" s="216"/>
      <c r="J1030" s="215">
        <f>ROUND(I1030*H1030,0)</f>
        <v>0</v>
      </c>
      <c r="K1030" s="213" t="s">
        <v>20</v>
      </c>
      <c r="L1030" s="217"/>
      <c r="M1030" s="218" t="s">
        <v>20</v>
      </c>
      <c r="N1030" s="219" t="s">
        <v>44</v>
      </c>
      <c r="O1030" s="65"/>
      <c r="P1030" s="178">
        <f>O1030*H1030</f>
        <v>0</v>
      </c>
      <c r="Q1030" s="178">
        <v>0</v>
      </c>
      <c r="R1030" s="178">
        <f>Q1030*H1030</f>
        <v>0</v>
      </c>
      <c r="S1030" s="178">
        <v>0</v>
      </c>
      <c r="T1030" s="179">
        <f>S1030*H1030</f>
        <v>0</v>
      </c>
      <c r="U1030" s="35"/>
      <c r="V1030" s="35"/>
      <c r="W1030" s="35"/>
      <c r="X1030" s="35"/>
      <c r="Y1030" s="35"/>
      <c r="Z1030" s="35"/>
      <c r="AA1030" s="35"/>
      <c r="AB1030" s="35"/>
      <c r="AC1030" s="35"/>
      <c r="AD1030" s="35"/>
      <c r="AE1030" s="35"/>
      <c r="AR1030" s="180" t="s">
        <v>393</v>
      </c>
      <c r="AT1030" s="180" t="s">
        <v>221</v>
      </c>
      <c r="AU1030" s="180" t="s">
        <v>154</v>
      </c>
      <c r="AY1030" s="18" t="s">
        <v>146</v>
      </c>
      <c r="BE1030" s="181">
        <f>IF(N1030="základní",J1030,0)</f>
        <v>0</v>
      </c>
      <c r="BF1030" s="181">
        <f>IF(N1030="snížená",J1030,0)</f>
        <v>0</v>
      </c>
      <c r="BG1030" s="181">
        <f>IF(N1030="zákl. přenesená",J1030,0)</f>
        <v>0</v>
      </c>
      <c r="BH1030" s="181">
        <f>IF(N1030="sníž. přenesená",J1030,0)</f>
        <v>0</v>
      </c>
      <c r="BI1030" s="181">
        <f>IF(N1030="nulová",J1030,0)</f>
        <v>0</v>
      </c>
      <c r="BJ1030" s="18" t="s">
        <v>154</v>
      </c>
      <c r="BK1030" s="181">
        <f>ROUND(I1030*H1030,0)</f>
        <v>0</v>
      </c>
      <c r="BL1030" s="18" t="s">
        <v>272</v>
      </c>
      <c r="BM1030" s="180" t="s">
        <v>1559</v>
      </c>
    </row>
    <row r="1031" spans="1:65" s="1" customFormat="1" ht="12" hidden="1">
      <c r="A1031" s="35"/>
      <c r="B1031" s="36"/>
      <c r="C1031" s="37"/>
      <c r="D1031" s="182" t="s">
        <v>156</v>
      </c>
      <c r="E1031" s="37"/>
      <c r="F1031" s="183" t="s">
        <v>1558</v>
      </c>
      <c r="G1031" s="37"/>
      <c r="H1031" s="37"/>
      <c r="I1031" s="184"/>
      <c r="J1031" s="37"/>
      <c r="K1031" s="37"/>
      <c r="L1031" s="40"/>
      <c r="M1031" s="185"/>
      <c r="N1031" s="186"/>
      <c r="O1031" s="65"/>
      <c r="P1031" s="65"/>
      <c r="Q1031" s="65"/>
      <c r="R1031" s="65"/>
      <c r="S1031" s="65"/>
      <c r="T1031" s="66"/>
      <c r="U1031" s="35"/>
      <c r="V1031" s="35"/>
      <c r="W1031" s="35"/>
      <c r="X1031" s="35"/>
      <c r="Y1031" s="35"/>
      <c r="Z1031" s="35"/>
      <c r="AA1031" s="35"/>
      <c r="AB1031" s="35"/>
      <c r="AC1031" s="35"/>
      <c r="AD1031" s="35"/>
      <c r="AE1031" s="35"/>
      <c r="AT1031" s="18" t="s">
        <v>156</v>
      </c>
      <c r="AU1031" s="18" t="s">
        <v>154</v>
      </c>
    </row>
    <row r="1032" spans="1:65" s="1" customFormat="1" ht="21.75" customHeight="1">
      <c r="A1032" s="35"/>
      <c r="B1032" s="36"/>
      <c r="C1032" s="211" t="s">
        <v>1560</v>
      </c>
      <c r="D1032" s="211" t="s">
        <v>221</v>
      </c>
      <c r="E1032" s="212" t="s">
        <v>1561</v>
      </c>
      <c r="F1032" s="213" t="s">
        <v>1562</v>
      </c>
      <c r="G1032" s="214" t="s">
        <v>1174</v>
      </c>
      <c r="H1032" s="215">
        <v>1</v>
      </c>
      <c r="I1032" s="216"/>
      <c r="J1032" s="215">
        <f>ROUND(I1032*H1032,0)</f>
        <v>0</v>
      </c>
      <c r="K1032" s="213" t="s">
        <v>20</v>
      </c>
      <c r="L1032" s="217"/>
      <c r="M1032" s="218" t="s">
        <v>20</v>
      </c>
      <c r="N1032" s="219" t="s">
        <v>44</v>
      </c>
      <c r="O1032" s="65"/>
      <c r="P1032" s="178">
        <f>O1032*H1032</f>
        <v>0</v>
      </c>
      <c r="Q1032" s="178">
        <v>0</v>
      </c>
      <c r="R1032" s="178">
        <f>Q1032*H1032</f>
        <v>0</v>
      </c>
      <c r="S1032" s="178">
        <v>0</v>
      </c>
      <c r="T1032" s="179">
        <f>S1032*H1032</f>
        <v>0</v>
      </c>
      <c r="U1032" s="35"/>
      <c r="V1032" s="35"/>
      <c r="W1032" s="35"/>
      <c r="X1032" s="35"/>
      <c r="Y1032" s="35"/>
      <c r="Z1032" s="35"/>
      <c r="AA1032" s="35"/>
      <c r="AB1032" s="35"/>
      <c r="AC1032" s="35"/>
      <c r="AD1032" s="35"/>
      <c r="AE1032" s="35"/>
      <c r="AR1032" s="180" t="s">
        <v>393</v>
      </c>
      <c r="AT1032" s="180" t="s">
        <v>221</v>
      </c>
      <c r="AU1032" s="180" t="s">
        <v>154</v>
      </c>
      <c r="AY1032" s="18" t="s">
        <v>146</v>
      </c>
      <c r="BE1032" s="181">
        <f>IF(N1032="základní",J1032,0)</f>
        <v>0</v>
      </c>
      <c r="BF1032" s="181">
        <f>IF(N1032="snížená",J1032,0)</f>
        <v>0</v>
      </c>
      <c r="BG1032" s="181">
        <f>IF(N1032="zákl. přenesená",J1032,0)</f>
        <v>0</v>
      </c>
      <c r="BH1032" s="181">
        <f>IF(N1032="sníž. přenesená",J1032,0)</f>
        <v>0</v>
      </c>
      <c r="BI1032" s="181">
        <f>IF(N1032="nulová",J1032,0)</f>
        <v>0</v>
      </c>
      <c r="BJ1032" s="18" t="s">
        <v>154</v>
      </c>
      <c r="BK1032" s="181">
        <f>ROUND(I1032*H1032,0)</f>
        <v>0</v>
      </c>
      <c r="BL1032" s="18" t="s">
        <v>272</v>
      </c>
      <c r="BM1032" s="180" t="s">
        <v>1563</v>
      </c>
    </row>
    <row r="1033" spans="1:65" s="1" customFormat="1" ht="12" hidden="1">
      <c r="A1033" s="35"/>
      <c r="B1033" s="36"/>
      <c r="C1033" s="37"/>
      <c r="D1033" s="182" t="s">
        <v>156</v>
      </c>
      <c r="E1033" s="37"/>
      <c r="F1033" s="183" t="s">
        <v>1562</v>
      </c>
      <c r="G1033" s="37"/>
      <c r="H1033" s="37"/>
      <c r="I1033" s="184"/>
      <c r="J1033" s="37"/>
      <c r="K1033" s="37"/>
      <c r="L1033" s="40"/>
      <c r="M1033" s="185"/>
      <c r="N1033" s="186"/>
      <c r="O1033" s="65"/>
      <c r="P1033" s="65"/>
      <c r="Q1033" s="65"/>
      <c r="R1033" s="65"/>
      <c r="S1033" s="65"/>
      <c r="T1033" s="66"/>
      <c r="U1033" s="35"/>
      <c r="V1033" s="35"/>
      <c r="W1033" s="35"/>
      <c r="X1033" s="35"/>
      <c r="Y1033" s="35"/>
      <c r="Z1033" s="35"/>
      <c r="AA1033" s="35"/>
      <c r="AB1033" s="35"/>
      <c r="AC1033" s="35"/>
      <c r="AD1033" s="35"/>
      <c r="AE1033" s="35"/>
      <c r="AT1033" s="18" t="s">
        <v>156</v>
      </c>
      <c r="AU1033" s="18" t="s">
        <v>154</v>
      </c>
    </row>
    <row r="1034" spans="1:65" s="1" customFormat="1" ht="16.5" customHeight="1">
      <c r="A1034" s="35"/>
      <c r="B1034" s="36"/>
      <c r="C1034" s="211" t="s">
        <v>1564</v>
      </c>
      <c r="D1034" s="211" t="s">
        <v>221</v>
      </c>
      <c r="E1034" s="212" t="s">
        <v>1565</v>
      </c>
      <c r="F1034" s="213" t="s">
        <v>1566</v>
      </c>
      <c r="G1034" s="214" t="s">
        <v>1174</v>
      </c>
      <c r="H1034" s="215">
        <v>3</v>
      </c>
      <c r="I1034" s="216"/>
      <c r="J1034" s="215">
        <f>ROUND(I1034*H1034,0)</f>
        <v>0</v>
      </c>
      <c r="K1034" s="213" t="s">
        <v>20</v>
      </c>
      <c r="L1034" s="217"/>
      <c r="M1034" s="218" t="s">
        <v>20</v>
      </c>
      <c r="N1034" s="219" t="s">
        <v>44</v>
      </c>
      <c r="O1034" s="65"/>
      <c r="P1034" s="178">
        <f>O1034*H1034</f>
        <v>0</v>
      </c>
      <c r="Q1034" s="178">
        <v>0</v>
      </c>
      <c r="R1034" s="178">
        <f>Q1034*H1034</f>
        <v>0</v>
      </c>
      <c r="S1034" s="178">
        <v>0</v>
      </c>
      <c r="T1034" s="179">
        <f>S1034*H1034</f>
        <v>0</v>
      </c>
      <c r="U1034" s="35"/>
      <c r="V1034" s="35"/>
      <c r="W1034" s="35"/>
      <c r="X1034" s="35"/>
      <c r="Y1034" s="35"/>
      <c r="Z1034" s="35"/>
      <c r="AA1034" s="35"/>
      <c r="AB1034" s="35"/>
      <c r="AC1034" s="35"/>
      <c r="AD1034" s="35"/>
      <c r="AE1034" s="35"/>
      <c r="AR1034" s="180" t="s">
        <v>393</v>
      </c>
      <c r="AT1034" s="180" t="s">
        <v>221</v>
      </c>
      <c r="AU1034" s="180" t="s">
        <v>154</v>
      </c>
      <c r="AY1034" s="18" t="s">
        <v>146</v>
      </c>
      <c r="BE1034" s="181">
        <f>IF(N1034="základní",J1034,0)</f>
        <v>0</v>
      </c>
      <c r="BF1034" s="181">
        <f>IF(N1034="snížená",J1034,0)</f>
        <v>0</v>
      </c>
      <c r="BG1034" s="181">
        <f>IF(N1034="zákl. přenesená",J1034,0)</f>
        <v>0</v>
      </c>
      <c r="BH1034" s="181">
        <f>IF(N1034="sníž. přenesená",J1034,0)</f>
        <v>0</v>
      </c>
      <c r="BI1034" s="181">
        <f>IF(N1034="nulová",J1034,0)</f>
        <v>0</v>
      </c>
      <c r="BJ1034" s="18" t="s">
        <v>154</v>
      </c>
      <c r="BK1034" s="181">
        <f>ROUND(I1034*H1034,0)</f>
        <v>0</v>
      </c>
      <c r="BL1034" s="18" t="s">
        <v>272</v>
      </c>
      <c r="BM1034" s="180" t="s">
        <v>1567</v>
      </c>
    </row>
    <row r="1035" spans="1:65" s="1" customFormat="1" ht="12" hidden="1">
      <c r="A1035" s="35"/>
      <c r="B1035" s="36"/>
      <c r="C1035" s="37"/>
      <c r="D1035" s="182" t="s">
        <v>156</v>
      </c>
      <c r="E1035" s="37"/>
      <c r="F1035" s="183" t="s">
        <v>1566</v>
      </c>
      <c r="G1035" s="37"/>
      <c r="H1035" s="37"/>
      <c r="I1035" s="184"/>
      <c r="J1035" s="37"/>
      <c r="K1035" s="37"/>
      <c r="L1035" s="40"/>
      <c r="M1035" s="185"/>
      <c r="N1035" s="186"/>
      <c r="O1035" s="65"/>
      <c r="P1035" s="65"/>
      <c r="Q1035" s="65"/>
      <c r="R1035" s="65"/>
      <c r="S1035" s="65"/>
      <c r="T1035" s="66"/>
      <c r="U1035" s="35"/>
      <c r="V1035" s="35"/>
      <c r="W1035" s="35"/>
      <c r="X1035" s="35"/>
      <c r="Y1035" s="35"/>
      <c r="Z1035" s="35"/>
      <c r="AA1035" s="35"/>
      <c r="AB1035" s="35"/>
      <c r="AC1035" s="35"/>
      <c r="AD1035" s="35"/>
      <c r="AE1035" s="35"/>
      <c r="AT1035" s="18" t="s">
        <v>156</v>
      </c>
      <c r="AU1035" s="18" t="s">
        <v>154</v>
      </c>
    </row>
    <row r="1036" spans="1:65" s="1" customFormat="1" ht="16.5" customHeight="1">
      <c r="A1036" s="35"/>
      <c r="B1036" s="36"/>
      <c r="C1036" s="211" t="s">
        <v>1568</v>
      </c>
      <c r="D1036" s="211" t="s">
        <v>221</v>
      </c>
      <c r="E1036" s="212" t="s">
        <v>1569</v>
      </c>
      <c r="F1036" s="213" t="s">
        <v>1570</v>
      </c>
      <c r="G1036" s="214" t="s">
        <v>1174</v>
      </c>
      <c r="H1036" s="215">
        <v>3</v>
      </c>
      <c r="I1036" s="216"/>
      <c r="J1036" s="215">
        <f>ROUND(I1036*H1036,0)</f>
        <v>0</v>
      </c>
      <c r="K1036" s="213" t="s">
        <v>20</v>
      </c>
      <c r="L1036" s="217"/>
      <c r="M1036" s="218" t="s">
        <v>20</v>
      </c>
      <c r="N1036" s="219" t="s">
        <v>44</v>
      </c>
      <c r="O1036" s="65"/>
      <c r="P1036" s="178">
        <f>O1036*H1036</f>
        <v>0</v>
      </c>
      <c r="Q1036" s="178">
        <v>0</v>
      </c>
      <c r="R1036" s="178">
        <f>Q1036*H1036</f>
        <v>0</v>
      </c>
      <c r="S1036" s="178">
        <v>0</v>
      </c>
      <c r="T1036" s="179">
        <f>S1036*H1036</f>
        <v>0</v>
      </c>
      <c r="U1036" s="35"/>
      <c r="V1036" s="35"/>
      <c r="W1036" s="35"/>
      <c r="X1036" s="35"/>
      <c r="Y1036" s="35"/>
      <c r="Z1036" s="35"/>
      <c r="AA1036" s="35"/>
      <c r="AB1036" s="35"/>
      <c r="AC1036" s="35"/>
      <c r="AD1036" s="35"/>
      <c r="AE1036" s="35"/>
      <c r="AR1036" s="180" t="s">
        <v>393</v>
      </c>
      <c r="AT1036" s="180" t="s">
        <v>221</v>
      </c>
      <c r="AU1036" s="180" t="s">
        <v>154</v>
      </c>
      <c r="AY1036" s="18" t="s">
        <v>146</v>
      </c>
      <c r="BE1036" s="181">
        <f>IF(N1036="základní",J1036,0)</f>
        <v>0</v>
      </c>
      <c r="BF1036" s="181">
        <f>IF(N1036="snížená",J1036,0)</f>
        <v>0</v>
      </c>
      <c r="BG1036" s="181">
        <f>IF(N1036="zákl. přenesená",J1036,0)</f>
        <v>0</v>
      </c>
      <c r="BH1036" s="181">
        <f>IF(N1036="sníž. přenesená",J1036,0)</f>
        <v>0</v>
      </c>
      <c r="BI1036" s="181">
        <f>IF(N1036="nulová",J1036,0)</f>
        <v>0</v>
      </c>
      <c r="BJ1036" s="18" t="s">
        <v>154</v>
      </c>
      <c r="BK1036" s="181">
        <f>ROUND(I1036*H1036,0)</f>
        <v>0</v>
      </c>
      <c r="BL1036" s="18" t="s">
        <v>272</v>
      </c>
      <c r="BM1036" s="180" t="s">
        <v>1571</v>
      </c>
    </row>
    <row r="1037" spans="1:65" s="1" customFormat="1" ht="12" hidden="1">
      <c r="A1037" s="35"/>
      <c r="B1037" s="36"/>
      <c r="C1037" s="37"/>
      <c r="D1037" s="182" t="s">
        <v>156</v>
      </c>
      <c r="E1037" s="37"/>
      <c r="F1037" s="183" t="s">
        <v>1570</v>
      </c>
      <c r="G1037" s="37"/>
      <c r="H1037" s="37"/>
      <c r="I1037" s="184"/>
      <c r="J1037" s="37"/>
      <c r="K1037" s="37"/>
      <c r="L1037" s="40"/>
      <c r="M1037" s="185"/>
      <c r="N1037" s="186"/>
      <c r="O1037" s="65"/>
      <c r="P1037" s="65"/>
      <c r="Q1037" s="65"/>
      <c r="R1037" s="65"/>
      <c r="S1037" s="65"/>
      <c r="T1037" s="66"/>
      <c r="U1037" s="35"/>
      <c r="V1037" s="35"/>
      <c r="W1037" s="35"/>
      <c r="X1037" s="35"/>
      <c r="Y1037" s="35"/>
      <c r="Z1037" s="35"/>
      <c r="AA1037" s="35"/>
      <c r="AB1037" s="35"/>
      <c r="AC1037" s="35"/>
      <c r="AD1037" s="35"/>
      <c r="AE1037" s="35"/>
      <c r="AT1037" s="18" t="s">
        <v>156</v>
      </c>
      <c r="AU1037" s="18" t="s">
        <v>154</v>
      </c>
    </row>
    <row r="1038" spans="1:65" s="1" customFormat="1" ht="24.25" customHeight="1">
      <c r="A1038" s="35"/>
      <c r="B1038" s="36"/>
      <c r="C1038" s="211" t="s">
        <v>1572</v>
      </c>
      <c r="D1038" s="211" t="s">
        <v>221</v>
      </c>
      <c r="E1038" s="212" t="s">
        <v>1573</v>
      </c>
      <c r="F1038" s="213" t="s">
        <v>1574</v>
      </c>
      <c r="G1038" s="214" t="s">
        <v>1174</v>
      </c>
      <c r="H1038" s="215">
        <v>36</v>
      </c>
      <c r="I1038" s="216"/>
      <c r="J1038" s="215">
        <f>ROUND(I1038*H1038,0)</f>
        <v>0</v>
      </c>
      <c r="K1038" s="213" t="s">
        <v>20</v>
      </c>
      <c r="L1038" s="217"/>
      <c r="M1038" s="218" t="s">
        <v>20</v>
      </c>
      <c r="N1038" s="219" t="s">
        <v>44</v>
      </c>
      <c r="O1038" s="65"/>
      <c r="P1038" s="178">
        <f>O1038*H1038</f>
        <v>0</v>
      </c>
      <c r="Q1038" s="178">
        <v>0</v>
      </c>
      <c r="R1038" s="178">
        <f>Q1038*H1038</f>
        <v>0</v>
      </c>
      <c r="S1038" s="178">
        <v>0</v>
      </c>
      <c r="T1038" s="179">
        <f>S1038*H1038</f>
        <v>0</v>
      </c>
      <c r="U1038" s="35"/>
      <c r="V1038" s="35"/>
      <c r="W1038" s="35"/>
      <c r="X1038" s="35"/>
      <c r="Y1038" s="35"/>
      <c r="Z1038" s="35"/>
      <c r="AA1038" s="35"/>
      <c r="AB1038" s="35"/>
      <c r="AC1038" s="35"/>
      <c r="AD1038" s="35"/>
      <c r="AE1038" s="35"/>
      <c r="AR1038" s="180" t="s">
        <v>393</v>
      </c>
      <c r="AT1038" s="180" t="s">
        <v>221</v>
      </c>
      <c r="AU1038" s="180" t="s">
        <v>154</v>
      </c>
      <c r="AY1038" s="18" t="s">
        <v>146</v>
      </c>
      <c r="BE1038" s="181">
        <f>IF(N1038="základní",J1038,0)</f>
        <v>0</v>
      </c>
      <c r="BF1038" s="181">
        <f>IF(N1038="snížená",J1038,0)</f>
        <v>0</v>
      </c>
      <c r="BG1038" s="181">
        <f>IF(N1038="zákl. přenesená",J1038,0)</f>
        <v>0</v>
      </c>
      <c r="BH1038" s="181">
        <f>IF(N1038="sníž. přenesená",J1038,0)</f>
        <v>0</v>
      </c>
      <c r="BI1038" s="181">
        <f>IF(N1038="nulová",J1038,0)</f>
        <v>0</v>
      </c>
      <c r="BJ1038" s="18" t="s">
        <v>154</v>
      </c>
      <c r="BK1038" s="181">
        <f>ROUND(I1038*H1038,0)</f>
        <v>0</v>
      </c>
      <c r="BL1038" s="18" t="s">
        <v>272</v>
      </c>
      <c r="BM1038" s="180" t="s">
        <v>1575</v>
      </c>
    </row>
    <row r="1039" spans="1:65" s="1" customFormat="1" ht="24" hidden="1">
      <c r="A1039" s="35"/>
      <c r="B1039" s="36"/>
      <c r="C1039" s="37"/>
      <c r="D1039" s="182" t="s">
        <v>156</v>
      </c>
      <c r="E1039" s="37"/>
      <c r="F1039" s="183" t="s">
        <v>1574</v>
      </c>
      <c r="G1039" s="37"/>
      <c r="H1039" s="37"/>
      <c r="I1039" s="184"/>
      <c r="J1039" s="37"/>
      <c r="K1039" s="37"/>
      <c r="L1039" s="40"/>
      <c r="M1039" s="185"/>
      <c r="N1039" s="186"/>
      <c r="O1039" s="65"/>
      <c r="P1039" s="65"/>
      <c r="Q1039" s="65"/>
      <c r="R1039" s="65"/>
      <c r="S1039" s="65"/>
      <c r="T1039" s="66"/>
      <c r="U1039" s="35"/>
      <c r="V1039" s="35"/>
      <c r="W1039" s="35"/>
      <c r="X1039" s="35"/>
      <c r="Y1039" s="35"/>
      <c r="Z1039" s="35"/>
      <c r="AA1039" s="35"/>
      <c r="AB1039" s="35"/>
      <c r="AC1039" s="35"/>
      <c r="AD1039" s="35"/>
      <c r="AE1039" s="35"/>
      <c r="AT1039" s="18" t="s">
        <v>156</v>
      </c>
      <c r="AU1039" s="18" t="s">
        <v>154</v>
      </c>
    </row>
    <row r="1040" spans="1:65" s="1" customFormat="1" ht="33" customHeight="1">
      <c r="A1040" s="35"/>
      <c r="B1040" s="36"/>
      <c r="C1040" s="211" t="s">
        <v>1576</v>
      </c>
      <c r="D1040" s="211" t="s">
        <v>221</v>
      </c>
      <c r="E1040" s="212" t="s">
        <v>1577</v>
      </c>
      <c r="F1040" s="213" t="s">
        <v>1578</v>
      </c>
      <c r="G1040" s="214" t="s">
        <v>1174</v>
      </c>
      <c r="H1040" s="215">
        <v>13</v>
      </c>
      <c r="I1040" s="216"/>
      <c r="J1040" s="215">
        <f>ROUND(I1040*H1040,0)</f>
        <v>0</v>
      </c>
      <c r="K1040" s="213" t="s">
        <v>20</v>
      </c>
      <c r="L1040" s="217"/>
      <c r="M1040" s="218" t="s">
        <v>20</v>
      </c>
      <c r="N1040" s="219" t="s">
        <v>44</v>
      </c>
      <c r="O1040" s="65"/>
      <c r="P1040" s="178">
        <f>O1040*H1040</f>
        <v>0</v>
      </c>
      <c r="Q1040" s="178">
        <v>0</v>
      </c>
      <c r="R1040" s="178">
        <f>Q1040*H1040</f>
        <v>0</v>
      </c>
      <c r="S1040" s="178">
        <v>0</v>
      </c>
      <c r="T1040" s="179">
        <f>S1040*H1040</f>
        <v>0</v>
      </c>
      <c r="U1040" s="35"/>
      <c r="V1040" s="35"/>
      <c r="W1040" s="35"/>
      <c r="X1040" s="35"/>
      <c r="Y1040" s="35"/>
      <c r="Z1040" s="35"/>
      <c r="AA1040" s="35"/>
      <c r="AB1040" s="35"/>
      <c r="AC1040" s="35"/>
      <c r="AD1040" s="35"/>
      <c r="AE1040" s="35"/>
      <c r="AR1040" s="180" t="s">
        <v>393</v>
      </c>
      <c r="AT1040" s="180" t="s">
        <v>221</v>
      </c>
      <c r="AU1040" s="180" t="s">
        <v>154</v>
      </c>
      <c r="AY1040" s="18" t="s">
        <v>146</v>
      </c>
      <c r="BE1040" s="181">
        <f>IF(N1040="základní",J1040,0)</f>
        <v>0</v>
      </c>
      <c r="BF1040" s="181">
        <f>IF(N1040="snížená",J1040,0)</f>
        <v>0</v>
      </c>
      <c r="BG1040" s="181">
        <f>IF(N1040="zákl. přenesená",J1040,0)</f>
        <v>0</v>
      </c>
      <c r="BH1040" s="181">
        <f>IF(N1040="sníž. přenesená",J1040,0)</f>
        <v>0</v>
      </c>
      <c r="BI1040" s="181">
        <f>IF(N1040="nulová",J1040,0)</f>
        <v>0</v>
      </c>
      <c r="BJ1040" s="18" t="s">
        <v>154</v>
      </c>
      <c r="BK1040" s="181">
        <f>ROUND(I1040*H1040,0)</f>
        <v>0</v>
      </c>
      <c r="BL1040" s="18" t="s">
        <v>272</v>
      </c>
      <c r="BM1040" s="180" t="s">
        <v>1579</v>
      </c>
    </row>
    <row r="1041" spans="1:65" s="1" customFormat="1" ht="24" hidden="1">
      <c r="A1041" s="35"/>
      <c r="B1041" s="36"/>
      <c r="C1041" s="37"/>
      <c r="D1041" s="182" t="s">
        <v>156</v>
      </c>
      <c r="E1041" s="37"/>
      <c r="F1041" s="183" t="s">
        <v>1578</v>
      </c>
      <c r="G1041" s="37"/>
      <c r="H1041" s="37"/>
      <c r="I1041" s="184"/>
      <c r="J1041" s="37"/>
      <c r="K1041" s="37"/>
      <c r="L1041" s="40"/>
      <c r="M1041" s="185"/>
      <c r="N1041" s="186"/>
      <c r="O1041" s="65"/>
      <c r="P1041" s="65"/>
      <c r="Q1041" s="65"/>
      <c r="R1041" s="65"/>
      <c r="S1041" s="65"/>
      <c r="T1041" s="66"/>
      <c r="U1041" s="35"/>
      <c r="V1041" s="35"/>
      <c r="W1041" s="35"/>
      <c r="X1041" s="35"/>
      <c r="Y1041" s="35"/>
      <c r="Z1041" s="35"/>
      <c r="AA1041" s="35"/>
      <c r="AB1041" s="35"/>
      <c r="AC1041" s="35"/>
      <c r="AD1041" s="35"/>
      <c r="AE1041" s="35"/>
      <c r="AT1041" s="18" t="s">
        <v>156</v>
      </c>
      <c r="AU1041" s="18" t="s">
        <v>154</v>
      </c>
    </row>
    <row r="1042" spans="1:65" s="1" customFormat="1" ht="24.25" customHeight="1">
      <c r="A1042" s="35"/>
      <c r="B1042" s="36"/>
      <c r="C1042" s="211" t="s">
        <v>1580</v>
      </c>
      <c r="D1042" s="211" t="s">
        <v>221</v>
      </c>
      <c r="E1042" s="212" t="s">
        <v>1581</v>
      </c>
      <c r="F1042" s="213" t="s">
        <v>1582</v>
      </c>
      <c r="G1042" s="214" t="s">
        <v>1174</v>
      </c>
      <c r="H1042" s="215">
        <v>19</v>
      </c>
      <c r="I1042" s="216"/>
      <c r="J1042" s="215">
        <f>ROUND(I1042*H1042,0)</f>
        <v>0</v>
      </c>
      <c r="K1042" s="213" t="s">
        <v>20</v>
      </c>
      <c r="L1042" s="217"/>
      <c r="M1042" s="218" t="s">
        <v>20</v>
      </c>
      <c r="N1042" s="219" t="s">
        <v>44</v>
      </c>
      <c r="O1042" s="65"/>
      <c r="P1042" s="178">
        <f>O1042*H1042</f>
        <v>0</v>
      </c>
      <c r="Q1042" s="178">
        <v>0</v>
      </c>
      <c r="R1042" s="178">
        <f>Q1042*H1042</f>
        <v>0</v>
      </c>
      <c r="S1042" s="178">
        <v>0</v>
      </c>
      <c r="T1042" s="179">
        <f>S1042*H1042</f>
        <v>0</v>
      </c>
      <c r="U1042" s="35"/>
      <c r="V1042" s="35"/>
      <c r="W1042" s="35"/>
      <c r="X1042" s="35"/>
      <c r="Y1042" s="35"/>
      <c r="Z1042" s="35"/>
      <c r="AA1042" s="35"/>
      <c r="AB1042" s="35"/>
      <c r="AC1042" s="35"/>
      <c r="AD1042" s="35"/>
      <c r="AE1042" s="35"/>
      <c r="AR1042" s="180" t="s">
        <v>393</v>
      </c>
      <c r="AT1042" s="180" t="s">
        <v>221</v>
      </c>
      <c r="AU1042" s="180" t="s">
        <v>154</v>
      </c>
      <c r="AY1042" s="18" t="s">
        <v>146</v>
      </c>
      <c r="BE1042" s="181">
        <f>IF(N1042="základní",J1042,0)</f>
        <v>0</v>
      </c>
      <c r="BF1042" s="181">
        <f>IF(N1042="snížená",J1042,0)</f>
        <v>0</v>
      </c>
      <c r="BG1042" s="181">
        <f>IF(N1042="zákl. přenesená",J1042,0)</f>
        <v>0</v>
      </c>
      <c r="BH1042" s="181">
        <f>IF(N1042="sníž. přenesená",J1042,0)</f>
        <v>0</v>
      </c>
      <c r="BI1042" s="181">
        <f>IF(N1042="nulová",J1042,0)</f>
        <v>0</v>
      </c>
      <c r="BJ1042" s="18" t="s">
        <v>154</v>
      </c>
      <c r="BK1042" s="181">
        <f>ROUND(I1042*H1042,0)</f>
        <v>0</v>
      </c>
      <c r="BL1042" s="18" t="s">
        <v>272</v>
      </c>
      <c r="BM1042" s="180" t="s">
        <v>1583</v>
      </c>
    </row>
    <row r="1043" spans="1:65" s="1" customFormat="1" ht="24" hidden="1">
      <c r="A1043" s="35"/>
      <c r="B1043" s="36"/>
      <c r="C1043" s="37"/>
      <c r="D1043" s="182" t="s">
        <v>156</v>
      </c>
      <c r="E1043" s="37"/>
      <c r="F1043" s="183" t="s">
        <v>1582</v>
      </c>
      <c r="G1043" s="37"/>
      <c r="H1043" s="37"/>
      <c r="I1043" s="184"/>
      <c r="J1043" s="37"/>
      <c r="K1043" s="37"/>
      <c r="L1043" s="40"/>
      <c r="M1043" s="185"/>
      <c r="N1043" s="186"/>
      <c r="O1043" s="65"/>
      <c r="P1043" s="65"/>
      <c r="Q1043" s="65"/>
      <c r="R1043" s="65"/>
      <c r="S1043" s="65"/>
      <c r="T1043" s="66"/>
      <c r="U1043" s="35"/>
      <c r="V1043" s="35"/>
      <c r="W1043" s="35"/>
      <c r="X1043" s="35"/>
      <c r="Y1043" s="35"/>
      <c r="Z1043" s="35"/>
      <c r="AA1043" s="35"/>
      <c r="AB1043" s="35"/>
      <c r="AC1043" s="35"/>
      <c r="AD1043" s="35"/>
      <c r="AE1043" s="35"/>
      <c r="AT1043" s="18" t="s">
        <v>156</v>
      </c>
      <c r="AU1043" s="18" t="s">
        <v>154</v>
      </c>
    </row>
    <row r="1044" spans="1:65" s="1" customFormat="1" ht="24.25" customHeight="1">
      <c r="A1044" s="35"/>
      <c r="B1044" s="36"/>
      <c r="C1044" s="211" t="s">
        <v>1584</v>
      </c>
      <c r="D1044" s="211" t="s">
        <v>221</v>
      </c>
      <c r="E1044" s="212" t="s">
        <v>1585</v>
      </c>
      <c r="F1044" s="213" t="s">
        <v>1586</v>
      </c>
      <c r="G1044" s="214" t="s">
        <v>1174</v>
      </c>
      <c r="H1044" s="215">
        <v>17</v>
      </c>
      <c r="I1044" s="216"/>
      <c r="J1044" s="215">
        <f>ROUND(I1044*H1044,0)</f>
        <v>0</v>
      </c>
      <c r="K1044" s="213" t="s">
        <v>20</v>
      </c>
      <c r="L1044" s="217"/>
      <c r="M1044" s="218" t="s">
        <v>20</v>
      </c>
      <c r="N1044" s="219" t="s">
        <v>44</v>
      </c>
      <c r="O1044" s="65"/>
      <c r="P1044" s="178">
        <f>O1044*H1044</f>
        <v>0</v>
      </c>
      <c r="Q1044" s="178">
        <v>0</v>
      </c>
      <c r="R1044" s="178">
        <f>Q1044*H1044</f>
        <v>0</v>
      </c>
      <c r="S1044" s="178">
        <v>0</v>
      </c>
      <c r="T1044" s="179">
        <f>S1044*H1044</f>
        <v>0</v>
      </c>
      <c r="U1044" s="35"/>
      <c r="V1044" s="35"/>
      <c r="W1044" s="35"/>
      <c r="X1044" s="35"/>
      <c r="Y1044" s="35"/>
      <c r="Z1044" s="35"/>
      <c r="AA1044" s="35"/>
      <c r="AB1044" s="35"/>
      <c r="AC1044" s="35"/>
      <c r="AD1044" s="35"/>
      <c r="AE1044" s="35"/>
      <c r="AR1044" s="180" t="s">
        <v>393</v>
      </c>
      <c r="AT1044" s="180" t="s">
        <v>221</v>
      </c>
      <c r="AU1044" s="180" t="s">
        <v>154</v>
      </c>
      <c r="AY1044" s="18" t="s">
        <v>146</v>
      </c>
      <c r="BE1044" s="181">
        <f>IF(N1044="základní",J1044,0)</f>
        <v>0</v>
      </c>
      <c r="BF1044" s="181">
        <f>IF(N1044="snížená",J1044,0)</f>
        <v>0</v>
      </c>
      <c r="BG1044" s="181">
        <f>IF(N1044="zákl. přenesená",J1044,0)</f>
        <v>0</v>
      </c>
      <c r="BH1044" s="181">
        <f>IF(N1044="sníž. přenesená",J1044,0)</f>
        <v>0</v>
      </c>
      <c r="BI1044" s="181">
        <f>IF(N1044="nulová",J1044,0)</f>
        <v>0</v>
      </c>
      <c r="BJ1044" s="18" t="s">
        <v>154</v>
      </c>
      <c r="BK1044" s="181">
        <f>ROUND(I1044*H1044,0)</f>
        <v>0</v>
      </c>
      <c r="BL1044" s="18" t="s">
        <v>272</v>
      </c>
      <c r="BM1044" s="180" t="s">
        <v>1587</v>
      </c>
    </row>
    <row r="1045" spans="1:65" s="1" customFormat="1" ht="24" hidden="1">
      <c r="A1045" s="35"/>
      <c r="B1045" s="36"/>
      <c r="C1045" s="37"/>
      <c r="D1045" s="182" t="s">
        <v>156</v>
      </c>
      <c r="E1045" s="37"/>
      <c r="F1045" s="183" t="s">
        <v>1586</v>
      </c>
      <c r="G1045" s="37"/>
      <c r="H1045" s="37"/>
      <c r="I1045" s="184"/>
      <c r="J1045" s="37"/>
      <c r="K1045" s="37"/>
      <c r="L1045" s="40"/>
      <c r="M1045" s="185"/>
      <c r="N1045" s="186"/>
      <c r="O1045" s="65"/>
      <c r="P1045" s="65"/>
      <c r="Q1045" s="65"/>
      <c r="R1045" s="65"/>
      <c r="S1045" s="65"/>
      <c r="T1045" s="66"/>
      <c r="U1045" s="35"/>
      <c r="V1045" s="35"/>
      <c r="W1045" s="35"/>
      <c r="X1045" s="35"/>
      <c r="Y1045" s="35"/>
      <c r="Z1045" s="35"/>
      <c r="AA1045" s="35"/>
      <c r="AB1045" s="35"/>
      <c r="AC1045" s="35"/>
      <c r="AD1045" s="35"/>
      <c r="AE1045" s="35"/>
      <c r="AT1045" s="18" t="s">
        <v>156</v>
      </c>
      <c r="AU1045" s="18" t="s">
        <v>154</v>
      </c>
    </row>
    <row r="1046" spans="1:65" s="1" customFormat="1" ht="16.5" customHeight="1">
      <c r="A1046" s="35"/>
      <c r="B1046" s="36"/>
      <c r="C1046" s="211" t="s">
        <v>1588</v>
      </c>
      <c r="D1046" s="211" t="s">
        <v>221</v>
      </c>
      <c r="E1046" s="212" t="s">
        <v>1589</v>
      </c>
      <c r="F1046" s="213" t="s">
        <v>1590</v>
      </c>
      <c r="G1046" s="214" t="s">
        <v>1174</v>
      </c>
      <c r="H1046" s="215">
        <v>150</v>
      </c>
      <c r="I1046" s="216"/>
      <c r="J1046" s="215">
        <f>ROUND(I1046*H1046,0)</f>
        <v>0</v>
      </c>
      <c r="K1046" s="213" t="s">
        <v>20</v>
      </c>
      <c r="L1046" s="217"/>
      <c r="M1046" s="218" t="s">
        <v>20</v>
      </c>
      <c r="N1046" s="219" t="s">
        <v>44</v>
      </c>
      <c r="O1046" s="65"/>
      <c r="P1046" s="178">
        <f>O1046*H1046</f>
        <v>0</v>
      </c>
      <c r="Q1046" s="178">
        <v>0</v>
      </c>
      <c r="R1046" s="178">
        <f>Q1046*H1046</f>
        <v>0</v>
      </c>
      <c r="S1046" s="178">
        <v>0</v>
      </c>
      <c r="T1046" s="179">
        <f>S1046*H1046</f>
        <v>0</v>
      </c>
      <c r="U1046" s="35"/>
      <c r="V1046" s="35"/>
      <c r="W1046" s="35"/>
      <c r="X1046" s="35"/>
      <c r="Y1046" s="35"/>
      <c r="Z1046" s="35"/>
      <c r="AA1046" s="35"/>
      <c r="AB1046" s="35"/>
      <c r="AC1046" s="35"/>
      <c r="AD1046" s="35"/>
      <c r="AE1046" s="35"/>
      <c r="AR1046" s="180" t="s">
        <v>393</v>
      </c>
      <c r="AT1046" s="180" t="s">
        <v>221</v>
      </c>
      <c r="AU1046" s="180" t="s">
        <v>154</v>
      </c>
      <c r="AY1046" s="18" t="s">
        <v>146</v>
      </c>
      <c r="BE1046" s="181">
        <f>IF(N1046="základní",J1046,0)</f>
        <v>0</v>
      </c>
      <c r="BF1046" s="181">
        <f>IF(N1046="snížená",J1046,0)</f>
        <v>0</v>
      </c>
      <c r="BG1046" s="181">
        <f>IF(N1046="zákl. přenesená",J1046,0)</f>
        <v>0</v>
      </c>
      <c r="BH1046" s="181">
        <f>IF(N1046="sníž. přenesená",J1046,0)</f>
        <v>0</v>
      </c>
      <c r="BI1046" s="181">
        <f>IF(N1046="nulová",J1046,0)</f>
        <v>0</v>
      </c>
      <c r="BJ1046" s="18" t="s">
        <v>154</v>
      </c>
      <c r="BK1046" s="181">
        <f>ROUND(I1046*H1046,0)</f>
        <v>0</v>
      </c>
      <c r="BL1046" s="18" t="s">
        <v>272</v>
      </c>
      <c r="BM1046" s="180" t="s">
        <v>1591</v>
      </c>
    </row>
    <row r="1047" spans="1:65" s="1" customFormat="1" ht="12" hidden="1">
      <c r="A1047" s="35"/>
      <c r="B1047" s="36"/>
      <c r="C1047" s="37"/>
      <c r="D1047" s="182" t="s">
        <v>156</v>
      </c>
      <c r="E1047" s="37"/>
      <c r="F1047" s="183" t="s">
        <v>1590</v>
      </c>
      <c r="G1047" s="37"/>
      <c r="H1047" s="37"/>
      <c r="I1047" s="184"/>
      <c r="J1047" s="37"/>
      <c r="K1047" s="37"/>
      <c r="L1047" s="40"/>
      <c r="M1047" s="185"/>
      <c r="N1047" s="186"/>
      <c r="O1047" s="65"/>
      <c r="P1047" s="65"/>
      <c r="Q1047" s="65"/>
      <c r="R1047" s="65"/>
      <c r="S1047" s="65"/>
      <c r="T1047" s="66"/>
      <c r="U1047" s="35"/>
      <c r="V1047" s="35"/>
      <c r="W1047" s="35"/>
      <c r="X1047" s="35"/>
      <c r="Y1047" s="35"/>
      <c r="Z1047" s="35"/>
      <c r="AA1047" s="35"/>
      <c r="AB1047" s="35"/>
      <c r="AC1047" s="35"/>
      <c r="AD1047" s="35"/>
      <c r="AE1047" s="35"/>
      <c r="AT1047" s="18" t="s">
        <v>156</v>
      </c>
      <c r="AU1047" s="18" t="s">
        <v>154</v>
      </c>
    </row>
    <row r="1048" spans="1:65" s="1" customFormat="1" ht="16.5" customHeight="1">
      <c r="A1048" s="35"/>
      <c r="B1048" s="36"/>
      <c r="C1048" s="211" t="s">
        <v>1592</v>
      </c>
      <c r="D1048" s="211" t="s">
        <v>221</v>
      </c>
      <c r="E1048" s="212" t="s">
        <v>1593</v>
      </c>
      <c r="F1048" s="213" t="s">
        <v>1594</v>
      </c>
      <c r="G1048" s="214" t="s">
        <v>1174</v>
      </c>
      <c r="H1048" s="215">
        <v>150</v>
      </c>
      <c r="I1048" s="216"/>
      <c r="J1048" s="215">
        <f>ROUND(I1048*H1048,0)</f>
        <v>0</v>
      </c>
      <c r="K1048" s="213" t="s">
        <v>20</v>
      </c>
      <c r="L1048" s="217"/>
      <c r="M1048" s="218" t="s">
        <v>20</v>
      </c>
      <c r="N1048" s="219" t="s">
        <v>44</v>
      </c>
      <c r="O1048" s="65"/>
      <c r="P1048" s="178">
        <f>O1048*H1048</f>
        <v>0</v>
      </c>
      <c r="Q1048" s="178">
        <v>0</v>
      </c>
      <c r="R1048" s="178">
        <f>Q1048*H1048</f>
        <v>0</v>
      </c>
      <c r="S1048" s="178">
        <v>0</v>
      </c>
      <c r="T1048" s="179">
        <f>S1048*H1048</f>
        <v>0</v>
      </c>
      <c r="U1048" s="35"/>
      <c r="V1048" s="35"/>
      <c r="W1048" s="35"/>
      <c r="X1048" s="35"/>
      <c r="Y1048" s="35"/>
      <c r="Z1048" s="35"/>
      <c r="AA1048" s="35"/>
      <c r="AB1048" s="35"/>
      <c r="AC1048" s="35"/>
      <c r="AD1048" s="35"/>
      <c r="AE1048" s="35"/>
      <c r="AR1048" s="180" t="s">
        <v>393</v>
      </c>
      <c r="AT1048" s="180" t="s">
        <v>221</v>
      </c>
      <c r="AU1048" s="180" t="s">
        <v>154</v>
      </c>
      <c r="AY1048" s="18" t="s">
        <v>146</v>
      </c>
      <c r="BE1048" s="181">
        <f>IF(N1048="základní",J1048,0)</f>
        <v>0</v>
      </c>
      <c r="BF1048" s="181">
        <f>IF(N1048="snížená",J1048,0)</f>
        <v>0</v>
      </c>
      <c r="BG1048" s="181">
        <f>IF(N1048="zákl. přenesená",J1048,0)</f>
        <v>0</v>
      </c>
      <c r="BH1048" s="181">
        <f>IF(N1048="sníž. přenesená",J1048,0)</f>
        <v>0</v>
      </c>
      <c r="BI1048" s="181">
        <f>IF(N1048="nulová",J1048,0)</f>
        <v>0</v>
      </c>
      <c r="BJ1048" s="18" t="s">
        <v>154</v>
      </c>
      <c r="BK1048" s="181">
        <f>ROUND(I1048*H1048,0)</f>
        <v>0</v>
      </c>
      <c r="BL1048" s="18" t="s">
        <v>272</v>
      </c>
      <c r="BM1048" s="180" t="s">
        <v>1595</v>
      </c>
    </row>
    <row r="1049" spans="1:65" s="1" customFormat="1" ht="12" hidden="1">
      <c r="A1049" s="35"/>
      <c r="B1049" s="36"/>
      <c r="C1049" s="37"/>
      <c r="D1049" s="182" t="s">
        <v>156</v>
      </c>
      <c r="E1049" s="37"/>
      <c r="F1049" s="183" t="s">
        <v>1594</v>
      </c>
      <c r="G1049" s="37"/>
      <c r="H1049" s="37"/>
      <c r="I1049" s="184"/>
      <c r="J1049" s="37"/>
      <c r="K1049" s="37"/>
      <c r="L1049" s="40"/>
      <c r="M1049" s="185"/>
      <c r="N1049" s="186"/>
      <c r="O1049" s="65"/>
      <c r="P1049" s="65"/>
      <c r="Q1049" s="65"/>
      <c r="R1049" s="65"/>
      <c r="S1049" s="65"/>
      <c r="T1049" s="66"/>
      <c r="U1049" s="35"/>
      <c r="V1049" s="35"/>
      <c r="W1049" s="35"/>
      <c r="X1049" s="35"/>
      <c r="Y1049" s="35"/>
      <c r="Z1049" s="35"/>
      <c r="AA1049" s="35"/>
      <c r="AB1049" s="35"/>
      <c r="AC1049" s="35"/>
      <c r="AD1049" s="35"/>
      <c r="AE1049" s="35"/>
      <c r="AT1049" s="18" t="s">
        <v>156</v>
      </c>
      <c r="AU1049" s="18" t="s">
        <v>154</v>
      </c>
    </row>
    <row r="1050" spans="1:65" s="1" customFormat="1" ht="24.25" customHeight="1">
      <c r="A1050" s="35"/>
      <c r="B1050" s="36"/>
      <c r="C1050" s="211" t="s">
        <v>1596</v>
      </c>
      <c r="D1050" s="211" t="s">
        <v>221</v>
      </c>
      <c r="E1050" s="212" t="s">
        <v>1597</v>
      </c>
      <c r="F1050" s="213" t="s">
        <v>1598</v>
      </c>
      <c r="G1050" s="214" t="s">
        <v>299</v>
      </c>
      <c r="H1050" s="215">
        <v>20</v>
      </c>
      <c r="I1050" s="216"/>
      <c r="J1050" s="215">
        <f>ROUND(I1050*H1050,0)</f>
        <v>0</v>
      </c>
      <c r="K1050" s="213" t="s">
        <v>20</v>
      </c>
      <c r="L1050" s="217"/>
      <c r="M1050" s="218" t="s">
        <v>20</v>
      </c>
      <c r="N1050" s="219" t="s">
        <v>44</v>
      </c>
      <c r="O1050" s="65"/>
      <c r="P1050" s="178">
        <f>O1050*H1050</f>
        <v>0</v>
      </c>
      <c r="Q1050" s="178">
        <v>0</v>
      </c>
      <c r="R1050" s="178">
        <f>Q1050*H1050</f>
        <v>0</v>
      </c>
      <c r="S1050" s="178">
        <v>0</v>
      </c>
      <c r="T1050" s="179">
        <f>S1050*H1050</f>
        <v>0</v>
      </c>
      <c r="U1050" s="35"/>
      <c r="V1050" s="35"/>
      <c r="W1050" s="35"/>
      <c r="X1050" s="35"/>
      <c r="Y1050" s="35"/>
      <c r="Z1050" s="35"/>
      <c r="AA1050" s="35"/>
      <c r="AB1050" s="35"/>
      <c r="AC1050" s="35"/>
      <c r="AD1050" s="35"/>
      <c r="AE1050" s="35"/>
      <c r="AR1050" s="180" t="s">
        <v>393</v>
      </c>
      <c r="AT1050" s="180" t="s">
        <v>221</v>
      </c>
      <c r="AU1050" s="180" t="s">
        <v>154</v>
      </c>
      <c r="AY1050" s="18" t="s">
        <v>146</v>
      </c>
      <c r="BE1050" s="181">
        <f>IF(N1050="základní",J1050,0)</f>
        <v>0</v>
      </c>
      <c r="BF1050" s="181">
        <f>IF(N1050="snížená",J1050,0)</f>
        <v>0</v>
      </c>
      <c r="BG1050" s="181">
        <f>IF(N1050="zákl. přenesená",J1050,0)</f>
        <v>0</v>
      </c>
      <c r="BH1050" s="181">
        <f>IF(N1050="sníž. přenesená",J1050,0)</f>
        <v>0</v>
      </c>
      <c r="BI1050" s="181">
        <f>IF(N1050="nulová",J1050,0)</f>
        <v>0</v>
      </c>
      <c r="BJ1050" s="18" t="s">
        <v>154</v>
      </c>
      <c r="BK1050" s="181">
        <f>ROUND(I1050*H1050,0)</f>
        <v>0</v>
      </c>
      <c r="BL1050" s="18" t="s">
        <v>272</v>
      </c>
      <c r="BM1050" s="180" t="s">
        <v>1599</v>
      </c>
    </row>
    <row r="1051" spans="1:65" s="1" customFormat="1" ht="24" hidden="1">
      <c r="A1051" s="35"/>
      <c r="B1051" s="36"/>
      <c r="C1051" s="37"/>
      <c r="D1051" s="182" t="s">
        <v>156</v>
      </c>
      <c r="E1051" s="37"/>
      <c r="F1051" s="183" t="s">
        <v>1598</v>
      </c>
      <c r="G1051" s="37"/>
      <c r="H1051" s="37"/>
      <c r="I1051" s="184"/>
      <c r="J1051" s="37"/>
      <c r="K1051" s="37"/>
      <c r="L1051" s="40"/>
      <c r="M1051" s="185"/>
      <c r="N1051" s="186"/>
      <c r="O1051" s="65"/>
      <c r="P1051" s="65"/>
      <c r="Q1051" s="65"/>
      <c r="R1051" s="65"/>
      <c r="S1051" s="65"/>
      <c r="T1051" s="66"/>
      <c r="U1051" s="35"/>
      <c r="V1051" s="35"/>
      <c r="W1051" s="35"/>
      <c r="X1051" s="35"/>
      <c r="Y1051" s="35"/>
      <c r="Z1051" s="35"/>
      <c r="AA1051" s="35"/>
      <c r="AB1051" s="35"/>
      <c r="AC1051" s="35"/>
      <c r="AD1051" s="35"/>
      <c r="AE1051" s="35"/>
      <c r="AT1051" s="18" t="s">
        <v>156</v>
      </c>
      <c r="AU1051" s="18" t="s">
        <v>154</v>
      </c>
    </row>
    <row r="1052" spans="1:65" s="1" customFormat="1" ht="16.5" customHeight="1">
      <c r="A1052" s="35"/>
      <c r="B1052" s="36"/>
      <c r="C1052" s="211" t="s">
        <v>1600</v>
      </c>
      <c r="D1052" s="211" t="s">
        <v>221</v>
      </c>
      <c r="E1052" s="212" t="s">
        <v>1601</v>
      </c>
      <c r="F1052" s="213" t="s">
        <v>1602</v>
      </c>
      <c r="G1052" s="214" t="s">
        <v>1174</v>
      </c>
      <c r="H1052" s="215">
        <v>4</v>
      </c>
      <c r="I1052" s="216"/>
      <c r="J1052" s="215">
        <f>ROUND(I1052*H1052,0)</f>
        <v>0</v>
      </c>
      <c r="K1052" s="213" t="s">
        <v>20</v>
      </c>
      <c r="L1052" s="217"/>
      <c r="M1052" s="218" t="s">
        <v>20</v>
      </c>
      <c r="N1052" s="219" t="s">
        <v>44</v>
      </c>
      <c r="O1052" s="65"/>
      <c r="P1052" s="178">
        <f>O1052*H1052</f>
        <v>0</v>
      </c>
      <c r="Q1052" s="178">
        <v>0</v>
      </c>
      <c r="R1052" s="178">
        <f>Q1052*H1052</f>
        <v>0</v>
      </c>
      <c r="S1052" s="178">
        <v>0</v>
      </c>
      <c r="T1052" s="179">
        <f>S1052*H1052</f>
        <v>0</v>
      </c>
      <c r="U1052" s="35"/>
      <c r="V1052" s="35"/>
      <c r="W1052" s="35"/>
      <c r="X1052" s="35"/>
      <c r="Y1052" s="35"/>
      <c r="Z1052" s="35"/>
      <c r="AA1052" s="35"/>
      <c r="AB1052" s="35"/>
      <c r="AC1052" s="35"/>
      <c r="AD1052" s="35"/>
      <c r="AE1052" s="35"/>
      <c r="AR1052" s="180" t="s">
        <v>393</v>
      </c>
      <c r="AT1052" s="180" t="s">
        <v>221</v>
      </c>
      <c r="AU1052" s="180" t="s">
        <v>154</v>
      </c>
      <c r="AY1052" s="18" t="s">
        <v>146</v>
      </c>
      <c r="BE1052" s="181">
        <f>IF(N1052="základní",J1052,0)</f>
        <v>0</v>
      </c>
      <c r="BF1052" s="181">
        <f>IF(N1052="snížená",J1052,0)</f>
        <v>0</v>
      </c>
      <c r="BG1052" s="181">
        <f>IF(N1052="zákl. přenesená",J1052,0)</f>
        <v>0</v>
      </c>
      <c r="BH1052" s="181">
        <f>IF(N1052="sníž. přenesená",J1052,0)</f>
        <v>0</v>
      </c>
      <c r="BI1052" s="181">
        <f>IF(N1052="nulová",J1052,0)</f>
        <v>0</v>
      </c>
      <c r="BJ1052" s="18" t="s">
        <v>154</v>
      </c>
      <c r="BK1052" s="181">
        <f>ROUND(I1052*H1052,0)</f>
        <v>0</v>
      </c>
      <c r="BL1052" s="18" t="s">
        <v>272</v>
      </c>
      <c r="BM1052" s="180" t="s">
        <v>1603</v>
      </c>
    </row>
    <row r="1053" spans="1:65" s="1" customFormat="1" ht="12" hidden="1">
      <c r="A1053" s="35"/>
      <c r="B1053" s="36"/>
      <c r="C1053" s="37"/>
      <c r="D1053" s="182" t="s">
        <v>156</v>
      </c>
      <c r="E1053" s="37"/>
      <c r="F1053" s="183" t="s">
        <v>1602</v>
      </c>
      <c r="G1053" s="37"/>
      <c r="H1053" s="37"/>
      <c r="I1053" s="184"/>
      <c r="J1053" s="37"/>
      <c r="K1053" s="37"/>
      <c r="L1053" s="40"/>
      <c r="M1053" s="185"/>
      <c r="N1053" s="186"/>
      <c r="O1053" s="65"/>
      <c r="P1053" s="65"/>
      <c r="Q1053" s="65"/>
      <c r="R1053" s="65"/>
      <c r="S1053" s="65"/>
      <c r="T1053" s="66"/>
      <c r="U1053" s="35"/>
      <c r="V1053" s="35"/>
      <c r="W1053" s="35"/>
      <c r="X1053" s="35"/>
      <c r="Y1053" s="35"/>
      <c r="Z1053" s="35"/>
      <c r="AA1053" s="35"/>
      <c r="AB1053" s="35"/>
      <c r="AC1053" s="35"/>
      <c r="AD1053" s="35"/>
      <c r="AE1053" s="35"/>
      <c r="AT1053" s="18" t="s">
        <v>156</v>
      </c>
      <c r="AU1053" s="18" t="s">
        <v>154</v>
      </c>
    </row>
    <row r="1054" spans="1:65" s="1" customFormat="1" ht="24.25" customHeight="1">
      <c r="A1054" s="35"/>
      <c r="B1054" s="36"/>
      <c r="C1054" s="211" t="s">
        <v>1604</v>
      </c>
      <c r="D1054" s="211" t="s">
        <v>221</v>
      </c>
      <c r="E1054" s="212" t="s">
        <v>1605</v>
      </c>
      <c r="F1054" s="213" t="s">
        <v>1606</v>
      </c>
      <c r="G1054" s="214" t="s">
        <v>1174</v>
      </c>
      <c r="H1054" s="215">
        <v>15</v>
      </c>
      <c r="I1054" s="216"/>
      <c r="J1054" s="215">
        <f>ROUND(I1054*H1054,0)</f>
        <v>0</v>
      </c>
      <c r="K1054" s="213" t="s">
        <v>20</v>
      </c>
      <c r="L1054" s="217"/>
      <c r="M1054" s="218" t="s">
        <v>20</v>
      </c>
      <c r="N1054" s="219" t="s">
        <v>44</v>
      </c>
      <c r="O1054" s="65"/>
      <c r="P1054" s="178">
        <f>O1054*H1054</f>
        <v>0</v>
      </c>
      <c r="Q1054" s="178">
        <v>0</v>
      </c>
      <c r="R1054" s="178">
        <f>Q1054*H1054</f>
        <v>0</v>
      </c>
      <c r="S1054" s="178">
        <v>0</v>
      </c>
      <c r="T1054" s="179">
        <f>S1054*H1054</f>
        <v>0</v>
      </c>
      <c r="U1054" s="35"/>
      <c r="V1054" s="35"/>
      <c r="W1054" s="35"/>
      <c r="X1054" s="35"/>
      <c r="Y1054" s="35"/>
      <c r="Z1054" s="35"/>
      <c r="AA1054" s="35"/>
      <c r="AB1054" s="35"/>
      <c r="AC1054" s="35"/>
      <c r="AD1054" s="35"/>
      <c r="AE1054" s="35"/>
      <c r="AR1054" s="180" t="s">
        <v>393</v>
      </c>
      <c r="AT1054" s="180" t="s">
        <v>221</v>
      </c>
      <c r="AU1054" s="180" t="s">
        <v>154</v>
      </c>
      <c r="AY1054" s="18" t="s">
        <v>146</v>
      </c>
      <c r="BE1054" s="181">
        <f>IF(N1054="základní",J1054,0)</f>
        <v>0</v>
      </c>
      <c r="BF1054" s="181">
        <f>IF(N1054="snížená",J1054,0)</f>
        <v>0</v>
      </c>
      <c r="BG1054" s="181">
        <f>IF(N1054="zákl. přenesená",J1054,0)</f>
        <v>0</v>
      </c>
      <c r="BH1054" s="181">
        <f>IF(N1054="sníž. přenesená",J1054,0)</f>
        <v>0</v>
      </c>
      <c r="BI1054" s="181">
        <f>IF(N1054="nulová",J1054,0)</f>
        <v>0</v>
      </c>
      <c r="BJ1054" s="18" t="s">
        <v>154</v>
      </c>
      <c r="BK1054" s="181">
        <f>ROUND(I1054*H1054,0)</f>
        <v>0</v>
      </c>
      <c r="BL1054" s="18" t="s">
        <v>272</v>
      </c>
      <c r="BM1054" s="180" t="s">
        <v>1607</v>
      </c>
    </row>
    <row r="1055" spans="1:65" s="1" customFormat="1" ht="12" hidden="1">
      <c r="A1055" s="35"/>
      <c r="B1055" s="36"/>
      <c r="C1055" s="37"/>
      <c r="D1055" s="182" t="s">
        <v>156</v>
      </c>
      <c r="E1055" s="37"/>
      <c r="F1055" s="183" t="s">
        <v>1606</v>
      </c>
      <c r="G1055" s="37"/>
      <c r="H1055" s="37"/>
      <c r="I1055" s="184"/>
      <c r="J1055" s="37"/>
      <c r="K1055" s="37"/>
      <c r="L1055" s="40"/>
      <c r="M1055" s="185"/>
      <c r="N1055" s="186"/>
      <c r="O1055" s="65"/>
      <c r="P1055" s="65"/>
      <c r="Q1055" s="65"/>
      <c r="R1055" s="65"/>
      <c r="S1055" s="65"/>
      <c r="T1055" s="66"/>
      <c r="U1055" s="35"/>
      <c r="V1055" s="35"/>
      <c r="W1055" s="35"/>
      <c r="X1055" s="35"/>
      <c r="Y1055" s="35"/>
      <c r="Z1055" s="35"/>
      <c r="AA1055" s="35"/>
      <c r="AB1055" s="35"/>
      <c r="AC1055" s="35"/>
      <c r="AD1055" s="35"/>
      <c r="AE1055" s="35"/>
      <c r="AT1055" s="18" t="s">
        <v>156</v>
      </c>
      <c r="AU1055" s="18" t="s">
        <v>154</v>
      </c>
    </row>
    <row r="1056" spans="1:65" s="1" customFormat="1" ht="16.5" customHeight="1">
      <c r="A1056" s="35"/>
      <c r="B1056" s="36"/>
      <c r="C1056" s="211" t="s">
        <v>1608</v>
      </c>
      <c r="D1056" s="211" t="s">
        <v>221</v>
      </c>
      <c r="E1056" s="212" t="s">
        <v>1609</v>
      </c>
      <c r="F1056" s="213" t="s">
        <v>1610</v>
      </c>
      <c r="G1056" s="214" t="s">
        <v>299</v>
      </c>
      <c r="H1056" s="215">
        <v>130</v>
      </c>
      <c r="I1056" s="216"/>
      <c r="J1056" s="215">
        <f>ROUND(I1056*H1056,0)</f>
        <v>0</v>
      </c>
      <c r="K1056" s="213" t="s">
        <v>20</v>
      </c>
      <c r="L1056" s="217"/>
      <c r="M1056" s="218" t="s">
        <v>20</v>
      </c>
      <c r="N1056" s="219" t="s">
        <v>44</v>
      </c>
      <c r="O1056" s="65"/>
      <c r="P1056" s="178">
        <f>O1056*H1056</f>
        <v>0</v>
      </c>
      <c r="Q1056" s="178">
        <v>0</v>
      </c>
      <c r="R1056" s="178">
        <f>Q1056*H1056</f>
        <v>0</v>
      </c>
      <c r="S1056" s="178">
        <v>0</v>
      </c>
      <c r="T1056" s="179">
        <f>S1056*H1056</f>
        <v>0</v>
      </c>
      <c r="U1056" s="35"/>
      <c r="V1056" s="35"/>
      <c r="W1056" s="35"/>
      <c r="X1056" s="35"/>
      <c r="Y1056" s="35"/>
      <c r="Z1056" s="35"/>
      <c r="AA1056" s="35"/>
      <c r="AB1056" s="35"/>
      <c r="AC1056" s="35"/>
      <c r="AD1056" s="35"/>
      <c r="AE1056" s="35"/>
      <c r="AR1056" s="180" t="s">
        <v>393</v>
      </c>
      <c r="AT1056" s="180" t="s">
        <v>221</v>
      </c>
      <c r="AU1056" s="180" t="s">
        <v>154</v>
      </c>
      <c r="AY1056" s="18" t="s">
        <v>146</v>
      </c>
      <c r="BE1056" s="181">
        <f>IF(N1056="základní",J1056,0)</f>
        <v>0</v>
      </c>
      <c r="BF1056" s="181">
        <f>IF(N1056="snížená",J1056,0)</f>
        <v>0</v>
      </c>
      <c r="BG1056" s="181">
        <f>IF(N1056="zákl. přenesená",J1056,0)</f>
        <v>0</v>
      </c>
      <c r="BH1056" s="181">
        <f>IF(N1056="sníž. přenesená",J1056,0)</f>
        <v>0</v>
      </c>
      <c r="BI1056" s="181">
        <f>IF(N1056="nulová",J1056,0)</f>
        <v>0</v>
      </c>
      <c r="BJ1056" s="18" t="s">
        <v>154</v>
      </c>
      <c r="BK1056" s="181">
        <f>ROUND(I1056*H1056,0)</f>
        <v>0</v>
      </c>
      <c r="BL1056" s="18" t="s">
        <v>272</v>
      </c>
      <c r="BM1056" s="180" t="s">
        <v>1611</v>
      </c>
    </row>
    <row r="1057" spans="1:65" s="1" customFormat="1" ht="12" hidden="1">
      <c r="A1057" s="35"/>
      <c r="B1057" s="36"/>
      <c r="C1057" s="37"/>
      <c r="D1057" s="182" t="s">
        <v>156</v>
      </c>
      <c r="E1057" s="37"/>
      <c r="F1057" s="183" t="s">
        <v>1610</v>
      </c>
      <c r="G1057" s="37"/>
      <c r="H1057" s="37"/>
      <c r="I1057" s="184"/>
      <c r="J1057" s="37"/>
      <c r="K1057" s="37"/>
      <c r="L1057" s="40"/>
      <c r="M1057" s="185"/>
      <c r="N1057" s="186"/>
      <c r="O1057" s="65"/>
      <c r="P1057" s="65"/>
      <c r="Q1057" s="65"/>
      <c r="R1057" s="65"/>
      <c r="S1057" s="65"/>
      <c r="T1057" s="66"/>
      <c r="U1057" s="35"/>
      <c r="V1057" s="35"/>
      <c r="W1057" s="35"/>
      <c r="X1057" s="35"/>
      <c r="Y1057" s="35"/>
      <c r="Z1057" s="35"/>
      <c r="AA1057" s="35"/>
      <c r="AB1057" s="35"/>
      <c r="AC1057" s="35"/>
      <c r="AD1057" s="35"/>
      <c r="AE1057" s="35"/>
      <c r="AT1057" s="18" t="s">
        <v>156</v>
      </c>
      <c r="AU1057" s="18" t="s">
        <v>154</v>
      </c>
    </row>
    <row r="1058" spans="1:65" s="1" customFormat="1" ht="16.5" customHeight="1">
      <c r="A1058" s="35"/>
      <c r="B1058" s="36"/>
      <c r="C1058" s="211" t="s">
        <v>1612</v>
      </c>
      <c r="D1058" s="211" t="s">
        <v>221</v>
      </c>
      <c r="E1058" s="212" t="s">
        <v>1613</v>
      </c>
      <c r="F1058" s="213" t="s">
        <v>1614</v>
      </c>
      <c r="G1058" s="214" t="s">
        <v>1174</v>
      </c>
      <c r="H1058" s="215">
        <v>65</v>
      </c>
      <c r="I1058" s="216"/>
      <c r="J1058" s="215">
        <f>ROUND(I1058*H1058,0)</f>
        <v>0</v>
      </c>
      <c r="K1058" s="213" t="s">
        <v>20</v>
      </c>
      <c r="L1058" s="217"/>
      <c r="M1058" s="218" t="s">
        <v>20</v>
      </c>
      <c r="N1058" s="219" t="s">
        <v>44</v>
      </c>
      <c r="O1058" s="65"/>
      <c r="P1058" s="178">
        <f>O1058*H1058</f>
        <v>0</v>
      </c>
      <c r="Q1058" s="178">
        <v>0</v>
      </c>
      <c r="R1058" s="178">
        <f>Q1058*H1058</f>
        <v>0</v>
      </c>
      <c r="S1058" s="178">
        <v>0</v>
      </c>
      <c r="T1058" s="179">
        <f>S1058*H1058</f>
        <v>0</v>
      </c>
      <c r="U1058" s="35"/>
      <c r="V1058" s="35"/>
      <c r="W1058" s="35"/>
      <c r="X1058" s="35"/>
      <c r="Y1058" s="35"/>
      <c r="Z1058" s="35"/>
      <c r="AA1058" s="35"/>
      <c r="AB1058" s="35"/>
      <c r="AC1058" s="35"/>
      <c r="AD1058" s="35"/>
      <c r="AE1058" s="35"/>
      <c r="AR1058" s="180" t="s">
        <v>393</v>
      </c>
      <c r="AT1058" s="180" t="s">
        <v>221</v>
      </c>
      <c r="AU1058" s="180" t="s">
        <v>154</v>
      </c>
      <c r="AY1058" s="18" t="s">
        <v>146</v>
      </c>
      <c r="BE1058" s="181">
        <f>IF(N1058="základní",J1058,0)</f>
        <v>0</v>
      </c>
      <c r="BF1058" s="181">
        <f>IF(N1058="snížená",J1058,0)</f>
        <v>0</v>
      </c>
      <c r="BG1058" s="181">
        <f>IF(N1058="zákl. přenesená",J1058,0)</f>
        <v>0</v>
      </c>
      <c r="BH1058" s="181">
        <f>IF(N1058="sníž. přenesená",J1058,0)</f>
        <v>0</v>
      </c>
      <c r="BI1058" s="181">
        <f>IF(N1058="nulová",J1058,0)</f>
        <v>0</v>
      </c>
      <c r="BJ1058" s="18" t="s">
        <v>154</v>
      </c>
      <c r="BK1058" s="181">
        <f>ROUND(I1058*H1058,0)</f>
        <v>0</v>
      </c>
      <c r="BL1058" s="18" t="s">
        <v>272</v>
      </c>
      <c r="BM1058" s="180" t="s">
        <v>1615</v>
      </c>
    </row>
    <row r="1059" spans="1:65" s="1" customFormat="1" ht="12" hidden="1">
      <c r="A1059" s="35"/>
      <c r="B1059" s="36"/>
      <c r="C1059" s="37"/>
      <c r="D1059" s="182" t="s">
        <v>156</v>
      </c>
      <c r="E1059" s="37"/>
      <c r="F1059" s="183" t="s">
        <v>1614</v>
      </c>
      <c r="G1059" s="37"/>
      <c r="H1059" s="37"/>
      <c r="I1059" s="184"/>
      <c r="J1059" s="37"/>
      <c r="K1059" s="37"/>
      <c r="L1059" s="40"/>
      <c r="M1059" s="185"/>
      <c r="N1059" s="186"/>
      <c r="O1059" s="65"/>
      <c r="P1059" s="65"/>
      <c r="Q1059" s="65"/>
      <c r="R1059" s="65"/>
      <c r="S1059" s="65"/>
      <c r="T1059" s="66"/>
      <c r="U1059" s="35"/>
      <c r="V1059" s="35"/>
      <c r="W1059" s="35"/>
      <c r="X1059" s="35"/>
      <c r="Y1059" s="35"/>
      <c r="Z1059" s="35"/>
      <c r="AA1059" s="35"/>
      <c r="AB1059" s="35"/>
      <c r="AC1059" s="35"/>
      <c r="AD1059" s="35"/>
      <c r="AE1059" s="35"/>
      <c r="AT1059" s="18" t="s">
        <v>156</v>
      </c>
      <c r="AU1059" s="18" t="s">
        <v>154</v>
      </c>
    </row>
    <row r="1060" spans="1:65" s="1" customFormat="1" ht="16.5" customHeight="1">
      <c r="A1060" s="35"/>
      <c r="B1060" s="36"/>
      <c r="C1060" s="211" t="s">
        <v>1616</v>
      </c>
      <c r="D1060" s="211" t="s">
        <v>221</v>
      </c>
      <c r="E1060" s="212" t="s">
        <v>1617</v>
      </c>
      <c r="F1060" s="213" t="s">
        <v>1618</v>
      </c>
      <c r="G1060" s="214" t="s">
        <v>1174</v>
      </c>
      <c r="H1060" s="215">
        <v>4</v>
      </c>
      <c r="I1060" s="216"/>
      <c r="J1060" s="215">
        <f>ROUND(I1060*H1060,0)</f>
        <v>0</v>
      </c>
      <c r="K1060" s="213" t="s">
        <v>20</v>
      </c>
      <c r="L1060" s="217"/>
      <c r="M1060" s="218" t="s">
        <v>20</v>
      </c>
      <c r="N1060" s="219" t="s">
        <v>44</v>
      </c>
      <c r="O1060" s="65"/>
      <c r="P1060" s="178">
        <f>O1060*H1060</f>
        <v>0</v>
      </c>
      <c r="Q1060" s="178">
        <v>0</v>
      </c>
      <c r="R1060" s="178">
        <f>Q1060*H1060</f>
        <v>0</v>
      </c>
      <c r="S1060" s="178">
        <v>0</v>
      </c>
      <c r="T1060" s="179">
        <f>S1060*H1060</f>
        <v>0</v>
      </c>
      <c r="U1060" s="35"/>
      <c r="V1060" s="35"/>
      <c r="W1060" s="35"/>
      <c r="X1060" s="35"/>
      <c r="Y1060" s="35"/>
      <c r="Z1060" s="35"/>
      <c r="AA1060" s="35"/>
      <c r="AB1060" s="35"/>
      <c r="AC1060" s="35"/>
      <c r="AD1060" s="35"/>
      <c r="AE1060" s="35"/>
      <c r="AR1060" s="180" t="s">
        <v>393</v>
      </c>
      <c r="AT1060" s="180" t="s">
        <v>221</v>
      </c>
      <c r="AU1060" s="180" t="s">
        <v>154</v>
      </c>
      <c r="AY1060" s="18" t="s">
        <v>146</v>
      </c>
      <c r="BE1060" s="181">
        <f>IF(N1060="základní",J1060,0)</f>
        <v>0</v>
      </c>
      <c r="BF1060" s="181">
        <f>IF(N1060="snížená",J1060,0)</f>
        <v>0</v>
      </c>
      <c r="BG1060" s="181">
        <f>IF(N1060="zákl. přenesená",J1060,0)</f>
        <v>0</v>
      </c>
      <c r="BH1060" s="181">
        <f>IF(N1060="sníž. přenesená",J1060,0)</f>
        <v>0</v>
      </c>
      <c r="BI1060" s="181">
        <f>IF(N1060="nulová",J1060,0)</f>
        <v>0</v>
      </c>
      <c r="BJ1060" s="18" t="s">
        <v>154</v>
      </c>
      <c r="BK1060" s="181">
        <f>ROUND(I1060*H1060,0)</f>
        <v>0</v>
      </c>
      <c r="BL1060" s="18" t="s">
        <v>272</v>
      </c>
      <c r="BM1060" s="180" t="s">
        <v>1619</v>
      </c>
    </row>
    <row r="1061" spans="1:65" s="1" customFormat="1" ht="12" hidden="1">
      <c r="A1061" s="35"/>
      <c r="B1061" s="36"/>
      <c r="C1061" s="37"/>
      <c r="D1061" s="182" t="s">
        <v>156</v>
      </c>
      <c r="E1061" s="37"/>
      <c r="F1061" s="183" t="s">
        <v>1618</v>
      </c>
      <c r="G1061" s="37"/>
      <c r="H1061" s="37"/>
      <c r="I1061" s="184"/>
      <c r="J1061" s="37"/>
      <c r="K1061" s="37"/>
      <c r="L1061" s="40"/>
      <c r="M1061" s="185"/>
      <c r="N1061" s="186"/>
      <c r="O1061" s="65"/>
      <c r="P1061" s="65"/>
      <c r="Q1061" s="65"/>
      <c r="R1061" s="65"/>
      <c r="S1061" s="65"/>
      <c r="T1061" s="66"/>
      <c r="U1061" s="35"/>
      <c r="V1061" s="35"/>
      <c r="W1061" s="35"/>
      <c r="X1061" s="35"/>
      <c r="Y1061" s="35"/>
      <c r="Z1061" s="35"/>
      <c r="AA1061" s="35"/>
      <c r="AB1061" s="35"/>
      <c r="AC1061" s="35"/>
      <c r="AD1061" s="35"/>
      <c r="AE1061" s="35"/>
      <c r="AT1061" s="18" t="s">
        <v>156</v>
      </c>
      <c r="AU1061" s="18" t="s">
        <v>154</v>
      </c>
    </row>
    <row r="1062" spans="1:65" s="1" customFormat="1" ht="16.5" customHeight="1">
      <c r="A1062" s="35"/>
      <c r="B1062" s="36"/>
      <c r="C1062" s="211" t="s">
        <v>1620</v>
      </c>
      <c r="D1062" s="211" t="s">
        <v>221</v>
      </c>
      <c r="E1062" s="212" t="s">
        <v>1621</v>
      </c>
      <c r="F1062" s="213" t="s">
        <v>1622</v>
      </c>
      <c r="G1062" s="214" t="s">
        <v>1174</v>
      </c>
      <c r="H1062" s="215">
        <v>59</v>
      </c>
      <c r="I1062" s="216"/>
      <c r="J1062" s="215">
        <f>ROUND(I1062*H1062,0)</f>
        <v>0</v>
      </c>
      <c r="K1062" s="213" t="s">
        <v>20</v>
      </c>
      <c r="L1062" s="217"/>
      <c r="M1062" s="218" t="s">
        <v>20</v>
      </c>
      <c r="N1062" s="219" t="s">
        <v>44</v>
      </c>
      <c r="O1062" s="65"/>
      <c r="P1062" s="178">
        <f>O1062*H1062</f>
        <v>0</v>
      </c>
      <c r="Q1062" s="178">
        <v>0</v>
      </c>
      <c r="R1062" s="178">
        <f>Q1062*H1062</f>
        <v>0</v>
      </c>
      <c r="S1062" s="178">
        <v>0</v>
      </c>
      <c r="T1062" s="179">
        <f>S1062*H1062</f>
        <v>0</v>
      </c>
      <c r="U1062" s="35"/>
      <c r="V1062" s="35"/>
      <c r="W1062" s="35"/>
      <c r="X1062" s="35"/>
      <c r="Y1062" s="35"/>
      <c r="Z1062" s="35"/>
      <c r="AA1062" s="35"/>
      <c r="AB1062" s="35"/>
      <c r="AC1062" s="35"/>
      <c r="AD1062" s="35"/>
      <c r="AE1062" s="35"/>
      <c r="AR1062" s="180" t="s">
        <v>393</v>
      </c>
      <c r="AT1062" s="180" t="s">
        <v>221</v>
      </c>
      <c r="AU1062" s="180" t="s">
        <v>154</v>
      </c>
      <c r="AY1062" s="18" t="s">
        <v>146</v>
      </c>
      <c r="BE1062" s="181">
        <f>IF(N1062="základní",J1062,0)</f>
        <v>0</v>
      </c>
      <c r="BF1062" s="181">
        <f>IF(N1062="snížená",J1062,0)</f>
        <v>0</v>
      </c>
      <c r="BG1062" s="181">
        <f>IF(N1062="zákl. přenesená",J1062,0)</f>
        <v>0</v>
      </c>
      <c r="BH1062" s="181">
        <f>IF(N1062="sníž. přenesená",J1062,0)</f>
        <v>0</v>
      </c>
      <c r="BI1062" s="181">
        <f>IF(N1062="nulová",J1062,0)</f>
        <v>0</v>
      </c>
      <c r="BJ1062" s="18" t="s">
        <v>154</v>
      </c>
      <c r="BK1062" s="181">
        <f>ROUND(I1062*H1062,0)</f>
        <v>0</v>
      </c>
      <c r="BL1062" s="18" t="s">
        <v>272</v>
      </c>
      <c r="BM1062" s="180" t="s">
        <v>1623</v>
      </c>
    </row>
    <row r="1063" spans="1:65" s="1" customFormat="1" ht="12" hidden="1">
      <c r="A1063" s="35"/>
      <c r="B1063" s="36"/>
      <c r="C1063" s="37"/>
      <c r="D1063" s="182" t="s">
        <v>156</v>
      </c>
      <c r="E1063" s="37"/>
      <c r="F1063" s="183" t="s">
        <v>1622</v>
      </c>
      <c r="G1063" s="37"/>
      <c r="H1063" s="37"/>
      <c r="I1063" s="184"/>
      <c r="J1063" s="37"/>
      <c r="K1063" s="37"/>
      <c r="L1063" s="40"/>
      <c r="M1063" s="185"/>
      <c r="N1063" s="186"/>
      <c r="O1063" s="65"/>
      <c r="P1063" s="65"/>
      <c r="Q1063" s="65"/>
      <c r="R1063" s="65"/>
      <c r="S1063" s="65"/>
      <c r="T1063" s="66"/>
      <c r="U1063" s="35"/>
      <c r="V1063" s="35"/>
      <c r="W1063" s="35"/>
      <c r="X1063" s="35"/>
      <c r="Y1063" s="35"/>
      <c r="Z1063" s="35"/>
      <c r="AA1063" s="35"/>
      <c r="AB1063" s="35"/>
      <c r="AC1063" s="35"/>
      <c r="AD1063" s="35"/>
      <c r="AE1063" s="35"/>
      <c r="AT1063" s="18" t="s">
        <v>156</v>
      </c>
      <c r="AU1063" s="18" t="s">
        <v>154</v>
      </c>
    </row>
    <row r="1064" spans="1:65" s="1" customFormat="1" ht="16.5" customHeight="1">
      <c r="A1064" s="35"/>
      <c r="B1064" s="36"/>
      <c r="C1064" s="211" t="s">
        <v>1624</v>
      </c>
      <c r="D1064" s="211" t="s">
        <v>221</v>
      </c>
      <c r="E1064" s="212" t="s">
        <v>1625</v>
      </c>
      <c r="F1064" s="213" t="s">
        <v>1626</v>
      </c>
      <c r="G1064" s="214" t="s">
        <v>1174</v>
      </c>
      <c r="H1064" s="215">
        <v>1</v>
      </c>
      <c r="I1064" s="216"/>
      <c r="J1064" s="215">
        <f>ROUND(I1064*H1064,0)</f>
        <v>0</v>
      </c>
      <c r="K1064" s="213" t="s">
        <v>20</v>
      </c>
      <c r="L1064" s="217"/>
      <c r="M1064" s="218" t="s">
        <v>20</v>
      </c>
      <c r="N1064" s="219" t="s">
        <v>44</v>
      </c>
      <c r="O1064" s="65"/>
      <c r="P1064" s="178">
        <f>O1064*H1064</f>
        <v>0</v>
      </c>
      <c r="Q1064" s="178">
        <v>0</v>
      </c>
      <c r="R1064" s="178">
        <f>Q1064*H1064</f>
        <v>0</v>
      </c>
      <c r="S1064" s="178">
        <v>0</v>
      </c>
      <c r="T1064" s="179">
        <f>S1064*H1064</f>
        <v>0</v>
      </c>
      <c r="U1064" s="35"/>
      <c r="V1064" s="35"/>
      <c r="W1064" s="35"/>
      <c r="X1064" s="35"/>
      <c r="Y1064" s="35"/>
      <c r="Z1064" s="35"/>
      <c r="AA1064" s="35"/>
      <c r="AB1064" s="35"/>
      <c r="AC1064" s="35"/>
      <c r="AD1064" s="35"/>
      <c r="AE1064" s="35"/>
      <c r="AR1064" s="180" t="s">
        <v>393</v>
      </c>
      <c r="AT1064" s="180" t="s">
        <v>221</v>
      </c>
      <c r="AU1064" s="180" t="s">
        <v>154</v>
      </c>
      <c r="AY1064" s="18" t="s">
        <v>146</v>
      </c>
      <c r="BE1064" s="181">
        <f>IF(N1064="základní",J1064,0)</f>
        <v>0</v>
      </c>
      <c r="BF1064" s="181">
        <f>IF(N1064="snížená",J1064,0)</f>
        <v>0</v>
      </c>
      <c r="BG1064" s="181">
        <f>IF(N1064="zákl. přenesená",J1064,0)</f>
        <v>0</v>
      </c>
      <c r="BH1064" s="181">
        <f>IF(N1064="sníž. přenesená",J1064,0)</f>
        <v>0</v>
      </c>
      <c r="BI1064" s="181">
        <f>IF(N1064="nulová",J1064,0)</f>
        <v>0</v>
      </c>
      <c r="BJ1064" s="18" t="s">
        <v>154</v>
      </c>
      <c r="BK1064" s="181">
        <f>ROUND(I1064*H1064,0)</f>
        <v>0</v>
      </c>
      <c r="BL1064" s="18" t="s">
        <v>272</v>
      </c>
      <c r="BM1064" s="180" t="s">
        <v>1627</v>
      </c>
    </row>
    <row r="1065" spans="1:65" s="1" customFormat="1" ht="12" hidden="1">
      <c r="A1065" s="35"/>
      <c r="B1065" s="36"/>
      <c r="C1065" s="37"/>
      <c r="D1065" s="182" t="s">
        <v>156</v>
      </c>
      <c r="E1065" s="37"/>
      <c r="F1065" s="183" t="s">
        <v>1626</v>
      </c>
      <c r="G1065" s="37"/>
      <c r="H1065" s="37"/>
      <c r="I1065" s="184"/>
      <c r="J1065" s="37"/>
      <c r="K1065" s="37"/>
      <c r="L1065" s="40"/>
      <c r="M1065" s="185"/>
      <c r="N1065" s="186"/>
      <c r="O1065" s="65"/>
      <c r="P1065" s="65"/>
      <c r="Q1065" s="65"/>
      <c r="R1065" s="65"/>
      <c r="S1065" s="65"/>
      <c r="T1065" s="66"/>
      <c r="U1065" s="35"/>
      <c r="V1065" s="35"/>
      <c r="W1065" s="35"/>
      <c r="X1065" s="35"/>
      <c r="Y1065" s="35"/>
      <c r="Z1065" s="35"/>
      <c r="AA1065" s="35"/>
      <c r="AB1065" s="35"/>
      <c r="AC1065" s="35"/>
      <c r="AD1065" s="35"/>
      <c r="AE1065" s="35"/>
      <c r="AT1065" s="18" t="s">
        <v>156</v>
      </c>
      <c r="AU1065" s="18" t="s">
        <v>154</v>
      </c>
    </row>
    <row r="1066" spans="1:65" s="1" customFormat="1" ht="16.5" customHeight="1">
      <c r="A1066" s="35"/>
      <c r="B1066" s="36"/>
      <c r="C1066" s="211" t="s">
        <v>1628</v>
      </c>
      <c r="D1066" s="211" t="s">
        <v>221</v>
      </c>
      <c r="E1066" s="212" t="s">
        <v>1629</v>
      </c>
      <c r="F1066" s="213" t="s">
        <v>1630</v>
      </c>
      <c r="G1066" s="214" t="s">
        <v>1174</v>
      </c>
      <c r="H1066" s="215">
        <v>1</v>
      </c>
      <c r="I1066" s="216"/>
      <c r="J1066" s="215">
        <f>ROUND(I1066*H1066,0)</f>
        <v>0</v>
      </c>
      <c r="K1066" s="213" t="s">
        <v>20</v>
      </c>
      <c r="L1066" s="217"/>
      <c r="M1066" s="218" t="s">
        <v>20</v>
      </c>
      <c r="N1066" s="219" t="s">
        <v>44</v>
      </c>
      <c r="O1066" s="65"/>
      <c r="P1066" s="178">
        <f>O1066*H1066</f>
        <v>0</v>
      </c>
      <c r="Q1066" s="178">
        <v>0</v>
      </c>
      <c r="R1066" s="178">
        <f>Q1066*H1066</f>
        <v>0</v>
      </c>
      <c r="S1066" s="178">
        <v>0</v>
      </c>
      <c r="T1066" s="179">
        <f>S1066*H1066</f>
        <v>0</v>
      </c>
      <c r="U1066" s="35"/>
      <c r="V1066" s="35"/>
      <c r="W1066" s="35"/>
      <c r="X1066" s="35"/>
      <c r="Y1066" s="35"/>
      <c r="Z1066" s="35"/>
      <c r="AA1066" s="35"/>
      <c r="AB1066" s="35"/>
      <c r="AC1066" s="35"/>
      <c r="AD1066" s="35"/>
      <c r="AE1066" s="35"/>
      <c r="AR1066" s="180" t="s">
        <v>393</v>
      </c>
      <c r="AT1066" s="180" t="s">
        <v>221</v>
      </c>
      <c r="AU1066" s="180" t="s">
        <v>154</v>
      </c>
      <c r="AY1066" s="18" t="s">
        <v>146</v>
      </c>
      <c r="BE1066" s="181">
        <f>IF(N1066="základní",J1066,0)</f>
        <v>0</v>
      </c>
      <c r="BF1066" s="181">
        <f>IF(N1066="snížená",J1066,0)</f>
        <v>0</v>
      </c>
      <c r="BG1066" s="181">
        <f>IF(N1066="zákl. přenesená",J1066,0)</f>
        <v>0</v>
      </c>
      <c r="BH1066" s="181">
        <f>IF(N1066="sníž. přenesená",J1066,0)</f>
        <v>0</v>
      </c>
      <c r="BI1066" s="181">
        <f>IF(N1066="nulová",J1066,0)</f>
        <v>0</v>
      </c>
      <c r="BJ1066" s="18" t="s">
        <v>154</v>
      </c>
      <c r="BK1066" s="181">
        <f>ROUND(I1066*H1066,0)</f>
        <v>0</v>
      </c>
      <c r="BL1066" s="18" t="s">
        <v>272</v>
      </c>
      <c r="BM1066" s="180" t="s">
        <v>1631</v>
      </c>
    </row>
    <row r="1067" spans="1:65" s="1" customFormat="1" ht="12" hidden="1">
      <c r="A1067" s="35"/>
      <c r="B1067" s="36"/>
      <c r="C1067" s="37"/>
      <c r="D1067" s="182" t="s">
        <v>156</v>
      </c>
      <c r="E1067" s="37"/>
      <c r="F1067" s="183" t="s">
        <v>1630</v>
      </c>
      <c r="G1067" s="37"/>
      <c r="H1067" s="37"/>
      <c r="I1067" s="184"/>
      <c r="J1067" s="37"/>
      <c r="K1067" s="37"/>
      <c r="L1067" s="40"/>
      <c r="M1067" s="185"/>
      <c r="N1067" s="186"/>
      <c r="O1067" s="65"/>
      <c r="P1067" s="65"/>
      <c r="Q1067" s="65"/>
      <c r="R1067" s="65"/>
      <c r="S1067" s="65"/>
      <c r="T1067" s="66"/>
      <c r="U1067" s="35"/>
      <c r="V1067" s="35"/>
      <c r="W1067" s="35"/>
      <c r="X1067" s="35"/>
      <c r="Y1067" s="35"/>
      <c r="Z1067" s="35"/>
      <c r="AA1067" s="35"/>
      <c r="AB1067" s="35"/>
      <c r="AC1067" s="35"/>
      <c r="AD1067" s="35"/>
      <c r="AE1067" s="35"/>
      <c r="AT1067" s="18" t="s">
        <v>156</v>
      </c>
      <c r="AU1067" s="18" t="s">
        <v>154</v>
      </c>
    </row>
    <row r="1068" spans="1:65" s="11" customFormat="1" ht="23" customHeight="1">
      <c r="B1068" s="154"/>
      <c r="C1068" s="155"/>
      <c r="D1068" s="156" t="s">
        <v>71</v>
      </c>
      <c r="E1068" s="168" t="s">
        <v>1632</v>
      </c>
      <c r="F1068" s="168" t="s">
        <v>1633</v>
      </c>
      <c r="G1068" s="155"/>
      <c r="H1068" s="155"/>
      <c r="I1068" s="158"/>
      <c r="J1068" s="169">
        <f>BK1068</f>
        <v>0</v>
      </c>
      <c r="K1068" s="155"/>
      <c r="L1068" s="160"/>
      <c r="M1068" s="161"/>
      <c r="N1068" s="162"/>
      <c r="O1068" s="162"/>
      <c r="P1068" s="163">
        <f>SUM(P1069:P1164)</f>
        <v>0</v>
      </c>
      <c r="Q1068" s="162"/>
      <c r="R1068" s="163">
        <f>SUM(R1069:R1164)</f>
        <v>0</v>
      </c>
      <c r="S1068" s="162"/>
      <c r="T1068" s="164">
        <f>SUM(T1069:T1164)</f>
        <v>0</v>
      </c>
      <c r="AR1068" s="165" t="s">
        <v>154</v>
      </c>
      <c r="AT1068" s="166" t="s">
        <v>71</v>
      </c>
      <c r="AU1068" s="166" t="s">
        <v>8</v>
      </c>
      <c r="AY1068" s="165" t="s">
        <v>146</v>
      </c>
      <c r="BK1068" s="167">
        <f>SUM(BK1069:BK1164)</f>
        <v>0</v>
      </c>
    </row>
    <row r="1069" spans="1:65" s="1" customFormat="1" ht="16.5" customHeight="1">
      <c r="A1069" s="35"/>
      <c r="B1069" s="36"/>
      <c r="C1069" s="170" t="s">
        <v>1634</v>
      </c>
      <c r="D1069" s="170" t="s">
        <v>148</v>
      </c>
      <c r="E1069" s="171" t="s">
        <v>1635</v>
      </c>
      <c r="F1069" s="172" t="s">
        <v>1418</v>
      </c>
      <c r="G1069" s="173" t="s">
        <v>299</v>
      </c>
      <c r="H1069" s="174">
        <v>630</v>
      </c>
      <c r="I1069" s="175"/>
      <c r="J1069" s="174">
        <f>ROUND(I1069*H1069,0)</f>
        <v>0</v>
      </c>
      <c r="K1069" s="172" t="s">
        <v>20</v>
      </c>
      <c r="L1069" s="40"/>
      <c r="M1069" s="176" t="s">
        <v>20</v>
      </c>
      <c r="N1069" s="177" t="s">
        <v>44</v>
      </c>
      <c r="O1069" s="65"/>
      <c r="P1069" s="178">
        <f>O1069*H1069</f>
        <v>0</v>
      </c>
      <c r="Q1069" s="178">
        <v>0</v>
      </c>
      <c r="R1069" s="178">
        <f>Q1069*H1069</f>
        <v>0</v>
      </c>
      <c r="S1069" s="178">
        <v>0</v>
      </c>
      <c r="T1069" s="179">
        <f>S1069*H1069</f>
        <v>0</v>
      </c>
      <c r="U1069" s="35"/>
      <c r="V1069" s="35"/>
      <c r="W1069" s="35"/>
      <c r="X1069" s="35"/>
      <c r="Y1069" s="35"/>
      <c r="Z1069" s="35"/>
      <c r="AA1069" s="35"/>
      <c r="AB1069" s="35"/>
      <c r="AC1069" s="35"/>
      <c r="AD1069" s="35"/>
      <c r="AE1069" s="35"/>
      <c r="AR1069" s="180" t="s">
        <v>272</v>
      </c>
      <c r="AT1069" s="180" t="s">
        <v>148</v>
      </c>
      <c r="AU1069" s="180" t="s">
        <v>154</v>
      </c>
      <c r="AY1069" s="18" t="s">
        <v>146</v>
      </c>
      <c r="BE1069" s="181">
        <f>IF(N1069="základní",J1069,0)</f>
        <v>0</v>
      </c>
      <c r="BF1069" s="181">
        <f>IF(N1069="snížená",J1069,0)</f>
        <v>0</v>
      </c>
      <c r="BG1069" s="181">
        <f>IF(N1069="zákl. přenesená",J1069,0)</f>
        <v>0</v>
      </c>
      <c r="BH1069" s="181">
        <f>IF(N1069="sníž. přenesená",J1069,0)</f>
        <v>0</v>
      </c>
      <c r="BI1069" s="181">
        <f>IF(N1069="nulová",J1069,0)</f>
        <v>0</v>
      </c>
      <c r="BJ1069" s="18" t="s">
        <v>154</v>
      </c>
      <c r="BK1069" s="181">
        <f>ROUND(I1069*H1069,0)</f>
        <v>0</v>
      </c>
      <c r="BL1069" s="18" t="s">
        <v>272</v>
      </c>
      <c r="BM1069" s="180" t="s">
        <v>1636</v>
      </c>
    </row>
    <row r="1070" spans="1:65" s="1" customFormat="1" ht="12" hidden="1">
      <c r="A1070" s="35"/>
      <c r="B1070" s="36"/>
      <c r="C1070" s="37"/>
      <c r="D1070" s="182" t="s">
        <v>156</v>
      </c>
      <c r="E1070" s="37"/>
      <c r="F1070" s="183" t="s">
        <v>1637</v>
      </c>
      <c r="G1070" s="37"/>
      <c r="H1070" s="37"/>
      <c r="I1070" s="184"/>
      <c r="J1070" s="37"/>
      <c r="K1070" s="37"/>
      <c r="L1070" s="40"/>
      <c r="M1070" s="185"/>
      <c r="N1070" s="186"/>
      <c r="O1070" s="65"/>
      <c r="P1070" s="65"/>
      <c r="Q1070" s="65"/>
      <c r="R1070" s="65"/>
      <c r="S1070" s="65"/>
      <c r="T1070" s="66"/>
      <c r="U1070" s="35"/>
      <c r="V1070" s="35"/>
      <c r="W1070" s="35"/>
      <c r="X1070" s="35"/>
      <c r="Y1070" s="35"/>
      <c r="Z1070" s="35"/>
      <c r="AA1070" s="35"/>
      <c r="AB1070" s="35"/>
      <c r="AC1070" s="35"/>
      <c r="AD1070" s="35"/>
      <c r="AE1070" s="35"/>
      <c r="AT1070" s="18" t="s">
        <v>156</v>
      </c>
      <c r="AU1070" s="18" t="s">
        <v>154</v>
      </c>
    </row>
    <row r="1071" spans="1:65" s="1" customFormat="1" ht="16.5" customHeight="1">
      <c r="A1071" s="35"/>
      <c r="B1071" s="36"/>
      <c r="C1071" s="170" t="s">
        <v>1638</v>
      </c>
      <c r="D1071" s="170" t="s">
        <v>148</v>
      </c>
      <c r="E1071" s="171" t="s">
        <v>1639</v>
      </c>
      <c r="F1071" s="172" t="s">
        <v>1422</v>
      </c>
      <c r="G1071" s="173" t="s">
        <v>299</v>
      </c>
      <c r="H1071" s="174">
        <v>830</v>
      </c>
      <c r="I1071" s="175"/>
      <c r="J1071" s="174">
        <f>ROUND(I1071*H1071,0)</f>
        <v>0</v>
      </c>
      <c r="K1071" s="172" t="s">
        <v>20</v>
      </c>
      <c r="L1071" s="40"/>
      <c r="M1071" s="176" t="s">
        <v>20</v>
      </c>
      <c r="N1071" s="177" t="s">
        <v>44</v>
      </c>
      <c r="O1071" s="65"/>
      <c r="P1071" s="178">
        <f>O1071*H1071</f>
        <v>0</v>
      </c>
      <c r="Q1071" s="178">
        <v>0</v>
      </c>
      <c r="R1071" s="178">
        <f>Q1071*H1071</f>
        <v>0</v>
      </c>
      <c r="S1071" s="178">
        <v>0</v>
      </c>
      <c r="T1071" s="179">
        <f>S1071*H1071</f>
        <v>0</v>
      </c>
      <c r="U1071" s="35"/>
      <c r="V1071" s="35"/>
      <c r="W1071" s="35"/>
      <c r="X1071" s="35"/>
      <c r="Y1071" s="35"/>
      <c r="Z1071" s="35"/>
      <c r="AA1071" s="35"/>
      <c r="AB1071" s="35"/>
      <c r="AC1071" s="35"/>
      <c r="AD1071" s="35"/>
      <c r="AE1071" s="35"/>
      <c r="AR1071" s="180" t="s">
        <v>272</v>
      </c>
      <c r="AT1071" s="180" t="s">
        <v>148</v>
      </c>
      <c r="AU1071" s="180" t="s">
        <v>154</v>
      </c>
      <c r="AY1071" s="18" t="s">
        <v>146</v>
      </c>
      <c r="BE1071" s="181">
        <f>IF(N1071="základní",J1071,0)</f>
        <v>0</v>
      </c>
      <c r="BF1071" s="181">
        <f>IF(N1071="snížená",J1071,0)</f>
        <v>0</v>
      </c>
      <c r="BG1071" s="181">
        <f>IF(N1071="zákl. přenesená",J1071,0)</f>
        <v>0</v>
      </c>
      <c r="BH1071" s="181">
        <f>IF(N1071="sníž. přenesená",J1071,0)</f>
        <v>0</v>
      </c>
      <c r="BI1071" s="181">
        <f>IF(N1071="nulová",J1071,0)</f>
        <v>0</v>
      </c>
      <c r="BJ1071" s="18" t="s">
        <v>154</v>
      </c>
      <c r="BK1071" s="181">
        <f>ROUND(I1071*H1071,0)</f>
        <v>0</v>
      </c>
      <c r="BL1071" s="18" t="s">
        <v>272</v>
      </c>
      <c r="BM1071" s="180" t="s">
        <v>1640</v>
      </c>
    </row>
    <row r="1072" spans="1:65" s="1" customFormat="1" ht="12" hidden="1">
      <c r="A1072" s="35"/>
      <c r="B1072" s="36"/>
      <c r="C1072" s="37"/>
      <c r="D1072" s="182" t="s">
        <v>156</v>
      </c>
      <c r="E1072" s="37"/>
      <c r="F1072" s="183" t="s">
        <v>1641</v>
      </c>
      <c r="G1072" s="37"/>
      <c r="H1072" s="37"/>
      <c r="I1072" s="184"/>
      <c r="J1072" s="37"/>
      <c r="K1072" s="37"/>
      <c r="L1072" s="40"/>
      <c r="M1072" s="185"/>
      <c r="N1072" s="186"/>
      <c r="O1072" s="65"/>
      <c r="P1072" s="65"/>
      <c r="Q1072" s="65"/>
      <c r="R1072" s="65"/>
      <c r="S1072" s="65"/>
      <c r="T1072" s="66"/>
      <c r="U1072" s="35"/>
      <c r="V1072" s="35"/>
      <c r="W1072" s="35"/>
      <c r="X1072" s="35"/>
      <c r="Y1072" s="35"/>
      <c r="Z1072" s="35"/>
      <c r="AA1072" s="35"/>
      <c r="AB1072" s="35"/>
      <c r="AC1072" s="35"/>
      <c r="AD1072" s="35"/>
      <c r="AE1072" s="35"/>
      <c r="AT1072" s="18" t="s">
        <v>156</v>
      </c>
      <c r="AU1072" s="18" t="s">
        <v>154</v>
      </c>
    </row>
    <row r="1073" spans="1:65" s="1" customFormat="1" ht="16.5" customHeight="1">
      <c r="A1073" s="35"/>
      <c r="B1073" s="36"/>
      <c r="C1073" s="170" t="s">
        <v>1642</v>
      </c>
      <c r="D1073" s="170" t="s">
        <v>148</v>
      </c>
      <c r="E1073" s="171" t="s">
        <v>1643</v>
      </c>
      <c r="F1073" s="172" t="s">
        <v>1426</v>
      </c>
      <c r="G1073" s="173" t="s">
        <v>299</v>
      </c>
      <c r="H1073" s="174">
        <v>210</v>
      </c>
      <c r="I1073" s="175"/>
      <c r="J1073" s="174">
        <f>ROUND(I1073*H1073,0)</f>
        <v>0</v>
      </c>
      <c r="K1073" s="172" t="s">
        <v>20</v>
      </c>
      <c r="L1073" s="40"/>
      <c r="M1073" s="176" t="s">
        <v>20</v>
      </c>
      <c r="N1073" s="177" t="s">
        <v>44</v>
      </c>
      <c r="O1073" s="65"/>
      <c r="P1073" s="178">
        <f>O1073*H1073</f>
        <v>0</v>
      </c>
      <c r="Q1073" s="178">
        <v>0</v>
      </c>
      <c r="R1073" s="178">
        <f>Q1073*H1073</f>
        <v>0</v>
      </c>
      <c r="S1073" s="178">
        <v>0</v>
      </c>
      <c r="T1073" s="179">
        <f>S1073*H1073</f>
        <v>0</v>
      </c>
      <c r="U1073" s="35"/>
      <c r="V1073" s="35"/>
      <c r="W1073" s="35"/>
      <c r="X1073" s="35"/>
      <c r="Y1073" s="35"/>
      <c r="Z1073" s="35"/>
      <c r="AA1073" s="35"/>
      <c r="AB1073" s="35"/>
      <c r="AC1073" s="35"/>
      <c r="AD1073" s="35"/>
      <c r="AE1073" s="35"/>
      <c r="AR1073" s="180" t="s">
        <v>272</v>
      </c>
      <c r="AT1073" s="180" t="s">
        <v>148</v>
      </c>
      <c r="AU1073" s="180" t="s">
        <v>154</v>
      </c>
      <c r="AY1073" s="18" t="s">
        <v>146</v>
      </c>
      <c r="BE1073" s="181">
        <f>IF(N1073="základní",J1073,0)</f>
        <v>0</v>
      </c>
      <c r="BF1073" s="181">
        <f>IF(N1073="snížená",J1073,0)</f>
        <v>0</v>
      </c>
      <c r="BG1073" s="181">
        <f>IF(N1073="zákl. přenesená",J1073,0)</f>
        <v>0</v>
      </c>
      <c r="BH1073" s="181">
        <f>IF(N1073="sníž. přenesená",J1073,0)</f>
        <v>0</v>
      </c>
      <c r="BI1073" s="181">
        <f>IF(N1073="nulová",J1073,0)</f>
        <v>0</v>
      </c>
      <c r="BJ1073" s="18" t="s">
        <v>154</v>
      </c>
      <c r="BK1073" s="181">
        <f>ROUND(I1073*H1073,0)</f>
        <v>0</v>
      </c>
      <c r="BL1073" s="18" t="s">
        <v>272</v>
      </c>
      <c r="BM1073" s="180" t="s">
        <v>1644</v>
      </c>
    </row>
    <row r="1074" spans="1:65" s="1" customFormat="1" ht="12" hidden="1">
      <c r="A1074" s="35"/>
      <c r="B1074" s="36"/>
      <c r="C1074" s="37"/>
      <c r="D1074" s="182" t="s">
        <v>156</v>
      </c>
      <c r="E1074" s="37"/>
      <c r="F1074" s="183" t="s">
        <v>1645</v>
      </c>
      <c r="G1074" s="37"/>
      <c r="H1074" s="37"/>
      <c r="I1074" s="184"/>
      <c r="J1074" s="37"/>
      <c r="K1074" s="37"/>
      <c r="L1074" s="40"/>
      <c r="M1074" s="185"/>
      <c r="N1074" s="186"/>
      <c r="O1074" s="65"/>
      <c r="P1074" s="65"/>
      <c r="Q1074" s="65"/>
      <c r="R1074" s="65"/>
      <c r="S1074" s="65"/>
      <c r="T1074" s="66"/>
      <c r="U1074" s="35"/>
      <c r="V1074" s="35"/>
      <c r="W1074" s="35"/>
      <c r="X1074" s="35"/>
      <c r="Y1074" s="35"/>
      <c r="Z1074" s="35"/>
      <c r="AA1074" s="35"/>
      <c r="AB1074" s="35"/>
      <c r="AC1074" s="35"/>
      <c r="AD1074" s="35"/>
      <c r="AE1074" s="35"/>
      <c r="AT1074" s="18" t="s">
        <v>156</v>
      </c>
      <c r="AU1074" s="18" t="s">
        <v>154</v>
      </c>
    </row>
    <row r="1075" spans="1:65" s="1" customFormat="1" ht="16.5" customHeight="1">
      <c r="A1075" s="35"/>
      <c r="B1075" s="36"/>
      <c r="C1075" s="170" t="s">
        <v>1646</v>
      </c>
      <c r="D1075" s="170" t="s">
        <v>148</v>
      </c>
      <c r="E1075" s="171" t="s">
        <v>1647</v>
      </c>
      <c r="F1075" s="172" t="s">
        <v>1430</v>
      </c>
      <c r="G1075" s="173" t="s">
        <v>299</v>
      </c>
      <c r="H1075" s="174">
        <v>55</v>
      </c>
      <c r="I1075" s="175"/>
      <c r="J1075" s="174">
        <f>ROUND(I1075*H1075,0)</f>
        <v>0</v>
      </c>
      <c r="K1075" s="172" t="s">
        <v>20</v>
      </c>
      <c r="L1075" s="40"/>
      <c r="M1075" s="176" t="s">
        <v>20</v>
      </c>
      <c r="N1075" s="177" t="s">
        <v>44</v>
      </c>
      <c r="O1075" s="65"/>
      <c r="P1075" s="178">
        <f>O1075*H1075</f>
        <v>0</v>
      </c>
      <c r="Q1075" s="178">
        <v>0</v>
      </c>
      <c r="R1075" s="178">
        <f>Q1075*H1075</f>
        <v>0</v>
      </c>
      <c r="S1075" s="178">
        <v>0</v>
      </c>
      <c r="T1075" s="179">
        <f>S1075*H1075</f>
        <v>0</v>
      </c>
      <c r="U1075" s="35"/>
      <c r="V1075" s="35"/>
      <c r="W1075" s="35"/>
      <c r="X1075" s="35"/>
      <c r="Y1075" s="35"/>
      <c r="Z1075" s="35"/>
      <c r="AA1075" s="35"/>
      <c r="AB1075" s="35"/>
      <c r="AC1075" s="35"/>
      <c r="AD1075" s="35"/>
      <c r="AE1075" s="35"/>
      <c r="AR1075" s="180" t="s">
        <v>272</v>
      </c>
      <c r="AT1075" s="180" t="s">
        <v>148</v>
      </c>
      <c r="AU1075" s="180" t="s">
        <v>154</v>
      </c>
      <c r="AY1075" s="18" t="s">
        <v>146</v>
      </c>
      <c r="BE1075" s="181">
        <f>IF(N1075="základní",J1075,0)</f>
        <v>0</v>
      </c>
      <c r="BF1075" s="181">
        <f>IF(N1075="snížená",J1075,0)</f>
        <v>0</v>
      </c>
      <c r="BG1075" s="181">
        <f>IF(N1075="zákl. přenesená",J1075,0)</f>
        <v>0</v>
      </c>
      <c r="BH1075" s="181">
        <f>IF(N1075="sníž. přenesená",J1075,0)</f>
        <v>0</v>
      </c>
      <c r="BI1075" s="181">
        <f>IF(N1075="nulová",J1075,0)</f>
        <v>0</v>
      </c>
      <c r="BJ1075" s="18" t="s">
        <v>154</v>
      </c>
      <c r="BK1075" s="181">
        <f>ROUND(I1075*H1075,0)</f>
        <v>0</v>
      </c>
      <c r="BL1075" s="18" t="s">
        <v>272</v>
      </c>
      <c r="BM1075" s="180" t="s">
        <v>1648</v>
      </c>
    </row>
    <row r="1076" spans="1:65" s="1" customFormat="1" ht="12" hidden="1">
      <c r="A1076" s="35"/>
      <c r="B1076" s="36"/>
      <c r="C1076" s="37"/>
      <c r="D1076" s="182" t="s">
        <v>156</v>
      </c>
      <c r="E1076" s="37"/>
      <c r="F1076" s="183" t="s">
        <v>1649</v>
      </c>
      <c r="G1076" s="37"/>
      <c r="H1076" s="37"/>
      <c r="I1076" s="184"/>
      <c r="J1076" s="37"/>
      <c r="K1076" s="37"/>
      <c r="L1076" s="40"/>
      <c r="M1076" s="185"/>
      <c r="N1076" s="186"/>
      <c r="O1076" s="65"/>
      <c r="P1076" s="65"/>
      <c r="Q1076" s="65"/>
      <c r="R1076" s="65"/>
      <c r="S1076" s="65"/>
      <c r="T1076" s="66"/>
      <c r="U1076" s="35"/>
      <c r="V1076" s="35"/>
      <c r="W1076" s="35"/>
      <c r="X1076" s="35"/>
      <c r="Y1076" s="35"/>
      <c r="Z1076" s="35"/>
      <c r="AA1076" s="35"/>
      <c r="AB1076" s="35"/>
      <c r="AC1076" s="35"/>
      <c r="AD1076" s="35"/>
      <c r="AE1076" s="35"/>
      <c r="AT1076" s="18" t="s">
        <v>156</v>
      </c>
      <c r="AU1076" s="18" t="s">
        <v>154</v>
      </c>
    </row>
    <row r="1077" spans="1:65" s="1" customFormat="1" ht="16.5" customHeight="1">
      <c r="A1077" s="35"/>
      <c r="B1077" s="36"/>
      <c r="C1077" s="170" t="s">
        <v>1650</v>
      </c>
      <c r="D1077" s="170" t="s">
        <v>148</v>
      </c>
      <c r="E1077" s="171" t="s">
        <v>1651</v>
      </c>
      <c r="F1077" s="172" t="s">
        <v>1434</v>
      </c>
      <c r="G1077" s="173" t="s">
        <v>299</v>
      </c>
      <c r="H1077" s="174">
        <v>140</v>
      </c>
      <c r="I1077" s="175"/>
      <c r="J1077" s="174">
        <f>ROUND(I1077*H1077,0)</f>
        <v>0</v>
      </c>
      <c r="K1077" s="172" t="s">
        <v>20</v>
      </c>
      <c r="L1077" s="40"/>
      <c r="M1077" s="176" t="s">
        <v>20</v>
      </c>
      <c r="N1077" s="177" t="s">
        <v>44</v>
      </c>
      <c r="O1077" s="65"/>
      <c r="P1077" s="178">
        <f>O1077*H1077</f>
        <v>0</v>
      </c>
      <c r="Q1077" s="178">
        <v>0</v>
      </c>
      <c r="R1077" s="178">
        <f>Q1077*H1077</f>
        <v>0</v>
      </c>
      <c r="S1077" s="178">
        <v>0</v>
      </c>
      <c r="T1077" s="179">
        <f>S1077*H1077</f>
        <v>0</v>
      </c>
      <c r="U1077" s="35"/>
      <c r="V1077" s="35"/>
      <c r="W1077" s="35"/>
      <c r="X1077" s="35"/>
      <c r="Y1077" s="35"/>
      <c r="Z1077" s="35"/>
      <c r="AA1077" s="35"/>
      <c r="AB1077" s="35"/>
      <c r="AC1077" s="35"/>
      <c r="AD1077" s="35"/>
      <c r="AE1077" s="35"/>
      <c r="AR1077" s="180" t="s">
        <v>272</v>
      </c>
      <c r="AT1077" s="180" t="s">
        <v>148</v>
      </c>
      <c r="AU1077" s="180" t="s">
        <v>154</v>
      </c>
      <c r="AY1077" s="18" t="s">
        <v>146</v>
      </c>
      <c r="BE1077" s="181">
        <f>IF(N1077="základní",J1077,0)</f>
        <v>0</v>
      </c>
      <c r="BF1077" s="181">
        <f>IF(N1077="snížená",J1077,0)</f>
        <v>0</v>
      </c>
      <c r="BG1077" s="181">
        <f>IF(N1077="zákl. přenesená",J1077,0)</f>
        <v>0</v>
      </c>
      <c r="BH1077" s="181">
        <f>IF(N1077="sníž. přenesená",J1077,0)</f>
        <v>0</v>
      </c>
      <c r="BI1077" s="181">
        <f>IF(N1077="nulová",J1077,0)</f>
        <v>0</v>
      </c>
      <c r="BJ1077" s="18" t="s">
        <v>154</v>
      </c>
      <c r="BK1077" s="181">
        <f>ROUND(I1077*H1077,0)</f>
        <v>0</v>
      </c>
      <c r="BL1077" s="18" t="s">
        <v>272</v>
      </c>
      <c r="BM1077" s="180" t="s">
        <v>1652</v>
      </c>
    </row>
    <row r="1078" spans="1:65" s="1" customFormat="1" ht="12" hidden="1">
      <c r="A1078" s="35"/>
      <c r="B1078" s="36"/>
      <c r="C1078" s="37"/>
      <c r="D1078" s="182" t="s">
        <v>156</v>
      </c>
      <c r="E1078" s="37"/>
      <c r="F1078" s="183" t="s">
        <v>1653</v>
      </c>
      <c r="G1078" s="37"/>
      <c r="H1078" s="37"/>
      <c r="I1078" s="184"/>
      <c r="J1078" s="37"/>
      <c r="K1078" s="37"/>
      <c r="L1078" s="40"/>
      <c r="M1078" s="185"/>
      <c r="N1078" s="186"/>
      <c r="O1078" s="65"/>
      <c r="P1078" s="65"/>
      <c r="Q1078" s="65"/>
      <c r="R1078" s="65"/>
      <c r="S1078" s="65"/>
      <c r="T1078" s="66"/>
      <c r="U1078" s="35"/>
      <c r="V1078" s="35"/>
      <c r="W1078" s="35"/>
      <c r="X1078" s="35"/>
      <c r="Y1078" s="35"/>
      <c r="Z1078" s="35"/>
      <c r="AA1078" s="35"/>
      <c r="AB1078" s="35"/>
      <c r="AC1078" s="35"/>
      <c r="AD1078" s="35"/>
      <c r="AE1078" s="35"/>
      <c r="AT1078" s="18" t="s">
        <v>156</v>
      </c>
      <c r="AU1078" s="18" t="s">
        <v>154</v>
      </c>
    </row>
    <row r="1079" spans="1:65" s="1" customFormat="1" ht="16.5" customHeight="1">
      <c r="A1079" s="35"/>
      <c r="B1079" s="36"/>
      <c r="C1079" s="170" t="s">
        <v>1654</v>
      </c>
      <c r="D1079" s="170" t="s">
        <v>148</v>
      </c>
      <c r="E1079" s="171" t="s">
        <v>1655</v>
      </c>
      <c r="F1079" s="172" t="s">
        <v>1656</v>
      </c>
      <c r="G1079" s="173" t="s">
        <v>299</v>
      </c>
      <c r="H1079" s="174">
        <v>50</v>
      </c>
      <c r="I1079" s="175"/>
      <c r="J1079" s="174">
        <f>ROUND(I1079*H1079,0)</f>
        <v>0</v>
      </c>
      <c r="K1079" s="172" t="s">
        <v>20</v>
      </c>
      <c r="L1079" s="40"/>
      <c r="M1079" s="176" t="s">
        <v>20</v>
      </c>
      <c r="N1079" s="177" t="s">
        <v>44</v>
      </c>
      <c r="O1079" s="65"/>
      <c r="P1079" s="178">
        <f>O1079*H1079</f>
        <v>0</v>
      </c>
      <c r="Q1079" s="178">
        <v>0</v>
      </c>
      <c r="R1079" s="178">
        <f>Q1079*H1079</f>
        <v>0</v>
      </c>
      <c r="S1079" s="178">
        <v>0</v>
      </c>
      <c r="T1079" s="179">
        <f>S1079*H1079</f>
        <v>0</v>
      </c>
      <c r="U1079" s="35"/>
      <c r="V1079" s="35"/>
      <c r="W1079" s="35"/>
      <c r="X1079" s="35"/>
      <c r="Y1079" s="35"/>
      <c r="Z1079" s="35"/>
      <c r="AA1079" s="35"/>
      <c r="AB1079" s="35"/>
      <c r="AC1079" s="35"/>
      <c r="AD1079" s="35"/>
      <c r="AE1079" s="35"/>
      <c r="AR1079" s="180" t="s">
        <v>272</v>
      </c>
      <c r="AT1079" s="180" t="s">
        <v>148</v>
      </c>
      <c r="AU1079" s="180" t="s">
        <v>154</v>
      </c>
      <c r="AY1079" s="18" t="s">
        <v>146</v>
      </c>
      <c r="BE1079" s="181">
        <f>IF(N1079="základní",J1079,0)</f>
        <v>0</v>
      </c>
      <c r="BF1079" s="181">
        <f>IF(N1079="snížená",J1079,0)</f>
        <v>0</v>
      </c>
      <c r="BG1079" s="181">
        <f>IF(N1079="zákl. přenesená",J1079,0)</f>
        <v>0</v>
      </c>
      <c r="BH1079" s="181">
        <f>IF(N1079="sníž. přenesená",J1079,0)</f>
        <v>0</v>
      </c>
      <c r="BI1079" s="181">
        <f>IF(N1079="nulová",J1079,0)</f>
        <v>0</v>
      </c>
      <c r="BJ1079" s="18" t="s">
        <v>154</v>
      </c>
      <c r="BK1079" s="181">
        <f>ROUND(I1079*H1079,0)</f>
        <v>0</v>
      </c>
      <c r="BL1079" s="18" t="s">
        <v>272</v>
      </c>
      <c r="BM1079" s="180" t="s">
        <v>1657</v>
      </c>
    </row>
    <row r="1080" spans="1:65" s="1" customFormat="1" ht="12" hidden="1">
      <c r="A1080" s="35"/>
      <c r="B1080" s="36"/>
      <c r="C1080" s="37"/>
      <c r="D1080" s="182" t="s">
        <v>156</v>
      </c>
      <c r="E1080" s="37"/>
      <c r="F1080" s="183" t="s">
        <v>1656</v>
      </c>
      <c r="G1080" s="37"/>
      <c r="H1080" s="37"/>
      <c r="I1080" s="184"/>
      <c r="J1080" s="37"/>
      <c r="K1080" s="37"/>
      <c r="L1080" s="40"/>
      <c r="M1080" s="185"/>
      <c r="N1080" s="186"/>
      <c r="O1080" s="65"/>
      <c r="P1080" s="65"/>
      <c r="Q1080" s="65"/>
      <c r="R1080" s="65"/>
      <c r="S1080" s="65"/>
      <c r="T1080" s="66"/>
      <c r="U1080" s="35"/>
      <c r="V1080" s="35"/>
      <c r="W1080" s="35"/>
      <c r="X1080" s="35"/>
      <c r="Y1080" s="35"/>
      <c r="Z1080" s="35"/>
      <c r="AA1080" s="35"/>
      <c r="AB1080" s="35"/>
      <c r="AC1080" s="35"/>
      <c r="AD1080" s="35"/>
      <c r="AE1080" s="35"/>
      <c r="AT1080" s="18" t="s">
        <v>156</v>
      </c>
      <c r="AU1080" s="18" t="s">
        <v>154</v>
      </c>
    </row>
    <row r="1081" spans="1:65" s="1" customFormat="1" ht="16.5" customHeight="1">
      <c r="A1081" s="35"/>
      <c r="B1081" s="36"/>
      <c r="C1081" s="170" t="s">
        <v>1658</v>
      </c>
      <c r="D1081" s="170" t="s">
        <v>148</v>
      </c>
      <c r="E1081" s="171" t="s">
        <v>1659</v>
      </c>
      <c r="F1081" s="172" t="s">
        <v>1442</v>
      </c>
      <c r="G1081" s="173" t="s">
        <v>299</v>
      </c>
      <c r="H1081" s="174">
        <v>80</v>
      </c>
      <c r="I1081" s="175"/>
      <c r="J1081" s="174">
        <f>ROUND(I1081*H1081,0)</f>
        <v>0</v>
      </c>
      <c r="K1081" s="172" t="s">
        <v>20</v>
      </c>
      <c r="L1081" s="40"/>
      <c r="M1081" s="176" t="s">
        <v>20</v>
      </c>
      <c r="N1081" s="177" t="s">
        <v>44</v>
      </c>
      <c r="O1081" s="65"/>
      <c r="P1081" s="178">
        <f>O1081*H1081</f>
        <v>0</v>
      </c>
      <c r="Q1081" s="178">
        <v>0</v>
      </c>
      <c r="R1081" s="178">
        <f>Q1081*H1081</f>
        <v>0</v>
      </c>
      <c r="S1081" s="178">
        <v>0</v>
      </c>
      <c r="T1081" s="179">
        <f>S1081*H1081</f>
        <v>0</v>
      </c>
      <c r="U1081" s="35"/>
      <c r="V1081" s="35"/>
      <c r="W1081" s="35"/>
      <c r="X1081" s="35"/>
      <c r="Y1081" s="35"/>
      <c r="Z1081" s="35"/>
      <c r="AA1081" s="35"/>
      <c r="AB1081" s="35"/>
      <c r="AC1081" s="35"/>
      <c r="AD1081" s="35"/>
      <c r="AE1081" s="35"/>
      <c r="AR1081" s="180" t="s">
        <v>272</v>
      </c>
      <c r="AT1081" s="180" t="s">
        <v>148</v>
      </c>
      <c r="AU1081" s="180" t="s">
        <v>154</v>
      </c>
      <c r="AY1081" s="18" t="s">
        <v>146</v>
      </c>
      <c r="BE1081" s="181">
        <f>IF(N1081="základní",J1081,0)</f>
        <v>0</v>
      </c>
      <c r="BF1081" s="181">
        <f>IF(N1081="snížená",J1081,0)</f>
        <v>0</v>
      </c>
      <c r="BG1081" s="181">
        <f>IF(N1081="zákl. přenesená",J1081,0)</f>
        <v>0</v>
      </c>
      <c r="BH1081" s="181">
        <f>IF(N1081="sníž. přenesená",J1081,0)</f>
        <v>0</v>
      </c>
      <c r="BI1081" s="181">
        <f>IF(N1081="nulová",J1081,0)</f>
        <v>0</v>
      </c>
      <c r="BJ1081" s="18" t="s">
        <v>154</v>
      </c>
      <c r="BK1081" s="181">
        <f>ROUND(I1081*H1081,0)</f>
        <v>0</v>
      </c>
      <c r="BL1081" s="18" t="s">
        <v>272</v>
      </c>
      <c r="BM1081" s="180" t="s">
        <v>1660</v>
      </c>
    </row>
    <row r="1082" spans="1:65" s="1" customFormat="1" ht="12" hidden="1">
      <c r="A1082" s="35"/>
      <c r="B1082" s="36"/>
      <c r="C1082" s="37"/>
      <c r="D1082" s="182" t="s">
        <v>156</v>
      </c>
      <c r="E1082" s="37"/>
      <c r="F1082" s="183" t="s">
        <v>1661</v>
      </c>
      <c r="G1082" s="37"/>
      <c r="H1082" s="37"/>
      <c r="I1082" s="184"/>
      <c r="J1082" s="37"/>
      <c r="K1082" s="37"/>
      <c r="L1082" s="40"/>
      <c r="M1082" s="185"/>
      <c r="N1082" s="186"/>
      <c r="O1082" s="65"/>
      <c r="P1082" s="65"/>
      <c r="Q1082" s="65"/>
      <c r="R1082" s="65"/>
      <c r="S1082" s="65"/>
      <c r="T1082" s="66"/>
      <c r="U1082" s="35"/>
      <c r="V1082" s="35"/>
      <c r="W1082" s="35"/>
      <c r="X1082" s="35"/>
      <c r="Y1082" s="35"/>
      <c r="Z1082" s="35"/>
      <c r="AA1082" s="35"/>
      <c r="AB1082" s="35"/>
      <c r="AC1082" s="35"/>
      <c r="AD1082" s="35"/>
      <c r="AE1082" s="35"/>
      <c r="AT1082" s="18" t="s">
        <v>156</v>
      </c>
      <c r="AU1082" s="18" t="s">
        <v>154</v>
      </c>
    </row>
    <row r="1083" spans="1:65" s="1" customFormat="1" ht="16.5" customHeight="1">
      <c r="A1083" s="35"/>
      <c r="B1083" s="36"/>
      <c r="C1083" s="170" t="s">
        <v>1662</v>
      </c>
      <c r="D1083" s="170" t="s">
        <v>148</v>
      </c>
      <c r="E1083" s="171" t="s">
        <v>1663</v>
      </c>
      <c r="F1083" s="172" t="s">
        <v>1664</v>
      </c>
      <c r="G1083" s="173" t="s">
        <v>299</v>
      </c>
      <c r="H1083" s="174">
        <v>150</v>
      </c>
      <c r="I1083" s="175"/>
      <c r="J1083" s="174">
        <f>ROUND(I1083*H1083,0)</f>
        <v>0</v>
      </c>
      <c r="K1083" s="172" t="s">
        <v>20</v>
      </c>
      <c r="L1083" s="40"/>
      <c r="M1083" s="176" t="s">
        <v>20</v>
      </c>
      <c r="N1083" s="177" t="s">
        <v>44</v>
      </c>
      <c r="O1083" s="65"/>
      <c r="P1083" s="178">
        <f>O1083*H1083</f>
        <v>0</v>
      </c>
      <c r="Q1083" s="178">
        <v>0</v>
      </c>
      <c r="R1083" s="178">
        <f>Q1083*H1083</f>
        <v>0</v>
      </c>
      <c r="S1083" s="178">
        <v>0</v>
      </c>
      <c r="T1083" s="179">
        <f>S1083*H1083</f>
        <v>0</v>
      </c>
      <c r="U1083" s="35"/>
      <c r="V1083" s="35"/>
      <c r="W1083" s="35"/>
      <c r="X1083" s="35"/>
      <c r="Y1083" s="35"/>
      <c r="Z1083" s="35"/>
      <c r="AA1083" s="35"/>
      <c r="AB1083" s="35"/>
      <c r="AC1083" s="35"/>
      <c r="AD1083" s="35"/>
      <c r="AE1083" s="35"/>
      <c r="AR1083" s="180" t="s">
        <v>272</v>
      </c>
      <c r="AT1083" s="180" t="s">
        <v>148</v>
      </c>
      <c r="AU1083" s="180" t="s">
        <v>154</v>
      </c>
      <c r="AY1083" s="18" t="s">
        <v>146</v>
      </c>
      <c r="BE1083" s="181">
        <f>IF(N1083="základní",J1083,0)</f>
        <v>0</v>
      </c>
      <c r="BF1083" s="181">
        <f>IF(N1083="snížená",J1083,0)</f>
        <v>0</v>
      </c>
      <c r="BG1083" s="181">
        <f>IF(N1083="zákl. přenesená",J1083,0)</f>
        <v>0</v>
      </c>
      <c r="BH1083" s="181">
        <f>IF(N1083="sníž. přenesená",J1083,0)</f>
        <v>0</v>
      </c>
      <c r="BI1083" s="181">
        <f>IF(N1083="nulová",J1083,0)</f>
        <v>0</v>
      </c>
      <c r="BJ1083" s="18" t="s">
        <v>154</v>
      </c>
      <c r="BK1083" s="181">
        <f>ROUND(I1083*H1083,0)</f>
        <v>0</v>
      </c>
      <c r="BL1083" s="18" t="s">
        <v>272</v>
      </c>
      <c r="BM1083" s="180" t="s">
        <v>1665</v>
      </c>
    </row>
    <row r="1084" spans="1:65" s="1" customFormat="1" ht="12" hidden="1">
      <c r="A1084" s="35"/>
      <c r="B1084" s="36"/>
      <c r="C1084" s="37"/>
      <c r="D1084" s="182" t="s">
        <v>156</v>
      </c>
      <c r="E1084" s="37"/>
      <c r="F1084" s="183" t="s">
        <v>1664</v>
      </c>
      <c r="G1084" s="37"/>
      <c r="H1084" s="37"/>
      <c r="I1084" s="184"/>
      <c r="J1084" s="37"/>
      <c r="K1084" s="37"/>
      <c r="L1084" s="40"/>
      <c r="M1084" s="185"/>
      <c r="N1084" s="186"/>
      <c r="O1084" s="65"/>
      <c r="P1084" s="65"/>
      <c r="Q1084" s="65"/>
      <c r="R1084" s="65"/>
      <c r="S1084" s="65"/>
      <c r="T1084" s="66"/>
      <c r="U1084" s="35"/>
      <c r="V1084" s="35"/>
      <c r="W1084" s="35"/>
      <c r="X1084" s="35"/>
      <c r="Y1084" s="35"/>
      <c r="Z1084" s="35"/>
      <c r="AA1084" s="35"/>
      <c r="AB1084" s="35"/>
      <c r="AC1084" s="35"/>
      <c r="AD1084" s="35"/>
      <c r="AE1084" s="35"/>
      <c r="AT1084" s="18" t="s">
        <v>156</v>
      </c>
      <c r="AU1084" s="18" t="s">
        <v>154</v>
      </c>
    </row>
    <row r="1085" spans="1:65" s="1" customFormat="1" ht="16.5" customHeight="1">
      <c r="A1085" s="35"/>
      <c r="B1085" s="36"/>
      <c r="C1085" s="170" t="s">
        <v>1666</v>
      </c>
      <c r="D1085" s="170" t="s">
        <v>148</v>
      </c>
      <c r="E1085" s="171" t="s">
        <v>1667</v>
      </c>
      <c r="F1085" s="172" t="s">
        <v>1668</v>
      </c>
      <c r="G1085" s="173" t="s">
        <v>299</v>
      </c>
      <c r="H1085" s="174">
        <v>400</v>
      </c>
      <c r="I1085" s="175"/>
      <c r="J1085" s="174">
        <f>ROUND(I1085*H1085,0)</f>
        <v>0</v>
      </c>
      <c r="K1085" s="172" t="s">
        <v>20</v>
      </c>
      <c r="L1085" s="40"/>
      <c r="M1085" s="176" t="s">
        <v>20</v>
      </c>
      <c r="N1085" s="177" t="s">
        <v>44</v>
      </c>
      <c r="O1085" s="65"/>
      <c r="P1085" s="178">
        <f>O1085*H1085</f>
        <v>0</v>
      </c>
      <c r="Q1085" s="178">
        <v>0</v>
      </c>
      <c r="R1085" s="178">
        <f>Q1085*H1085</f>
        <v>0</v>
      </c>
      <c r="S1085" s="178">
        <v>0</v>
      </c>
      <c r="T1085" s="179">
        <f>S1085*H1085</f>
        <v>0</v>
      </c>
      <c r="U1085" s="35"/>
      <c r="V1085" s="35"/>
      <c r="W1085" s="35"/>
      <c r="X1085" s="35"/>
      <c r="Y1085" s="35"/>
      <c r="Z1085" s="35"/>
      <c r="AA1085" s="35"/>
      <c r="AB1085" s="35"/>
      <c r="AC1085" s="35"/>
      <c r="AD1085" s="35"/>
      <c r="AE1085" s="35"/>
      <c r="AR1085" s="180" t="s">
        <v>272</v>
      </c>
      <c r="AT1085" s="180" t="s">
        <v>148</v>
      </c>
      <c r="AU1085" s="180" t="s">
        <v>154</v>
      </c>
      <c r="AY1085" s="18" t="s">
        <v>146</v>
      </c>
      <c r="BE1085" s="181">
        <f>IF(N1085="základní",J1085,0)</f>
        <v>0</v>
      </c>
      <c r="BF1085" s="181">
        <f>IF(N1085="snížená",J1085,0)</f>
        <v>0</v>
      </c>
      <c r="BG1085" s="181">
        <f>IF(N1085="zákl. přenesená",J1085,0)</f>
        <v>0</v>
      </c>
      <c r="BH1085" s="181">
        <f>IF(N1085="sníž. přenesená",J1085,0)</f>
        <v>0</v>
      </c>
      <c r="BI1085" s="181">
        <f>IF(N1085="nulová",J1085,0)</f>
        <v>0</v>
      </c>
      <c r="BJ1085" s="18" t="s">
        <v>154</v>
      </c>
      <c r="BK1085" s="181">
        <f>ROUND(I1085*H1085,0)</f>
        <v>0</v>
      </c>
      <c r="BL1085" s="18" t="s">
        <v>272</v>
      </c>
      <c r="BM1085" s="180" t="s">
        <v>1669</v>
      </c>
    </row>
    <row r="1086" spans="1:65" s="1" customFormat="1" ht="12" hidden="1">
      <c r="A1086" s="35"/>
      <c r="B1086" s="36"/>
      <c r="C1086" s="37"/>
      <c r="D1086" s="182" t="s">
        <v>156</v>
      </c>
      <c r="E1086" s="37"/>
      <c r="F1086" s="183" t="s">
        <v>1668</v>
      </c>
      <c r="G1086" s="37"/>
      <c r="H1086" s="37"/>
      <c r="I1086" s="184"/>
      <c r="J1086" s="37"/>
      <c r="K1086" s="37"/>
      <c r="L1086" s="40"/>
      <c r="M1086" s="185"/>
      <c r="N1086" s="186"/>
      <c r="O1086" s="65"/>
      <c r="P1086" s="65"/>
      <c r="Q1086" s="65"/>
      <c r="R1086" s="65"/>
      <c r="S1086" s="65"/>
      <c r="T1086" s="66"/>
      <c r="U1086" s="35"/>
      <c r="V1086" s="35"/>
      <c r="W1086" s="35"/>
      <c r="X1086" s="35"/>
      <c r="Y1086" s="35"/>
      <c r="Z1086" s="35"/>
      <c r="AA1086" s="35"/>
      <c r="AB1086" s="35"/>
      <c r="AC1086" s="35"/>
      <c r="AD1086" s="35"/>
      <c r="AE1086" s="35"/>
      <c r="AT1086" s="18" t="s">
        <v>156</v>
      </c>
      <c r="AU1086" s="18" t="s">
        <v>154</v>
      </c>
    </row>
    <row r="1087" spans="1:65" s="1" customFormat="1" ht="16.5" customHeight="1">
      <c r="A1087" s="35"/>
      <c r="B1087" s="36"/>
      <c r="C1087" s="170" t="s">
        <v>1670</v>
      </c>
      <c r="D1087" s="170" t="s">
        <v>148</v>
      </c>
      <c r="E1087" s="171" t="s">
        <v>1671</v>
      </c>
      <c r="F1087" s="172" t="s">
        <v>1466</v>
      </c>
      <c r="G1087" s="173" t="s">
        <v>299</v>
      </c>
      <c r="H1087" s="174">
        <v>50</v>
      </c>
      <c r="I1087" s="175"/>
      <c r="J1087" s="174">
        <f>ROUND(I1087*H1087,0)</f>
        <v>0</v>
      </c>
      <c r="K1087" s="172" t="s">
        <v>20</v>
      </c>
      <c r="L1087" s="40"/>
      <c r="M1087" s="176" t="s">
        <v>20</v>
      </c>
      <c r="N1087" s="177" t="s">
        <v>44</v>
      </c>
      <c r="O1087" s="65"/>
      <c r="P1087" s="178">
        <f>O1087*H1087</f>
        <v>0</v>
      </c>
      <c r="Q1087" s="178">
        <v>0</v>
      </c>
      <c r="R1087" s="178">
        <f>Q1087*H1087</f>
        <v>0</v>
      </c>
      <c r="S1087" s="178">
        <v>0</v>
      </c>
      <c r="T1087" s="179">
        <f>S1087*H1087</f>
        <v>0</v>
      </c>
      <c r="U1087" s="35"/>
      <c r="V1087" s="35"/>
      <c r="W1087" s="35"/>
      <c r="X1087" s="35"/>
      <c r="Y1087" s="35"/>
      <c r="Z1087" s="35"/>
      <c r="AA1087" s="35"/>
      <c r="AB1087" s="35"/>
      <c r="AC1087" s="35"/>
      <c r="AD1087" s="35"/>
      <c r="AE1087" s="35"/>
      <c r="AR1087" s="180" t="s">
        <v>272</v>
      </c>
      <c r="AT1087" s="180" t="s">
        <v>148</v>
      </c>
      <c r="AU1087" s="180" t="s">
        <v>154</v>
      </c>
      <c r="AY1087" s="18" t="s">
        <v>146</v>
      </c>
      <c r="BE1087" s="181">
        <f>IF(N1087="základní",J1087,0)</f>
        <v>0</v>
      </c>
      <c r="BF1087" s="181">
        <f>IF(N1087="snížená",J1087,0)</f>
        <v>0</v>
      </c>
      <c r="BG1087" s="181">
        <f>IF(N1087="zákl. přenesená",J1087,0)</f>
        <v>0</v>
      </c>
      <c r="BH1087" s="181">
        <f>IF(N1087="sníž. přenesená",J1087,0)</f>
        <v>0</v>
      </c>
      <c r="BI1087" s="181">
        <f>IF(N1087="nulová",J1087,0)</f>
        <v>0</v>
      </c>
      <c r="BJ1087" s="18" t="s">
        <v>154</v>
      </c>
      <c r="BK1087" s="181">
        <f>ROUND(I1087*H1087,0)</f>
        <v>0</v>
      </c>
      <c r="BL1087" s="18" t="s">
        <v>272</v>
      </c>
      <c r="BM1087" s="180" t="s">
        <v>1672</v>
      </c>
    </row>
    <row r="1088" spans="1:65" s="1" customFormat="1" ht="12" hidden="1">
      <c r="A1088" s="35"/>
      <c r="B1088" s="36"/>
      <c r="C1088" s="37"/>
      <c r="D1088" s="182" t="s">
        <v>156</v>
      </c>
      <c r="E1088" s="37"/>
      <c r="F1088" s="183" t="s">
        <v>1466</v>
      </c>
      <c r="G1088" s="37"/>
      <c r="H1088" s="37"/>
      <c r="I1088" s="184"/>
      <c r="J1088" s="37"/>
      <c r="K1088" s="37"/>
      <c r="L1088" s="40"/>
      <c r="M1088" s="185"/>
      <c r="N1088" s="186"/>
      <c r="O1088" s="65"/>
      <c r="P1088" s="65"/>
      <c r="Q1088" s="65"/>
      <c r="R1088" s="65"/>
      <c r="S1088" s="65"/>
      <c r="T1088" s="66"/>
      <c r="U1088" s="35"/>
      <c r="V1088" s="35"/>
      <c r="W1088" s="35"/>
      <c r="X1088" s="35"/>
      <c r="Y1088" s="35"/>
      <c r="Z1088" s="35"/>
      <c r="AA1088" s="35"/>
      <c r="AB1088" s="35"/>
      <c r="AC1088" s="35"/>
      <c r="AD1088" s="35"/>
      <c r="AE1088" s="35"/>
      <c r="AT1088" s="18" t="s">
        <v>156</v>
      </c>
      <c r="AU1088" s="18" t="s">
        <v>154</v>
      </c>
    </row>
    <row r="1089" spans="1:65" s="1" customFormat="1" ht="16.5" customHeight="1">
      <c r="A1089" s="35"/>
      <c r="B1089" s="36"/>
      <c r="C1089" s="170" t="s">
        <v>1673</v>
      </c>
      <c r="D1089" s="170" t="s">
        <v>148</v>
      </c>
      <c r="E1089" s="171" t="s">
        <v>1674</v>
      </c>
      <c r="F1089" s="172" t="s">
        <v>1454</v>
      </c>
      <c r="G1089" s="173" t="s">
        <v>1174</v>
      </c>
      <c r="H1089" s="174">
        <v>116</v>
      </c>
      <c r="I1089" s="175"/>
      <c r="J1089" s="174">
        <f>ROUND(I1089*H1089,0)</f>
        <v>0</v>
      </c>
      <c r="K1089" s="172" t="s">
        <v>20</v>
      </c>
      <c r="L1089" s="40"/>
      <c r="M1089" s="176" t="s">
        <v>20</v>
      </c>
      <c r="N1089" s="177" t="s">
        <v>44</v>
      </c>
      <c r="O1089" s="65"/>
      <c r="P1089" s="178">
        <f>O1089*H1089</f>
        <v>0</v>
      </c>
      <c r="Q1089" s="178">
        <v>0</v>
      </c>
      <c r="R1089" s="178">
        <f>Q1089*H1089</f>
        <v>0</v>
      </c>
      <c r="S1089" s="178">
        <v>0</v>
      </c>
      <c r="T1089" s="179">
        <f>S1089*H1089</f>
        <v>0</v>
      </c>
      <c r="U1089" s="35"/>
      <c r="V1089" s="35"/>
      <c r="W1089" s="35"/>
      <c r="X1089" s="35"/>
      <c r="Y1089" s="35"/>
      <c r="Z1089" s="35"/>
      <c r="AA1089" s="35"/>
      <c r="AB1089" s="35"/>
      <c r="AC1089" s="35"/>
      <c r="AD1089" s="35"/>
      <c r="AE1089" s="35"/>
      <c r="AR1089" s="180" t="s">
        <v>272</v>
      </c>
      <c r="AT1089" s="180" t="s">
        <v>148</v>
      </c>
      <c r="AU1089" s="180" t="s">
        <v>154</v>
      </c>
      <c r="AY1089" s="18" t="s">
        <v>146</v>
      </c>
      <c r="BE1089" s="181">
        <f>IF(N1089="základní",J1089,0)</f>
        <v>0</v>
      </c>
      <c r="BF1089" s="181">
        <f>IF(N1089="snížená",J1089,0)</f>
        <v>0</v>
      </c>
      <c r="BG1089" s="181">
        <f>IF(N1089="zákl. přenesená",J1089,0)</f>
        <v>0</v>
      </c>
      <c r="BH1089" s="181">
        <f>IF(N1089="sníž. přenesená",J1089,0)</f>
        <v>0</v>
      </c>
      <c r="BI1089" s="181">
        <f>IF(N1089="nulová",J1089,0)</f>
        <v>0</v>
      </c>
      <c r="BJ1089" s="18" t="s">
        <v>154</v>
      </c>
      <c r="BK1089" s="181">
        <f>ROUND(I1089*H1089,0)</f>
        <v>0</v>
      </c>
      <c r="BL1089" s="18" t="s">
        <v>272</v>
      </c>
      <c r="BM1089" s="180" t="s">
        <v>1675</v>
      </c>
    </row>
    <row r="1090" spans="1:65" s="1" customFormat="1" ht="12" hidden="1">
      <c r="A1090" s="35"/>
      <c r="B1090" s="36"/>
      <c r="C1090" s="37"/>
      <c r="D1090" s="182" t="s">
        <v>156</v>
      </c>
      <c r="E1090" s="37"/>
      <c r="F1090" s="183" t="s">
        <v>1676</v>
      </c>
      <c r="G1090" s="37"/>
      <c r="H1090" s="37"/>
      <c r="I1090" s="184"/>
      <c r="J1090" s="37"/>
      <c r="K1090" s="37"/>
      <c r="L1090" s="40"/>
      <c r="M1090" s="185"/>
      <c r="N1090" s="186"/>
      <c r="O1090" s="65"/>
      <c r="P1090" s="65"/>
      <c r="Q1090" s="65"/>
      <c r="R1090" s="65"/>
      <c r="S1090" s="65"/>
      <c r="T1090" s="66"/>
      <c r="U1090" s="35"/>
      <c r="V1090" s="35"/>
      <c r="W1090" s="35"/>
      <c r="X1090" s="35"/>
      <c r="Y1090" s="35"/>
      <c r="Z1090" s="35"/>
      <c r="AA1090" s="35"/>
      <c r="AB1090" s="35"/>
      <c r="AC1090" s="35"/>
      <c r="AD1090" s="35"/>
      <c r="AE1090" s="35"/>
      <c r="AT1090" s="18" t="s">
        <v>156</v>
      </c>
      <c r="AU1090" s="18" t="s">
        <v>154</v>
      </c>
    </row>
    <row r="1091" spans="1:65" s="1" customFormat="1" ht="16.5" customHeight="1">
      <c r="A1091" s="35"/>
      <c r="B1091" s="36"/>
      <c r="C1091" s="170" t="s">
        <v>1677</v>
      </c>
      <c r="D1091" s="170" t="s">
        <v>148</v>
      </c>
      <c r="E1091" s="171" t="s">
        <v>1678</v>
      </c>
      <c r="F1091" s="172" t="s">
        <v>1679</v>
      </c>
      <c r="G1091" s="173" t="s">
        <v>1174</v>
      </c>
      <c r="H1091" s="174">
        <v>25</v>
      </c>
      <c r="I1091" s="175"/>
      <c r="J1091" s="174">
        <f>ROUND(I1091*H1091,0)</f>
        <v>0</v>
      </c>
      <c r="K1091" s="172" t="s">
        <v>20</v>
      </c>
      <c r="L1091" s="40"/>
      <c r="M1091" s="176" t="s">
        <v>20</v>
      </c>
      <c r="N1091" s="177" t="s">
        <v>44</v>
      </c>
      <c r="O1091" s="65"/>
      <c r="P1091" s="178">
        <f>O1091*H1091</f>
        <v>0</v>
      </c>
      <c r="Q1091" s="178">
        <v>0</v>
      </c>
      <c r="R1091" s="178">
        <f>Q1091*H1091</f>
        <v>0</v>
      </c>
      <c r="S1091" s="178">
        <v>0</v>
      </c>
      <c r="T1091" s="179">
        <f>S1091*H1091</f>
        <v>0</v>
      </c>
      <c r="U1091" s="35"/>
      <c r="V1091" s="35"/>
      <c r="W1091" s="35"/>
      <c r="X1091" s="35"/>
      <c r="Y1091" s="35"/>
      <c r="Z1091" s="35"/>
      <c r="AA1091" s="35"/>
      <c r="AB1091" s="35"/>
      <c r="AC1091" s="35"/>
      <c r="AD1091" s="35"/>
      <c r="AE1091" s="35"/>
      <c r="AR1091" s="180" t="s">
        <v>272</v>
      </c>
      <c r="AT1091" s="180" t="s">
        <v>148</v>
      </c>
      <c r="AU1091" s="180" t="s">
        <v>154</v>
      </c>
      <c r="AY1091" s="18" t="s">
        <v>146</v>
      </c>
      <c r="BE1091" s="181">
        <f>IF(N1091="základní",J1091,0)</f>
        <v>0</v>
      </c>
      <c r="BF1091" s="181">
        <f>IF(N1091="snížená",J1091,0)</f>
        <v>0</v>
      </c>
      <c r="BG1091" s="181">
        <f>IF(N1091="zákl. přenesená",J1091,0)</f>
        <v>0</v>
      </c>
      <c r="BH1091" s="181">
        <f>IF(N1091="sníž. přenesená",J1091,0)</f>
        <v>0</v>
      </c>
      <c r="BI1091" s="181">
        <f>IF(N1091="nulová",J1091,0)</f>
        <v>0</v>
      </c>
      <c r="BJ1091" s="18" t="s">
        <v>154</v>
      </c>
      <c r="BK1091" s="181">
        <f>ROUND(I1091*H1091,0)</f>
        <v>0</v>
      </c>
      <c r="BL1091" s="18" t="s">
        <v>272</v>
      </c>
      <c r="BM1091" s="180" t="s">
        <v>1680</v>
      </c>
    </row>
    <row r="1092" spans="1:65" s="1" customFormat="1" ht="12" hidden="1">
      <c r="A1092" s="35"/>
      <c r="B1092" s="36"/>
      <c r="C1092" s="37"/>
      <c r="D1092" s="182" t="s">
        <v>156</v>
      </c>
      <c r="E1092" s="37"/>
      <c r="F1092" s="183" t="s">
        <v>1681</v>
      </c>
      <c r="G1092" s="37"/>
      <c r="H1092" s="37"/>
      <c r="I1092" s="184"/>
      <c r="J1092" s="37"/>
      <c r="K1092" s="37"/>
      <c r="L1092" s="40"/>
      <c r="M1092" s="185"/>
      <c r="N1092" s="186"/>
      <c r="O1092" s="65"/>
      <c r="P1092" s="65"/>
      <c r="Q1092" s="65"/>
      <c r="R1092" s="65"/>
      <c r="S1092" s="65"/>
      <c r="T1092" s="66"/>
      <c r="U1092" s="35"/>
      <c r="V1092" s="35"/>
      <c r="W1092" s="35"/>
      <c r="X1092" s="35"/>
      <c r="Y1092" s="35"/>
      <c r="Z1092" s="35"/>
      <c r="AA1092" s="35"/>
      <c r="AB1092" s="35"/>
      <c r="AC1092" s="35"/>
      <c r="AD1092" s="35"/>
      <c r="AE1092" s="35"/>
      <c r="AT1092" s="18" t="s">
        <v>156</v>
      </c>
      <c r="AU1092" s="18" t="s">
        <v>154</v>
      </c>
    </row>
    <row r="1093" spans="1:65" s="1" customFormat="1" ht="16.5" customHeight="1">
      <c r="A1093" s="35"/>
      <c r="B1093" s="36"/>
      <c r="C1093" s="170" t="s">
        <v>1682</v>
      </c>
      <c r="D1093" s="170" t="s">
        <v>148</v>
      </c>
      <c r="E1093" s="171" t="s">
        <v>1683</v>
      </c>
      <c r="F1093" s="172" t="s">
        <v>1684</v>
      </c>
      <c r="G1093" s="173" t="s">
        <v>1174</v>
      </c>
      <c r="H1093" s="174">
        <v>10</v>
      </c>
      <c r="I1093" s="175"/>
      <c r="J1093" s="174">
        <f>ROUND(I1093*H1093,0)</f>
        <v>0</v>
      </c>
      <c r="K1093" s="172" t="s">
        <v>20</v>
      </c>
      <c r="L1093" s="40"/>
      <c r="M1093" s="176" t="s">
        <v>20</v>
      </c>
      <c r="N1093" s="177" t="s">
        <v>44</v>
      </c>
      <c r="O1093" s="65"/>
      <c r="P1093" s="178">
        <f>O1093*H1093</f>
        <v>0</v>
      </c>
      <c r="Q1093" s="178">
        <v>0</v>
      </c>
      <c r="R1093" s="178">
        <f>Q1093*H1093</f>
        <v>0</v>
      </c>
      <c r="S1093" s="178">
        <v>0</v>
      </c>
      <c r="T1093" s="179">
        <f>S1093*H1093</f>
        <v>0</v>
      </c>
      <c r="U1093" s="35"/>
      <c r="V1093" s="35"/>
      <c r="W1093" s="35"/>
      <c r="X1093" s="35"/>
      <c r="Y1093" s="35"/>
      <c r="Z1093" s="35"/>
      <c r="AA1093" s="35"/>
      <c r="AB1093" s="35"/>
      <c r="AC1093" s="35"/>
      <c r="AD1093" s="35"/>
      <c r="AE1093" s="35"/>
      <c r="AR1093" s="180" t="s">
        <v>272</v>
      </c>
      <c r="AT1093" s="180" t="s">
        <v>148</v>
      </c>
      <c r="AU1093" s="180" t="s">
        <v>154</v>
      </c>
      <c r="AY1093" s="18" t="s">
        <v>146</v>
      </c>
      <c r="BE1093" s="181">
        <f>IF(N1093="základní",J1093,0)</f>
        <v>0</v>
      </c>
      <c r="BF1093" s="181">
        <f>IF(N1093="snížená",J1093,0)</f>
        <v>0</v>
      </c>
      <c r="BG1093" s="181">
        <f>IF(N1093="zákl. přenesená",J1093,0)</f>
        <v>0</v>
      </c>
      <c r="BH1093" s="181">
        <f>IF(N1093="sníž. přenesená",J1093,0)</f>
        <v>0</v>
      </c>
      <c r="BI1093" s="181">
        <f>IF(N1093="nulová",J1093,0)</f>
        <v>0</v>
      </c>
      <c r="BJ1093" s="18" t="s">
        <v>154</v>
      </c>
      <c r="BK1093" s="181">
        <f>ROUND(I1093*H1093,0)</f>
        <v>0</v>
      </c>
      <c r="BL1093" s="18" t="s">
        <v>272</v>
      </c>
      <c r="BM1093" s="180" t="s">
        <v>1685</v>
      </c>
    </row>
    <row r="1094" spans="1:65" s="1" customFormat="1" ht="12" hidden="1">
      <c r="A1094" s="35"/>
      <c r="B1094" s="36"/>
      <c r="C1094" s="37"/>
      <c r="D1094" s="182" t="s">
        <v>156</v>
      </c>
      <c r="E1094" s="37"/>
      <c r="F1094" s="183" t="s">
        <v>1686</v>
      </c>
      <c r="G1094" s="37"/>
      <c r="H1094" s="37"/>
      <c r="I1094" s="184"/>
      <c r="J1094" s="37"/>
      <c r="K1094" s="37"/>
      <c r="L1094" s="40"/>
      <c r="M1094" s="185"/>
      <c r="N1094" s="186"/>
      <c r="O1094" s="65"/>
      <c r="P1094" s="65"/>
      <c r="Q1094" s="65"/>
      <c r="R1094" s="65"/>
      <c r="S1094" s="65"/>
      <c r="T1094" s="66"/>
      <c r="U1094" s="35"/>
      <c r="V1094" s="35"/>
      <c r="W1094" s="35"/>
      <c r="X1094" s="35"/>
      <c r="Y1094" s="35"/>
      <c r="Z1094" s="35"/>
      <c r="AA1094" s="35"/>
      <c r="AB1094" s="35"/>
      <c r="AC1094" s="35"/>
      <c r="AD1094" s="35"/>
      <c r="AE1094" s="35"/>
      <c r="AT1094" s="18" t="s">
        <v>156</v>
      </c>
      <c r="AU1094" s="18" t="s">
        <v>154</v>
      </c>
    </row>
    <row r="1095" spans="1:65" s="1" customFormat="1" ht="16.5" customHeight="1">
      <c r="A1095" s="35"/>
      <c r="B1095" s="36"/>
      <c r="C1095" s="170" t="s">
        <v>1687</v>
      </c>
      <c r="D1095" s="170" t="s">
        <v>148</v>
      </c>
      <c r="E1095" s="171" t="s">
        <v>1688</v>
      </c>
      <c r="F1095" s="172" t="s">
        <v>1689</v>
      </c>
      <c r="G1095" s="173" t="s">
        <v>1174</v>
      </c>
      <c r="H1095" s="174">
        <v>1</v>
      </c>
      <c r="I1095" s="175"/>
      <c r="J1095" s="174">
        <f>ROUND(I1095*H1095,0)</f>
        <v>0</v>
      </c>
      <c r="K1095" s="172" t="s">
        <v>20</v>
      </c>
      <c r="L1095" s="40"/>
      <c r="M1095" s="176" t="s">
        <v>20</v>
      </c>
      <c r="N1095" s="177" t="s">
        <v>44</v>
      </c>
      <c r="O1095" s="65"/>
      <c r="P1095" s="178">
        <f>O1095*H1095</f>
        <v>0</v>
      </c>
      <c r="Q1095" s="178">
        <v>0</v>
      </c>
      <c r="R1095" s="178">
        <f>Q1095*H1095</f>
        <v>0</v>
      </c>
      <c r="S1095" s="178">
        <v>0</v>
      </c>
      <c r="T1095" s="179">
        <f>S1095*H1095</f>
        <v>0</v>
      </c>
      <c r="U1095" s="35"/>
      <c r="V1095" s="35"/>
      <c r="W1095" s="35"/>
      <c r="X1095" s="35"/>
      <c r="Y1095" s="35"/>
      <c r="Z1095" s="35"/>
      <c r="AA1095" s="35"/>
      <c r="AB1095" s="35"/>
      <c r="AC1095" s="35"/>
      <c r="AD1095" s="35"/>
      <c r="AE1095" s="35"/>
      <c r="AR1095" s="180" t="s">
        <v>272</v>
      </c>
      <c r="AT1095" s="180" t="s">
        <v>148</v>
      </c>
      <c r="AU1095" s="180" t="s">
        <v>154</v>
      </c>
      <c r="AY1095" s="18" t="s">
        <v>146</v>
      </c>
      <c r="BE1095" s="181">
        <f>IF(N1095="základní",J1095,0)</f>
        <v>0</v>
      </c>
      <c r="BF1095" s="181">
        <f>IF(N1095="snížená",J1095,0)</f>
        <v>0</v>
      </c>
      <c r="BG1095" s="181">
        <f>IF(N1095="zákl. přenesená",J1095,0)</f>
        <v>0</v>
      </c>
      <c r="BH1095" s="181">
        <f>IF(N1095="sníž. přenesená",J1095,0)</f>
        <v>0</v>
      </c>
      <c r="BI1095" s="181">
        <f>IF(N1095="nulová",J1095,0)</f>
        <v>0</v>
      </c>
      <c r="BJ1095" s="18" t="s">
        <v>154</v>
      </c>
      <c r="BK1095" s="181">
        <f>ROUND(I1095*H1095,0)</f>
        <v>0</v>
      </c>
      <c r="BL1095" s="18" t="s">
        <v>272</v>
      </c>
      <c r="BM1095" s="180" t="s">
        <v>1690</v>
      </c>
    </row>
    <row r="1096" spans="1:65" s="1" customFormat="1" ht="12" hidden="1">
      <c r="A1096" s="35"/>
      <c r="B1096" s="36"/>
      <c r="C1096" s="37"/>
      <c r="D1096" s="182" t="s">
        <v>156</v>
      </c>
      <c r="E1096" s="37"/>
      <c r="F1096" s="183" t="s">
        <v>1689</v>
      </c>
      <c r="G1096" s="37"/>
      <c r="H1096" s="37"/>
      <c r="I1096" s="184"/>
      <c r="J1096" s="37"/>
      <c r="K1096" s="37"/>
      <c r="L1096" s="40"/>
      <c r="M1096" s="185"/>
      <c r="N1096" s="186"/>
      <c r="O1096" s="65"/>
      <c r="P1096" s="65"/>
      <c r="Q1096" s="65"/>
      <c r="R1096" s="65"/>
      <c r="S1096" s="65"/>
      <c r="T1096" s="66"/>
      <c r="U1096" s="35"/>
      <c r="V1096" s="35"/>
      <c r="W1096" s="35"/>
      <c r="X1096" s="35"/>
      <c r="Y1096" s="35"/>
      <c r="Z1096" s="35"/>
      <c r="AA1096" s="35"/>
      <c r="AB1096" s="35"/>
      <c r="AC1096" s="35"/>
      <c r="AD1096" s="35"/>
      <c r="AE1096" s="35"/>
      <c r="AT1096" s="18" t="s">
        <v>156</v>
      </c>
      <c r="AU1096" s="18" t="s">
        <v>154</v>
      </c>
    </row>
    <row r="1097" spans="1:65" s="1" customFormat="1" ht="16.5" customHeight="1">
      <c r="A1097" s="35"/>
      <c r="B1097" s="36"/>
      <c r="C1097" s="170" t="s">
        <v>1691</v>
      </c>
      <c r="D1097" s="170" t="s">
        <v>148</v>
      </c>
      <c r="E1097" s="171" t="s">
        <v>1692</v>
      </c>
      <c r="F1097" s="172" t="s">
        <v>1474</v>
      </c>
      <c r="G1097" s="173" t="s">
        <v>1174</v>
      </c>
      <c r="H1097" s="174">
        <v>13</v>
      </c>
      <c r="I1097" s="175"/>
      <c r="J1097" s="174">
        <f>ROUND(I1097*H1097,0)</f>
        <v>0</v>
      </c>
      <c r="K1097" s="172" t="s">
        <v>20</v>
      </c>
      <c r="L1097" s="40"/>
      <c r="M1097" s="176" t="s">
        <v>20</v>
      </c>
      <c r="N1097" s="177" t="s">
        <v>44</v>
      </c>
      <c r="O1097" s="65"/>
      <c r="P1097" s="178">
        <f>O1097*H1097</f>
        <v>0</v>
      </c>
      <c r="Q1097" s="178">
        <v>0</v>
      </c>
      <c r="R1097" s="178">
        <f>Q1097*H1097</f>
        <v>0</v>
      </c>
      <c r="S1097" s="178">
        <v>0</v>
      </c>
      <c r="T1097" s="179">
        <f>S1097*H1097</f>
        <v>0</v>
      </c>
      <c r="U1097" s="35"/>
      <c r="V1097" s="35"/>
      <c r="W1097" s="35"/>
      <c r="X1097" s="35"/>
      <c r="Y1097" s="35"/>
      <c r="Z1097" s="35"/>
      <c r="AA1097" s="35"/>
      <c r="AB1097" s="35"/>
      <c r="AC1097" s="35"/>
      <c r="AD1097" s="35"/>
      <c r="AE1097" s="35"/>
      <c r="AR1097" s="180" t="s">
        <v>272</v>
      </c>
      <c r="AT1097" s="180" t="s">
        <v>148</v>
      </c>
      <c r="AU1097" s="180" t="s">
        <v>154</v>
      </c>
      <c r="AY1097" s="18" t="s">
        <v>146</v>
      </c>
      <c r="BE1097" s="181">
        <f>IF(N1097="základní",J1097,0)</f>
        <v>0</v>
      </c>
      <c r="BF1097" s="181">
        <f>IF(N1097="snížená",J1097,0)</f>
        <v>0</v>
      </c>
      <c r="BG1097" s="181">
        <f>IF(N1097="zákl. přenesená",J1097,0)</f>
        <v>0</v>
      </c>
      <c r="BH1097" s="181">
        <f>IF(N1097="sníž. přenesená",J1097,0)</f>
        <v>0</v>
      </c>
      <c r="BI1097" s="181">
        <f>IF(N1097="nulová",J1097,0)</f>
        <v>0</v>
      </c>
      <c r="BJ1097" s="18" t="s">
        <v>154</v>
      </c>
      <c r="BK1097" s="181">
        <f>ROUND(I1097*H1097,0)</f>
        <v>0</v>
      </c>
      <c r="BL1097" s="18" t="s">
        <v>272</v>
      </c>
      <c r="BM1097" s="180" t="s">
        <v>1693</v>
      </c>
    </row>
    <row r="1098" spans="1:65" s="1" customFormat="1" ht="12" hidden="1">
      <c r="A1098" s="35"/>
      <c r="B1098" s="36"/>
      <c r="C1098" s="37"/>
      <c r="D1098" s="182" t="s">
        <v>156</v>
      </c>
      <c r="E1098" s="37"/>
      <c r="F1098" s="183" t="s">
        <v>1474</v>
      </c>
      <c r="G1098" s="37"/>
      <c r="H1098" s="37"/>
      <c r="I1098" s="184"/>
      <c r="J1098" s="37"/>
      <c r="K1098" s="37"/>
      <c r="L1098" s="40"/>
      <c r="M1098" s="185"/>
      <c r="N1098" s="186"/>
      <c r="O1098" s="65"/>
      <c r="P1098" s="65"/>
      <c r="Q1098" s="65"/>
      <c r="R1098" s="65"/>
      <c r="S1098" s="65"/>
      <c r="T1098" s="66"/>
      <c r="U1098" s="35"/>
      <c r="V1098" s="35"/>
      <c r="W1098" s="35"/>
      <c r="X1098" s="35"/>
      <c r="Y1098" s="35"/>
      <c r="Z1098" s="35"/>
      <c r="AA1098" s="35"/>
      <c r="AB1098" s="35"/>
      <c r="AC1098" s="35"/>
      <c r="AD1098" s="35"/>
      <c r="AE1098" s="35"/>
      <c r="AT1098" s="18" t="s">
        <v>156</v>
      </c>
      <c r="AU1098" s="18" t="s">
        <v>154</v>
      </c>
    </row>
    <row r="1099" spans="1:65" s="1" customFormat="1" ht="16.5" customHeight="1">
      <c r="A1099" s="35"/>
      <c r="B1099" s="36"/>
      <c r="C1099" s="170" t="s">
        <v>1694</v>
      </c>
      <c r="D1099" s="170" t="s">
        <v>148</v>
      </c>
      <c r="E1099" s="171" t="s">
        <v>1695</v>
      </c>
      <c r="F1099" s="172" t="s">
        <v>1478</v>
      </c>
      <c r="G1099" s="173" t="s">
        <v>1174</v>
      </c>
      <c r="H1099" s="174">
        <v>4</v>
      </c>
      <c r="I1099" s="175"/>
      <c r="J1099" s="174">
        <f>ROUND(I1099*H1099,0)</f>
        <v>0</v>
      </c>
      <c r="K1099" s="172" t="s">
        <v>20</v>
      </c>
      <c r="L1099" s="40"/>
      <c r="M1099" s="176" t="s">
        <v>20</v>
      </c>
      <c r="N1099" s="177" t="s">
        <v>44</v>
      </c>
      <c r="O1099" s="65"/>
      <c r="P1099" s="178">
        <f>O1099*H1099</f>
        <v>0</v>
      </c>
      <c r="Q1099" s="178">
        <v>0</v>
      </c>
      <c r="R1099" s="178">
        <f>Q1099*H1099</f>
        <v>0</v>
      </c>
      <c r="S1099" s="178">
        <v>0</v>
      </c>
      <c r="T1099" s="179">
        <f>S1099*H1099</f>
        <v>0</v>
      </c>
      <c r="U1099" s="35"/>
      <c r="V1099" s="35"/>
      <c r="W1099" s="35"/>
      <c r="X1099" s="35"/>
      <c r="Y1099" s="35"/>
      <c r="Z1099" s="35"/>
      <c r="AA1099" s="35"/>
      <c r="AB1099" s="35"/>
      <c r="AC1099" s="35"/>
      <c r="AD1099" s="35"/>
      <c r="AE1099" s="35"/>
      <c r="AR1099" s="180" t="s">
        <v>272</v>
      </c>
      <c r="AT1099" s="180" t="s">
        <v>148</v>
      </c>
      <c r="AU1099" s="180" t="s">
        <v>154</v>
      </c>
      <c r="AY1099" s="18" t="s">
        <v>146</v>
      </c>
      <c r="BE1099" s="181">
        <f>IF(N1099="základní",J1099,0)</f>
        <v>0</v>
      </c>
      <c r="BF1099" s="181">
        <f>IF(N1099="snížená",J1099,0)</f>
        <v>0</v>
      </c>
      <c r="BG1099" s="181">
        <f>IF(N1099="zákl. přenesená",J1099,0)</f>
        <v>0</v>
      </c>
      <c r="BH1099" s="181">
        <f>IF(N1099="sníž. přenesená",J1099,0)</f>
        <v>0</v>
      </c>
      <c r="BI1099" s="181">
        <f>IF(N1099="nulová",J1099,0)</f>
        <v>0</v>
      </c>
      <c r="BJ1099" s="18" t="s">
        <v>154</v>
      </c>
      <c r="BK1099" s="181">
        <f>ROUND(I1099*H1099,0)</f>
        <v>0</v>
      </c>
      <c r="BL1099" s="18" t="s">
        <v>272</v>
      </c>
      <c r="BM1099" s="180" t="s">
        <v>1696</v>
      </c>
    </row>
    <row r="1100" spans="1:65" s="1" customFormat="1" ht="12" hidden="1">
      <c r="A1100" s="35"/>
      <c r="B1100" s="36"/>
      <c r="C1100" s="37"/>
      <c r="D1100" s="182" t="s">
        <v>156</v>
      </c>
      <c r="E1100" s="37"/>
      <c r="F1100" s="183" t="s">
        <v>1478</v>
      </c>
      <c r="G1100" s="37"/>
      <c r="H1100" s="37"/>
      <c r="I1100" s="184"/>
      <c r="J1100" s="37"/>
      <c r="K1100" s="37"/>
      <c r="L1100" s="40"/>
      <c r="M1100" s="185"/>
      <c r="N1100" s="186"/>
      <c r="O1100" s="65"/>
      <c r="P1100" s="65"/>
      <c r="Q1100" s="65"/>
      <c r="R1100" s="65"/>
      <c r="S1100" s="65"/>
      <c r="T1100" s="66"/>
      <c r="U1100" s="35"/>
      <c r="V1100" s="35"/>
      <c r="W1100" s="35"/>
      <c r="X1100" s="35"/>
      <c r="Y1100" s="35"/>
      <c r="Z1100" s="35"/>
      <c r="AA1100" s="35"/>
      <c r="AB1100" s="35"/>
      <c r="AC1100" s="35"/>
      <c r="AD1100" s="35"/>
      <c r="AE1100" s="35"/>
      <c r="AT1100" s="18" t="s">
        <v>156</v>
      </c>
      <c r="AU1100" s="18" t="s">
        <v>154</v>
      </c>
    </row>
    <row r="1101" spans="1:65" s="1" customFormat="1" ht="16.5" customHeight="1">
      <c r="A1101" s="35"/>
      <c r="B1101" s="36"/>
      <c r="C1101" s="170" t="s">
        <v>1697</v>
      </c>
      <c r="D1101" s="170" t="s">
        <v>148</v>
      </c>
      <c r="E1101" s="171" t="s">
        <v>1698</v>
      </c>
      <c r="F1101" s="172" t="s">
        <v>1482</v>
      </c>
      <c r="G1101" s="173" t="s">
        <v>1174</v>
      </c>
      <c r="H1101" s="174">
        <v>9</v>
      </c>
      <c r="I1101" s="175"/>
      <c r="J1101" s="174">
        <f>ROUND(I1101*H1101,0)</f>
        <v>0</v>
      </c>
      <c r="K1101" s="172" t="s">
        <v>20</v>
      </c>
      <c r="L1101" s="40"/>
      <c r="M1101" s="176" t="s">
        <v>20</v>
      </c>
      <c r="N1101" s="177" t="s">
        <v>44</v>
      </c>
      <c r="O1101" s="65"/>
      <c r="P1101" s="178">
        <f>O1101*H1101</f>
        <v>0</v>
      </c>
      <c r="Q1101" s="178">
        <v>0</v>
      </c>
      <c r="R1101" s="178">
        <f>Q1101*H1101</f>
        <v>0</v>
      </c>
      <c r="S1101" s="178">
        <v>0</v>
      </c>
      <c r="T1101" s="179">
        <f>S1101*H1101</f>
        <v>0</v>
      </c>
      <c r="U1101" s="35"/>
      <c r="V1101" s="35"/>
      <c r="W1101" s="35"/>
      <c r="X1101" s="35"/>
      <c r="Y1101" s="35"/>
      <c r="Z1101" s="35"/>
      <c r="AA1101" s="35"/>
      <c r="AB1101" s="35"/>
      <c r="AC1101" s="35"/>
      <c r="AD1101" s="35"/>
      <c r="AE1101" s="35"/>
      <c r="AR1101" s="180" t="s">
        <v>272</v>
      </c>
      <c r="AT1101" s="180" t="s">
        <v>148</v>
      </c>
      <c r="AU1101" s="180" t="s">
        <v>154</v>
      </c>
      <c r="AY1101" s="18" t="s">
        <v>146</v>
      </c>
      <c r="BE1101" s="181">
        <f>IF(N1101="základní",J1101,0)</f>
        <v>0</v>
      </c>
      <c r="BF1101" s="181">
        <f>IF(N1101="snížená",J1101,0)</f>
        <v>0</v>
      </c>
      <c r="BG1101" s="181">
        <f>IF(N1101="zákl. přenesená",J1101,0)</f>
        <v>0</v>
      </c>
      <c r="BH1101" s="181">
        <f>IF(N1101="sníž. přenesená",J1101,0)</f>
        <v>0</v>
      </c>
      <c r="BI1101" s="181">
        <f>IF(N1101="nulová",J1101,0)</f>
        <v>0</v>
      </c>
      <c r="BJ1101" s="18" t="s">
        <v>154</v>
      </c>
      <c r="BK1101" s="181">
        <f>ROUND(I1101*H1101,0)</f>
        <v>0</v>
      </c>
      <c r="BL1101" s="18" t="s">
        <v>272</v>
      </c>
      <c r="BM1101" s="180" t="s">
        <v>1699</v>
      </c>
    </row>
    <row r="1102" spans="1:65" s="1" customFormat="1" ht="12" hidden="1">
      <c r="A1102" s="35"/>
      <c r="B1102" s="36"/>
      <c r="C1102" s="37"/>
      <c r="D1102" s="182" t="s">
        <v>156</v>
      </c>
      <c r="E1102" s="37"/>
      <c r="F1102" s="183" t="s">
        <v>1700</v>
      </c>
      <c r="G1102" s="37"/>
      <c r="H1102" s="37"/>
      <c r="I1102" s="184"/>
      <c r="J1102" s="37"/>
      <c r="K1102" s="37"/>
      <c r="L1102" s="40"/>
      <c r="M1102" s="185"/>
      <c r="N1102" s="186"/>
      <c r="O1102" s="65"/>
      <c r="P1102" s="65"/>
      <c r="Q1102" s="65"/>
      <c r="R1102" s="65"/>
      <c r="S1102" s="65"/>
      <c r="T1102" s="66"/>
      <c r="U1102" s="35"/>
      <c r="V1102" s="35"/>
      <c r="W1102" s="35"/>
      <c r="X1102" s="35"/>
      <c r="Y1102" s="35"/>
      <c r="Z1102" s="35"/>
      <c r="AA1102" s="35"/>
      <c r="AB1102" s="35"/>
      <c r="AC1102" s="35"/>
      <c r="AD1102" s="35"/>
      <c r="AE1102" s="35"/>
      <c r="AT1102" s="18" t="s">
        <v>156</v>
      </c>
      <c r="AU1102" s="18" t="s">
        <v>154</v>
      </c>
    </row>
    <row r="1103" spans="1:65" s="1" customFormat="1" ht="16.5" customHeight="1">
      <c r="A1103" s="35"/>
      <c r="B1103" s="36"/>
      <c r="C1103" s="170" t="s">
        <v>1701</v>
      </c>
      <c r="D1103" s="170" t="s">
        <v>148</v>
      </c>
      <c r="E1103" s="171" t="s">
        <v>1702</v>
      </c>
      <c r="F1103" s="172" t="s">
        <v>1486</v>
      </c>
      <c r="G1103" s="173" t="s">
        <v>1174</v>
      </c>
      <c r="H1103" s="174">
        <v>6</v>
      </c>
      <c r="I1103" s="175"/>
      <c r="J1103" s="174">
        <f>ROUND(I1103*H1103,0)</f>
        <v>0</v>
      </c>
      <c r="K1103" s="172" t="s">
        <v>20</v>
      </c>
      <c r="L1103" s="40"/>
      <c r="M1103" s="176" t="s">
        <v>20</v>
      </c>
      <c r="N1103" s="177" t="s">
        <v>44</v>
      </c>
      <c r="O1103" s="65"/>
      <c r="P1103" s="178">
        <f>O1103*H1103</f>
        <v>0</v>
      </c>
      <c r="Q1103" s="178">
        <v>0</v>
      </c>
      <c r="R1103" s="178">
        <f>Q1103*H1103</f>
        <v>0</v>
      </c>
      <c r="S1103" s="178">
        <v>0</v>
      </c>
      <c r="T1103" s="179">
        <f>S1103*H1103</f>
        <v>0</v>
      </c>
      <c r="U1103" s="35"/>
      <c r="V1103" s="35"/>
      <c r="W1103" s="35"/>
      <c r="X1103" s="35"/>
      <c r="Y1103" s="35"/>
      <c r="Z1103" s="35"/>
      <c r="AA1103" s="35"/>
      <c r="AB1103" s="35"/>
      <c r="AC1103" s="35"/>
      <c r="AD1103" s="35"/>
      <c r="AE1103" s="35"/>
      <c r="AR1103" s="180" t="s">
        <v>272</v>
      </c>
      <c r="AT1103" s="180" t="s">
        <v>148</v>
      </c>
      <c r="AU1103" s="180" t="s">
        <v>154</v>
      </c>
      <c r="AY1103" s="18" t="s">
        <v>146</v>
      </c>
      <c r="BE1103" s="181">
        <f>IF(N1103="základní",J1103,0)</f>
        <v>0</v>
      </c>
      <c r="BF1103" s="181">
        <f>IF(N1103="snížená",J1103,0)</f>
        <v>0</v>
      </c>
      <c r="BG1103" s="181">
        <f>IF(N1103="zákl. přenesená",J1103,0)</f>
        <v>0</v>
      </c>
      <c r="BH1103" s="181">
        <f>IF(N1103="sníž. přenesená",J1103,0)</f>
        <v>0</v>
      </c>
      <c r="BI1103" s="181">
        <f>IF(N1103="nulová",J1103,0)</f>
        <v>0</v>
      </c>
      <c r="BJ1103" s="18" t="s">
        <v>154</v>
      </c>
      <c r="BK1103" s="181">
        <f>ROUND(I1103*H1103,0)</f>
        <v>0</v>
      </c>
      <c r="BL1103" s="18" t="s">
        <v>272</v>
      </c>
      <c r="BM1103" s="180" t="s">
        <v>1703</v>
      </c>
    </row>
    <row r="1104" spans="1:65" s="1" customFormat="1" ht="12" hidden="1">
      <c r="A1104" s="35"/>
      <c r="B1104" s="36"/>
      <c r="C1104" s="37"/>
      <c r="D1104" s="182" t="s">
        <v>156</v>
      </c>
      <c r="E1104" s="37"/>
      <c r="F1104" s="183" t="s">
        <v>1704</v>
      </c>
      <c r="G1104" s="37"/>
      <c r="H1104" s="37"/>
      <c r="I1104" s="184"/>
      <c r="J1104" s="37"/>
      <c r="K1104" s="37"/>
      <c r="L1104" s="40"/>
      <c r="M1104" s="185"/>
      <c r="N1104" s="186"/>
      <c r="O1104" s="65"/>
      <c r="P1104" s="65"/>
      <c r="Q1104" s="65"/>
      <c r="R1104" s="65"/>
      <c r="S1104" s="65"/>
      <c r="T1104" s="66"/>
      <c r="U1104" s="35"/>
      <c r="V1104" s="35"/>
      <c r="W1104" s="35"/>
      <c r="X1104" s="35"/>
      <c r="Y1104" s="35"/>
      <c r="Z1104" s="35"/>
      <c r="AA1104" s="35"/>
      <c r="AB1104" s="35"/>
      <c r="AC1104" s="35"/>
      <c r="AD1104" s="35"/>
      <c r="AE1104" s="35"/>
      <c r="AT1104" s="18" t="s">
        <v>156</v>
      </c>
      <c r="AU1104" s="18" t="s">
        <v>154</v>
      </c>
    </row>
    <row r="1105" spans="1:65" s="1" customFormat="1" ht="16.5" customHeight="1">
      <c r="A1105" s="35"/>
      <c r="B1105" s="36"/>
      <c r="C1105" s="170" t="s">
        <v>1705</v>
      </c>
      <c r="D1105" s="170" t="s">
        <v>148</v>
      </c>
      <c r="E1105" s="171" t="s">
        <v>1706</v>
      </c>
      <c r="F1105" s="172" t="s">
        <v>1490</v>
      </c>
      <c r="G1105" s="173" t="s">
        <v>1174</v>
      </c>
      <c r="H1105" s="174">
        <v>13</v>
      </c>
      <c r="I1105" s="175"/>
      <c r="J1105" s="174">
        <f>ROUND(I1105*H1105,0)</f>
        <v>0</v>
      </c>
      <c r="K1105" s="172" t="s">
        <v>20</v>
      </c>
      <c r="L1105" s="40"/>
      <c r="M1105" s="176" t="s">
        <v>20</v>
      </c>
      <c r="N1105" s="177" t="s">
        <v>44</v>
      </c>
      <c r="O1105" s="65"/>
      <c r="P1105" s="178">
        <f>O1105*H1105</f>
        <v>0</v>
      </c>
      <c r="Q1105" s="178">
        <v>0</v>
      </c>
      <c r="R1105" s="178">
        <f>Q1105*H1105</f>
        <v>0</v>
      </c>
      <c r="S1105" s="178">
        <v>0</v>
      </c>
      <c r="T1105" s="179">
        <f>S1105*H1105</f>
        <v>0</v>
      </c>
      <c r="U1105" s="35"/>
      <c r="V1105" s="35"/>
      <c r="W1105" s="35"/>
      <c r="X1105" s="35"/>
      <c r="Y1105" s="35"/>
      <c r="Z1105" s="35"/>
      <c r="AA1105" s="35"/>
      <c r="AB1105" s="35"/>
      <c r="AC1105" s="35"/>
      <c r="AD1105" s="35"/>
      <c r="AE1105" s="35"/>
      <c r="AR1105" s="180" t="s">
        <v>272</v>
      </c>
      <c r="AT1105" s="180" t="s">
        <v>148</v>
      </c>
      <c r="AU1105" s="180" t="s">
        <v>154</v>
      </c>
      <c r="AY1105" s="18" t="s">
        <v>146</v>
      </c>
      <c r="BE1105" s="181">
        <f>IF(N1105="základní",J1105,0)</f>
        <v>0</v>
      </c>
      <c r="BF1105" s="181">
        <f>IF(N1105="snížená",J1105,0)</f>
        <v>0</v>
      </c>
      <c r="BG1105" s="181">
        <f>IF(N1105="zákl. přenesená",J1105,0)</f>
        <v>0</v>
      </c>
      <c r="BH1105" s="181">
        <f>IF(N1105="sníž. přenesená",J1105,0)</f>
        <v>0</v>
      </c>
      <c r="BI1105" s="181">
        <f>IF(N1105="nulová",J1105,0)</f>
        <v>0</v>
      </c>
      <c r="BJ1105" s="18" t="s">
        <v>154</v>
      </c>
      <c r="BK1105" s="181">
        <f>ROUND(I1105*H1105,0)</f>
        <v>0</v>
      </c>
      <c r="BL1105" s="18" t="s">
        <v>272</v>
      </c>
      <c r="BM1105" s="180" t="s">
        <v>1707</v>
      </c>
    </row>
    <row r="1106" spans="1:65" s="1" customFormat="1" ht="12" hidden="1">
      <c r="A1106" s="35"/>
      <c r="B1106" s="36"/>
      <c r="C1106" s="37"/>
      <c r="D1106" s="182" t="s">
        <v>156</v>
      </c>
      <c r="E1106" s="37"/>
      <c r="F1106" s="183" t="s">
        <v>1490</v>
      </c>
      <c r="G1106" s="37"/>
      <c r="H1106" s="37"/>
      <c r="I1106" s="184"/>
      <c r="J1106" s="37"/>
      <c r="K1106" s="37"/>
      <c r="L1106" s="40"/>
      <c r="M1106" s="185"/>
      <c r="N1106" s="186"/>
      <c r="O1106" s="65"/>
      <c r="P1106" s="65"/>
      <c r="Q1106" s="65"/>
      <c r="R1106" s="65"/>
      <c r="S1106" s="65"/>
      <c r="T1106" s="66"/>
      <c r="U1106" s="35"/>
      <c r="V1106" s="35"/>
      <c r="W1106" s="35"/>
      <c r="X1106" s="35"/>
      <c r="Y1106" s="35"/>
      <c r="Z1106" s="35"/>
      <c r="AA1106" s="35"/>
      <c r="AB1106" s="35"/>
      <c r="AC1106" s="35"/>
      <c r="AD1106" s="35"/>
      <c r="AE1106" s="35"/>
      <c r="AT1106" s="18" t="s">
        <v>156</v>
      </c>
      <c r="AU1106" s="18" t="s">
        <v>154</v>
      </c>
    </row>
    <row r="1107" spans="1:65" s="1" customFormat="1" ht="16.5" customHeight="1">
      <c r="A1107" s="35"/>
      <c r="B1107" s="36"/>
      <c r="C1107" s="170" t="s">
        <v>1708</v>
      </c>
      <c r="D1107" s="170" t="s">
        <v>148</v>
      </c>
      <c r="E1107" s="171" t="s">
        <v>1709</v>
      </c>
      <c r="F1107" s="172" t="s">
        <v>1494</v>
      </c>
      <c r="G1107" s="173" t="s">
        <v>1174</v>
      </c>
      <c r="H1107" s="174">
        <v>65</v>
      </c>
      <c r="I1107" s="175"/>
      <c r="J1107" s="174">
        <f>ROUND(I1107*H1107,0)</f>
        <v>0</v>
      </c>
      <c r="K1107" s="172" t="s">
        <v>20</v>
      </c>
      <c r="L1107" s="40"/>
      <c r="M1107" s="176" t="s">
        <v>20</v>
      </c>
      <c r="N1107" s="177" t="s">
        <v>44</v>
      </c>
      <c r="O1107" s="65"/>
      <c r="P1107" s="178">
        <f>O1107*H1107</f>
        <v>0</v>
      </c>
      <c r="Q1107" s="178">
        <v>0</v>
      </c>
      <c r="R1107" s="178">
        <f>Q1107*H1107</f>
        <v>0</v>
      </c>
      <c r="S1107" s="178">
        <v>0</v>
      </c>
      <c r="T1107" s="179">
        <f>S1107*H1107</f>
        <v>0</v>
      </c>
      <c r="U1107" s="35"/>
      <c r="V1107" s="35"/>
      <c r="W1107" s="35"/>
      <c r="X1107" s="35"/>
      <c r="Y1107" s="35"/>
      <c r="Z1107" s="35"/>
      <c r="AA1107" s="35"/>
      <c r="AB1107" s="35"/>
      <c r="AC1107" s="35"/>
      <c r="AD1107" s="35"/>
      <c r="AE1107" s="35"/>
      <c r="AR1107" s="180" t="s">
        <v>272</v>
      </c>
      <c r="AT1107" s="180" t="s">
        <v>148</v>
      </c>
      <c r="AU1107" s="180" t="s">
        <v>154</v>
      </c>
      <c r="AY1107" s="18" t="s">
        <v>146</v>
      </c>
      <c r="BE1107" s="181">
        <f>IF(N1107="základní",J1107,0)</f>
        <v>0</v>
      </c>
      <c r="BF1107" s="181">
        <f>IF(N1107="snížená",J1107,0)</f>
        <v>0</v>
      </c>
      <c r="BG1107" s="181">
        <f>IF(N1107="zákl. přenesená",J1107,0)</f>
        <v>0</v>
      </c>
      <c r="BH1107" s="181">
        <f>IF(N1107="sníž. přenesená",J1107,0)</f>
        <v>0</v>
      </c>
      <c r="BI1107" s="181">
        <f>IF(N1107="nulová",J1107,0)</f>
        <v>0</v>
      </c>
      <c r="BJ1107" s="18" t="s">
        <v>154</v>
      </c>
      <c r="BK1107" s="181">
        <f>ROUND(I1107*H1107,0)</f>
        <v>0</v>
      </c>
      <c r="BL1107" s="18" t="s">
        <v>272</v>
      </c>
      <c r="BM1107" s="180" t="s">
        <v>1710</v>
      </c>
    </row>
    <row r="1108" spans="1:65" s="1" customFormat="1" ht="12" hidden="1">
      <c r="A1108" s="35"/>
      <c r="B1108" s="36"/>
      <c r="C1108" s="37"/>
      <c r="D1108" s="182" t="s">
        <v>156</v>
      </c>
      <c r="E1108" s="37"/>
      <c r="F1108" s="183" t="s">
        <v>1494</v>
      </c>
      <c r="G1108" s="37"/>
      <c r="H1108" s="37"/>
      <c r="I1108" s="184"/>
      <c r="J1108" s="37"/>
      <c r="K1108" s="37"/>
      <c r="L1108" s="40"/>
      <c r="M1108" s="185"/>
      <c r="N1108" s="186"/>
      <c r="O1108" s="65"/>
      <c r="P1108" s="65"/>
      <c r="Q1108" s="65"/>
      <c r="R1108" s="65"/>
      <c r="S1108" s="65"/>
      <c r="T1108" s="66"/>
      <c r="U1108" s="35"/>
      <c r="V1108" s="35"/>
      <c r="W1108" s="35"/>
      <c r="X1108" s="35"/>
      <c r="Y1108" s="35"/>
      <c r="Z1108" s="35"/>
      <c r="AA1108" s="35"/>
      <c r="AB1108" s="35"/>
      <c r="AC1108" s="35"/>
      <c r="AD1108" s="35"/>
      <c r="AE1108" s="35"/>
      <c r="AT1108" s="18" t="s">
        <v>156</v>
      </c>
      <c r="AU1108" s="18" t="s">
        <v>154</v>
      </c>
    </row>
    <row r="1109" spans="1:65" s="1" customFormat="1" ht="16.5" customHeight="1">
      <c r="A1109" s="35"/>
      <c r="B1109" s="36"/>
      <c r="C1109" s="170" t="s">
        <v>1711</v>
      </c>
      <c r="D1109" s="170" t="s">
        <v>148</v>
      </c>
      <c r="E1109" s="171" t="s">
        <v>1712</v>
      </c>
      <c r="F1109" s="172" t="s">
        <v>1713</v>
      </c>
      <c r="G1109" s="173" t="s">
        <v>1174</v>
      </c>
      <c r="H1109" s="174">
        <v>1</v>
      </c>
      <c r="I1109" s="175"/>
      <c r="J1109" s="174">
        <f>ROUND(I1109*H1109,0)</f>
        <v>0</v>
      </c>
      <c r="K1109" s="172" t="s">
        <v>20</v>
      </c>
      <c r="L1109" s="40"/>
      <c r="M1109" s="176" t="s">
        <v>20</v>
      </c>
      <c r="N1109" s="177" t="s">
        <v>44</v>
      </c>
      <c r="O1109" s="65"/>
      <c r="P1109" s="178">
        <f>O1109*H1109</f>
        <v>0</v>
      </c>
      <c r="Q1109" s="178">
        <v>0</v>
      </c>
      <c r="R1109" s="178">
        <f>Q1109*H1109</f>
        <v>0</v>
      </c>
      <c r="S1109" s="178">
        <v>0</v>
      </c>
      <c r="T1109" s="179">
        <f>S1109*H1109</f>
        <v>0</v>
      </c>
      <c r="U1109" s="35"/>
      <c r="V1109" s="35"/>
      <c r="W1109" s="35"/>
      <c r="X1109" s="35"/>
      <c r="Y1109" s="35"/>
      <c r="Z1109" s="35"/>
      <c r="AA1109" s="35"/>
      <c r="AB1109" s="35"/>
      <c r="AC1109" s="35"/>
      <c r="AD1109" s="35"/>
      <c r="AE1109" s="35"/>
      <c r="AR1109" s="180" t="s">
        <v>272</v>
      </c>
      <c r="AT1109" s="180" t="s">
        <v>148</v>
      </c>
      <c r="AU1109" s="180" t="s">
        <v>154</v>
      </c>
      <c r="AY1109" s="18" t="s">
        <v>146</v>
      </c>
      <c r="BE1109" s="181">
        <f>IF(N1109="základní",J1109,0)</f>
        <v>0</v>
      </c>
      <c r="BF1109" s="181">
        <f>IF(N1109="snížená",J1109,0)</f>
        <v>0</v>
      </c>
      <c r="BG1109" s="181">
        <f>IF(N1109="zákl. přenesená",J1109,0)</f>
        <v>0</v>
      </c>
      <c r="BH1109" s="181">
        <f>IF(N1109="sníž. přenesená",J1109,0)</f>
        <v>0</v>
      </c>
      <c r="BI1109" s="181">
        <f>IF(N1109="nulová",J1109,0)</f>
        <v>0</v>
      </c>
      <c r="BJ1109" s="18" t="s">
        <v>154</v>
      </c>
      <c r="BK1109" s="181">
        <f>ROUND(I1109*H1109,0)</f>
        <v>0</v>
      </c>
      <c r="BL1109" s="18" t="s">
        <v>272</v>
      </c>
      <c r="BM1109" s="180" t="s">
        <v>1714</v>
      </c>
    </row>
    <row r="1110" spans="1:65" s="1" customFormat="1" ht="12" hidden="1">
      <c r="A1110" s="35"/>
      <c r="B1110" s="36"/>
      <c r="C1110" s="37"/>
      <c r="D1110" s="182" t="s">
        <v>156</v>
      </c>
      <c r="E1110" s="37"/>
      <c r="F1110" s="183" t="s">
        <v>1715</v>
      </c>
      <c r="G1110" s="37"/>
      <c r="H1110" s="37"/>
      <c r="I1110" s="184"/>
      <c r="J1110" s="37"/>
      <c r="K1110" s="37"/>
      <c r="L1110" s="40"/>
      <c r="M1110" s="185"/>
      <c r="N1110" s="186"/>
      <c r="O1110" s="65"/>
      <c r="P1110" s="65"/>
      <c r="Q1110" s="65"/>
      <c r="R1110" s="65"/>
      <c r="S1110" s="65"/>
      <c r="T1110" s="66"/>
      <c r="U1110" s="35"/>
      <c r="V1110" s="35"/>
      <c r="W1110" s="35"/>
      <c r="X1110" s="35"/>
      <c r="Y1110" s="35"/>
      <c r="Z1110" s="35"/>
      <c r="AA1110" s="35"/>
      <c r="AB1110" s="35"/>
      <c r="AC1110" s="35"/>
      <c r="AD1110" s="35"/>
      <c r="AE1110" s="35"/>
      <c r="AT1110" s="18" t="s">
        <v>156</v>
      </c>
      <c r="AU1110" s="18" t="s">
        <v>154</v>
      </c>
    </row>
    <row r="1111" spans="1:65" s="1" customFormat="1" ht="16.5" customHeight="1">
      <c r="A1111" s="35"/>
      <c r="B1111" s="36"/>
      <c r="C1111" s="170" t="s">
        <v>1716</v>
      </c>
      <c r="D1111" s="170" t="s">
        <v>148</v>
      </c>
      <c r="E1111" s="171" t="s">
        <v>1717</v>
      </c>
      <c r="F1111" s="172" t="s">
        <v>1718</v>
      </c>
      <c r="G1111" s="173" t="s">
        <v>1174</v>
      </c>
      <c r="H1111" s="174">
        <v>1</v>
      </c>
      <c r="I1111" s="175"/>
      <c r="J1111" s="174">
        <f>ROUND(I1111*H1111,0)</f>
        <v>0</v>
      </c>
      <c r="K1111" s="172" t="s">
        <v>20</v>
      </c>
      <c r="L1111" s="40"/>
      <c r="M1111" s="176" t="s">
        <v>20</v>
      </c>
      <c r="N1111" s="177" t="s">
        <v>44</v>
      </c>
      <c r="O1111" s="65"/>
      <c r="P1111" s="178">
        <f>O1111*H1111</f>
        <v>0</v>
      </c>
      <c r="Q1111" s="178">
        <v>0</v>
      </c>
      <c r="R1111" s="178">
        <f>Q1111*H1111</f>
        <v>0</v>
      </c>
      <c r="S1111" s="178">
        <v>0</v>
      </c>
      <c r="T1111" s="179">
        <f>S1111*H1111</f>
        <v>0</v>
      </c>
      <c r="U1111" s="35"/>
      <c r="V1111" s="35"/>
      <c r="W1111" s="35"/>
      <c r="X1111" s="35"/>
      <c r="Y1111" s="35"/>
      <c r="Z1111" s="35"/>
      <c r="AA1111" s="35"/>
      <c r="AB1111" s="35"/>
      <c r="AC1111" s="35"/>
      <c r="AD1111" s="35"/>
      <c r="AE1111" s="35"/>
      <c r="AR1111" s="180" t="s">
        <v>272</v>
      </c>
      <c r="AT1111" s="180" t="s">
        <v>148</v>
      </c>
      <c r="AU1111" s="180" t="s">
        <v>154</v>
      </c>
      <c r="AY1111" s="18" t="s">
        <v>146</v>
      </c>
      <c r="BE1111" s="181">
        <f>IF(N1111="základní",J1111,0)</f>
        <v>0</v>
      </c>
      <c r="BF1111" s="181">
        <f>IF(N1111="snížená",J1111,0)</f>
        <v>0</v>
      </c>
      <c r="BG1111" s="181">
        <f>IF(N1111="zákl. přenesená",J1111,0)</f>
        <v>0</v>
      </c>
      <c r="BH1111" s="181">
        <f>IF(N1111="sníž. přenesená",J1111,0)</f>
        <v>0</v>
      </c>
      <c r="BI1111" s="181">
        <f>IF(N1111="nulová",J1111,0)</f>
        <v>0</v>
      </c>
      <c r="BJ1111" s="18" t="s">
        <v>154</v>
      </c>
      <c r="BK1111" s="181">
        <f>ROUND(I1111*H1111,0)</f>
        <v>0</v>
      </c>
      <c r="BL1111" s="18" t="s">
        <v>272</v>
      </c>
      <c r="BM1111" s="180" t="s">
        <v>1719</v>
      </c>
    </row>
    <row r="1112" spans="1:65" s="1" customFormat="1" ht="12" hidden="1">
      <c r="A1112" s="35"/>
      <c r="B1112" s="36"/>
      <c r="C1112" s="37"/>
      <c r="D1112" s="182" t="s">
        <v>156</v>
      </c>
      <c r="E1112" s="37"/>
      <c r="F1112" s="183" t="s">
        <v>1720</v>
      </c>
      <c r="G1112" s="37"/>
      <c r="H1112" s="37"/>
      <c r="I1112" s="184"/>
      <c r="J1112" s="37"/>
      <c r="K1112" s="37"/>
      <c r="L1112" s="40"/>
      <c r="M1112" s="185"/>
      <c r="N1112" s="186"/>
      <c r="O1112" s="65"/>
      <c r="P1112" s="65"/>
      <c r="Q1112" s="65"/>
      <c r="R1112" s="65"/>
      <c r="S1112" s="65"/>
      <c r="T1112" s="66"/>
      <c r="U1112" s="35"/>
      <c r="V1112" s="35"/>
      <c r="W1112" s="35"/>
      <c r="X1112" s="35"/>
      <c r="Y1112" s="35"/>
      <c r="Z1112" s="35"/>
      <c r="AA1112" s="35"/>
      <c r="AB1112" s="35"/>
      <c r="AC1112" s="35"/>
      <c r="AD1112" s="35"/>
      <c r="AE1112" s="35"/>
      <c r="AT1112" s="18" t="s">
        <v>156</v>
      </c>
      <c r="AU1112" s="18" t="s">
        <v>154</v>
      </c>
    </row>
    <row r="1113" spans="1:65" s="1" customFormat="1" ht="16.5" customHeight="1">
      <c r="A1113" s="35"/>
      <c r="B1113" s="36"/>
      <c r="C1113" s="170" t="s">
        <v>1721</v>
      </c>
      <c r="D1113" s="170" t="s">
        <v>148</v>
      </c>
      <c r="E1113" s="171" t="s">
        <v>1722</v>
      </c>
      <c r="F1113" s="172" t="s">
        <v>1534</v>
      </c>
      <c r="G1113" s="173" t="s">
        <v>1174</v>
      </c>
      <c r="H1113" s="174">
        <v>8</v>
      </c>
      <c r="I1113" s="175"/>
      <c r="J1113" s="174">
        <f>ROUND(I1113*H1113,0)</f>
        <v>0</v>
      </c>
      <c r="K1113" s="172" t="s">
        <v>20</v>
      </c>
      <c r="L1113" s="40"/>
      <c r="M1113" s="176" t="s">
        <v>20</v>
      </c>
      <c r="N1113" s="177" t="s">
        <v>44</v>
      </c>
      <c r="O1113" s="65"/>
      <c r="P1113" s="178">
        <f>O1113*H1113</f>
        <v>0</v>
      </c>
      <c r="Q1113" s="178">
        <v>0</v>
      </c>
      <c r="R1113" s="178">
        <f>Q1113*H1113</f>
        <v>0</v>
      </c>
      <c r="S1113" s="178">
        <v>0</v>
      </c>
      <c r="T1113" s="179">
        <f>S1113*H1113</f>
        <v>0</v>
      </c>
      <c r="U1113" s="35"/>
      <c r="V1113" s="35"/>
      <c r="W1113" s="35"/>
      <c r="X1113" s="35"/>
      <c r="Y1113" s="35"/>
      <c r="Z1113" s="35"/>
      <c r="AA1113" s="35"/>
      <c r="AB1113" s="35"/>
      <c r="AC1113" s="35"/>
      <c r="AD1113" s="35"/>
      <c r="AE1113" s="35"/>
      <c r="AR1113" s="180" t="s">
        <v>272</v>
      </c>
      <c r="AT1113" s="180" t="s">
        <v>148</v>
      </c>
      <c r="AU1113" s="180" t="s">
        <v>154</v>
      </c>
      <c r="AY1113" s="18" t="s">
        <v>146</v>
      </c>
      <c r="BE1113" s="181">
        <f>IF(N1113="základní",J1113,0)</f>
        <v>0</v>
      </c>
      <c r="BF1113" s="181">
        <f>IF(N1113="snížená",J1113,0)</f>
        <v>0</v>
      </c>
      <c r="BG1113" s="181">
        <f>IF(N1113="zákl. přenesená",J1113,0)</f>
        <v>0</v>
      </c>
      <c r="BH1113" s="181">
        <f>IF(N1113="sníž. přenesená",J1113,0)</f>
        <v>0</v>
      </c>
      <c r="BI1113" s="181">
        <f>IF(N1113="nulová",J1113,0)</f>
        <v>0</v>
      </c>
      <c r="BJ1113" s="18" t="s">
        <v>154</v>
      </c>
      <c r="BK1113" s="181">
        <f>ROUND(I1113*H1113,0)</f>
        <v>0</v>
      </c>
      <c r="BL1113" s="18" t="s">
        <v>272</v>
      </c>
      <c r="BM1113" s="180" t="s">
        <v>1723</v>
      </c>
    </row>
    <row r="1114" spans="1:65" s="1" customFormat="1" ht="12" hidden="1">
      <c r="A1114" s="35"/>
      <c r="B1114" s="36"/>
      <c r="C1114" s="37"/>
      <c r="D1114" s="182" t="s">
        <v>156</v>
      </c>
      <c r="E1114" s="37"/>
      <c r="F1114" s="183" t="s">
        <v>1724</v>
      </c>
      <c r="G1114" s="37"/>
      <c r="H1114" s="37"/>
      <c r="I1114" s="184"/>
      <c r="J1114" s="37"/>
      <c r="K1114" s="37"/>
      <c r="L1114" s="40"/>
      <c r="M1114" s="185"/>
      <c r="N1114" s="186"/>
      <c r="O1114" s="65"/>
      <c r="P1114" s="65"/>
      <c r="Q1114" s="65"/>
      <c r="R1114" s="65"/>
      <c r="S1114" s="65"/>
      <c r="T1114" s="66"/>
      <c r="U1114" s="35"/>
      <c r="V1114" s="35"/>
      <c r="W1114" s="35"/>
      <c r="X1114" s="35"/>
      <c r="Y1114" s="35"/>
      <c r="Z1114" s="35"/>
      <c r="AA1114" s="35"/>
      <c r="AB1114" s="35"/>
      <c r="AC1114" s="35"/>
      <c r="AD1114" s="35"/>
      <c r="AE1114" s="35"/>
      <c r="AT1114" s="18" t="s">
        <v>156</v>
      </c>
      <c r="AU1114" s="18" t="s">
        <v>154</v>
      </c>
    </row>
    <row r="1115" spans="1:65" s="1" customFormat="1" ht="16.5" customHeight="1">
      <c r="A1115" s="35"/>
      <c r="B1115" s="36"/>
      <c r="C1115" s="170" t="s">
        <v>1725</v>
      </c>
      <c r="D1115" s="170" t="s">
        <v>148</v>
      </c>
      <c r="E1115" s="171" t="s">
        <v>1726</v>
      </c>
      <c r="F1115" s="172" t="s">
        <v>1538</v>
      </c>
      <c r="G1115" s="173" t="s">
        <v>1174</v>
      </c>
      <c r="H1115" s="174">
        <v>2</v>
      </c>
      <c r="I1115" s="175"/>
      <c r="J1115" s="174">
        <f>ROUND(I1115*H1115,0)</f>
        <v>0</v>
      </c>
      <c r="K1115" s="172" t="s">
        <v>20</v>
      </c>
      <c r="L1115" s="40"/>
      <c r="M1115" s="176" t="s">
        <v>20</v>
      </c>
      <c r="N1115" s="177" t="s">
        <v>44</v>
      </c>
      <c r="O1115" s="65"/>
      <c r="P1115" s="178">
        <f>O1115*H1115</f>
        <v>0</v>
      </c>
      <c r="Q1115" s="178">
        <v>0</v>
      </c>
      <c r="R1115" s="178">
        <f>Q1115*H1115</f>
        <v>0</v>
      </c>
      <c r="S1115" s="178">
        <v>0</v>
      </c>
      <c r="T1115" s="179">
        <f>S1115*H1115</f>
        <v>0</v>
      </c>
      <c r="U1115" s="35"/>
      <c r="V1115" s="35"/>
      <c r="W1115" s="35"/>
      <c r="X1115" s="35"/>
      <c r="Y1115" s="35"/>
      <c r="Z1115" s="35"/>
      <c r="AA1115" s="35"/>
      <c r="AB1115" s="35"/>
      <c r="AC1115" s="35"/>
      <c r="AD1115" s="35"/>
      <c r="AE1115" s="35"/>
      <c r="AR1115" s="180" t="s">
        <v>272</v>
      </c>
      <c r="AT1115" s="180" t="s">
        <v>148</v>
      </c>
      <c r="AU1115" s="180" t="s">
        <v>154</v>
      </c>
      <c r="AY1115" s="18" t="s">
        <v>146</v>
      </c>
      <c r="BE1115" s="181">
        <f>IF(N1115="základní",J1115,0)</f>
        <v>0</v>
      </c>
      <c r="BF1115" s="181">
        <f>IF(N1115="snížená",J1115,0)</f>
        <v>0</v>
      </c>
      <c r="BG1115" s="181">
        <f>IF(N1115="zákl. přenesená",J1115,0)</f>
        <v>0</v>
      </c>
      <c r="BH1115" s="181">
        <f>IF(N1115="sníž. přenesená",J1115,0)</f>
        <v>0</v>
      </c>
      <c r="BI1115" s="181">
        <f>IF(N1115="nulová",J1115,0)</f>
        <v>0</v>
      </c>
      <c r="BJ1115" s="18" t="s">
        <v>154</v>
      </c>
      <c r="BK1115" s="181">
        <f>ROUND(I1115*H1115,0)</f>
        <v>0</v>
      </c>
      <c r="BL1115" s="18" t="s">
        <v>272</v>
      </c>
      <c r="BM1115" s="180" t="s">
        <v>1727</v>
      </c>
    </row>
    <row r="1116" spans="1:65" s="1" customFormat="1" ht="12" hidden="1">
      <c r="A1116" s="35"/>
      <c r="B1116" s="36"/>
      <c r="C1116" s="37"/>
      <c r="D1116" s="182" t="s">
        <v>156</v>
      </c>
      <c r="E1116" s="37"/>
      <c r="F1116" s="183" t="s">
        <v>1538</v>
      </c>
      <c r="G1116" s="37"/>
      <c r="H1116" s="37"/>
      <c r="I1116" s="184"/>
      <c r="J1116" s="37"/>
      <c r="K1116" s="37"/>
      <c r="L1116" s="40"/>
      <c r="M1116" s="185"/>
      <c r="N1116" s="186"/>
      <c r="O1116" s="65"/>
      <c r="P1116" s="65"/>
      <c r="Q1116" s="65"/>
      <c r="R1116" s="65"/>
      <c r="S1116" s="65"/>
      <c r="T1116" s="66"/>
      <c r="U1116" s="35"/>
      <c r="V1116" s="35"/>
      <c r="W1116" s="35"/>
      <c r="X1116" s="35"/>
      <c r="Y1116" s="35"/>
      <c r="Z1116" s="35"/>
      <c r="AA1116" s="35"/>
      <c r="AB1116" s="35"/>
      <c r="AC1116" s="35"/>
      <c r="AD1116" s="35"/>
      <c r="AE1116" s="35"/>
      <c r="AT1116" s="18" t="s">
        <v>156</v>
      </c>
      <c r="AU1116" s="18" t="s">
        <v>154</v>
      </c>
    </row>
    <row r="1117" spans="1:65" s="1" customFormat="1" ht="16.5" customHeight="1">
      <c r="A1117" s="35"/>
      <c r="B1117" s="36"/>
      <c r="C1117" s="170" t="s">
        <v>1728</v>
      </c>
      <c r="D1117" s="170" t="s">
        <v>148</v>
      </c>
      <c r="E1117" s="171" t="s">
        <v>1729</v>
      </c>
      <c r="F1117" s="172" t="s">
        <v>1730</v>
      </c>
      <c r="G1117" s="173" t="s">
        <v>1174</v>
      </c>
      <c r="H1117" s="174">
        <v>120</v>
      </c>
      <c r="I1117" s="175"/>
      <c r="J1117" s="174">
        <f>ROUND(I1117*H1117,0)</f>
        <v>0</v>
      </c>
      <c r="K1117" s="172" t="s">
        <v>20</v>
      </c>
      <c r="L1117" s="40"/>
      <c r="M1117" s="176" t="s">
        <v>20</v>
      </c>
      <c r="N1117" s="177" t="s">
        <v>44</v>
      </c>
      <c r="O1117" s="65"/>
      <c r="P1117" s="178">
        <f>O1117*H1117</f>
        <v>0</v>
      </c>
      <c r="Q1117" s="178">
        <v>0</v>
      </c>
      <c r="R1117" s="178">
        <f>Q1117*H1117</f>
        <v>0</v>
      </c>
      <c r="S1117" s="178">
        <v>0</v>
      </c>
      <c r="T1117" s="179">
        <f>S1117*H1117</f>
        <v>0</v>
      </c>
      <c r="U1117" s="35"/>
      <c r="V1117" s="35"/>
      <c r="W1117" s="35"/>
      <c r="X1117" s="35"/>
      <c r="Y1117" s="35"/>
      <c r="Z1117" s="35"/>
      <c r="AA1117" s="35"/>
      <c r="AB1117" s="35"/>
      <c r="AC1117" s="35"/>
      <c r="AD1117" s="35"/>
      <c r="AE1117" s="35"/>
      <c r="AR1117" s="180" t="s">
        <v>272</v>
      </c>
      <c r="AT1117" s="180" t="s">
        <v>148</v>
      </c>
      <c r="AU1117" s="180" t="s">
        <v>154</v>
      </c>
      <c r="AY1117" s="18" t="s">
        <v>146</v>
      </c>
      <c r="BE1117" s="181">
        <f>IF(N1117="základní",J1117,0)</f>
        <v>0</v>
      </c>
      <c r="BF1117" s="181">
        <f>IF(N1117="snížená",J1117,0)</f>
        <v>0</v>
      </c>
      <c r="BG1117" s="181">
        <f>IF(N1117="zákl. přenesená",J1117,0)</f>
        <v>0</v>
      </c>
      <c r="BH1117" s="181">
        <f>IF(N1117="sníž. přenesená",J1117,0)</f>
        <v>0</v>
      </c>
      <c r="BI1117" s="181">
        <f>IF(N1117="nulová",J1117,0)</f>
        <v>0</v>
      </c>
      <c r="BJ1117" s="18" t="s">
        <v>154</v>
      </c>
      <c r="BK1117" s="181">
        <f>ROUND(I1117*H1117,0)</f>
        <v>0</v>
      </c>
      <c r="BL1117" s="18" t="s">
        <v>272</v>
      </c>
      <c r="BM1117" s="180" t="s">
        <v>1731</v>
      </c>
    </row>
    <row r="1118" spans="1:65" s="1" customFormat="1" ht="12" hidden="1">
      <c r="A1118" s="35"/>
      <c r="B1118" s="36"/>
      <c r="C1118" s="37"/>
      <c r="D1118" s="182" t="s">
        <v>156</v>
      </c>
      <c r="E1118" s="37"/>
      <c r="F1118" s="183" t="s">
        <v>1730</v>
      </c>
      <c r="G1118" s="37"/>
      <c r="H1118" s="37"/>
      <c r="I1118" s="184"/>
      <c r="J1118" s="37"/>
      <c r="K1118" s="37"/>
      <c r="L1118" s="40"/>
      <c r="M1118" s="185"/>
      <c r="N1118" s="186"/>
      <c r="O1118" s="65"/>
      <c r="P1118" s="65"/>
      <c r="Q1118" s="65"/>
      <c r="R1118" s="65"/>
      <c r="S1118" s="65"/>
      <c r="T1118" s="66"/>
      <c r="U1118" s="35"/>
      <c r="V1118" s="35"/>
      <c r="W1118" s="35"/>
      <c r="X1118" s="35"/>
      <c r="Y1118" s="35"/>
      <c r="Z1118" s="35"/>
      <c r="AA1118" s="35"/>
      <c r="AB1118" s="35"/>
      <c r="AC1118" s="35"/>
      <c r="AD1118" s="35"/>
      <c r="AE1118" s="35"/>
      <c r="AT1118" s="18" t="s">
        <v>156</v>
      </c>
      <c r="AU1118" s="18" t="s">
        <v>154</v>
      </c>
    </row>
    <row r="1119" spans="1:65" s="1" customFormat="1" ht="16.5" customHeight="1">
      <c r="A1119" s="35"/>
      <c r="B1119" s="36"/>
      <c r="C1119" s="170" t="s">
        <v>1732</v>
      </c>
      <c r="D1119" s="170" t="s">
        <v>148</v>
      </c>
      <c r="E1119" s="171" t="s">
        <v>1733</v>
      </c>
      <c r="F1119" s="172" t="s">
        <v>1734</v>
      </c>
      <c r="G1119" s="173" t="s">
        <v>1174</v>
      </c>
      <c r="H1119" s="174">
        <v>30</v>
      </c>
      <c r="I1119" s="175"/>
      <c r="J1119" s="174">
        <f>ROUND(I1119*H1119,0)</f>
        <v>0</v>
      </c>
      <c r="K1119" s="172" t="s">
        <v>20</v>
      </c>
      <c r="L1119" s="40"/>
      <c r="M1119" s="176" t="s">
        <v>20</v>
      </c>
      <c r="N1119" s="177" t="s">
        <v>44</v>
      </c>
      <c r="O1119" s="65"/>
      <c r="P1119" s="178">
        <f>O1119*H1119</f>
        <v>0</v>
      </c>
      <c r="Q1119" s="178">
        <v>0</v>
      </c>
      <c r="R1119" s="178">
        <f>Q1119*H1119</f>
        <v>0</v>
      </c>
      <c r="S1119" s="178">
        <v>0</v>
      </c>
      <c r="T1119" s="179">
        <f>S1119*H1119</f>
        <v>0</v>
      </c>
      <c r="U1119" s="35"/>
      <c r="V1119" s="35"/>
      <c r="W1119" s="35"/>
      <c r="X1119" s="35"/>
      <c r="Y1119" s="35"/>
      <c r="Z1119" s="35"/>
      <c r="AA1119" s="35"/>
      <c r="AB1119" s="35"/>
      <c r="AC1119" s="35"/>
      <c r="AD1119" s="35"/>
      <c r="AE1119" s="35"/>
      <c r="AR1119" s="180" t="s">
        <v>272</v>
      </c>
      <c r="AT1119" s="180" t="s">
        <v>148</v>
      </c>
      <c r="AU1119" s="180" t="s">
        <v>154</v>
      </c>
      <c r="AY1119" s="18" t="s">
        <v>146</v>
      </c>
      <c r="BE1119" s="181">
        <f>IF(N1119="základní",J1119,0)</f>
        <v>0</v>
      </c>
      <c r="BF1119" s="181">
        <f>IF(N1119="snížená",J1119,0)</f>
        <v>0</v>
      </c>
      <c r="BG1119" s="181">
        <f>IF(N1119="zákl. přenesená",J1119,0)</f>
        <v>0</v>
      </c>
      <c r="BH1119" s="181">
        <f>IF(N1119="sníž. přenesená",J1119,0)</f>
        <v>0</v>
      </c>
      <c r="BI1119" s="181">
        <f>IF(N1119="nulová",J1119,0)</f>
        <v>0</v>
      </c>
      <c r="BJ1119" s="18" t="s">
        <v>154</v>
      </c>
      <c r="BK1119" s="181">
        <f>ROUND(I1119*H1119,0)</f>
        <v>0</v>
      </c>
      <c r="BL1119" s="18" t="s">
        <v>272</v>
      </c>
      <c r="BM1119" s="180" t="s">
        <v>1735</v>
      </c>
    </row>
    <row r="1120" spans="1:65" s="1" customFormat="1" ht="12" hidden="1">
      <c r="A1120" s="35"/>
      <c r="B1120" s="36"/>
      <c r="C1120" s="37"/>
      <c r="D1120" s="182" t="s">
        <v>156</v>
      </c>
      <c r="E1120" s="37"/>
      <c r="F1120" s="183" t="s">
        <v>1734</v>
      </c>
      <c r="G1120" s="37"/>
      <c r="H1120" s="37"/>
      <c r="I1120" s="184"/>
      <c r="J1120" s="37"/>
      <c r="K1120" s="37"/>
      <c r="L1120" s="40"/>
      <c r="M1120" s="185"/>
      <c r="N1120" s="186"/>
      <c r="O1120" s="65"/>
      <c r="P1120" s="65"/>
      <c r="Q1120" s="65"/>
      <c r="R1120" s="65"/>
      <c r="S1120" s="65"/>
      <c r="T1120" s="66"/>
      <c r="U1120" s="35"/>
      <c r="V1120" s="35"/>
      <c r="W1120" s="35"/>
      <c r="X1120" s="35"/>
      <c r="Y1120" s="35"/>
      <c r="Z1120" s="35"/>
      <c r="AA1120" s="35"/>
      <c r="AB1120" s="35"/>
      <c r="AC1120" s="35"/>
      <c r="AD1120" s="35"/>
      <c r="AE1120" s="35"/>
      <c r="AT1120" s="18" t="s">
        <v>156</v>
      </c>
      <c r="AU1120" s="18" t="s">
        <v>154</v>
      </c>
    </row>
    <row r="1121" spans="1:65" s="1" customFormat="1" ht="16.5" customHeight="1">
      <c r="A1121" s="35"/>
      <c r="B1121" s="36"/>
      <c r="C1121" s="170" t="s">
        <v>1736</v>
      </c>
      <c r="D1121" s="170" t="s">
        <v>148</v>
      </c>
      <c r="E1121" s="171" t="s">
        <v>1737</v>
      </c>
      <c r="F1121" s="172" t="s">
        <v>1738</v>
      </c>
      <c r="G1121" s="173" t="s">
        <v>1174</v>
      </c>
      <c r="H1121" s="174">
        <v>1</v>
      </c>
      <c r="I1121" s="175"/>
      <c r="J1121" s="174">
        <f>ROUND(I1121*H1121,0)</f>
        <v>0</v>
      </c>
      <c r="K1121" s="172" t="s">
        <v>20</v>
      </c>
      <c r="L1121" s="40"/>
      <c r="M1121" s="176" t="s">
        <v>20</v>
      </c>
      <c r="N1121" s="177" t="s">
        <v>44</v>
      </c>
      <c r="O1121" s="65"/>
      <c r="P1121" s="178">
        <f>O1121*H1121</f>
        <v>0</v>
      </c>
      <c r="Q1121" s="178">
        <v>0</v>
      </c>
      <c r="R1121" s="178">
        <f>Q1121*H1121</f>
        <v>0</v>
      </c>
      <c r="S1121" s="178">
        <v>0</v>
      </c>
      <c r="T1121" s="179">
        <f>S1121*H1121</f>
        <v>0</v>
      </c>
      <c r="U1121" s="35"/>
      <c r="V1121" s="35"/>
      <c r="W1121" s="35"/>
      <c r="X1121" s="35"/>
      <c r="Y1121" s="35"/>
      <c r="Z1121" s="35"/>
      <c r="AA1121" s="35"/>
      <c r="AB1121" s="35"/>
      <c r="AC1121" s="35"/>
      <c r="AD1121" s="35"/>
      <c r="AE1121" s="35"/>
      <c r="AR1121" s="180" t="s">
        <v>272</v>
      </c>
      <c r="AT1121" s="180" t="s">
        <v>148</v>
      </c>
      <c r="AU1121" s="180" t="s">
        <v>154</v>
      </c>
      <c r="AY1121" s="18" t="s">
        <v>146</v>
      </c>
      <c r="BE1121" s="181">
        <f>IF(N1121="základní",J1121,0)</f>
        <v>0</v>
      </c>
      <c r="BF1121" s="181">
        <f>IF(N1121="snížená",J1121,0)</f>
        <v>0</v>
      </c>
      <c r="BG1121" s="181">
        <f>IF(N1121="zákl. přenesená",J1121,0)</f>
        <v>0</v>
      </c>
      <c r="BH1121" s="181">
        <f>IF(N1121="sníž. přenesená",J1121,0)</f>
        <v>0</v>
      </c>
      <c r="BI1121" s="181">
        <f>IF(N1121="nulová",J1121,0)</f>
        <v>0</v>
      </c>
      <c r="BJ1121" s="18" t="s">
        <v>154</v>
      </c>
      <c r="BK1121" s="181">
        <f>ROUND(I1121*H1121,0)</f>
        <v>0</v>
      </c>
      <c r="BL1121" s="18" t="s">
        <v>272</v>
      </c>
      <c r="BM1121" s="180" t="s">
        <v>1739</v>
      </c>
    </row>
    <row r="1122" spans="1:65" s="1" customFormat="1" ht="12" hidden="1">
      <c r="A1122" s="35"/>
      <c r="B1122" s="36"/>
      <c r="C1122" s="37"/>
      <c r="D1122" s="182" t="s">
        <v>156</v>
      </c>
      <c r="E1122" s="37"/>
      <c r="F1122" s="183" t="s">
        <v>1738</v>
      </c>
      <c r="G1122" s="37"/>
      <c r="H1122" s="37"/>
      <c r="I1122" s="184"/>
      <c r="J1122" s="37"/>
      <c r="K1122" s="37"/>
      <c r="L1122" s="40"/>
      <c r="M1122" s="185"/>
      <c r="N1122" s="186"/>
      <c r="O1122" s="65"/>
      <c r="P1122" s="65"/>
      <c r="Q1122" s="65"/>
      <c r="R1122" s="65"/>
      <c r="S1122" s="65"/>
      <c r="T1122" s="66"/>
      <c r="U1122" s="35"/>
      <c r="V1122" s="35"/>
      <c r="W1122" s="35"/>
      <c r="X1122" s="35"/>
      <c r="Y1122" s="35"/>
      <c r="Z1122" s="35"/>
      <c r="AA1122" s="35"/>
      <c r="AB1122" s="35"/>
      <c r="AC1122" s="35"/>
      <c r="AD1122" s="35"/>
      <c r="AE1122" s="35"/>
      <c r="AT1122" s="18" t="s">
        <v>156</v>
      </c>
      <c r="AU1122" s="18" t="s">
        <v>154</v>
      </c>
    </row>
    <row r="1123" spans="1:65" s="1" customFormat="1" ht="16.5" customHeight="1">
      <c r="A1123" s="35"/>
      <c r="B1123" s="36"/>
      <c r="C1123" s="170" t="s">
        <v>1740</v>
      </c>
      <c r="D1123" s="170" t="s">
        <v>148</v>
      </c>
      <c r="E1123" s="171" t="s">
        <v>1741</v>
      </c>
      <c r="F1123" s="172" t="s">
        <v>1742</v>
      </c>
      <c r="G1123" s="173" t="s">
        <v>1174</v>
      </c>
      <c r="H1123" s="174">
        <v>36</v>
      </c>
      <c r="I1123" s="175"/>
      <c r="J1123" s="174">
        <f>ROUND(I1123*H1123,0)</f>
        <v>0</v>
      </c>
      <c r="K1123" s="172" t="s">
        <v>20</v>
      </c>
      <c r="L1123" s="40"/>
      <c r="M1123" s="176" t="s">
        <v>20</v>
      </c>
      <c r="N1123" s="177" t="s">
        <v>44</v>
      </c>
      <c r="O1123" s="65"/>
      <c r="P1123" s="178">
        <f>O1123*H1123</f>
        <v>0</v>
      </c>
      <c r="Q1123" s="178">
        <v>0</v>
      </c>
      <c r="R1123" s="178">
        <f>Q1123*H1123</f>
        <v>0</v>
      </c>
      <c r="S1123" s="178">
        <v>0</v>
      </c>
      <c r="T1123" s="179">
        <f>S1123*H1123</f>
        <v>0</v>
      </c>
      <c r="U1123" s="35"/>
      <c r="V1123" s="35"/>
      <c r="W1123" s="35"/>
      <c r="X1123" s="35"/>
      <c r="Y1123" s="35"/>
      <c r="Z1123" s="35"/>
      <c r="AA1123" s="35"/>
      <c r="AB1123" s="35"/>
      <c r="AC1123" s="35"/>
      <c r="AD1123" s="35"/>
      <c r="AE1123" s="35"/>
      <c r="AR1123" s="180" t="s">
        <v>272</v>
      </c>
      <c r="AT1123" s="180" t="s">
        <v>148</v>
      </c>
      <c r="AU1123" s="180" t="s">
        <v>154</v>
      </c>
      <c r="AY1123" s="18" t="s">
        <v>146</v>
      </c>
      <c r="BE1123" s="181">
        <f>IF(N1123="základní",J1123,0)</f>
        <v>0</v>
      </c>
      <c r="BF1123" s="181">
        <f>IF(N1123="snížená",J1123,0)</f>
        <v>0</v>
      </c>
      <c r="BG1123" s="181">
        <f>IF(N1123="zákl. přenesená",J1123,0)</f>
        <v>0</v>
      </c>
      <c r="BH1123" s="181">
        <f>IF(N1123="sníž. přenesená",J1123,0)</f>
        <v>0</v>
      </c>
      <c r="BI1123" s="181">
        <f>IF(N1123="nulová",J1123,0)</f>
        <v>0</v>
      </c>
      <c r="BJ1123" s="18" t="s">
        <v>154</v>
      </c>
      <c r="BK1123" s="181">
        <f>ROUND(I1123*H1123,0)</f>
        <v>0</v>
      </c>
      <c r="BL1123" s="18" t="s">
        <v>272</v>
      </c>
      <c r="BM1123" s="180" t="s">
        <v>1743</v>
      </c>
    </row>
    <row r="1124" spans="1:65" s="1" customFormat="1" ht="12" hidden="1">
      <c r="A1124" s="35"/>
      <c r="B1124" s="36"/>
      <c r="C1124" s="37"/>
      <c r="D1124" s="182" t="s">
        <v>156</v>
      </c>
      <c r="E1124" s="37"/>
      <c r="F1124" s="183" t="s">
        <v>1742</v>
      </c>
      <c r="G1124" s="37"/>
      <c r="H1124" s="37"/>
      <c r="I1124" s="184"/>
      <c r="J1124" s="37"/>
      <c r="K1124" s="37"/>
      <c r="L1124" s="40"/>
      <c r="M1124" s="185"/>
      <c r="N1124" s="186"/>
      <c r="O1124" s="65"/>
      <c r="P1124" s="65"/>
      <c r="Q1124" s="65"/>
      <c r="R1124" s="65"/>
      <c r="S1124" s="65"/>
      <c r="T1124" s="66"/>
      <c r="U1124" s="35"/>
      <c r="V1124" s="35"/>
      <c r="W1124" s="35"/>
      <c r="X1124" s="35"/>
      <c r="Y1124" s="35"/>
      <c r="Z1124" s="35"/>
      <c r="AA1124" s="35"/>
      <c r="AB1124" s="35"/>
      <c r="AC1124" s="35"/>
      <c r="AD1124" s="35"/>
      <c r="AE1124" s="35"/>
      <c r="AT1124" s="18" t="s">
        <v>156</v>
      </c>
      <c r="AU1124" s="18" t="s">
        <v>154</v>
      </c>
    </row>
    <row r="1125" spans="1:65" s="1" customFormat="1" ht="16.5" customHeight="1">
      <c r="A1125" s="35"/>
      <c r="B1125" s="36"/>
      <c r="C1125" s="170" t="s">
        <v>1744</v>
      </c>
      <c r="D1125" s="170" t="s">
        <v>148</v>
      </c>
      <c r="E1125" s="171" t="s">
        <v>1745</v>
      </c>
      <c r="F1125" s="172" t="s">
        <v>1746</v>
      </c>
      <c r="G1125" s="173" t="s">
        <v>1174</v>
      </c>
      <c r="H1125" s="174">
        <v>13</v>
      </c>
      <c r="I1125" s="175"/>
      <c r="J1125" s="174">
        <f>ROUND(I1125*H1125,0)</f>
        <v>0</v>
      </c>
      <c r="K1125" s="172" t="s">
        <v>20</v>
      </c>
      <c r="L1125" s="40"/>
      <c r="M1125" s="176" t="s">
        <v>20</v>
      </c>
      <c r="N1125" s="177" t="s">
        <v>44</v>
      </c>
      <c r="O1125" s="65"/>
      <c r="P1125" s="178">
        <f>O1125*H1125</f>
        <v>0</v>
      </c>
      <c r="Q1125" s="178">
        <v>0</v>
      </c>
      <c r="R1125" s="178">
        <f>Q1125*H1125</f>
        <v>0</v>
      </c>
      <c r="S1125" s="178">
        <v>0</v>
      </c>
      <c r="T1125" s="179">
        <f>S1125*H1125</f>
        <v>0</v>
      </c>
      <c r="U1125" s="35"/>
      <c r="V1125" s="35"/>
      <c r="W1125" s="35"/>
      <c r="X1125" s="35"/>
      <c r="Y1125" s="35"/>
      <c r="Z1125" s="35"/>
      <c r="AA1125" s="35"/>
      <c r="AB1125" s="35"/>
      <c r="AC1125" s="35"/>
      <c r="AD1125" s="35"/>
      <c r="AE1125" s="35"/>
      <c r="AR1125" s="180" t="s">
        <v>272</v>
      </c>
      <c r="AT1125" s="180" t="s">
        <v>148</v>
      </c>
      <c r="AU1125" s="180" t="s">
        <v>154</v>
      </c>
      <c r="AY1125" s="18" t="s">
        <v>146</v>
      </c>
      <c r="BE1125" s="181">
        <f>IF(N1125="základní",J1125,0)</f>
        <v>0</v>
      </c>
      <c r="BF1125" s="181">
        <f>IF(N1125="snížená",J1125,0)</f>
        <v>0</v>
      </c>
      <c r="BG1125" s="181">
        <f>IF(N1125="zákl. přenesená",J1125,0)</f>
        <v>0</v>
      </c>
      <c r="BH1125" s="181">
        <f>IF(N1125="sníž. přenesená",J1125,0)</f>
        <v>0</v>
      </c>
      <c r="BI1125" s="181">
        <f>IF(N1125="nulová",J1125,0)</f>
        <v>0</v>
      </c>
      <c r="BJ1125" s="18" t="s">
        <v>154</v>
      </c>
      <c r="BK1125" s="181">
        <f>ROUND(I1125*H1125,0)</f>
        <v>0</v>
      </c>
      <c r="BL1125" s="18" t="s">
        <v>272</v>
      </c>
      <c r="BM1125" s="180" t="s">
        <v>1747</v>
      </c>
    </row>
    <row r="1126" spans="1:65" s="1" customFormat="1" ht="12" hidden="1">
      <c r="A1126" s="35"/>
      <c r="B1126" s="36"/>
      <c r="C1126" s="37"/>
      <c r="D1126" s="182" t="s">
        <v>156</v>
      </c>
      <c r="E1126" s="37"/>
      <c r="F1126" s="183" t="s">
        <v>1746</v>
      </c>
      <c r="G1126" s="37"/>
      <c r="H1126" s="37"/>
      <c r="I1126" s="184"/>
      <c r="J1126" s="37"/>
      <c r="K1126" s="37"/>
      <c r="L1126" s="40"/>
      <c r="M1126" s="185"/>
      <c r="N1126" s="186"/>
      <c r="O1126" s="65"/>
      <c r="P1126" s="65"/>
      <c r="Q1126" s="65"/>
      <c r="R1126" s="65"/>
      <c r="S1126" s="65"/>
      <c r="T1126" s="66"/>
      <c r="U1126" s="35"/>
      <c r="V1126" s="35"/>
      <c r="W1126" s="35"/>
      <c r="X1126" s="35"/>
      <c r="Y1126" s="35"/>
      <c r="Z1126" s="35"/>
      <c r="AA1126" s="35"/>
      <c r="AB1126" s="35"/>
      <c r="AC1126" s="35"/>
      <c r="AD1126" s="35"/>
      <c r="AE1126" s="35"/>
      <c r="AT1126" s="18" t="s">
        <v>156</v>
      </c>
      <c r="AU1126" s="18" t="s">
        <v>154</v>
      </c>
    </row>
    <row r="1127" spans="1:65" s="1" customFormat="1" ht="16.5" customHeight="1">
      <c r="A1127" s="35"/>
      <c r="B1127" s="36"/>
      <c r="C1127" s="170" t="s">
        <v>1748</v>
      </c>
      <c r="D1127" s="170" t="s">
        <v>148</v>
      </c>
      <c r="E1127" s="171" t="s">
        <v>1749</v>
      </c>
      <c r="F1127" s="172" t="s">
        <v>1742</v>
      </c>
      <c r="G1127" s="173" t="s">
        <v>1174</v>
      </c>
      <c r="H1127" s="174">
        <v>19</v>
      </c>
      <c r="I1127" s="175"/>
      <c r="J1127" s="174">
        <f>ROUND(I1127*H1127,0)</f>
        <v>0</v>
      </c>
      <c r="K1127" s="172" t="s">
        <v>20</v>
      </c>
      <c r="L1127" s="40"/>
      <c r="M1127" s="176" t="s">
        <v>20</v>
      </c>
      <c r="N1127" s="177" t="s">
        <v>44</v>
      </c>
      <c r="O1127" s="65"/>
      <c r="P1127" s="178">
        <f>O1127*H1127</f>
        <v>0</v>
      </c>
      <c r="Q1127" s="178">
        <v>0</v>
      </c>
      <c r="R1127" s="178">
        <f>Q1127*H1127</f>
        <v>0</v>
      </c>
      <c r="S1127" s="178">
        <v>0</v>
      </c>
      <c r="T1127" s="179">
        <f>S1127*H1127</f>
        <v>0</v>
      </c>
      <c r="U1127" s="35"/>
      <c r="V1127" s="35"/>
      <c r="W1127" s="35"/>
      <c r="X1127" s="35"/>
      <c r="Y1127" s="35"/>
      <c r="Z1127" s="35"/>
      <c r="AA1127" s="35"/>
      <c r="AB1127" s="35"/>
      <c r="AC1127" s="35"/>
      <c r="AD1127" s="35"/>
      <c r="AE1127" s="35"/>
      <c r="AR1127" s="180" t="s">
        <v>272</v>
      </c>
      <c r="AT1127" s="180" t="s">
        <v>148</v>
      </c>
      <c r="AU1127" s="180" t="s">
        <v>154</v>
      </c>
      <c r="AY1127" s="18" t="s">
        <v>146</v>
      </c>
      <c r="BE1127" s="181">
        <f>IF(N1127="základní",J1127,0)</f>
        <v>0</v>
      </c>
      <c r="BF1127" s="181">
        <f>IF(N1127="snížená",J1127,0)</f>
        <v>0</v>
      </c>
      <c r="BG1127" s="181">
        <f>IF(N1127="zákl. přenesená",J1127,0)</f>
        <v>0</v>
      </c>
      <c r="BH1127" s="181">
        <f>IF(N1127="sníž. přenesená",J1127,0)</f>
        <v>0</v>
      </c>
      <c r="BI1127" s="181">
        <f>IF(N1127="nulová",J1127,0)</f>
        <v>0</v>
      </c>
      <c r="BJ1127" s="18" t="s">
        <v>154</v>
      </c>
      <c r="BK1127" s="181">
        <f>ROUND(I1127*H1127,0)</f>
        <v>0</v>
      </c>
      <c r="BL1127" s="18" t="s">
        <v>272</v>
      </c>
      <c r="BM1127" s="180" t="s">
        <v>1750</v>
      </c>
    </row>
    <row r="1128" spans="1:65" s="1" customFormat="1" ht="12" hidden="1">
      <c r="A1128" s="35"/>
      <c r="B1128" s="36"/>
      <c r="C1128" s="37"/>
      <c r="D1128" s="182" t="s">
        <v>156</v>
      </c>
      <c r="E1128" s="37"/>
      <c r="F1128" s="183" t="s">
        <v>1742</v>
      </c>
      <c r="G1128" s="37"/>
      <c r="H1128" s="37"/>
      <c r="I1128" s="184"/>
      <c r="J1128" s="37"/>
      <c r="K1128" s="37"/>
      <c r="L1128" s="40"/>
      <c r="M1128" s="185"/>
      <c r="N1128" s="186"/>
      <c r="O1128" s="65"/>
      <c r="P1128" s="65"/>
      <c r="Q1128" s="65"/>
      <c r="R1128" s="65"/>
      <c r="S1128" s="65"/>
      <c r="T1128" s="66"/>
      <c r="U1128" s="35"/>
      <c r="V1128" s="35"/>
      <c r="W1128" s="35"/>
      <c r="X1128" s="35"/>
      <c r="Y1128" s="35"/>
      <c r="Z1128" s="35"/>
      <c r="AA1128" s="35"/>
      <c r="AB1128" s="35"/>
      <c r="AC1128" s="35"/>
      <c r="AD1128" s="35"/>
      <c r="AE1128" s="35"/>
      <c r="AT1128" s="18" t="s">
        <v>156</v>
      </c>
      <c r="AU1128" s="18" t="s">
        <v>154</v>
      </c>
    </row>
    <row r="1129" spans="1:65" s="1" customFormat="1" ht="16.5" customHeight="1">
      <c r="A1129" s="35"/>
      <c r="B1129" s="36"/>
      <c r="C1129" s="170" t="s">
        <v>1751</v>
      </c>
      <c r="D1129" s="170" t="s">
        <v>148</v>
      </c>
      <c r="E1129" s="171" t="s">
        <v>1752</v>
      </c>
      <c r="F1129" s="172" t="s">
        <v>1753</v>
      </c>
      <c r="G1129" s="173" t="s">
        <v>1174</v>
      </c>
      <c r="H1129" s="174">
        <v>17</v>
      </c>
      <c r="I1129" s="175"/>
      <c r="J1129" s="174">
        <f>ROUND(I1129*H1129,0)</f>
        <v>0</v>
      </c>
      <c r="K1129" s="172" t="s">
        <v>20</v>
      </c>
      <c r="L1129" s="40"/>
      <c r="M1129" s="176" t="s">
        <v>20</v>
      </c>
      <c r="N1129" s="177" t="s">
        <v>44</v>
      </c>
      <c r="O1129" s="65"/>
      <c r="P1129" s="178">
        <f>O1129*H1129</f>
        <v>0</v>
      </c>
      <c r="Q1129" s="178">
        <v>0</v>
      </c>
      <c r="R1129" s="178">
        <f>Q1129*H1129</f>
        <v>0</v>
      </c>
      <c r="S1129" s="178">
        <v>0</v>
      </c>
      <c r="T1129" s="179">
        <f>S1129*H1129</f>
        <v>0</v>
      </c>
      <c r="U1129" s="35"/>
      <c r="V1129" s="35"/>
      <c r="W1129" s="35"/>
      <c r="X1129" s="35"/>
      <c r="Y1129" s="35"/>
      <c r="Z1129" s="35"/>
      <c r="AA1129" s="35"/>
      <c r="AB1129" s="35"/>
      <c r="AC1129" s="35"/>
      <c r="AD1129" s="35"/>
      <c r="AE1129" s="35"/>
      <c r="AR1129" s="180" t="s">
        <v>272</v>
      </c>
      <c r="AT1129" s="180" t="s">
        <v>148</v>
      </c>
      <c r="AU1129" s="180" t="s">
        <v>154</v>
      </c>
      <c r="AY1129" s="18" t="s">
        <v>146</v>
      </c>
      <c r="BE1129" s="181">
        <f>IF(N1129="základní",J1129,0)</f>
        <v>0</v>
      </c>
      <c r="BF1129" s="181">
        <f>IF(N1129="snížená",J1129,0)</f>
        <v>0</v>
      </c>
      <c r="BG1129" s="181">
        <f>IF(N1129="zákl. přenesená",J1129,0)</f>
        <v>0</v>
      </c>
      <c r="BH1129" s="181">
        <f>IF(N1129="sníž. přenesená",J1129,0)</f>
        <v>0</v>
      </c>
      <c r="BI1129" s="181">
        <f>IF(N1129="nulová",J1129,0)</f>
        <v>0</v>
      </c>
      <c r="BJ1129" s="18" t="s">
        <v>154</v>
      </c>
      <c r="BK1129" s="181">
        <f>ROUND(I1129*H1129,0)</f>
        <v>0</v>
      </c>
      <c r="BL1129" s="18" t="s">
        <v>272</v>
      </c>
      <c r="BM1129" s="180" t="s">
        <v>1754</v>
      </c>
    </row>
    <row r="1130" spans="1:65" s="1" customFormat="1" ht="12" hidden="1">
      <c r="A1130" s="35"/>
      <c r="B1130" s="36"/>
      <c r="C1130" s="37"/>
      <c r="D1130" s="182" t="s">
        <v>156</v>
      </c>
      <c r="E1130" s="37"/>
      <c r="F1130" s="183" t="s">
        <v>1753</v>
      </c>
      <c r="G1130" s="37"/>
      <c r="H1130" s="37"/>
      <c r="I1130" s="184"/>
      <c r="J1130" s="37"/>
      <c r="K1130" s="37"/>
      <c r="L1130" s="40"/>
      <c r="M1130" s="185"/>
      <c r="N1130" s="186"/>
      <c r="O1130" s="65"/>
      <c r="P1130" s="65"/>
      <c r="Q1130" s="65"/>
      <c r="R1130" s="65"/>
      <c r="S1130" s="65"/>
      <c r="T1130" s="66"/>
      <c r="U1130" s="35"/>
      <c r="V1130" s="35"/>
      <c r="W1130" s="35"/>
      <c r="X1130" s="35"/>
      <c r="Y1130" s="35"/>
      <c r="Z1130" s="35"/>
      <c r="AA1130" s="35"/>
      <c r="AB1130" s="35"/>
      <c r="AC1130" s="35"/>
      <c r="AD1130" s="35"/>
      <c r="AE1130" s="35"/>
      <c r="AT1130" s="18" t="s">
        <v>156</v>
      </c>
      <c r="AU1130" s="18" t="s">
        <v>154</v>
      </c>
    </row>
    <row r="1131" spans="1:65" s="1" customFormat="1" ht="24.25" customHeight="1">
      <c r="A1131" s="35"/>
      <c r="B1131" s="36"/>
      <c r="C1131" s="170" t="s">
        <v>1755</v>
      </c>
      <c r="D1131" s="170" t="s">
        <v>148</v>
      </c>
      <c r="E1131" s="171" t="s">
        <v>1756</v>
      </c>
      <c r="F1131" s="172" t="s">
        <v>1598</v>
      </c>
      <c r="G1131" s="173" t="s">
        <v>299</v>
      </c>
      <c r="H1131" s="174">
        <v>20</v>
      </c>
      <c r="I1131" s="175"/>
      <c r="J1131" s="174">
        <f>ROUND(I1131*H1131,0)</f>
        <v>0</v>
      </c>
      <c r="K1131" s="172" t="s">
        <v>20</v>
      </c>
      <c r="L1131" s="40"/>
      <c r="M1131" s="176" t="s">
        <v>20</v>
      </c>
      <c r="N1131" s="177" t="s">
        <v>44</v>
      </c>
      <c r="O1131" s="65"/>
      <c r="P1131" s="178">
        <f>O1131*H1131</f>
        <v>0</v>
      </c>
      <c r="Q1131" s="178">
        <v>0</v>
      </c>
      <c r="R1131" s="178">
        <f>Q1131*H1131</f>
        <v>0</v>
      </c>
      <c r="S1131" s="178">
        <v>0</v>
      </c>
      <c r="T1131" s="179">
        <f>S1131*H1131</f>
        <v>0</v>
      </c>
      <c r="U1131" s="35"/>
      <c r="V1131" s="35"/>
      <c r="W1131" s="35"/>
      <c r="X1131" s="35"/>
      <c r="Y1131" s="35"/>
      <c r="Z1131" s="35"/>
      <c r="AA1131" s="35"/>
      <c r="AB1131" s="35"/>
      <c r="AC1131" s="35"/>
      <c r="AD1131" s="35"/>
      <c r="AE1131" s="35"/>
      <c r="AR1131" s="180" t="s">
        <v>272</v>
      </c>
      <c r="AT1131" s="180" t="s">
        <v>148</v>
      </c>
      <c r="AU1131" s="180" t="s">
        <v>154</v>
      </c>
      <c r="AY1131" s="18" t="s">
        <v>146</v>
      </c>
      <c r="BE1131" s="181">
        <f>IF(N1131="základní",J1131,0)</f>
        <v>0</v>
      </c>
      <c r="BF1131" s="181">
        <f>IF(N1131="snížená",J1131,0)</f>
        <v>0</v>
      </c>
      <c r="BG1131" s="181">
        <f>IF(N1131="zákl. přenesená",J1131,0)</f>
        <v>0</v>
      </c>
      <c r="BH1131" s="181">
        <f>IF(N1131="sníž. přenesená",J1131,0)</f>
        <v>0</v>
      </c>
      <c r="BI1131" s="181">
        <f>IF(N1131="nulová",J1131,0)</f>
        <v>0</v>
      </c>
      <c r="BJ1131" s="18" t="s">
        <v>154</v>
      </c>
      <c r="BK1131" s="181">
        <f>ROUND(I1131*H1131,0)</f>
        <v>0</v>
      </c>
      <c r="BL1131" s="18" t="s">
        <v>272</v>
      </c>
      <c r="BM1131" s="180" t="s">
        <v>1757</v>
      </c>
    </row>
    <row r="1132" spans="1:65" s="1" customFormat="1" ht="24" hidden="1">
      <c r="A1132" s="35"/>
      <c r="B1132" s="36"/>
      <c r="C1132" s="37"/>
      <c r="D1132" s="182" t="s">
        <v>156</v>
      </c>
      <c r="E1132" s="37"/>
      <c r="F1132" s="183" t="s">
        <v>1598</v>
      </c>
      <c r="G1132" s="37"/>
      <c r="H1132" s="37"/>
      <c r="I1132" s="184"/>
      <c r="J1132" s="37"/>
      <c r="K1132" s="37"/>
      <c r="L1132" s="40"/>
      <c r="M1132" s="185"/>
      <c r="N1132" s="186"/>
      <c r="O1132" s="65"/>
      <c r="P1132" s="65"/>
      <c r="Q1132" s="65"/>
      <c r="R1132" s="65"/>
      <c r="S1132" s="65"/>
      <c r="T1132" s="66"/>
      <c r="U1132" s="35"/>
      <c r="V1132" s="35"/>
      <c r="W1132" s="35"/>
      <c r="X1132" s="35"/>
      <c r="Y1132" s="35"/>
      <c r="Z1132" s="35"/>
      <c r="AA1132" s="35"/>
      <c r="AB1132" s="35"/>
      <c r="AC1132" s="35"/>
      <c r="AD1132" s="35"/>
      <c r="AE1132" s="35"/>
      <c r="AT1132" s="18" t="s">
        <v>156</v>
      </c>
      <c r="AU1132" s="18" t="s">
        <v>154</v>
      </c>
    </row>
    <row r="1133" spans="1:65" s="1" customFormat="1" ht="16.5" customHeight="1">
      <c r="A1133" s="35"/>
      <c r="B1133" s="36"/>
      <c r="C1133" s="170" t="s">
        <v>1758</v>
      </c>
      <c r="D1133" s="170" t="s">
        <v>148</v>
      </c>
      <c r="E1133" s="171" t="s">
        <v>1759</v>
      </c>
      <c r="F1133" s="172" t="s">
        <v>1602</v>
      </c>
      <c r="G1133" s="173" t="s">
        <v>1174</v>
      </c>
      <c r="H1133" s="174">
        <v>4</v>
      </c>
      <c r="I1133" s="175"/>
      <c r="J1133" s="174">
        <f>ROUND(I1133*H1133,0)</f>
        <v>0</v>
      </c>
      <c r="K1133" s="172" t="s">
        <v>20</v>
      </c>
      <c r="L1133" s="40"/>
      <c r="M1133" s="176" t="s">
        <v>20</v>
      </c>
      <c r="N1133" s="177" t="s">
        <v>44</v>
      </c>
      <c r="O1133" s="65"/>
      <c r="P1133" s="178">
        <f>O1133*H1133</f>
        <v>0</v>
      </c>
      <c r="Q1133" s="178">
        <v>0</v>
      </c>
      <c r="R1133" s="178">
        <f>Q1133*H1133</f>
        <v>0</v>
      </c>
      <c r="S1133" s="178">
        <v>0</v>
      </c>
      <c r="T1133" s="179">
        <f>S1133*H1133</f>
        <v>0</v>
      </c>
      <c r="U1133" s="35"/>
      <c r="V1133" s="35"/>
      <c r="W1133" s="35"/>
      <c r="X1133" s="35"/>
      <c r="Y1133" s="35"/>
      <c r="Z1133" s="35"/>
      <c r="AA1133" s="35"/>
      <c r="AB1133" s="35"/>
      <c r="AC1133" s="35"/>
      <c r="AD1133" s="35"/>
      <c r="AE1133" s="35"/>
      <c r="AR1133" s="180" t="s">
        <v>272</v>
      </c>
      <c r="AT1133" s="180" t="s">
        <v>148</v>
      </c>
      <c r="AU1133" s="180" t="s">
        <v>154</v>
      </c>
      <c r="AY1133" s="18" t="s">
        <v>146</v>
      </c>
      <c r="BE1133" s="181">
        <f>IF(N1133="základní",J1133,0)</f>
        <v>0</v>
      </c>
      <c r="BF1133" s="181">
        <f>IF(N1133="snížená",J1133,0)</f>
        <v>0</v>
      </c>
      <c r="BG1133" s="181">
        <f>IF(N1133="zákl. přenesená",J1133,0)</f>
        <v>0</v>
      </c>
      <c r="BH1133" s="181">
        <f>IF(N1133="sníž. přenesená",J1133,0)</f>
        <v>0</v>
      </c>
      <c r="BI1133" s="181">
        <f>IF(N1133="nulová",J1133,0)</f>
        <v>0</v>
      </c>
      <c r="BJ1133" s="18" t="s">
        <v>154</v>
      </c>
      <c r="BK1133" s="181">
        <f>ROUND(I1133*H1133,0)</f>
        <v>0</v>
      </c>
      <c r="BL1133" s="18" t="s">
        <v>272</v>
      </c>
      <c r="BM1133" s="180" t="s">
        <v>1760</v>
      </c>
    </row>
    <row r="1134" spans="1:65" s="1" customFormat="1" ht="12" hidden="1">
      <c r="A1134" s="35"/>
      <c r="B1134" s="36"/>
      <c r="C1134" s="37"/>
      <c r="D1134" s="182" t="s">
        <v>156</v>
      </c>
      <c r="E1134" s="37"/>
      <c r="F1134" s="183" t="s">
        <v>1602</v>
      </c>
      <c r="G1134" s="37"/>
      <c r="H1134" s="37"/>
      <c r="I1134" s="184"/>
      <c r="J1134" s="37"/>
      <c r="K1134" s="37"/>
      <c r="L1134" s="40"/>
      <c r="M1134" s="185"/>
      <c r="N1134" s="186"/>
      <c r="O1134" s="65"/>
      <c r="P1134" s="65"/>
      <c r="Q1134" s="65"/>
      <c r="R1134" s="65"/>
      <c r="S1134" s="65"/>
      <c r="T1134" s="66"/>
      <c r="U1134" s="35"/>
      <c r="V1134" s="35"/>
      <c r="W1134" s="35"/>
      <c r="X1134" s="35"/>
      <c r="Y1134" s="35"/>
      <c r="Z1134" s="35"/>
      <c r="AA1134" s="35"/>
      <c r="AB1134" s="35"/>
      <c r="AC1134" s="35"/>
      <c r="AD1134" s="35"/>
      <c r="AE1134" s="35"/>
      <c r="AT1134" s="18" t="s">
        <v>156</v>
      </c>
      <c r="AU1134" s="18" t="s">
        <v>154</v>
      </c>
    </row>
    <row r="1135" spans="1:65" s="1" customFormat="1" ht="24.25" customHeight="1">
      <c r="A1135" s="35"/>
      <c r="B1135" s="36"/>
      <c r="C1135" s="170" t="s">
        <v>1761</v>
      </c>
      <c r="D1135" s="170" t="s">
        <v>148</v>
      </c>
      <c r="E1135" s="171" t="s">
        <v>1762</v>
      </c>
      <c r="F1135" s="172" t="s">
        <v>1606</v>
      </c>
      <c r="G1135" s="173" t="s">
        <v>1174</v>
      </c>
      <c r="H1135" s="174">
        <v>15</v>
      </c>
      <c r="I1135" s="175"/>
      <c r="J1135" s="174">
        <f>ROUND(I1135*H1135,0)</f>
        <v>0</v>
      </c>
      <c r="K1135" s="172" t="s">
        <v>20</v>
      </c>
      <c r="L1135" s="40"/>
      <c r="M1135" s="176" t="s">
        <v>20</v>
      </c>
      <c r="N1135" s="177" t="s">
        <v>44</v>
      </c>
      <c r="O1135" s="65"/>
      <c r="P1135" s="178">
        <f>O1135*H1135</f>
        <v>0</v>
      </c>
      <c r="Q1135" s="178">
        <v>0</v>
      </c>
      <c r="R1135" s="178">
        <f>Q1135*H1135</f>
        <v>0</v>
      </c>
      <c r="S1135" s="178">
        <v>0</v>
      </c>
      <c r="T1135" s="179">
        <f>S1135*H1135</f>
        <v>0</v>
      </c>
      <c r="U1135" s="35"/>
      <c r="V1135" s="35"/>
      <c r="W1135" s="35"/>
      <c r="X1135" s="35"/>
      <c r="Y1135" s="35"/>
      <c r="Z1135" s="35"/>
      <c r="AA1135" s="35"/>
      <c r="AB1135" s="35"/>
      <c r="AC1135" s="35"/>
      <c r="AD1135" s="35"/>
      <c r="AE1135" s="35"/>
      <c r="AR1135" s="180" t="s">
        <v>272</v>
      </c>
      <c r="AT1135" s="180" t="s">
        <v>148</v>
      </c>
      <c r="AU1135" s="180" t="s">
        <v>154</v>
      </c>
      <c r="AY1135" s="18" t="s">
        <v>146</v>
      </c>
      <c r="BE1135" s="181">
        <f>IF(N1135="základní",J1135,0)</f>
        <v>0</v>
      </c>
      <c r="BF1135" s="181">
        <f>IF(N1135="snížená",J1135,0)</f>
        <v>0</v>
      </c>
      <c r="BG1135" s="181">
        <f>IF(N1135="zákl. přenesená",J1135,0)</f>
        <v>0</v>
      </c>
      <c r="BH1135" s="181">
        <f>IF(N1135="sníž. přenesená",J1135,0)</f>
        <v>0</v>
      </c>
      <c r="BI1135" s="181">
        <f>IF(N1135="nulová",J1135,0)</f>
        <v>0</v>
      </c>
      <c r="BJ1135" s="18" t="s">
        <v>154</v>
      </c>
      <c r="BK1135" s="181">
        <f>ROUND(I1135*H1135,0)</f>
        <v>0</v>
      </c>
      <c r="BL1135" s="18" t="s">
        <v>272</v>
      </c>
      <c r="BM1135" s="180" t="s">
        <v>1763</v>
      </c>
    </row>
    <row r="1136" spans="1:65" s="1" customFormat="1" ht="12" hidden="1">
      <c r="A1136" s="35"/>
      <c r="B1136" s="36"/>
      <c r="C1136" s="37"/>
      <c r="D1136" s="182" t="s">
        <v>156</v>
      </c>
      <c r="E1136" s="37"/>
      <c r="F1136" s="183" t="s">
        <v>1606</v>
      </c>
      <c r="G1136" s="37"/>
      <c r="H1136" s="37"/>
      <c r="I1136" s="184"/>
      <c r="J1136" s="37"/>
      <c r="K1136" s="37"/>
      <c r="L1136" s="40"/>
      <c r="M1136" s="185"/>
      <c r="N1136" s="186"/>
      <c r="O1136" s="65"/>
      <c r="P1136" s="65"/>
      <c r="Q1136" s="65"/>
      <c r="R1136" s="65"/>
      <c r="S1136" s="65"/>
      <c r="T1136" s="66"/>
      <c r="U1136" s="35"/>
      <c r="V1136" s="35"/>
      <c r="W1136" s="35"/>
      <c r="X1136" s="35"/>
      <c r="Y1136" s="35"/>
      <c r="Z1136" s="35"/>
      <c r="AA1136" s="35"/>
      <c r="AB1136" s="35"/>
      <c r="AC1136" s="35"/>
      <c r="AD1136" s="35"/>
      <c r="AE1136" s="35"/>
      <c r="AT1136" s="18" t="s">
        <v>156</v>
      </c>
      <c r="AU1136" s="18" t="s">
        <v>154</v>
      </c>
    </row>
    <row r="1137" spans="1:65" s="1" customFormat="1" ht="16.5" customHeight="1">
      <c r="A1137" s="35"/>
      <c r="B1137" s="36"/>
      <c r="C1137" s="170" t="s">
        <v>1764</v>
      </c>
      <c r="D1137" s="170" t="s">
        <v>148</v>
      </c>
      <c r="E1137" s="171" t="s">
        <v>1765</v>
      </c>
      <c r="F1137" s="172" t="s">
        <v>1610</v>
      </c>
      <c r="G1137" s="173" t="s">
        <v>299</v>
      </c>
      <c r="H1137" s="174">
        <v>130</v>
      </c>
      <c r="I1137" s="175"/>
      <c r="J1137" s="174">
        <f>ROUND(I1137*H1137,0)</f>
        <v>0</v>
      </c>
      <c r="K1137" s="172" t="s">
        <v>20</v>
      </c>
      <c r="L1137" s="40"/>
      <c r="M1137" s="176" t="s">
        <v>20</v>
      </c>
      <c r="N1137" s="177" t="s">
        <v>44</v>
      </c>
      <c r="O1137" s="65"/>
      <c r="P1137" s="178">
        <f>O1137*H1137</f>
        <v>0</v>
      </c>
      <c r="Q1137" s="178">
        <v>0</v>
      </c>
      <c r="R1137" s="178">
        <f>Q1137*H1137</f>
        <v>0</v>
      </c>
      <c r="S1137" s="178">
        <v>0</v>
      </c>
      <c r="T1137" s="179">
        <f>S1137*H1137</f>
        <v>0</v>
      </c>
      <c r="U1137" s="35"/>
      <c r="V1137" s="35"/>
      <c r="W1137" s="35"/>
      <c r="X1137" s="35"/>
      <c r="Y1137" s="35"/>
      <c r="Z1137" s="35"/>
      <c r="AA1137" s="35"/>
      <c r="AB1137" s="35"/>
      <c r="AC1137" s="35"/>
      <c r="AD1137" s="35"/>
      <c r="AE1137" s="35"/>
      <c r="AR1137" s="180" t="s">
        <v>272</v>
      </c>
      <c r="AT1137" s="180" t="s">
        <v>148</v>
      </c>
      <c r="AU1137" s="180" t="s">
        <v>154</v>
      </c>
      <c r="AY1137" s="18" t="s">
        <v>146</v>
      </c>
      <c r="BE1137" s="181">
        <f>IF(N1137="základní",J1137,0)</f>
        <v>0</v>
      </c>
      <c r="BF1137" s="181">
        <f>IF(N1137="snížená",J1137,0)</f>
        <v>0</v>
      </c>
      <c r="BG1137" s="181">
        <f>IF(N1137="zákl. přenesená",J1137,0)</f>
        <v>0</v>
      </c>
      <c r="BH1137" s="181">
        <f>IF(N1137="sníž. přenesená",J1137,0)</f>
        <v>0</v>
      </c>
      <c r="BI1137" s="181">
        <f>IF(N1137="nulová",J1137,0)</f>
        <v>0</v>
      </c>
      <c r="BJ1137" s="18" t="s">
        <v>154</v>
      </c>
      <c r="BK1137" s="181">
        <f>ROUND(I1137*H1137,0)</f>
        <v>0</v>
      </c>
      <c r="BL1137" s="18" t="s">
        <v>272</v>
      </c>
      <c r="BM1137" s="180" t="s">
        <v>1766</v>
      </c>
    </row>
    <row r="1138" spans="1:65" s="1" customFormat="1" ht="12" hidden="1">
      <c r="A1138" s="35"/>
      <c r="B1138" s="36"/>
      <c r="C1138" s="37"/>
      <c r="D1138" s="182" t="s">
        <v>156</v>
      </c>
      <c r="E1138" s="37"/>
      <c r="F1138" s="183" t="s">
        <v>1610</v>
      </c>
      <c r="G1138" s="37"/>
      <c r="H1138" s="37"/>
      <c r="I1138" s="184"/>
      <c r="J1138" s="37"/>
      <c r="K1138" s="37"/>
      <c r="L1138" s="40"/>
      <c r="M1138" s="185"/>
      <c r="N1138" s="186"/>
      <c r="O1138" s="65"/>
      <c r="P1138" s="65"/>
      <c r="Q1138" s="65"/>
      <c r="R1138" s="65"/>
      <c r="S1138" s="65"/>
      <c r="T1138" s="66"/>
      <c r="U1138" s="35"/>
      <c r="V1138" s="35"/>
      <c r="W1138" s="35"/>
      <c r="X1138" s="35"/>
      <c r="Y1138" s="35"/>
      <c r="Z1138" s="35"/>
      <c r="AA1138" s="35"/>
      <c r="AB1138" s="35"/>
      <c r="AC1138" s="35"/>
      <c r="AD1138" s="35"/>
      <c r="AE1138" s="35"/>
      <c r="AT1138" s="18" t="s">
        <v>156</v>
      </c>
      <c r="AU1138" s="18" t="s">
        <v>154</v>
      </c>
    </row>
    <row r="1139" spans="1:65" s="1" customFormat="1" ht="16.5" customHeight="1">
      <c r="A1139" s="35"/>
      <c r="B1139" s="36"/>
      <c r="C1139" s="170" t="s">
        <v>1767</v>
      </c>
      <c r="D1139" s="170" t="s">
        <v>148</v>
      </c>
      <c r="E1139" s="171" t="s">
        <v>1768</v>
      </c>
      <c r="F1139" s="172" t="s">
        <v>1614</v>
      </c>
      <c r="G1139" s="173" t="s">
        <v>1174</v>
      </c>
      <c r="H1139" s="174">
        <v>65</v>
      </c>
      <c r="I1139" s="175"/>
      <c r="J1139" s="174">
        <f>ROUND(I1139*H1139,0)</f>
        <v>0</v>
      </c>
      <c r="K1139" s="172" t="s">
        <v>20</v>
      </c>
      <c r="L1139" s="40"/>
      <c r="M1139" s="176" t="s">
        <v>20</v>
      </c>
      <c r="N1139" s="177" t="s">
        <v>44</v>
      </c>
      <c r="O1139" s="65"/>
      <c r="P1139" s="178">
        <f>O1139*H1139</f>
        <v>0</v>
      </c>
      <c r="Q1139" s="178">
        <v>0</v>
      </c>
      <c r="R1139" s="178">
        <f>Q1139*H1139</f>
        <v>0</v>
      </c>
      <c r="S1139" s="178">
        <v>0</v>
      </c>
      <c r="T1139" s="179">
        <f>S1139*H1139</f>
        <v>0</v>
      </c>
      <c r="U1139" s="35"/>
      <c r="V1139" s="35"/>
      <c r="W1139" s="35"/>
      <c r="X1139" s="35"/>
      <c r="Y1139" s="35"/>
      <c r="Z1139" s="35"/>
      <c r="AA1139" s="35"/>
      <c r="AB1139" s="35"/>
      <c r="AC1139" s="35"/>
      <c r="AD1139" s="35"/>
      <c r="AE1139" s="35"/>
      <c r="AR1139" s="180" t="s">
        <v>272</v>
      </c>
      <c r="AT1139" s="180" t="s">
        <v>148</v>
      </c>
      <c r="AU1139" s="180" t="s">
        <v>154</v>
      </c>
      <c r="AY1139" s="18" t="s">
        <v>146</v>
      </c>
      <c r="BE1139" s="181">
        <f>IF(N1139="základní",J1139,0)</f>
        <v>0</v>
      </c>
      <c r="BF1139" s="181">
        <f>IF(N1139="snížená",J1139,0)</f>
        <v>0</v>
      </c>
      <c r="BG1139" s="181">
        <f>IF(N1139="zákl. přenesená",J1139,0)</f>
        <v>0</v>
      </c>
      <c r="BH1139" s="181">
        <f>IF(N1139="sníž. přenesená",J1139,0)</f>
        <v>0</v>
      </c>
      <c r="BI1139" s="181">
        <f>IF(N1139="nulová",J1139,0)</f>
        <v>0</v>
      </c>
      <c r="BJ1139" s="18" t="s">
        <v>154</v>
      </c>
      <c r="BK1139" s="181">
        <f>ROUND(I1139*H1139,0)</f>
        <v>0</v>
      </c>
      <c r="BL1139" s="18" t="s">
        <v>272</v>
      </c>
      <c r="BM1139" s="180" t="s">
        <v>1769</v>
      </c>
    </row>
    <row r="1140" spans="1:65" s="1" customFormat="1" ht="12" hidden="1">
      <c r="A1140" s="35"/>
      <c r="B1140" s="36"/>
      <c r="C1140" s="37"/>
      <c r="D1140" s="182" t="s">
        <v>156</v>
      </c>
      <c r="E1140" s="37"/>
      <c r="F1140" s="183" t="s">
        <v>1614</v>
      </c>
      <c r="G1140" s="37"/>
      <c r="H1140" s="37"/>
      <c r="I1140" s="184"/>
      <c r="J1140" s="37"/>
      <c r="K1140" s="37"/>
      <c r="L1140" s="40"/>
      <c r="M1140" s="185"/>
      <c r="N1140" s="186"/>
      <c r="O1140" s="65"/>
      <c r="P1140" s="65"/>
      <c r="Q1140" s="65"/>
      <c r="R1140" s="65"/>
      <c r="S1140" s="65"/>
      <c r="T1140" s="66"/>
      <c r="U1140" s="35"/>
      <c r="V1140" s="35"/>
      <c r="W1140" s="35"/>
      <c r="X1140" s="35"/>
      <c r="Y1140" s="35"/>
      <c r="Z1140" s="35"/>
      <c r="AA1140" s="35"/>
      <c r="AB1140" s="35"/>
      <c r="AC1140" s="35"/>
      <c r="AD1140" s="35"/>
      <c r="AE1140" s="35"/>
      <c r="AT1140" s="18" t="s">
        <v>156</v>
      </c>
      <c r="AU1140" s="18" t="s">
        <v>154</v>
      </c>
    </row>
    <row r="1141" spans="1:65" s="1" customFormat="1" ht="16.5" customHeight="1">
      <c r="A1141" s="35"/>
      <c r="B1141" s="36"/>
      <c r="C1141" s="170" t="s">
        <v>1770</v>
      </c>
      <c r="D1141" s="170" t="s">
        <v>148</v>
      </c>
      <c r="E1141" s="171" t="s">
        <v>1771</v>
      </c>
      <c r="F1141" s="172" t="s">
        <v>1622</v>
      </c>
      <c r="G1141" s="173" t="s">
        <v>1174</v>
      </c>
      <c r="H1141" s="174">
        <v>59</v>
      </c>
      <c r="I1141" s="175"/>
      <c r="J1141" s="174">
        <f>ROUND(I1141*H1141,0)</f>
        <v>0</v>
      </c>
      <c r="K1141" s="172" t="s">
        <v>20</v>
      </c>
      <c r="L1141" s="40"/>
      <c r="M1141" s="176" t="s">
        <v>20</v>
      </c>
      <c r="N1141" s="177" t="s">
        <v>44</v>
      </c>
      <c r="O1141" s="65"/>
      <c r="P1141" s="178">
        <f>O1141*H1141</f>
        <v>0</v>
      </c>
      <c r="Q1141" s="178">
        <v>0</v>
      </c>
      <c r="R1141" s="178">
        <f>Q1141*H1141</f>
        <v>0</v>
      </c>
      <c r="S1141" s="178">
        <v>0</v>
      </c>
      <c r="T1141" s="179">
        <f>S1141*H1141</f>
        <v>0</v>
      </c>
      <c r="U1141" s="35"/>
      <c r="V1141" s="35"/>
      <c r="W1141" s="35"/>
      <c r="X1141" s="35"/>
      <c r="Y1141" s="35"/>
      <c r="Z1141" s="35"/>
      <c r="AA1141" s="35"/>
      <c r="AB1141" s="35"/>
      <c r="AC1141" s="35"/>
      <c r="AD1141" s="35"/>
      <c r="AE1141" s="35"/>
      <c r="AR1141" s="180" t="s">
        <v>272</v>
      </c>
      <c r="AT1141" s="180" t="s">
        <v>148</v>
      </c>
      <c r="AU1141" s="180" t="s">
        <v>154</v>
      </c>
      <c r="AY1141" s="18" t="s">
        <v>146</v>
      </c>
      <c r="BE1141" s="181">
        <f>IF(N1141="základní",J1141,0)</f>
        <v>0</v>
      </c>
      <c r="BF1141" s="181">
        <f>IF(N1141="snížená",J1141,0)</f>
        <v>0</v>
      </c>
      <c r="BG1141" s="181">
        <f>IF(N1141="zákl. přenesená",J1141,0)</f>
        <v>0</v>
      </c>
      <c r="BH1141" s="181">
        <f>IF(N1141="sníž. přenesená",J1141,0)</f>
        <v>0</v>
      </c>
      <c r="BI1141" s="181">
        <f>IF(N1141="nulová",J1141,0)</f>
        <v>0</v>
      </c>
      <c r="BJ1141" s="18" t="s">
        <v>154</v>
      </c>
      <c r="BK1141" s="181">
        <f>ROUND(I1141*H1141,0)</f>
        <v>0</v>
      </c>
      <c r="BL1141" s="18" t="s">
        <v>272</v>
      </c>
      <c r="BM1141" s="180" t="s">
        <v>1772</v>
      </c>
    </row>
    <row r="1142" spans="1:65" s="1" customFormat="1" ht="12" hidden="1">
      <c r="A1142" s="35"/>
      <c r="B1142" s="36"/>
      <c r="C1142" s="37"/>
      <c r="D1142" s="182" t="s">
        <v>156</v>
      </c>
      <c r="E1142" s="37"/>
      <c r="F1142" s="183" t="s">
        <v>1622</v>
      </c>
      <c r="G1142" s="37"/>
      <c r="H1142" s="37"/>
      <c r="I1142" s="184"/>
      <c r="J1142" s="37"/>
      <c r="K1142" s="37"/>
      <c r="L1142" s="40"/>
      <c r="M1142" s="185"/>
      <c r="N1142" s="186"/>
      <c r="O1142" s="65"/>
      <c r="P1142" s="65"/>
      <c r="Q1142" s="65"/>
      <c r="R1142" s="65"/>
      <c r="S1142" s="65"/>
      <c r="T1142" s="66"/>
      <c r="U1142" s="35"/>
      <c r="V1142" s="35"/>
      <c r="W1142" s="35"/>
      <c r="X1142" s="35"/>
      <c r="Y1142" s="35"/>
      <c r="Z1142" s="35"/>
      <c r="AA1142" s="35"/>
      <c r="AB1142" s="35"/>
      <c r="AC1142" s="35"/>
      <c r="AD1142" s="35"/>
      <c r="AE1142" s="35"/>
      <c r="AT1142" s="18" t="s">
        <v>156</v>
      </c>
      <c r="AU1142" s="18" t="s">
        <v>154</v>
      </c>
    </row>
    <row r="1143" spans="1:65" s="1" customFormat="1" ht="16.5" customHeight="1">
      <c r="A1143" s="35"/>
      <c r="B1143" s="36"/>
      <c r="C1143" s="170" t="s">
        <v>1773</v>
      </c>
      <c r="D1143" s="170" t="s">
        <v>148</v>
      </c>
      <c r="E1143" s="171" t="s">
        <v>1774</v>
      </c>
      <c r="F1143" s="172" t="s">
        <v>1618</v>
      </c>
      <c r="G1143" s="173" t="s">
        <v>1174</v>
      </c>
      <c r="H1143" s="174">
        <v>4</v>
      </c>
      <c r="I1143" s="175"/>
      <c r="J1143" s="174">
        <f>ROUND(I1143*H1143,0)</f>
        <v>0</v>
      </c>
      <c r="K1143" s="172" t="s">
        <v>20</v>
      </c>
      <c r="L1143" s="40"/>
      <c r="M1143" s="176" t="s">
        <v>20</v>
      </c>
      <c r="N1143" s="177" t="s">
        <v>44</v>
      </c>
      <c r="O1143" s="65"/>
      <c r="P1143" s="178">
        <f>O1143*H1143</f>
        <v>0</v>
      </c>
      <c r="Q1143" s="178">
        <v>0</v>
      </c>
      <c r="R1143" s="178">
        <f>Q1143*H1143</f>
        <v>0</v>
      </c>
      <c r="S1143" s="178">
        <v>0</v>
      </c>
      <c r="T1143" s="179">
        <f>S1143*H1143</f>
        <v>0</v>
      </c>
      <c r="U1143" s="35"/>
      <c r="V1143" s="35"/>
      <c r="W1143" s="35"/>
      <c r="X1143" s="35"/>
      <c r="Y1143" s="35"/>
      <c r="Z1143" s="35"/>
      <c r="AA1143" s="35"/>
      <c r="AB1143" s="35"/>
      <c r="AC1143" s="35"/>
      <c r="AD1143" s="35"/>
      <c r="AE1143" s="35"/>
      <c r="AR1143" s="180" t="s">
        <v>272</v>
      </c>
      <c r="AT1143" s="180" t="s">
        <v>148</v>
      </c>
      <c r="AU1143" s="180" t="s">
        <v>154</v>
      </c>
      <c r="AY1143" s="18" t="s">
        <v>146</v>
      </c>
      <c r="BE1143" s="181">
        <f>IF(N1143="základní",J1143,0)</f>
        <v>0</v>
      </c>
      <c r="BF1143" s="181">
        <f>IF(N1143="snížená",J1143,0)</f>
        <v>0</v>
      </c>
      <c r="BG1143" s="181">
        <f>IF(N1143="zákl. přenesená",J1143,0)</f>
        <v>0</v>
      </c>
      <c r="BH1143" s="181">
        <f>IF(N1143="sníž. přenesená",J1143,0)</f>
        <v>0</v>
      </c>
      <c r="BI1143" s="181">
        <f>IF(N1143="nulová",J1143,0)</f>
        <v>0</v>
      </c>
      <c r="BJ1143" s="18" t="s">
        <v>154</v>
      </c>
      <c r="BK1143" s="181">
        <f>ROUND(I1143*H1143,0)</f>
        <v>0</v>
      </c>
      <c r="BL1143" s="18" t="s">
        <v>272</v>
      </c>
      <c r="BM1143" s="180" t="s">
        <v>1775</v>
      </c>
    </row>
    <row r="1144" spans="1:65" s="1" customFormat="1" ht="12" hidden="1">
      <c r="A1144" s="35"/>
      <c r="B1144" s="36"/>
      <c r="C1144" s="37"/>
      <c r="D1144" s="182" t="s">
        <v>156</v>
      </c>
      <c r="E1144" s="37"/>
      <c r="F1144" s="183" t="s">
        <v>1618</v>
      </c>
      <c r="G1144" s="37"/>
      <c r="H1144" s="37"/>
      <c r="I1144" s="184"/>
      <c r="J1144" s="37"/>
      <c r="K1144" s="37"/>
      <c r="L1144" s="40"/>
      <c r="M1144" s="185"/>
      <c r="N1144" s="186"/>
      <c r="O1144" s="65"/>
      <c r="P1144" s="65"/>
      <c r="Q1144" s="65"/>
      <c r="R1144" s="65"/>
      <c r="S1144" s="65"/>
      <c r="T1144" s="66"/>
      <c r="U1144" s="35"/>
      <c r="V1144" s="35"/>
      <c r="W1144" s="35"/>
      <c r="X1144" s="35"/>
      <c r="Y1144" s="35"/>
      <c r="Z1144" s="35"/>
      <c r="AA1144" s="35"/>
      <c r="AB1144" s="35"/>
      <c r="AC1144" s="35"/>
      <c r="AD1144" s="35"/>
      <c r="AE1144" s="35"/>
      <c r="AT1144" s="18" t="s">
        <v>156</v>
      </c>
      <c r="AU1144" s="18" t="s">
        <v>154</v>
      </c>
    </row>
    <row r="1145" spans="1:65" s="1" customFormat="1" ht="16.5" customHeight="1">
      <c r="A1145" s="35"/>
      <c r="B1145" s="36"/>
      <c r="C1145" s="170" t="s">
        <v>1776</v>
      </c>
      <c r="D1145" s="170" t="s">
        <v>148</v>
      </c>
      <c r="E1145" s="171" t="s">
        <v>1777</v>
      </c>
      <c r="F1145" s="172" t="s">
        <v>1778</v>
      </c>
      <c r="G1145" s="173" t="s">
        <v>1174</v>
      </c>
      <c r="H1145" s="174">
        <v>1</v>
      </c>
      <c r="I1145" s="175"/>
      <c r="J1145" s="174">
        <f>ROUND(I1145*H1145,0)</f>
        <v>0</v>
      </c>
      <c r="K1145" s="172" t="s">
        <v>20</v>
      </c>
      <c r="L1145" s="40"/>
      <c r="M1145" s="176" t="s">
        <v>20</v>
      </c>
      <c r="N1145" s="177" t="s">
        <v>44</v>
      </c>
      <c r="O1145" s="65"/>
      <c r="P1145" s="178">
        <f>O1145*H1145</f>
        <v>0</v>
      </c>
      <c r="Q1145" s="178">
        <v>0</v>
      </c>
      <c r="R1145" s="178">
        <f>Q1145*H1145</f>
        <v>0</v>
      </c>
      <c r="S1145" s="178">
        <v>0</v>
      </c>
      <c r="T1145" s="179">
        <f>S1145*H1145</f>
        <v>0</v>
      </c>
      <c r="U1145" s="35"/>
      <c r="V1145" s="35"/>
      <c r="W1145" s="35"/>
      <c r="X1145" s="35"/>
      <c r="Y1145" s="35"/>
      <c r="Z1145" s="35"/>
      <c r="AA1145" s="35"/>
      <c r="AB1145" s="35"/>
      <c r="AC1145" s="35"/>
      <c r="AD1145" s="35"/>
      <c r="AE1145" s="35"/>
      <c r="AR1145" s="180" t="s">
        <v>272</v>
      </c>
      <c r="AT1145" s="180" t="s">
        <v>148</v>
      </c>
      <c r="AU1145" s="180" t="s">
        <v>154</v>
      </c>
      <c r="AY1145" s="18" t="s">
        <v>146</v>
      </c>
      <c r="BE1145" s="181">
        <f>IF(N1145="základní",J1145,0)</f>
        <v>0</v>
      </c>
      <c r="BF1145" s="181">
        <f>IF(N1145="snížená",J1145,0)</f>
        <v>0</v>
      </c>
      <c r="BG1145" s="181">
        <f>IF(N1145="zákl. přenesená",J1145,0)</f>
        <v>0</v>
      </c>
      <c r="BH1145" s="181">
        <f>IF(N1145="sníž. přenesená",J1145,0)</f>
        <v>0</v>
      </c>
      <c r="BI1145" s="181">
        <f>IF(N1145="nulová",J1145,0)</f>
        <v>0</v>
      </c>
      <c r="BJ1145" s="18" t="s">
        <v>154</v>
      </c>
      <c r="BK1145" s="181">
        <f>ROUND(I1145*H1145,0)</f>
        <v>0</v>
      </c>
      <c r="BL1145" s="18" t="s">
        <v>272</v>
      </c>
      <c r="BM1145" s="180" t="s">
        <v>1779</v>
      </c>
    </row>
    <row r="1146" spans="1:65" s="1" customFormat="1" ht="12" hidden="1">
      <c r="A1146" s="35"/>
      <c r="B1146" s="36"/>
      <c r="C1146" s="37"/>
      <c r="D1146" s="182" t="s">
        <v>156</v>
      </c>
      <c r="E1146" s="37"/>
      <c r="F1146" s="183" t="s">
        <v>1778</v>
      </c>
      <c r="G1146" s="37"/>
      <c r="H1146" s="37"/>
      <c r="I1146" s="184"/>
      <c r="J1146" s="37"/>
      <c r="K1146" s="37"/>
      <c r="L1146" s="40"/>
      <c r="M1146" s="185"/>
      <c r="N1146" s="186"/>
      <c r="O1146" s="65"/>
      <c r="P1146" s="65"/>
      <c r="Q1146" s="65"/>
      <c r="R1146" s="65"/>
      <c r="S1146" s="65"/>
      <c r="T1146" s="66"/>
      <c r="U1146" s="35"/>
      <c r="V1146" s="35"/>
      <c r="W1146" s="35"/>
      <c r="X1146" s="35"/>
      <c r="Y1146" s="35"/>
      <c r="Z1146" s="35"/>
      <c r="AA1146" s="35"/>
      <c r="AB1146" s="35"/>
      <c r="AC1146" s="35"/>
      <c r="AD1146" s="35"/>
      <c r="AE1146" s="35"/>
      <c r="AT1146" s="18" t="s">
        <v>156</v>
      </c>
      <c r="AU1146" s="18" t="s">
        <v>154</v>
      </c>
    </row>
    <row r="1147" spans="1:65" s="1" customFormat="1" ht="16.5" customHeight="1">
      <c r="A1147" s="35"/>
      <c r="B1147" s="36"/>
      <c r="C1147" s="170" t="s">
        <v>1780</v>
      </c>
      <c r="D1147" s="170" t="s">
        <v>148</v>
      </c>
      <c r="E1147" s="171" t="s">
        <v>1781</v>
      </c>
      <c r="F1147" s="172" t="s">
        <v>1782</v>
      </c>
      <c r="G1147" s="173" t="s">
        <v>1174</v>
      </c>
      <c r="H1147" s="174">
        <v>1</v>
      </c>
      <c r="I1147" s="175"/>
      <c r="J1147" s="174">
        <f>ROUND(I1147*H1147,0)</f>
        <v>0</v>
      </c>
      <c r="K1147" s="172" t="s">
        <v>20</v>
      </c>
      <c r="L1147" s="40"/>
      <c r="M1147" s="176" t="s">
        <v>20</v>
      </c>
      <c r="N1147" s="177" t="s">
        <v>44</v>
      </c>
      <c r="O1147" s="65"/>
      <c r="P1147" s="178">
        <f>O1147*H1147</f>
        <v>0</v>
      </c>
      <c r="Q1147" s="178">
        <v>0</v>
      </c>
      <c r="R1147" s="178">
        <f>Q1147*H1147</f>
        <v>0</v>
      </c>
      <c r="S1147" s="178">
        <v>0</v>
      </c>
      <c r="T1147" s="179">
        <f>S1147*H1147</f>
        <v>0</v>
      </c>
      <c r="U1147" s="35"/>
      <c r="V1147" s="35"/>
      <c r="W1147" s="35"/>
      <c r="X1147" s="35"/>
      <c r="Y1147" s="35"/>
      <c r="Z1147" s="35"/>
      <c r="AA1147" s="35"/>
      <c r="AB1147" s="35"/>
      <c r="AC1147" s="35"/>
      <c r="AD1147" s="35"/>
      <c r="AE1147" s="35"/>
      <c r="AR1147" s="180" t="s">
        <v>272</v>
      </c>
      <c r="AT1147" s="180" t="s">
        <v>148</v>
      </c>
      <c r="AU1147" s="180" t="s">
        <v>154</v>
      </c>
      <c r="AY1147" s="18" t="s">
        <v>146</v>
      </c>
      <c r="BE1147" s="181">
        <f>IF(N1147="základní",J1147,0)</f>
        <v>0</v>
      </c>
      <c r="BF1147" s="181">
        <f>IF(N1147="snížená",J1147,0)</f>
        <v>0</v>
      </c>
      <c r="BG1147" s="181">
        <f>IF(N1147="zákl. přenesená",J1147,0)</f>
        <v>0</v>
      </c>
      <c r="BH1147" s="181">
        <f>IF(N1147="sníž. přenesená",J1147,0)</f>
        <v>0</v>
      </c>
      <c r="BI1147" s="181">
        <f>IF(N1147="nulová",J1147,0)</f>
        <v>0</v>
      </c>
      <c r="BJ1147" s="18" t="s">
        <v>154</v>
      </c>
      <c r="BK1147" s="181">
        <f>ROUND(I1147*H1147,0)</f>
        <v>0</v>
      </c>
      <c r="BL1147" s="18" t="s">
        <v>272</v>
      </c>
      <c r="BM1147" s="180" t="s">
        <v>1783</v>
      </c>
    </row>
    <row r="1148" spans="1:65" s="1" customFormat="1" ht="12" hidden="1">
      <c r="A1148" s="35"/>
      <c r="B1148" s="36"/>
      <c r="C1148" s="37"/>
      <c r="D1148" s="182" t="s">
        <v>156</v>
      </c>
      <c r="E1148" s="37"/>
      <c r="F1148" s="183" t="s">
        <v>1782</v>
      </c>
      <c r="G1148" s="37"/>
      <c r="H1148" s="37"/>
      <c r="I1148" s="184"/>
      <c r="J1148" s="37"/>
      <c r="K1148" s="37"/>
      <c r="L1148" s="40"/>
      <c r="M1148" s="185"/>
      <c r="N1148" s="186"/>
      <c r="O1148" s="65"/>
      <c r="P1148" s="65"/>
      <c r="Q1148" s="65"/>
      <c r="R1148" s="65"/>
      <c r="S1148" s="65"/>
      <c r="T1148" s="66"/>
      <c r="U1148" s="35"/>
      <c r="V1148" s="35"/>
      <c r="W1148" s="35"/>
      <c r="X1148" s="35"/>
      <c r="Y1148" s="35"/>
      <c r="Z1148" s="35"/>
      <c r="AA1148" s="35"/>
      <c r="AB1148" s="35"/>
      <c r="AC1148" s="35"/>
      <c r="AD1148" s="35"/>
      <c r="AE1148" s="35"/>
      <c r="AT1148" s="18" t="s">
        <v>156</v>
      </c>
      <c r="AU1148" s="18" t="s">
        <v>154</v>
      </c>
    </row>
    <row r="1149" spans="1:65" s="1" customFormat="1" ht="16.5" customHeight="1">
      <c r="A1149" s="35"/>
      <c r="B1149" s="36"/>
      <c r="C1149" s="170" t="s">
        <v>1784</v>
      </c>
      <c r="D1149" s="170" t="s">
        <v>148</v>
      </c>
      <c r="E1149" s="171" t="s">
        <v>1785</v>
      </c>
      <c r="F1149" s="172" t="s">
        <v>1786</v>
      </c>
      <c r="G1149" s="173" t="s">
        <v>1174</v>
      </c>
      <c r="H1149" s="174">
        <v>1</v>
      </c>
      <c r="I1149" s="175"/>
      <c r="J1149" s="174">
        <f>ROUND(I1149*H1149,0)</f>
        <v>0</v>
      </c>
      <c r="K1149" s="172" t="s">
        <v>20</v>
      </c>
      <c r="L1149" s="40"/>
      <c r="M1149" s="176" t="s">
        <v>20</v>
      </c>
      <c r="N1149" s="177" t="s">
        <v>44</v>
      </c>
      <c r="O1149" s="65"/>
      <c r="P1149" s="178">
        <f>O1149*H1149</f>
        <v>0</v>
      </c>
      <c r="Q1149" s="178">
        <v>0</v>
      </c>
      <c r="R1149" s="178">
        <f>Q1149*H1149</f>
        <v>0</v>
      </c>
      <c r="S1149" s="178">
        <v>0</v>
      </c>
      <c r="T1149" s="179">
        <f>S1149*H1149</f>
        <v>0</v>
      </c>
      <c r="U1149" s="35"/>
      <c r="V1149" s="35"/>
      <c r="W1149" s="35"/>
      <c r="X1149" s="35"/>
      <c r="Y1149" s="35"/>
      <c r="Z1149" s="35"/>
      <c r="AA1149" s="35"/>
      <c r="AB1149" s="35"/>
      <c r="AC1149" s="35"/>
      <c r="AD1149" s="35"/>
      <c r="AE1149" s="35"/>
      <c r="AR1149" s="180" t="s">
        <v>272</v>
      </c>
      <c r="AT1149" s="180" t="s">
        <v>148</v>
      </c>
      <c r="AU1149" s="180" t="s">
        <v>154</v>
      </c>
      <c r="AY1149" s="18" t="s">
        <v>146</v>
      </c>
      <c r="BE1149" s="181">
        <f>IF(N1149="základní",J1149,0)</f>
        <v>0</v>
      </c>
      <c r="BF1149" s="181">
        <f>IF(N1149="snížená",J1149,0)</f>
        <v>0</v>
      </c>
      <c r="BG1149" s="181">
        <f>IF(N1149="zákl. přenesená",J1149,0)</f>
        <v>0</v>
      </c>
      <c r="BH1149" s="181">
        <f>IF(N1149="sníž. přenesená",J1149,0)</f>
        <v>0</v>
      </c>
      <c r="BI1149" s="181">
        <f>IF(N1149="nulová",J1149,0)</f>
        <v>0</v>
      </c>
      <c r="BJ1149" s="18" t="s">
        <v>154</v>
      </c>
      <c r="BK1149" s="181">
        <f>ROUND(I1149*H1149,0)</f>
        <v>0</v>
      </c>
      <c r="BL1149" s="18" t="s">
        <v>272</v>
      </c>
      <c r="BM1149" s="180" t="s">
        <v>1787</v>
      </c>
    </row>
    <row r="1150" spans="1:65" s="1" customFormat="1" ht="12" hidden="1">
      <c r="A1150" s="35"/>
      <c r="B1150" s="36"/>
      <c r="C1150" s="37"/>
      <c r="D1150" s="182" t="s">
        <v>156</v>
      </c>
      <c r="E1150" s="37"/>
      <c r="F1150" s="183" t="s">
        <v>1786</v>
      </c>
      <c r="G1150" s="37"/>
      <c r="H1150" s="37"/>
      <c r="I1150" s="184"/>
      <c r="J1150" s="37"/>
      <c r="K1150" s="37"/>
      <c r="L1150" s="40"/>
      <c r="M1150" s="185"/>
      <c r="N1150" s="186"/>
      <c r="O1150" s="65"/>
      <c r="P1150" s="65"/>
      <c r="Q1150" s="65"/>
      <c r="R1150" s="65"/>
      <c r="S1150" s="65"/>
      <c r="T1150" s="66"/>
      <c r="U1150" s="35"/>
      <c r="V1150" s="35"/>
      <c r="W1150" s="35"/>
      <c r="X1150" s="35"/>
      <c r="Y1150" s="35"/>
      <c r="Z1150" s="35"/>
      <c r="AA1150" s="35"/>
      <c r="AB1150" s="35"/>
      <c r="AC1150" s="35"/>
      <c r="AD1150" s="35"/>
      <c r="AE1150" s="35"/>
      <c r="AT1150" s="18" t="s">
        <v>156</v>
      </c>
      <c r="AU1150" s="18" t="s">
        <v>154</v>
      </c>
    </row>
    <row r="1151" spans="1:65" s="1" customFormat="1" ht="16.5" customHeight="1">
      <c r="A1151" s="35"/>
      <c r="B1151" s="36"/>
      <c r="C1151" s="170" t="s">
        <v>1788</v>
      </c>
      <c r="D1151" s="170" t="s">
        <v>148</v>
      </c>
      <c r="E1151" s="171" t="s">
        <v>1789</v>
      </c>
      <c r="F1151" s="172" t="s">
        <v>1790</v>
      </c>
      <c r="G1151" s="173" t="s">
        <v>1174</v>
      </c>
      <c r="H1151" s="174">
        <v>1</v>
      </c>
      <c r="I1151" s="175"/>
      <c r="J1151" s="174">
        <f>ROUND(I1151*H1151,0)</f>
        <v>0</v>
      </c>
      <c r="K1151" s="172" t="s">
        <v>20</v>
      </c>
      <c r="L1151" s="40"/>
      <c r="M1151" s="176" t="s">
        <v>20</v>
      </c>
      <c r="N1151" s="177" t="s">
        <v>44</v>
      </c>
      <c r="O1151" s="65"/>
      <c r="P1151" s="178">
        <f>O1151*H1151</f>
        <v>0</v>
      </c>
      <c r="Q1151" s="178">
        <v>0</v>
      </c>
      <c r="R1151" s="178">
        <f>Q1151*H1151</f>
        <v>0</v>
      </c>
      <c r="S1151" s="178">
        <v>0</v>
      </c>
      <c r="T1151" s="179">
        <f>S1151*H1151</f>
        <v>0</v>
      </c>
      <c r="U1151" s="35"/>
      <c r="V1151" s="35"/>
      <c r="W1151" s="35"/>
      <c r="X1151" s="35"/>
      <c r="Y1151" s="35"/>
      <c r="Z1151" s="35"/>
      <c r="AA1151" s="35"/>
      <c r="AB1151" s="35"/>
      <c r="AC1151" s="35"/>
      <c r="AD1151" s="35"/>
      <c r="AE1151" s="35"/>
      <c r="AR1151" s="180" t="s">
        <v>272</v>
      </c>
      <c r="AT1151" s="180" t="s">
        <v>148</v>
      </c>
      <c r="AU1151" s="180" t="s">
        <v>154</v>
      </c>
      <c r="AY1151" s="18" t="s">
        <v>146</v>
      </c>
      <c r="BE1151" s="181">
        <f>IF(N1151="základní",J1151,0)</f>
        <v>0</v>
      </c>
      <c r="BF1151" s="181">
        <f>IF(N1151="snížená",J1151,0)</f>
        <v>0</v>
      </c>
      <c r="BG1151" s="181">
        <f>IF(N1151="zákl. přenesená",J1151,0)</f>
        <v>0</v>
      </c>
      <c r="BH1151" s="181">
        <f>IF(N1151="sníž. přenesená",J1151,0)</f>
        <v>0</v>
      </c>
      <c r="BI1151" s="181">
        <f>IF(N1151="nulová",J1151,0)</f>
        <v>0</v>
      </c>
      <c r="BJ1151" s="18" t="s">
        <v>154</v>
      </c>
      <c r="BK1151" s="181">
        <f>ROUND(I1151*H1151,0)</f>
        <v>0</v>
      </c>
      <c r="BL1151" s="18" t="s">
        <v>272</v>
      </c>
      <c r="BM1151" s="180" t="s">
        <v>1791</v>
      </c>
    </row>
    <row r="1152" spans="1:65" s="1" customFormat="1" ht="12" hidden="1">
      <c r="A1152" s="35"/>
      <c r="B1152" s="36"/>
      <c r="C1152" s="37"/>
      <c r="D1152" s="182" t="s">
        <v>156</v>
      </c>
      <c r="E1152" s="37"/>
      <c r="F1152" s="183" t="s">
        <v>1790</v>
      </c>
      <c r="G1152" s="37"/>
      <c r="H1152" s="37"/>
      <c r="I1152" s="184"/>
      <c r="J1152" s="37"/>
      <c r="K1152" s="37"/>
      <c r="L1152" s="40"/>
      <c r="M1152" s="185"/>
      <c r="N1152" s="186"/>
      <c r="O1152" s="65"/>
      <c r="P1152" s="65"/>
      <c r="Q1152" s="65"/>
      <c r="R1152" s="65"/>
      <c r="S1152" s="65"/>
      <c r="T1152" s="66"/>
      <c r="U1152" s="35"/>
      <c r="V1152" s="35"/>
      <c r="W1152" s="35"/>
      <c r="X1152" s="35"/>
      <c r="Y1152" s="35"/>
      <c r="Z1152" s="35"/>
      <c r="AA1152" s="35"/>
      <c r="AB1152" s="35"/>
      <c r="AC1152" s="35"/>
      <c r="AD1152" s="35"/>
      <c r="AE1152" s="35"/>
      <c r="AT1152" s="18" t="s">
        <v>156</v>
      </c>
      <c r="AU1152" s="18" t="s">
        <v>154</v>
      </c>
    </row>
    <row r="1153" spans="1:65" s="1" customFormat="1" ht="16.5" customHeight="1">
      <c r="A1153" s="35"/>
      <c r="B1153" s="36"/>
      <c r="C1153" s="170" t="s">
        <v>1792</v>
      </c>
      <c r="D1153" s="170" t="s">
        <v>148</v>
      </c>
      <c r="E1153" s="171" t="s">
        <v>1793</v>
      </c>
      <c r="F1153" s="172" t="s">
        <v>1794</v>
      </c>
      <c r="G1153" s="173" t="s">
        <v>1174</v>
      </c>
      <c r="H1153" s="174">
        <v>1</v>
      </c>
      <c r="I1153" s="175"/>
      <c r="J1153" s="174">
        <f>ROUND(I1153*H1153,0)</f>
        <v>0</v>
      </c>
      <c r="K1153" s="172" t="s">
        <v>20</v>
      </c>
      <c r="L1153" s="40"/>
      <c r="M1153" s="176" t="s">
        <v>20</v>
      </c>
      <c r="N1153" s="177" t="s">
        <v>44</v>
      </c>
      <c r="O1153" s="65"/>
      <c r="P1153" s="178">
        <f>O1153*H1153</f>
        <v>0</v>
      </c>
      <c r="Q1153" s="178">
        <v>0</v>
      </c>
      <c r="R1153" s="178">
        <f>Q1153*H1153</f>
        <v>0</v>
      </c>
      <c r="S1153" s="178">
        <v>0</v>
      </c>
      <c r="T1153" s="179">
        <f>S1153*H1153</f>
        <v>0</v>
      </c>
      <c r="U1153" s="35"/>
      <c r="V1153" s="35"/>
      <c r="W1153" s="35"/>
      <c r="X1153" s="35"/>
      <c r="Y1153" s="35"/>
      <c r="Z1153" s="35"/>
      <c r="AA1153" s="35"/>
      <c r="AB1153" s="35"/>
      <c r="AC1153" s="35"/>
      <c r="AD1153" s="35"/>
      <c r="AE1153" s="35"/>
      <c r="AR1153" s="180" t="s">
        <v>272</v>
      </c>
      <c r="AT1153" s="180" t="s">
        <v>148</v>
      </c>
      <c r="AU1153" s="180" t="s">
        <v>154</v>
      </c>
      <c r="AY1153" s="18" t="s">
        <v>146</v>
      </c>
      <c r="BE1153" s="181">
        <f>IF(N1153="základní",J1153,0)</f>
        <v>0</v>
      </c>
      <c r="BF1153" s="181">
        <f>IF(N1153="snížená",J1153,0)</f>
        <v>0</v>
      </c>
      <c r="BG1153" s="181">
        <f>IF(N1153="zákl. přenesená",J1153,0)</f>
        <v>0</v>
      </c>
      <c r="BH1153" s="181">
        <f>IF(N1153="sníž. přenesená",J1153,0)</f>
        <v>0</v>
      </c>
      <c r="BI1153" s="181">
        <f>IF(N1153="nulová",J1153,0)</f>
        <v>0</v>
      </c>
      <c r="BJ1153" s="18" t="s">
        <v>154</v>
      </c>
      <c r="BK1153" s="181">
        <f>ROUND(I1153*H1153,0)</f>
        <v>0</v>
      </c>
      <c r="BL1153" s="18" t="s">
        <v>272</v>
      </c>
      <c r="BM1153" s="180" t="s">
        <v>1795</v>
      </c>
    </row>
    <row r="1154" spans="1:65" s="1" customFormat="1" ht="12" hidden="1">
      <c r="A1154" s="35"/>
      <c r="B1154" s="36"/>
      <c r="C1154" s="37"/>
      <c r="D1154" s="182" t="s">
        <v>156</v>
      </c>
      <c r="E1154" s="37"/>
      <c r="F1154" s="183" t="s">
        <v>1794</v>
      </c>
      <c r="G1154" s="37"/>
      <c r="H1154" s="37"/>
      <c r="I1154" s="184"/>
      <c r="J1154" s="37"/>
      <c r="K1154" s="37"/>
      <c r="L1154" s="40"/>
      <c r="M1154" s="185"/>
      <c r="N1154" s="186"/>
      <c r="O1154" s="65"/>
      <c r="P1154" s="65"/>
      <c r="Q1154" s="65"/>
      <c r="R1154" s="65"/>
      <c r="S1154" s="65"/>
      <c r="T1154" s="66"/>
      <c r="U1154" s="35"/>
      <c r="V1154" s="35"/>
      <c r="W1154" s="35"/>
      <c r="X1154" s="35"/>
      <c r="Y1154" s="35"/>
      <c r="Z1154" s="35"/>
      <c r="AA1154" s="35"/>
      <c r="AB1154" s="35"/>
      <c r="AC1154" s="35"/>
      <c r="AD1154" s="35"/>
      <c r="AE1154" s="35"/>
      <c r="AT1154" s="18" t="s">
        <v>156</v>
      </c>
      <c r="AU1154" s="18" t="s">
        <v>154</v>
      </c>
    </row>
    <row r="1155" spans="1:65" s="1" customFormat="1" ht="16.5" customHeight="1">
      <c r="A1155" s="35"/>
      <c r="B1155" s="36"/>
      <c r="C1155" s="170" t="s">
        <v>1796</v>
      </c>
      <c r="D1155" s="170" t="s">
        <v>148</v>
      </c>
      <c r="E1155" s="171" t="s">
        <v>1797</v>
      </c>
      <c r="F1155" s="172" t="s">
        <v>1798</v>
      </c>
      <c r="G1155" s="173" t="s">
        <v>1174</v>
      </c>
      <c r="H1155" s="174">
        <v>1</v>
      </c>
      <c r="I1155" s="175"/>
      <c r="J1155" s="174">
        <f>ROUND(I1155*H1155,0)</f>
        <v>0</v>
      </c>
      <c r="K1155" s="172" t="s">
        <v>20</v>
      </c>
      <c r="L1155" s="40"/>
      <c r="M1155" s="176" t="s">
        <v>20</v>
      </c>
      <c r="N1155" s="177" t="s">
        <v>44</v>
      </c>
      <c r="O1155" s="65"/>
      <c r="P1155" s="178">
        <f>O1155*H1155</f>
        <v>0</v>
      </c>
      <c r="Q1155" s="178">
        <v>0</v>
      </c>
      <c r="R1155" s="178">
        <f>Q1155*H1155</f>
        <v>0</v>
      </c>
      <c r="S1155" s="178">
        <v>0</v>
      </c>
      <c r="T1155" s="179">
        <f>S1155*H1155</f>
        <v>0</v>
      </c>
      <c r="U1155" s="35"/>
      <c r="V1155" s="35"/>
      <c r="W1155" s="35"/>
      <c r="X1155" s="35"/>
      <c r="Y1155" s="35"/>
      <c r="Z1155" s="35"/>
      <c r="AA1155" s="35"/>
      <c r="AB1155" s="35"/>
      <c r="AC1155" s="35"/>
      <c r="AD1155" s="35"/>
      <c r="AE1155" s="35"/>
      <c r="AR1155" s="180" t="s">
        <v>272</v>
      </c>
      <c r="AT1155" s="180" t="s">
        <v>148</v>
      </c>
      <c r="AU1155" s="180" t="s">
        <v>154</v>
      </c>
      <c r="AY1155" s="18" t="s">
        <v>146</v>
      </c>
      <c r="BE1155" s="181">
        <f>IF(N1155="základní",J1155,0)</f>
        <v>0</v>
      </c>
      <c r="BF1155" s="181">
        <f>IF(N1155="snížená",J1155,0)</f>
        <v>0</v>
      </c>
      <c r="BG1155" s="181">
        <f>IF(N1155="zákl. přenesená",J1155,0)</f>
        <v>0</v>
      </c>
      <c r="BH1155" s="181">
        <f>IF(N1155="sníž. přenesená",J1155,0)</f>
        <v>0</v>
      </c>
      <c r="BI1155" s="181">
        <f>IF(N1155="nulová",J1155,0)</f>
        <v>0</v>
      </c>
      <c r="BJ1155" s="18" t="s">
        <v>154</v>
      </c>
      <c r="BK1155" s="181">
        <f>ROUND(I1155*H1155,0)</f>
        <v>0</v>
      </c>
      <c r="BL1155" s="18" t="s">
        <v>272</v>
      </c>
      <c r="BM1155" s="180" t="s">
        <v>1799</v>
      </c>
    </row>
    <row r="1156" spans="1:65" s="1" customFormat="1" ht="12" hidden="1">
      <c r="A1156" s="35"/>
      <c r="B1156" s="36"/>
      <c r="C1156" s="37"/>
      <c r="D1156" s="182" t="s">
        <v>156</v>
      </c>
      <c r="E1156" s="37"/>
      <c r="F1156" s="183" t="s">
        <v>1798</v>
      </c>
      <c r="G1156" s="37"/>
      <c r="H1156" s="37"/>
      <c r="I1156" s="184"/>
      <c r="J1156" s="37"/>
      <c r="K1156" s="37"/>
      <c r="L1156" s="40"/>
      <c r="M1156" s="185"/>
      <c r="N1156" s="186"/>
      <c r="O1156" s="65"/>
      <c r="P1156" s="65"/>
      <c r="Q1156" s="65"/>
      <c r="R1156" s="65"/>
      <c r="S1156" s="65"/>
      <c r="T1156" s="66"/>
      <c r="U1156" s="35"/>
      <c r="V1156" s="35"/>
      <c r="W1156" s="35"/>
      <c r="X1156" s="35"/>
      <c r="Y1156" s="35"/>
      <c r="Z1156" s="35"/>
      <c r="AA1156" s="35"/>
      <c r="AB1156" s="35"/>
      <c r="AC1156" s="35"/>
      <c r="AD1156" s="35"/>
      <c r="AE1156" s="35"/>
      <c r="AT1156" s="18" t="s">
        <v>156</v>
      </c>
      <c r="AU1156" s="18" t="s">
        <v>154</v>
      </c>
    </row>
    <row r="1157" spans="1:65" s="1" customFormat="1" ht="16.5" customHeight="1">
      <c r="A1157" s="35"/>
      <c r="B1157" s="36"/>
      <c r="C1157" s="170" t="s">
        <v>1800</v>
      </c>
      <c r="D1157" s="170" t="s">
        <v>148</v>
      </c>
      <c r="E1157" s="171" t="s">
        <v>1801</v>
      </c>
      <c r="F1157" s="172" t="s">
        <v>1802</v>
      </c>
      <c r="G1157" s="173" t="s">
        <v>1174</v>
      </c>
      <c r="H1157" s="174">
        <v>1</v>
      </c>
      <c r="I1157" s="175"/>
      <c r="J1157" s="174">
        <f>ROUND(I1157*H1157,0)</f>
        <v>0</v>
      </c>
      <c r="K1157" s="172" t="s">
        <v>20</v>
      </c>
      <c r="L1157" s="40"/>
      <c r="M1157" s="176" t="s">
        <v>20</v>
      </c>
      <c r="N1157" s="177" t="s">
        <v>44</v>
      </c>
      <c r="O1157" s="65"/>
      <c r="P1157" s="178">
        <f>O1157*H1157</f>
        <v>0</v>
      </c>
      <c r="Q1157" s="178">
        <v>0</v>
      </c>
      <c r="R1157" s="178">
        <f>Q1157*H1157</f>
        <v>0</v>
      </c>
      <c r="S1157" s="178">
        <v>0</v>
      </c>
      <c r="T1157" s="179">
        <f>S1157*H1157</f>
        <v>0</v>
      </c>
      <c r="U1157" s="35"/>
      <c r="V1157" s="35"/>
      <c r="W1157" s="35"/>
      <c r="X1157" s="35"/>
      <c r="Y1157" s="35"/>
      <c r="Z1157" s="35"/>
      <c r="AA1157" s="35"/>
      <c r="AB1157" s="35"/>
      <c r="AC1157" s="35"/>
      <c r="AD1157" s="35"/>
      <c r="AE1157" s="35"/>
      <c r="AR1157" s="180" t="s">
        <v>272</v>
      </c>
      <c r="AT1157" s="180" t="s">
        <v>148</v>
      </c>
      <c r="AU1157" s="180" t="s">
        <v>154</v>
      </c>
      <c r="AY1157" s="18" t="s">
        <v>146</v>
      </c>
      <c r="BE1157" s="181">
        <f>IF(N1157="základní",J1157,0)</f>
        <v>0</v>
      </c>
      <c r="BF1157" s="181">
        <f>IF(N1157="snížená",J1157,0)</f>
        <v>0</v>
      </c>
      <c r="BG1157" s="181">
        <f>IF(N1157="zákl. přenesená",J1157,0)</f>
        <v>0</v>
      </c>
      <c r="BH1157" s="181">
        <f>IF(N1157="sníž. přenesená",J1157,0)</f>
        <v>0</v>
      </c>
      <c r="BI1157" s="181">
        <f>IF(N1157="nulová",J1157,0)</f>
        <v>0</v>
      </c>
      <c r="BJ1157" s="18" t="s">
        <v>154</v>
      </c>
      <c r="BK1157" s="181">
        <f>ROUND(I1157*H1157,0)</f>
        <v>0</v>
      </c>
      <c r="BL1157" s="18" t="s">
        <v>272</v>
      </c>
      <c r="BM1157" s="180" t="s">
        <v>1803</v>
      </c>
    </row>
    <row r="1158" spans="1:65" s="1" customFormat="1" ht="12" hidden="1">
      <c r="A1158" s="35"/>
      <c r="B1158" s="36"/>
      <c r="C1158" s="37"/>
      <c r="D1158" s="182" t="s">
        <v>156</v>
      </c>
      <c r="E1158" s="37"/>
      <c r="F1158" s="183" t="s">
        <v>1802</v>
      </c>
      <c r="G1158" s="37"/>
      <c r="H1158" s="37"/>
      <c r="I1158" s="184"/>
      <c r="J1158" s="37"/>
      <c r="K1158" s="37"/>
      <c r="L1158" s="40"/>
      <c r="M1158" s="185"/>
      <c r="N1158" s="186"/>
      <c r="O1158" s="65"/>
      <c r="P1158" s="65"/>
      <c r="Q1158" s="65"/>
      <c r="R1158" s="65"/>
      <c r="S1158" s="65"/>
      <c r="T1158" s="66"/>
      <c r="U1158" s="35"/>
      <c r="V1158" s="35"/>
      <c r="W1158" s="35"/>
      <c r="X1158" s="35"/>
      <c r="Y1158" s="35"/>
      <c r="Z1158" s="35"/>
      <c r="AA1158" s="35"/>
      <c r="AB1158" s="35"/>
      <c r="AC1158" s="35"/>
      <c r="AD1158" s="35"/>
      <c r="AE1158" s="35"/>
      <c r="AT1158" s="18" t="s">
        <v>156</v>
      </c>
      <c r="AU1158" s="18" t="s">
        <v>154</v>
      </c>
    </row>
    <row r="1159" spans="1:65" s="1" customFormat="1" ht="16.5" customHeight="1">
      <c r="A1159" s="35"/>
      <c r="B1159" s="36"/>
      <c r="C1159" s="170" t="s">
        <v>1804</v>
      </c>
      <c r="D1159" s="170" t="s">
        <v>148</v>
      </c>
      <c r="E1159" s="171" t="s">
        <v>1805</v>
      </c>
      <c r="F1159" s="172" t="s">
        <v>1806</v>
      </c>
      <c r="G1159" s="173" t="s">
        <v>1174</v>
      </c>
      <c r="H1159" s="174">
        <v>1</v>
      </c>
      <c r="I1159" s="175"/>
      <c r="J1159" s="174">
        <f>ROUND(I1159*H1159,0)</f>
        <v>0</v>
      </c>
      <c r="K1159" s="172" t="s">
        <v>20</v>
      </c>
      <c r="L1159" s="40"/>
      <c r="M1159" s="176" t="s">
        <v>20</v>
      </c>
      <c r="N1159" s="177" t="s">
        <v>44</v>
      </c>
      <c r="O1159" s="65"/>
      <c r="P1159" s="178">
        <f>O1159*H1159</f>
        <v>0</v>
      </c>
      <c r="Q1159" s="178">
        <v>0</v>
      </c>
      <c r="R1159" s="178">
        <f>Q1159*H1159</f>
        <v>0</v>
      </c>
      <c r="S1159" s="178">
        <v>0</v>
      </c>
      <c r="T1159" s="179">
        <f>S1159*H1159</f>
        <v>0</v>
      </c>
      <c r="U1159" s="35"/>
      <c r="V1159" s="35"/>
      <c r="W1159" s="35"/>
      <c r="X1159" s="35"/>
      <c r="Y1159" s="35"/>
      <c r="Z1159" s="35"/>
      <c r="AA1159" s="35"/>
      <c r="AB1159" s="35"/>
      <c r="AC1159" s="35"/>
      <c r="AD1159" s="35"/>
      <c r="AE1159" s="35"/>
      <c r="AR1159" s="180" t="s">
        <v>272</v>
      </c>
      <c r="AT1159" s="180" t="s">
        <v>148</v>
      </c>
      <c r="AU1159" s="180" t="s">
        <v>154</v>
      </c>
      <c r="AY1159" s="18" t="s">
        <v>146</v>
      </c>
      <c r="BE1159" s="181">
        <f>IF(N1159="základní",J1159,0)</f>
        <v>0</v>
      </c>
      <c r="BF1159" s="181">
        <f>IF(N1159="snížená",J1159,0)</f>
        <v>0</v>
      </c>
      <c r="BG1159" s="181">
        <f>IF(N1159="zákl. přenesená",J1159,0)</f>
        <v>0</v>
      </c>
      <c r="BH1159" s="181">
        <f>IF(N1159="sníž. přenesená",J1159,0)</f>
        <v>0</v>
      </c>
      <c r="BI1159" s="181">
        <f>IF(N1159="nulová",J1159,0)</f>
        <v>0</v>
      </c>
      <c r="BJ1159" s="18" t="s">
        <v>154</v>
      </c>
      <c r="BK1159" s="181">
        <f>ROUND(I1159*H1159,0)</f>
        <v>0</v>
      </c>
      <c r="BL1159" s="18" t="s">
        <v>272</v>
      </c>
      <c r="BM1159" s="180" t="s">
        <v>1807</v>
      </c>
    </row>
    <row r="1160" spans="1:65" s="1" customFormat="1" ht="12" hidden="1">
      <c r="A1160" s="35"/>
      <c r="B1160" s="36"/>
      <c r="C1160" s="37"/>
      <c r="D1160" s="182" t="s">
        <v>156</v>
      </c>
      <c r="E1160" s="37"/>
      <c r="F1160" s="183" t="s">
        <v>1806</v>
      </c>
      <c r="G1160" s="37"/>
      <c r="H1160" s="37"/>
      <c r="I1160" s="184"/>
      <c r="J1160" s="37"/>
      <c r="K1160" s="37"/>
      <c r="L1160" s="40"/>
      <c r="M1160" s="185"/>
      <c r="N1160" s="186"/>
      <c r="O1160" s="65"/>
      <c r="P1160" s="65"/>
      <c r="Q1160" s="65"/>
      <c r="R1160" s="65"/>
      <c r="S1160" s="65"/>
      <c r="T1160" s="66"/>
      <c r="U1160" s="35"/>
      <c r="V1160" s="35"/>
      <c r="W1160" s="35"/>
      <c r="X1160" s="35"/>
      <c r="Y1160" s="35"/>
      <c r="Z1160" s="35"/>
      <c r="AA1160" s="35"/>
      <c r="AB1160" s="35"/>
      <c r="AC1160" s="35"/>
      <c r="AD1160" s="35"/>
      <c r="AE1160" s="35"/>
      <c r="AT1160" s="18" t="s">
        <v>156</v>
      </c>
      <c r="AU1160" s="18" t="s">
        <v>154</v>
      </c>
    </row>
    <row r="1161" spans="1:65" s="1" customFormat="1" ht="16.5" customHeight="1">
      <c r="A1161" s="35"/>
      <c r="B1161" s="36"/>
      <c r="C1161" s="170" t="s">
        <v>1808</v>
      </c>
      <c r="D1161" s="170" t="s">
        <v>148</v>
      </c>
      <c r="E1161" s="171" t="s">
        <v>1809</v>
      </c>
      <c r="F1161" s="172" t="s">
        <v>1630</v>
      </c>
      <c r="G1161" s="173" t="s">
        <v>1174</v>
      </c>
      <c r="H1161" s="174">
        <v>1</v>
      </c>
      <c r="I1161" s="175"/>
      <c r="J1161" s="174">
        <f>ROUND(I1161*H1161,0)</f>
        <v>0</v>
      </c>
      <c r="K1161" s="172" t="s">
        <v>20</v>
      </c>
      <c r="L1161" s="40"/>
      <c r="M1161" s="176" t="s">
        <v>20</v>
      </c>
      <c r="N1161" s="177" t="s">
        <v>44</v>
      </c>
      <c r="O1161" s="65"/>
      <c r="P1161" s="178">
        <f>O1161*H1161</f>
        <v>0</v>
      </c>
      <c r="Q1161" s="178">
        <v>0</v>
      </c>
      <c r="R1161" s="178">
        <f>Q1161*H1161</f>
        <v>0</v>
      </c>
      <c r="S1161" s="178">
        <v>0</v>
      </c>
      <c r="T1161" s="179">
        <f>S1161*H1161</f>
        <v>0</v>
      </c>
      <c r="U1161" s="35"/>
      <c r="V1161" s="35"/>
      <c r="W1161" s="35"/>
      <c r="X1161" s="35"/>
      <c r="Y1161" s="35"/>
      <c r="Z1161" s="35"/>
      <c r="AA1161" s="35"/>
      <c r="AB1161" s="35"/>
      <c r="AC1161" s="35"/>
      <c r="AD1161" s="35"/>
      <c r="AE1161" s="35"/>
      <c r="AR1161" s="180" t="s">
        <v>272</v>
      </c>
      <c r="AT1161" s="180" t="s">
        <v>148</v>
      </c>
      <c r="AU1161" s="180" t="s">
        <v>154</v>
      </c>
      <c r="AY1161" s="18" t="s">
        <v>146</v>
      </c>
      <c r="BE1161" s="181">
        <f>IF(N1161="základní",J1161,0)</f>
        <v>0</v>
      </c>
      <c r="BF1161" s="181">
        <f>IF(N1161="snížená",J1161,0)</f>
        <v>0</v>
      </c>
      <c r="BG1161" s="181">
        <f>IF(N1161="zákl. přenesená",J1161,0)</f>
        <v>0</v>
      </c>
      <c r="BH1161" s="181">
        <f>IF(N1161="sníž. přenesená",J1161,0)</f>
        <v>0</v>
      </c>
      <c r="BI1161" s="181">
        <f>IF(N1161="nulová",J1161,0)</f>
        <v>0</v>
      </c>
      <c r="BJ1161" s="18" t="s">
        <v>154</v>
      </c>
      <c r="BK1161" s="181">
        <f>ROUND(I1161*H1161,0)</f>
        <v>0</v>
      </c>
      <c r="BL1161" s="18" t="s">
        <v>272</v>
      </c>
      <c r="BM1161" s="180" t="s">
        <v>1810</v>
      </c>
    </row>
    <row r="1162" spans="1:65" s="1" customFormat="1" ht="12" hidden="1">
      <c r="A1162" s="35"/>
      <c r="B1162" s="36"/>
      <c r="C1162" s="37"/>
      <c r="D1162" s="182" t="s">
        <v>156</v>
      </c>
      <c r="E1162" s="37"/>
      <c r="F1162" s="183" t="s">
        <v>1630</v>
      </c>
      <c r="G1162" s="37"/>
      <c r="H1162" s="37"/>
      <c r="I1162" s="184"/>
      <c r="J1162" s="37"/>
      <c r="K1162" s="37"/>
      <c r="L1162" s="40"/>
      <c r="M1162" s="185"/>
      <c r="N1162" s="186"/>
      <c r="O1162" s="65"/>
      <c r="P1162" s="65"/>
      <c r="Q1162" s="65"/>
      <c r="R1162" s="65"/>
      <c r="S1162" s="65"/>
      <c r="T1162" s="66"/>
      <c r="U1162" s="35"/>
      <c r="V1162" s="35"/>
      <c r="W1162" s="35"/>
      <c r="X1162" s="35"/>
      <c r="Y1162" s="35"/>
      <c r="Z1162" s="35"/>
      <c r="AA1162" s="35"/>
      <c r="AB1162" s="35"/>
      <c r="AC1162" s="35"/>
      <c r="AD1162" s="35"/>
      <c r="AE1162" s="35"/>
      <c r="AT1162" s="18" t="s">
        <v>156</v>
      </c>
      <c r="AU1162" s="18" t="s">
        <v>154</v>
      </c>
    </row>
    <row r="1163" spans="1:65" s="1" customFormat="1" ht="16.5" customHeight="1">
      <c r="A1163" s="35"/>
      <c r="B1163" s="36"/>
      <c r="C1163" s="170" t="s">
        <v>1811</v>
      </c>
      <c r="D1163" s="170" t="s">
        <v>148</v>
      </c>
      <c r="E1163" s="171" t="s">
        <v>1812</v>
      </c>
      <c r="F1163" s="172" t="s">
        <v>1626</v>
      </c>
      <c r="G1163" s="173" t="s">
        <v>1174</v>
      </c>
      <c r="H1163" s="174">
        <v>1</v>
      </c>
      <c r="I1163" s="175"/>
      <c r="J1163" s="174">
        <f>ROUND(I1163*H1163,0)</f>
        <v>0</v>
      </c>
      <c r="K1163" s="172" t="s">
        <v>20</v>
      </c>
      <c r="L1163" s="40"/>
      <c r="M1163" s="176" t="s">
        <v>20</v>
      </c>
      <c r="N1163" s="177" t="s">
        <v>44</v>
      </c>
      <c r="O1163" s="65"/>
      <c r="P1163" s="178">
        <f>O1163*H1163</f>
        <v>0</v>
      </c>
      <c r="Q1163" s="178">
        <v>0</v>
      </c>
      <c r="R1163" s="178">
        <f>Q1163*H1163</f>
        <v>0</v>
      </c>
      <c r="S1163" s="178">
        <v>0</v>
      </c>
      <c r="T1163" s="179">
        <f>S1163*H1163</f>
        <v>0</v>
      </c>
      <c r="U1163" s="35"/>
      <c r="V1163" s="35"/>
      <c r="W1163" s="35"/>
      <c r="X1163" s="35"/>
      <c r="Y1163" s="35"/>
      <c r="Z1163" s="35"/>
      <c r="AA1163" s="35"/>
      <c r="AB1163" s="35"/>
      <c r="AC1163" s="35"/>
      <c r="AD1163" s="35"/>
      <c r="AE1163" s="35"/>
      <c r="AR1163" s="180" t="s">
        <v>272</v>
      </c>
      <c r="AT1163" s="180" t="s">
        <v>148</v>
      </c>
      <c r="AU1163" s="180" t="s">
        <v>154</v>
      </c>
      <c r="AY1163" s="18" t="s">
        <v>146</v>
      </c>
      <c r="BE1163" s="181">
        <f>IF(N1163="základní",J1163,0)</f>
        <v>0</v>
      </c>
      <c r="BF1163" s="181">
        <f>IF(N1163="snížená",J1163,0)</f>
        <v>0</v>
      </c>
      <c r="BG1163" s="181">
        <f>IF(N1163="zákl. přenesená",J1163,0)</f>
        <v>0</v>
      </c>
      <c r="BH1163" s="181">
        <f>IF(N1163="sníž. přenesená",J1163,0)</f>
        <v>0</v>
      </c>
      <c r="BI1163" s="181">
        <f>IF(N1163="nulová",J1163,0)</f>
        <v>0</v>
      </c>
      <c r="BJ1163" s="18" t="s">
        <v>154</v>
      </c>
      <c r="BK1163" s="181">
        <f>ROUND(I1163*H1163,0)</f>
        <v>0</v>
      </c>
      <c r="BL1163" s="18" t="s">
        <v>272</v>
      </c>
      <c r="BM1163" s="180" t="s">
        <v>1813</v>
      </c>
    </row>
    <row r="1164" spans="1:65" s="1" customFormat="1" ht="12" hidden="1">
      <c r="A1164" s="35"/>
      <c r="B1164" s="36"/>
      <c r="C1164" s="37"/>
      <c r="D1164" s="182" t="s">
        <v>156</v>
      </c>
      <c r="E1164" s="37"/>
      <c r="F1164" s="183" t="s">
        <v>1626</v>
      </c>
      <c r="G1164" s="37"/>
      <c r="H1164" s="37"/>
      <c r="I1164" s="184"/>
      <c r="J1164" s="37"/>
      <c r="K1164" s="37"/>
      <c r="L1164" s="40"/>
      <c r="M1164" s="185"/>
      <c r="N1164" s="186"/>
      <c r="O1164" s="65"/>
      <c r="P1164" s="65"/>
      <c r="Q1164" s="65"/>
      <c r="R1164" s="65"/>
      <c r="S1164" s="65"/>
      <c r="T1164" s="66"/>
      <c r="U1164" s="35"/>
      <c r="V1164" s="35"/>
      <c r="W1164" s="35"/>
      <c r="X1164" s="35"/>
      <c r="Y1164" s="35"/>
      <c r="Z1164" s="35"/>
      <c r="AA1164" s="35"/>
      <c r="AB1164" s="35"/>
      <c r="AC1164" s="35"/>
      <c r="AD1164" s="35"/>
      <c r="AE1164" s="35"/>
      <c r="AT1164" s="18" t="s">
        <v>156</v>
      </c>
      <c r="AU1164" s="18" t="s">
        <v>154</v>
      </c>
    </row>
    <row r="1165" spans="1:65" s="11" customFormat="1" ht="23" customHeight="1">
      <c r="B1165" s="154"/>
      <c r="C1165" s="155"/>
      <c r="D1165" s="156" t="s">
        <v>71</v>
      </c>
      <c r="E1165" s="168" t="s">
        <v>1814</v>
      </c>
      <c r="F1165" s="168" t="s">
        <v>1815</v>
      </c>
      <c r="G1165" s="155"/>
      <c r="H1165" s="155"/>
      <c r="I1165" s="158"/>
      <c r="J1165" s="169">
        <f>BK1165</f>
        <v>0</v>
      </c>
      <c r="K1165" s="155"/>
      <c r="L1165" s="160"/>
      <c r="M1165" s="161"/>
      <c r="N1165" s="162"/>
      <c r="O1165" s="162"/>
      <c r="P1165" s="163">
        <f>SUM(P1166:P1227)</f>
        <v>0</v>
      </c>
      <c r="Q1165" s="162"/>
      <c r="R1165" s="163">
        <f>SUM(R1166:R1227)</f>
        <v>0</v>
      </c>
      <c r="S1165" s="162"/>
      <c r="T1165" s="164">
        <f>SUM(T1166:T1227)</f>
        <v>0</v>
      </c>
      <c r="AR1165" s="165" t="s">
        <v>154</v>
      </c>
      <c r="AT1165" s="166" t="s">
        <v>71</v>
      </c>
      <c r="AU1165" s="166" t="s">
        <v>8</v>
      </c>
      <c r="AY1165" s="165" t="s">
        <v>146</v>
      </c>
      <c r="BK1165" s="167">
        <f>SUM(BK1166:BK1227)</f>
        <v>0</v>
      </c>
    </row>
    <row r="1166" spans="1:65" s="1" customFormat="1" ht="24.25" customHeight="1">
      <c r="A1166" s="35"/>
      <c r="B1166" s="36"/>
      <c r="C1166" s="170" t="s">
        <v>1816</v>
      </c>
      <c r="D1166" s="170" t="s">
        <v>148</v>
      </c>
      <c r="E1166" s="171" t="s">
        <v>1817</v>
      </c>
      <c r="F1166" s="172" t="s">
        <v>1818</v>
      </c>
      <c r="G1166" s="173" t="s">
        <v>299</v>
      </c>
      <c r="H1166" s="174">
        <v>300</v>
      </c>
      <c r="I1166" s="175"/>
      <c r="J1166" s="174">
        <f>ROUND(I1166*H1166,0)</f>
        <v>0</v>
      </c>
      <c r="K1166" s="172" t="s">
        <v>20</v>
      </c>
      <c r="L1166" s="40"/>
      <c r="M1166" s="176" t="s">
        <v>20</v>
      </c>
      <c r="N1166" s="177" t="s">
        <v>44</v>
      </c>
      <c r="O1166" s="65"/>
      <c r="P1166" s="178">
        <f>O1166*H1166</f>
        <v>0</v>
      </c>
      <c r="Q1166" s="178">
        <v>0</v>
      </c>
      <c r="R1166" s="178">
        <f>Q1166*H1166</f>
        <v>0</v>
      </c>
      <c r="S1166" s="178">
        <v>0</v>
      </c>
      <c r="T1166" s="179">
        <f>S1166*H1166</f>
        <v>0</v>
      </c>
      <c r="U1166" s="35"/>
      <c r="V1166" s="35"/>
      <c r="W1166" s="35"/>
      <c r="X1166" s="35"/>
      <c r="Y1166" s="35"/>
      <c r="Z1166" s="35"/>
      <c r="AA1166" s="35"/>
      <c r="AB1166" s="35"/>
      <c r="AC1166" s="35"/>
      <c r="AD1166" s="35"/>
      <c r="AE1166" s="35"/>
      <c r="AR1166" s="180" t="s">
        <v>272</v>
      </c>
      <c r="AT1166" s="180" t="s">
        <v>148</v>
      </c>
      <c r="AU1166" s="180" t="s">
        <v>154</v>
      </c>
      <c r="AY1166" s="18" t="s">
        <v>146</v>
      </c>
      <c r="BE1166" s="181">
        <f>IF(N1166="základní",J1166,0)</f>
        <v>0</v>
      </c>
      <c r="BF1166" s="181">
        <f>IF(N1166="snížená",J1166,0)</f>
        <v>0</v>
      </c>
      <c r="BG1166" s="181">
        <f>IF(N1166="zákl. přenesená",J1166,0)</f>
        <v>0</v>
      </c>
      <c r="BH1166" s="181">
        <f>IF(N1166="sníž. přenesená",J1166,0)</f>
        <v>0</v>
      </c>
      <c r="BI1166" s="181">
        <f>IF(N1166="nulová",J1166,0)</f>
        <v>0</v>
      </c>
      <c r="BJ1166" s="18" t="s">
        <v>154</v>
      </c>
      <c r="BK1166" s="181">
        <f>ROUND(I1166*H1166,0)</f>
        <v>0</v>
      </c>
      <c r="BL1166" s="18" t="s">
        <v>272</v>
      </c>
      <c r="BM1166" s="180" t="s">
        <v>1819</v>
      </c>
    </row>
    <row r="1167" spans="1:65" s="1" customFormat="1" ht="24" hidden="1">
      <c r="A1167" s="35"/>
      <c r="B1167" s="36"/>
      <c r="C1167" s="37"/>
      <c r="D1167" s="182" t="s">
        <v>156</v>
      </c>
      <c r="E1167" s="37"/>
      <c r="F1167" s="183" t="s">
        <v>1818</v>
      </c>
      <c r="G1167" s="37"/>
      <c r="H1167" s="37"/>
      <c r="I1167" s="184"/>
      <c r="J1167" s="37"/>
      <c r="K1167" s="37"/>
      <c r="L1167" s="40"/>
      <c r="M1167" s="185"/>
      <c r="N1167" s="186"/>
      <c r="O1167" s="65"/>
      <c r="P1167" s="65"/>
      <c r="Q1167" s="65"/>
      <c r="R1167" s="65"/>
      <c r="S1167" s="65"/>
      <c r="T1167" s="66"/>
      <c r="U1167" s="35"/>
      <c r="V1167" s="35"/>
      <c r="W1167" s="35"/>
      <c r="X1167" s="35"/>
      <c r="Y1167" s="35"/>
      <c r="Z1167" s="35"/>
      <c r="AA1167" s="35"/>
      <c r="AB1167" s="35"/>
      <c r="AC1167" s="35"/>
      <c r="AD1167" s="35"/>
      <c r="AE1167" s="35"/>
      <c r="AT1167" s="18" t="s">
        <v>156</v>
      </c>
      <c r="AU1167" s="18" t="s">
        <v>154</v>
      </c>
    </row>
    <row r="1168" spans="1:65" s="1" customFormat="1" ht="21.75" customHeight="1">
      <c r="A1168" s="35"/>
      <c r="B1168" s="36"/>
      <c r="C1168" s="170" t="s">
        <v>1820</v>
      </c>
      <c r="D1168" s="170" t="s">
        <v>148</v>
      </c>
      <c r="E1168" s="171" t="s">
        <v>1821</v>
      </c>
      <c r="F1168" s="172" t="s">
        <v>1822</v>
      </c>
      <c r="G1168" s="173" t="s">
        <v>1174</v>
      </c>
      <c r="H1168" s="174">
        <v>1</v>
      </c>
      <c r="I1168" s="175"/>
      <c r="J1168" s="174">
        <f>ROUND(I1168*H1168,0)</f>
        <v>0</v>
      </c>
      <c r="K1168" s="172" t="s">
        <v>20</v>
      </c>
      <c r="L1168" s="40"/>
      <c r="M1168" s="176" t="s">
        <v>20</v>
      </c>
      <c r="N1168" s="177" t="s">
        <v>44</v>
      </c>
      <c r="O1168" s="65"/>
      <c r="P1168" s="178">
        <f>O1168*H1168</f>
        <v>0</v>
      </c>
      <c r="Q1168" s="178">
        <v>0</v>
      </c>
      <c r="R1168" s="178">
        <f>Q1168*H1168</f>
        <v>0</v>
      </c>
      <c r="S1168" s="178">
        <v>0</v>
      </c>
      <c r="T1168" s="179">
        <f>S1168*H1168</f>
        <v>0</v>
      </c>
      <c r="U1168" s="35"/>
      <c r="V1168" s="35"/>
      <c r="W1168" s="35"/>
      <c r="X1168" s="35"/>
      <c r="Y1168" s="35"/>
      <c r="Z1168" s="35"/>
      <c r="AA1168" s="35"/>
      <c r="AB1168" s="35"/>
      <c r="AC1168" s="35"/>
      <c r="AD1168" s="35"/>
      <c r="AE1168" s="35"/>
      <c r="AR1168" s="180" t="s">
        <v>272</v>
      </c>
      <c r="AT1168" s="180" t="s">
        <v>148</v>
      </c>
      <c r="AU1168" s="180" t="s">
        <v>154</v>
      </c>
      <c r="AY1168" s="18" t="s">
        <v>146</v>
      </c>
      <c r="BE1168" s="181">
        <f>IF(N1168="základní",J1168,0)</f>
        <v>0</v>
      </c>
      <c r="BF1168" s="181">
        <f>IF(N1168="snížená",J1168,0)</f>
        <v>0</v>
      </c>
      <c r="BG1168" s="181">
        <f>IF(N1168="zákl. přenesená",J1168,0)</f>
        <v>0</v>
      </c>
      <c r="BH1168" s="181">
        <f>IF(N1168="sníž. přenesená",J1168,0)</f>
        <v>0</v>
      </c>
      <c r="BI1168" s="181">
        <f>IF(N1168="nulová",J1168,0)</f>
        <v>0</v>
      </c>
      <c r="BJ1168" s="18" t="s">
        <v>154</v>
      </c>
      <c r="BK1168" s="181">
        <f>ROUND(I1168*H1168,0)</f>
        <v>0</v>
      </c>
      <c r="BL1168" s="18" t="s">
        <v>272</v>
      </c>
      <c r="BM1168" s="180" t="s">
        <v>1823</v>
      </c>
    </row>
    <row r="1169" spans="1:65" s="1" customFormat="1" ht="12" hidden="1">
      <c r="A1169" s="35"/>
      <c r="B1169" s="36"/>
      <c r="C1169" s="37"/>
      <c r="D1169" s="182" t="s">
        <v>156</v>
      </c>
      <c r="E1169" s="37"/>
      <c r="F1169" s="183" t="s">
        <v>1822</v>
      </c>
      <c r="G1169" s="37"/>
      <c r="H1169" s="37"/>
      <c r="I1169" s="184"/>
      <c r="J1169" s="37"/>
      <c r="K1169" s="37"/>
      <c r="L1169" s="40"/>
      <c r="M1169" s="185"/>
      <c r="N1169" s="186"/>
      <c r="O1169" s="65"/>
      <c r="P1169" s="65"/>
      <c r="Q1169" s="65"/>
      <c r="R1169" s="65"/>
      <c r="S1169" s="65"/>
      <c r="T1169" s="66"/>
      <c r="U1169" s="35"/>
      <c r="V1169" s="35"/>
      <c r="W1169" s="35"/>
      <c r="X1169" s="35"/>
      <c r="Y1169" s="35"/>
      <c r="Z1169" s="35"/>
      <c r="AA1169" s="35"/>
      <c r="AB1169" s="35"/>
      <c r="AC1169" s="35"/>
      <c r="AD1169" s="35"/>
      <c r="AE1169" s="35"/>
      <c r="AT1169" s="18" t="s">
        <v>156</v>
      </c>
      <c r="AU1169" s="18" t="s">
        <v>154</v>
      </c>
    </row>
    <row r="1170" spans="1:65" s="1" customFormat="1" ht="24.25" customHeight="1">
      <c r="A1170" s="35"/>
      <c r="B1170" s="36"/>
      <c r="C1170" s="170" t="s">
        <v>1824</v>
      </c>
      <c r="D1170" s="170" t="s">
        <v>148</v>
      </c>
      <c r="E1170" s="171" t="s">
        <v>1825</v>
      </c>
      <c r="F1170" s="172" t="s">
        <v>1826</v>
      </c>
      <c r="G1170" s="173" t="s">
        <v>299</v>
      </c>
      <c r="H1170" s="174">
        <v>126</v>
      </c>
      <c r="I1170" s="175"/>
      <c r="J1170" s="174">
        <f>ROUND(I1170*H1170,0)</f>
        <v>0</v>
      </c>
      <c r="K1170" s="172" t="s">
        <v>20</v>
      </c>
      <c r="L1170" s="40"/>
      <c r="M1170" s="176" t="s">
        <v>20</v>
      </c>
      <c r="N1170" s="177" t="s">
        <v>44</v>
      </c>
      <c r="O1170" s="65"/>
      <c r="P1170" s="178">
        <f>O1170*H1170</f>
        <v>0</v>
      </c>
      <c r="Q1170" s="178">
        <v>0</v>
      </c>
      <c r="R1170" s="178">
        <f>Q1170*H1170</f>
        <v>0</v>
      </c>
      <c r="S1170" s="178">
        <v>0</v>
      </c>
      <c r="T1170" s="179">
        <f>S1170*H1170</f>
        <v>0</v>
      </c>
      <c r="U1170" s="35"/>
      <c r="V1170" s="35"/>
      <c r="W1170" s="35"/>
      <c r="X1170" s="35"/>
      <c r="Y1170" s="35"/>
      <c r="Z1170" s="35"/>
      <c r="AA1170" s="35"/>
      <c r="AB1170" s="35"/>
      <c r="AC1170" s="35"/>
      <c r="AD1170" s="35"/>
      <c r="AE1170" s="35"/>
      <c r="AR1170" s="180" t="s">
        <v>272</v>
      </c>
      <c r="AT1170" s="180" t="s">
        <v>148</v>
      </c>
      <c r="AU1170" s="180" t="s">
        <v>154</v>
      </c>
      <c r="AY1170" s="18" t="s">
        <v>146</v>
      </c>
      <c r="BE1170" s="181">
        <f>IF(N1170="základní",J1170,0)</f>
        <v>0</v>
      </c>
      <c r="BF1170" s="181">
        <f>IF(N1170="snížená",J1170,0)</f>
        <v>0</v>
      </c>
      <c r="BG1170" s="181">
        <f>IF(N1170="zákl. přenesená",J1170,0)</f>
        <v>0</v>
      </c>
      <c r="BH1170" s="181">
        <f>IF(N1170="sníž. přenesená",J1170,0)</f>
        <v>0</v>
      </c>
      <c r="BI1170" s="181">
        <f>IF(N1170="nulová",J1170,0)</f>
        <v>0</v>
      </c>
      <c r="BJ1170" s="18" t="s">
        <v>154</v>
      </c>
      <c r="BK1170" s="181">
        <f>ROUND(I1170*H1170,0)</f>
        <v>0</v>
      </c>
      <c r="BL1170" s="18" t="s">
        <v>272</v>
      </c>
      <c r="BM1170" s="180" t="s">
        <v>1827</v>
      </c>
    </row>
    <row r="1171" spans="1:65" s="1" customFormat="1" ht="24" hidden="1">
      <c r="A1171" s="35"/>
      <c r="B1171" s="36"/>
      <c r="C1171" s="37"/>
      <c r="D1171" s="182" t="s">
        <v>156</v>
      </c>
      <c r="E1171" s="37"/>
      <c r="F1171" s="183" t="s">
        <v>1828</v>
      </c>
      <c r="G1171" s="37"/>
      <c r="H1171" s="37"/>
      <c r="I1171" s="184"/>
      <c r="J1171" s="37"/>
      <c r="K1171" s="37"/>
      <c r="L1171" s="40"/>
      <c r="M1171" s="185"/>
      <c r="N1171" s="186"/>
      <c r="O1171" s="65"/>
      <c r="P1171" s="65"/>
      <c r="Q1171" s="65"/>
      <c r="R1171" s="65"/>
      <c r="S1171" s="65"/>
      <c r="T1171" s="66"/>
      <c r="U1171" s="35"/>
      <c r="V1171" s="35"/>
      <c r="W1171" s="35"/>
      <c r="X1171" s="35"/>
      <c r="Y1171" s="35"/>
      <c r="Z1171" s="35"/>
      <c r="AA1171" s="35"/>
      <c r="AB1171" s="35"/>
      <c r="AC1171" s="35"/>
      <c r="AD1171" s="35"/>
      <c r="AE1171" s="35"/>
      <c r="AT1171" s="18" t="s">
        <v>156</v>
      </c>
      <c r="AU1171" s="18" t="s">
        <v>154</v>
      </c>
    </row>
    <row r="1172" spans="1:65" s="1" customFormat="1" ht="24.25" customHeight="1">
      <c r="A1172" s="35"/>
      <c r="B1172" s="36"/>
      <c r="C1172" s="170" t="s">
        <v>1829</v>
      </c>
      <c r="D1172" s="170" t="s">
        <v>148</v>
      </c>
      <c r="E1172" s="171" t="s">
        <v>1825</v>
      </c>
      <c r="F1172" s="172" t="s">
        <v>1826</v>
      </c>
      <c r="G1172" s="173" t="s">
        <v>299</v>
      </c>
      <c r="H1172" s="174">
        <v>220</v>
      </c>
      <c r="I1172" s="175"/>
      <c r="J1172" s="174">
        <f>ROUND(I1172*H1172,0)</f>
        <v>0</v>
      </c>
      <c r="K1172" s="172" t="s">
        <v>20</v>
      </c>
      <c r="L1172" s="40"/>
      <c r="M1172" s="176" t="s">
        <v>20</v>
      </c>
      <c r="N1172" s="177" t="s">
        <v>44</v>
      </c>
      <c r="O1172" s="65"/>
      <c r="P1172" s="178">
        <f>O1172*H1172</f>
        <v>0</v>
      </c>
      <c r="Q1172" s="178">
        <v>0</v>
      </c>
      <c r="R1172" s="178">
        <f>Q1172*H1172</f>
        <v>0</v>
      </c>
      <c r="S1172" s="178">
        <v>0</v>
      </c>
      <c r="T1172" s="179">
        <f>S1172*H1172</f>
        <v>0</v>
      </c>
      <c r="U1172" s="35"/>
      <c r="V1172" s="35"/>
      <c r="W1172" s="35"/>
      <c r="X1172" s="35"/>
      <c r="Y1172" s="35"/>
      <c r="Z1172" s="35"/>
      <c r="AA1172" s="35"/>
      <c r="AB1172" s="35"/>
      <c r="AC1172" s="35"/>
      <c r="AD1172" s="35"/>
      <c r="AE1172" s="35"/>
      <c r="AR1172" s="180" t="s">
        <v>272</v>
      </c>
      <c r="AT1172" s="180" t="s">
        <v>148</v>
      </c>
      <c r="AU1172" s="180" t="s">
        <v>154</v>
      </c>
      <c r="AY1172" s="18" t="s">
        <v>146</v>
      </c>
      <c r="BE1172" s="181">
        <f>IF(N1172="základní",J1172,0)</f>
        <v>0</v>
      </c>
      <c r="BF1172" s="181">
        <f>IF(N1172="snížená",J1172,0)</f>
        <v>0</v>
      </c>
      <c r="BG1172" s="181">
        <f>IF(N1172="zákl. přenesená",J1172,0)</f>
        <v>0</v>
      </c>
      <c r="BH1172" s="181">
        <f>IF(N1172="sníž. přenesená",J1172,0)</f>
        <v>0</v>
      </c>
      <c r="BI1172" s="181">
        <f>IF(N1172="nulová",J1172,0)</f>
        <v>0</v>
      </c>
      <c r="BJ1172" s="18" t="s">
        <v>154</v>
      </c>
      <c r="BK1172" s="181">
        <f>ROUND(I1172*H1172,0)</f>
        <v>0</v>
      </c>
      <c r="BL1172" s="18" t="s">
        <v>272</v>
      </c>
      <c r="BM1172" s="180" t="s">
        <v>1830</v>
      </c>
    </row>
    <row r="1173" spans="1:65" s="1" customFormat="1" ht="24" hidden="1">
      <c r="A1173" s="35"/>
      <c r="B1173" s="36"/>
      <c r="C1173" s="37"/>
      <c r="D1173" s="182" t="s">
        <v>156</v>
      </c>
      <c r="E1173" s="37"/>
      <c r="F1173" s="183" t="s">
        <v>1828</v>
      </c>
      <c r="G1173" s="37"/>
      <c r="H1173" s="37"/>
      <c r="I1173" s="184"/>
      <c r="J1173" s="37"/>
      <c r="K1173" s="37"/>
      <c r="L1173" s="40"/>
      <c r="M1173" s="185"/>
      <c r="N1173" s="186"/>
      <c r="O1173" s="65"/>
      <c r="P1173" s="65"/>
      <c r="Q1173" s="65"/>
      <c r="R1173" s="65"/>
      <c r="S1173" s="65"/>
      <c r="T1173" s="66"/>
      <c r="U1173" s="35"/>
      <c r="V1173" s="35"/>
      <c r="W1173" s="35"/>
      <c r="X1173" s="35"/>
      <c r="Y1173" s="35"/>
      <c r="Z1173" s="35"/>
      <c r="AA1173" s="35"/>
      <c r="AB1173" s="35"/>
      <c r="AC1173" s="35"/>
      <c r="AD1173" s="35"/>
      <c r="AE1173" s="35"/>
      <c r="AT1173" s="18" t="s">
        <v>156</v>
      </c>
      <c r="AU1173" s="18" t="s">
        <v>154</v>
      </c>
    </row>
    <row r="1174" spans="1:65" s="1" customFormat="1" ht="24.25" customHeight="1">
      <c r="A1174" s="35"/>
      <c r="B1174" s="36"/>
      <c r="C1174" s="170" t="s">
        <v>1831</v>
      </c>
      <c r="D1174" s="170" t="s">
        <v>148</v>
      </c>
      <c r="E1174" s="171" t="s">
        <v>1832</v>
      </c>
      <c r="F1174" s="172" t="s">
        <v>1833</v>
      </c>
      <c r="G1174" s="173" t="s">
        <v>1174</v>
      </c>
      <c r="H1174" s="174">
        <v>8</v>
      </c>
      <c r="I1174" s="175"/>
      <c r="J1174" s="174">
        <f>ROUND(I1174*H1174,0)</f>
        <v>0</v>
      </c>
      <c r="K1174" s="172" t="s">
        <v>20</v>
      </c>
      <c r="L1174" s="40"/>
      <c r="M1174" s="176" t="s">
        <v>20</v>
      </c>
      <c r="N1174" s="177" t="s">
        <v>44</v>
      </c>
      <c r="O1174" s="65"/>
      <c r="P1174" s="178">
        <f>O1174*H1174</f>
        <v>0</v>
      </c>
      <c r="Q1174" s="178">
        <v>0</v>
      </c>
      <c r="R1174" s="178">
        <f>Q1174*H1174</f>
        <v>0</v>
      </c>
      <c r="S1174" s="178">
        <v>0</v>
      </c>
      <c r="T1174" s="179">
        <f>S1174*H1174</f>
        <v>0</v>
      </c>
      <c r="U1174" s="35"/>
      <c r="V1174" s="35"/>
      <c r="W1174" s="35"/>
      <c r="X1174" s="35"/>
      <c r="Y1174" s="35"/>
      <c r="Z1174" s="35"/>
      <c r="AA1174" s="35"/>
      <c r="AB1174" s="35"/>
      <c r="AC1174" s="35"/>
      <c r="AD1174" s="35"/>
      <c r="AE1174" s="35"/>
      <c r="AR1174" s="180" t="s">
        <v>272</v>
      </c>
      <c r="AT1174" s="180" t="s">
        <v>148</v>
      </c>
      <c r="AU1174" s="180" t="s">
        <v>154</v>
      </c>
      <c r="AY1174" s="18" t="s">
        <v>146</v>
      </c>
      <c r="BE1174" s="181">
        <f>IF(N1174="základní",J1174,0)</f>
        <v>0</v>
      </c>
      <c r="BF1174" s="181">
        <f>IF(N1174="snížená",J1174,0)</f>
        <v>0</v>
      </c>
      <c r="BG1174" s="181">
        <f>IF(N1174="zákl. přenesená",J1174,0)</f>
        <v>0</v>
      </c>
      <c r="BH1174" s="181">
        <f>IF(N1174="sníž. přenesená",J1174,0)</f>
        <v>0</v>
      </c>
      <c r="BI1174" s="181">
        <f>IF(N1174="nulová",J1174,0)</f>
        <v>0</v>
      </c>
      <c r="BJ1174" s="18" t="s">
        <v>154</v>
      </c>
      <c r="BK1174" s="181">
        <f>ROUND(I1174*H1174,0)</f>
        <v>0</v>
      </c>
      <c r="BL1174" s="18" t="s">
        <v>272</v>
      </c>
      <c r="BM1174" s="180" t="s">
        <v>1834</v>
      </c>
    </row>
    <row r="1175" spans="1:65" s="1" customFormat="1" ht="24" hidden="1">
      <c r="A1175" s="35"/>
      <c r="B1175" s="36"/>
      <c r="C1175" s="37"/>
      <c r="D1175" s="182" t="s">
        <v>156</v>
      </c>
      <c r="E1175" s="37"/>
      <c r="F1175" s="183" t="s">
        <v>1833</v>
      </c>
      <c r="G1175" s="37"/>
      <c r="H1175" s="37"/>
      <c r="I1175" s="184"/>
      <c r="J1175" s="37"/>
      <c r="K1175" s="37"/>
      <c r="L1175" s="40"/>
      <c r="M1175" s="185"/>
      <c r="N1175" s="186"/>
      <c r="O1175" s="65"/>
      <c r="P1175" s="65"/>
      <c r="Q1175" s="65"/>
      <c r="R1175" s="65"/>
      <c r="S1175" s="65"/>
      <c r="T1175" s="66"/>
      <c r="U1175" s="35"/>
      <c r="V1175" s="35"/>
      <c r="W1175" s="35"/>
      <c r="X1175" s="35"/>
      <c r="Y1175" s="35"/>
      <c r="Z1175" s="35"/>
      <c r="AA1175" s="35"/>
      <c r="AB1175" s="35"/>
      <c r="AC1175" s="35"/>
      <c r="AD1175" s="35"/>
      <c r="AE1175" s="35"/>
      <c r="AT1175" s="18" t="s">
        <v>156</v>
      </c>
      <c r="AU1175" s="18" t="s">
        <v>154</v>
      </c>
    </row>
    <row r="1176" spans="1:65" s="1" customFormat="1" ht="16.5" customHeight="1">
      <c r="A1176" s="35"/>
      <c r="B1176" s="36"/>
      <c r="C1176" s="170" t="s">
        <v>1835</v>
      </c>
      <c r="D1176" s="170" t="s">
        <v>148</v>
      </c>
      <c r="E1176" s="171" t="s">
        <v>1836</v>
      </c>
      <c r="F1176" s="172" t="s">
        <v>1837</v>
      </c>
      <c r="G1176" s="173" t="s">
        <v>1174</v>
      </c>
      <c r="H1176" s="174">
        <v>11</v>
      </c>
      <c r="I1176" s="175"/>
      <c r="J1176" s="174">
        <f>ROUND(I1176*H1176,0)</f>
        <v>0</v>
      </c>
      <c r="K1176" s="172" t="s">
        <v>20</v>
      </c>
      <c r="L1176" s="40"/>
      <c r="M1176" s="176" t="s">
        <v>20</v>
      </c>
      <c r="N1176" s="177" t="s">
        <v>44</v>
      </c>
      <c r="O1176" s="65"/>
      <c r="P1176" s="178">
        <f>O1176*H1176</f>
        <v>0</v>
      </c>
      <c r="Q1176" s="178">
        <v>0</v>
      </c>
      <c r="R1176" s="178">
        <f>Q1176*H1176</f>
        <v>0</v>
      </c>
      <c r="S1176" s="178">
        <v>0</v>
      </c>
      <c r="T1176" s="179">
        <f>S1176*H1176</f>
        <v>0</v>
      </c>
      <c r="U1176" s="35"/>
      <c r="V1176" s="35"/>
      <c r="W1176" s="35"/>
      <c r="X1176" s="35"/>
      <c r="Y1176" s="35"/>
      <c r="Z1176" s="35"/>
      <c r="AA1176" s="35"/>
      <c r="AB1176" s="35"/>
      <c r="AC1176" s="35"/>
      <c r="AD1176" s="35"/>
      <c r="AE1176" s="35"/>
      <c r="AR1176" s="180" t="s">
        <v>272</v>
      </c>
      <c r="AT1176" s="180" t="s">
        <v>148</v>
      </c>
      <c r="AU1176" s="180" t="s">
        <v>154</v>
      </c>
      <c r="AY1176" s="18" t="s">
        <v>146</v>
      </c>
      <c r="BE1176" s="181">
        <f>IF(N1176="základní",J1176,0)</f>
        <v>0</v>
      </c>
      <c r="BF1176" s="181">
        <f>IF(N1176="snížená",J1176,0)</f>
        <v>0</v>
      </c>
      <c r="BG1176" s="181">
        <f>IF(N1176="zákl. přenesená",J1176,0)</f>
        <v>0</v>
      </c>
      <c r="BH1176" s="181">
        <f>IF(N1176="sníž. přenesená",J1176,0)</f>
        <v>0</v>
      </c>
      <c r="BI1176" s="181">
        <f>IF(N1176="nulová",J1176,0)</f>
        <v>0</v>
      </c>
      <c r="BJ1176" s="18" t="s">
        <v>154</v>
      </c>
      <c r="BK1176" s="181">
        <f>ROUND(I1176*H1176,0)</f>
        <v>0</v>
      </c>
      <c r="BL1176" s="18" t="s">
        <v>272</v>
      </c>
      <c r="BM1176" s="180" t="s">
        <v>1838</v>
      </c>
    </row>
    <row r="1177" spans="1:65" s="1" customFormat="1" ht="12" hidden="1">
      <c r="A1177" s="35"/>
      <c r="B1177" s="36"/>
      <c r="C1177" s="37"/>
      <c r="D1177" s="182" t="s">
        <v>156</v>
      </c>
      <c r="E1177" s="37"/>
      <c r="F1177" s="183" t="s">
        <v>1837</v>
      </c>
      <c r="G1177" s="37"/>
      <c r="H1177" s="37"/>
      <c r="I1177" s="184"/>
      <c r="J1177" s="37"/>
      <c r="K1177" s="37"/>
      <c r="L1177" s="40"/>
      <c r="M1177" s="185"/>
      <c r="N1177" s="186"/>
      <c r="O1177" s="65"/>
      <c r="P1177" s="65"/>
      <c r="Q1177" s="65"/>
      <c r="R1177" s="65"/>
      <c r="S1177" s="65"/>
      <c r="T1177" s="66"/>
      <c r="U1177" s="35"/>
      <c r="V1177" s="35"/>
      <c r="W1177" s="35"/>
      <c r="X1177" s="35"/>
      <c r="Y1177" s="35"/>
      <c r="Z1177" s="35"/>
      <c r="AA1177" s="35"/>
      <c r="AB1177" s="35"/>
      <c r="AC1177" s="35"/>
      <c r="AD1177" s="35"/>
      <c r="AE1177" s="35"/>
      <c r="AT1177" s="18" t="s">
        <v>156</v>
      </c>
      <c r="AU1177" s="18" t="s">
        <v>154</v>
      </c>
    </row>
    <row r="1178" spans="1:65" s="1" customFormat="1" ht="16.5" customHeight="1">
      <c r="A1178" s="35"/>
      <c r="B1178" s="36"/>
      <c r="C1178" s="170" t="s">
        <v>1839</v>
      </c>
      <c r="D1178" s="170" t="s">
        <v>148</v>
      </c>
      <c r="E1178" s="171" t="s">
        <v>1840</v>
      </c>
      <c r="F1178" s="172" t="s">
        <v>1841</v>
      </c>
      <c r="G1178" s="173" t="s">
        <v>1174</v>
      </c>
      <c r="H1178" s="174">
        <v>2</v>
      </c>
      <c r="I1178" s="175"/>
      <c r="J1178" s="174">
        <f>ROUND(I1178*H1178,0)</f>
        <v>0</v>
      </c>
      <c r="K1178" s="172" t="s">
        <v>20</v>
      </c>
      <c r="L1178" s="40"/>
      <c r="M1178" s="176" t="s">
        <v>20</v>
      </c>
      <c r="N1178" s="177" t="s">
        <v>44</v>
      </c>
      <c r="O1178" s="65"/>
      <c r="P1178" s="178">
        <f>O1178*H1178</f>
        <v>0</v>
      </c>
      <c r="Q1178" s="178">
        <v>0</v>
      </c>
      <c r="R1178" s="178">
        <f>Q1178*H1178</f>
        <v>0</v>
      </c>
      <c r="S1178" s="178">
        <v>0</v>
      </c>
      <c r="T1178" s="179">
        <f>S1178*H1178</f>
        <v>0</v>
      </c>
      <c r="U1178" s="35"/>
      <c r="V1178" s="35"/>
      <c r="W1178" s="35"/>
      <c r="X1178" s="35"/>
      <c r="Y1178" s="35"/>
      <c r="Z1178" s="35"/>
      <c r="AA1178" s="35"/>
      <c r="AB1178" s="35"/>
      <c r="AC1178" s="35"/>
      <c r="AD1178" s="35"/>
      <c r="AE1178" s="35"/>
      <c r="AR1178" s="180" t="s">
        <v>272</v>
      </c>
      <c r="AT1178" s="180" t="s">
        <v>148</v>
      </c>
      <c r="AU1178" s="180" t="s">
        <v>154</v>
      </c>
      <c r="AY1178" s="18" t="s">
        <v>146</v>
      </c>
      <c r="BE1178" s="181">
        <f>IF(N1178="základní",J1178,0)</f>
        <v>0</v>
      </c>
      <c r="BF1178" s="181">
        <f>IF(N1178="snížená",J1178,0)</f>
        <v>0</v>
      </c>
      <c r="BG1178" s="181">
        <f>IF(N1178="zákl. přenesená",J1178,0)</f>
        <v>0</v>
      </c>
      <c r="BH1178" s="181">
        <f>IF(N1178="sníž. přenesená",J1178,0)</f>
        <v>0</v>
      </c>
      <c r="BI1178" s="181">
        <f>IF(N1178="nulová",J1178,0)</f>
        <v>0</v>
      </c>
      <c r="BJ1178" s="18" t="s">
        <v>154</v>
      </c>
      <c r="BK1178" s="181">
        <f>ROUND(I1178*H1178,0)</f>
        <v>0</v>
      </c>
      <c r="BL1178" s="18" t="s">
        <v>272</v>
      </c>
      <c r="BM1178" s="180" t="s">
        <v>1842</v>
      </c>
    </row>
    <row r="1179" spans="1:65" s="1" customFormat="1" ht="12" hidden="1">
      <c r="A1179" s="35"/>
      <c r="B1179" s="36"/>
      <c r="C1179" s="37"/>
      <c r="D1179" s="182" t="s">
        <v>156</v>
      </c>
      <c r="E1179" s="37"/>
      <c r="F1179" s="183" t="s">
        <v>1841</v>
      </c>
      <c r="G1179" s="37"/>
      <c r="H1179" s="37"/>
      <c r="I1179" s="184"/>
      <c r="J1179" s="37"/>
      <c r="K1179" s="37"/>
      <c r="L1179" s="40"/>
      <c r="M1179" s="185"/>
      <c r="N1179" s="186"/>
      <c r="O1179" s="65"/>
      <c r="P1179" s="65"/>
      <c r="Q1179" s="65"/>
      <c r="R1179" s="65"/>
      <c r="S1179" s="65"/>
      <c r="T1179" s="66"/>
      <c r="U1179" s="35"/>
      <c r="V1179" s="35"/>
      <c r="W1179" s="35"/>
      <c r="X1179" s="35"/>
      <c r="Y1179" s="35"/>
      <c r="Z1179" s="35"/>
      <c r="AA1179" s="35"/>
      <c r="AB1179" s="35"/>
      <c r="AC1179" s="35"/>
      <c r="AD1179" s="35"/>
      <c r="AE1179" s="35"/>
      <c r="AT1179" s="18" t="s">
        <v>156</v>
      </c>
      <c r="AU1179" s="18" t="s">
        <v>154</v>
      </c>
    </row>
    <row r="1180" spans="1:65" s="1" customFormat="1" ht="16.5" customHeight="1">
      <c r="A1180" s="35"/>
      <c r="B1180" s="36"/>
      <c r="C1180" s="170" t="s">
        <v>1843</v>
      </c>
      <c r="D1180" s="170" t="s">
        <v>148</v>
      </c>
      <c r="E1180" s="171" t="s">
        <v>1844</v>
      </c>
      <c r="F1180" s="172" t="s">
        <v>1845</v>
      </c>
      <c r="G1180" s="173" t="s">
        <v>1174</v>
      </c>
      <c r="H1180" s="174">
        <v>2</v>
      </c>
      <c r="I1180" s="175"/>
      <c r="J1180" s="174">
        <f>ROUND(I1180*H1180,0)</f>
        <v>0</v>
      </c>
      <c r="K1180" s="172" t="s">
        <v>20</v>
      </c>
      <c r="L1180" s="40"/>
      <c r="M1180" s="176" t="s">
        <v>20</v>
      </c>
      <c r="N1180" s="177" t="s">
        <v>44</v>
      </c>
      <c r="O1180" s="65"/>
      <c r="P1180" s="178">
        <f>O1180*H1180</f>
        <v>0</v>
      </c>
      <c r="Q1180" s="178">
        <v>0</v>
      </c>
      <c r="R1180" s="178">
        <f>Q1180*H1180</f>
        <v>0</v>
      </c>
      <c r="S1180" s="178">
        <v>0</v>
      </c>
      <c r="T1180" s="179">
        <f>S1180*H1180</f>
        <v>0</v>
      </c>
      <c r="U1180" s="35"/>
      <c r="V1180" s="35"/>
      <c r="W1180" s="35"/>
      <c r="X1180" s="35"/>
      <c r="Y1180" s="35"/>
      <c r="Z1180" s="35"/>
      <c r="AA1180" s="35"/>
      <c r="AB1180" s="35"/>
      <c r="AC1180" s="35"/>
      <c r="AD1180" s="35"/>
      <c r="AE1180" s="35"/>
      <c r="AR1180" s="180" t="s">
        <v>272</v>
      </c>
      <c r="AT1180" s="180" t="s">
        <v>148</v>
      </c>
      <c r="AU1180" s="180" t="s">
        <v>154</v>
      </c>
      <c r="AY1180" s="18" t="s">
        <v>146</v>
      </c>
      <c r="BE1180" s="181">
        <f>IF(N1180="základní",J1180,0)</f>
        <v>0</v>
      </c>
      <c r="BF1180" s="181">
        <f>IF(N1180="snížená",J1180,0)</f>
        <v>0</v>
      </c>
      <c r="BG1180" s="181">
        <f>IF(N1180="zákl. přenesená",J1180,0)</f>
        <v>0</v>
      </c>
      <c r="BH1180" s="181">
        <f>IF(N1180="sníž. přenesená",J1180,0)</f>
        <v>0</v>
      </c>
      <c r="BI1180" s="181">
        <f>IF(N1180="nulová",J1180,0)</f>
        <v>0</v>
      </c>
      <c r="BJ1180" s="18" t="s">
        <v>154</v>
      </c>
      <c r="BK1180" s="181">
        <f>ROUND(I1180*H1180,0)</f>
        <v>0</v>
      </c>
      <c r="BL1180" s="18" t="s">
        <v>272</v>
      </c>
      <c r="BM1180" s="180" t="s">
        <v>1846</v>
      </c>
    </row>
    <row r="1181" spans="1:65" s="1" customFormat="1" ht="12" hidden="1">
      <c r="A1181" s="35"/>
      <c r="B1181" s="36"/>
      <c r="C1181" s="37"/>
      <c r="D1181" s="182" t="s">
        <v>156</v>
      </c>
      <c r="E1181" s="37"/>
      <c r="F1181" s="183" t="s">
        <v>1845</v>
      </c>
      <c r="G1181" s="37"/>
      <c r="H1181" s="37"/>
      <c r="I1181" s="184"/>
      <c r="J1181" s="37"/>
      <c r="K1181" s="37"/>
      <c r="L1181" s="40"/>
      <c r="M1181" s="185"/>
      <c r="N1181" s="186"/>
      <c r="O1181" s="65"/>
      <c r="P1181" s="65"/>
      <c r="Q1181" s="65"/>
      <c r="R1181" s="65"/>
      <c r="S1181" s="65"/>
      <c r="T1181" s="66"/>
      <c r="U1181" s="35"/>
      <c r="V1181" s="35"/>
      <c r="W1181" s="35"/>
      <c r="X1181" s="35"/>
      <c r="Y1181" s="35"/>
      <c r="Z1181" s="35"/>
      <c r="AA1181" s="35"/>
      <c r="AB1181" s="35"/>
      <c r="AC1181" s="35"/>
      <c r="AD1181" s="35"/>
      <c r="AE1181" s="35"/>
      <c r="AT1181" s="18" t="s">
        <v>156</v>
      </c>
      <c r="AU1181" s="18" t="s">
        <v>154</v>
      </c>
    </row>
    <row r="1182" spans="1:65" s="1" customFormat="1" ht="16.5" customHeight="1">
      <c r="A1182" s="35"/>
      <c r="B1182" s="36"/>
      <c r="C1182" s="170" t="s">
        <v>1847</v>
      </c>
      <c r="D1182" s="170" t="s">
        <v>148</v>
      </c>
      <c r="E1182" s="171" t="s">
        <v>1848</v>
      </c>
      <c r="F1182" s="172" t="s">
        <v>1849</v>
      </c>
      <c r="G1182" s="173" t="s">
        <v>1174</v>
      </c>
      <c r="H1182" s="174">
        <v>1</v>
      </c>
      <c r="I1182" s="175"/>
      <c r="J1182" s="174">
        <f>ROUND(I1182*H1182,0)</f>
        <v>0</v>
      </c>
      <c r="K1182" s="172" t="s">
        <v>20</v>
      </c>
      <c r="L1182" s="40"/>
      <c r="M1182" s="176" t="s">
        <v>20</v>
      </c>
      <c r="N1182" s="177" t="s">
        <v>44</v>
      </c>
      <c r="O1182" s="65"/>
      <c r="P1182" s="178">
        <f>O1182*H1182</f>
        <v>0</v>
      </c>
      <c r="Q1182" s="178">
        <v>0</v>
      </c>
      <c r="R1182" s="178">
        <f>Q1182*H1182</f>
        <v>0</v>
      </c>
      <c r="S1182" s="178">
        <v>0</v>
      </c>
      <c r="T1182" s="179">
        <f>S1182*H1182</f>
        <v>0</v>
      </c>
      <c r="U1182" s="35"/>
      <c r="V1182" s="35"/>
      <c r="W1182" s="35"/>
      <c r="X1182" s="35"/>
      <c r="Y1182" s="35"/>
      <c r="Z1182" s="35"/>
      <c r="AA1182" s="35"/>
      <c r="AB1182" s="35"/>
      <c r="AC1182" s="35"/>
      <c r="AD1182" s="35"/>
      <c r="AE1182" s="35"/>
      <c r="AR1182" s="180" t="s">
        <v>272</v>
      </c>
      <c r="AT1182" s="180" t="s">
        <v>148</v>
      </c>
      <c r="AU1182" s="180" t="s">
        <v>154</v>
      </c>
      <c r="AY1182" s="18" t="s">
        <v>146</v>
      </c>
      <c r="BE1182" s="181">
        <f>IF(N1182="základní",J1182,0)</f>
        <v>0</v>
      </c>
      <c r="BF1182" s="181">
        <f>IF(N1182="snížená",J1182,0)</f>
        <v>0</v>
      </c>
      <c r="BG1182" s="181">
        <f>IF(N1182="zákl. přenesená",J1182,0)</f>
        <v>0</v>
      </c>
      <c r="BH1182" s="181">
        <f>IF(N1182="sníž. přenesená",J1182,0)</f>
        <v>0</v>
      </c>
      <c r="BI1182" s="181">
        <f>IF(N1182="nulová",J1182,0)</f>
        <v>0</v>
      </c>
      <c r="BJ1182" s="18" t="s">
        <v>154</v>
      </c>
      <c r="BK1182" s="181">
        <f>ROUND(I1182*H1182,0)</f>
        <v>0</v>
      </c>
      <c r="BL1182" s="18" t="s">
        <v>272</v>
      </c>
      <c r="BM1182" s="180" t="s">
        <v>1850</v>
      </c>
    </row>
    <row r="1183" spans="1:65" s="1" customFormat="1" ht="12" hidden="1">
      <c r="A1183" s="35"/>
      <c r="B1183" s="36"/>
      <c r="C1183" s="37"/>
      <c r="D1183" s="182" t="s">
        <v>156</v>
      </c>
      <c r="E1183" s="37"/>
      <c r="F1183" s="183" t="s">
        <v>1849</v>
      </c>
      <c r="G1183" s="37"/>
      <c r="H1183" s="37"/>
      <c r="I1183" s="184"/>
      <c r="J1183" s="37"/>
      <c r="K1183" s="37"/>
      <c r="L1183" s="40"/>
      <c r="M1183" s="185"/>
      <c r="N1183" s="186"/>
      <c r="O1183" s="65"/>
      <c r="P1183" s="65"/>
      <c r="Q1183" s="65"/>
      <c r="R1183" s="65"/>
      <c r="S1183" s="65"/>
      <c r="T1183" s="66"/>
      <c r="U1183" s="35"/>
      <c r="V1183" s="35"/>
      <c r="W1183" s="35"/>
      <c r="X1183" s="35"/>
      <c r="Y1183" s="35"/>
      <c r="Z1183" s="35"/>
      <c r="AA1183" s="35"/>
      <c r="AB1183" s="35"/>
      <c r="AC1183" s="35"/>
      <c r="AD1183" s="35"/>
      <c r="AE1183" s="35"/>
      <c r="AT1183" s="18" t="s">
        <v>156</v>
      </c>
      <c r="AU1183" s="18" t="s">
        <v>154</v>
      </c>
    </row>
    <row r="1184" spans="1:65" s="1" customFormat="1" ht="16.5" customHeight="1">
      <c r="A1184" s="35"/>
      <c r="B1184" s="36"/>
      <c r="C1184" s="170" t="s">
        <v>1851</v>
      </c>
      <c r="D1184" s="170" t="s">
        <v>148</v>
      </c>
      <c r="E1184" s="171" t="s">
        <v>1852</v>
      </c>
      <c r="F1184" s="172" t="s">
        <v>1853</v>
      </c>
      <c r="G1184" s="173" t="s">
        <v>1174</v>
      </c>
      <c r="H1184" s="174">
        <v>1</v>
      </c>
      <c r="I1184" s="175"/>
      <c r="J1184" s="174">
        <f>ROUND(I1184*H1184,0)</f>
        <v>0</v>
      </c>
      <c r="K1184" s="172" t="s">
        <v>20</v>
      </c>
      <c r="L1184" s="40"/>
      <c r="M1184" s="176" t="s">
        <v>20</v>
      </c>
      <c r="N1184" s="177" t="s">
        <v>44</v>
      </c>
      <c r="O1184" s="65"/>
      <c r="P1184" s="178">
        <f>O1184*H1184</f>
        <v>0</v>
      </c>
      <c r="Q1184" s="178">
        <v>0</v>
      </c>
      <c r="R1184" s="178">
        <f>Q1184*H1184</f>
        <v>0</v>
      </c>
      <c r="S1184" s="178">
        <v>0</v>
      </c>
      <c r="T1184" s="179">
        <f>S1184*H1184</f>
        <v>0</v>
      </c>
      <c r="U1184" s="35"/>
      <c r="V1184" s="35"/>
      <c r="W1184" s="35"/>
      <c r="X1184" s="35"/>
      <c r="Y1184" s="35"/>
      <c r="Z1184" s="35"/>
      <c r="AA1184" s="35"/>
      <c r="AB1184" s="35"/>
      <c r="AC1184" s="35"/>
      <c r="AD1184" s="35"/>
      <c r="AE1184" s="35"/>
      <c r="AR1184" s="180" t="s">
        <v>272</v>
      </c>
      <c r="AT1184" s="180" t="s">
        <v>148</v>
      </c>
      <c r="AU1184" s="180" t="s">
        <v>154</v>
      </c>
      <c r="AY1184" s="18" t="s">
        <v>146</v>
      </c>
      <c r="BE1184" s="181">
        <f>IF(N1184="základní",J1184,0)</f>
        <v>0</v>
      </c>
      <c r="BF1184" s="181">
        <f>IF(N1184="snížená",J1184,0)</f>
        <v>0</v>
      </c>
      <c r="BG1184" s="181">
        <f>IF(N1184="zákl. přenesená",J1184,0)</f>
        <v>0</v>
      </c>
      <c r="BH1184" s="181">
        <f>IF(N1184="sníž. přenesená",J1184,0)</f>
        <v>0</v>
      </c>
      <c r="BI1184" s="181">
        <f>IF(N1184="nulová",J1184,0)</f>
        <v>0</v>
      </c>
      <c r="BJ1184" s="18" t="s">
        <v>154</v>
      </c>
      <c r="BK1184" s="181">
        <f>ROUND(I1184*H1184,0)</f>
        <v>0</v>
      </c>
      <c r="BL1184" s="18" t="s">
        <v>272</v>
      </c>
      <c r="BM1184" s="180" t="s">
        <v>1854</v>
      </c>
    </row>
    <row r="1185" spans="1:65" s="1" customFormat="1" ht="12" hidden="1">
      <c r="A1185" s="35"/>
      <c r="B1185" s="36"/>
      <c r="C1185" s="37"/>
      <c r="D1185" s="182" t="s">
        <v>156</v>
      </c>
      <c r="E1185" s="37"/>
      <c r="F1185" s="183" t="s">
        <v>1853</v>
      </c>
      <c r="G1185" s="37"/>
      <c r="H1185" s="37"/>
      <c r="I1185" s="184"/>
      <c r="J1185" s="37"/>
      <c r="K1185" s="37"/>
      <c r="L1185" s="40"/>
      <c r="M1185" s="185"/>
      <c r="N1185" s="186"/>
      <c r="O1185" s="65"/>
      <c r="P1185" s="65"/>
      <c r="Q1185" s="65"/>
      <c r="R1185" s="65"/>
      <c r="S1185" s="65"/>
      <c r="T1185" s="66"/>
      <c r="U1185" s="35"/>
      <c r="V1185" s="35"/>
      <c r="W1185" s="35"/>
      <c r="X1185" s="35"/>
      <c r="Y1185" s="35"/>
      <c r="Z1185" s="35"/>
      <c r="AA1185" s="35"/>
      <c r="AB1185" s="35"/>
      <c r="AC1185" s="35"/>
      <c r="AD1185" s="35"/>
      <c r="AE1185" s="35"/>
      <c r="AT1185" s="18" t="s">
        <v>156</v>
      </c>
      <c r="AU1185" s="18" t="s">
        <v>154</v>
      </c>
    </row>
    <row r="1186" spans="1:65" s="1" customFormat="1" ht="16.5" customHeight="1">
      <c r="A1186" s="35"/>
      <c r="B1186" s="36"/>
      <c r="C1186" s="170" t="s">
        <v>1855</v>
      </c>
      <c r="D1186" s="170" t="s">
        <v>148</v>
      </c>
      <c r="E1186" s="171" t="s">
        <v>1856</v>
      </c>
      <c r="F1186" s="172" t="s">
        <v>1857</v>
      </c>
      <c r="G1186" s="173" t="s">
        <v>1174</v>
      </c>
      <c r="H1186" s="174">
        <v>1</v>
      </c>
      <c r="I1186" s="175"/>
      <c r="J1186" s="174">
        <f>ROUND(I1186*H1186,0)</f>
        <v>0</v>
      </c>
      <c r="K1186" s="172" t="s">
        <v>20</v>
      </c>
      <c r="L1186" s="40"/>
      <c r="M1186" s="176" t="s">
        <v>20</v>
      </c>
      <c r="N1186" s="177" t="s">
        <v>44</v>
      </c>
      <c r="O1186" s="65"/>
      <c r="P1186" s="178">
        <f>O1186*H1186</f>
        <v>0</v>
      </c>
      <c r="Q1186" s="178">
        <v>0</v>
      </c>
      <c r="R1186" s="178">
        <f>Q1186*H1186</f>
        <v>0</v>
      </c>
      <c r="S1186" s="178">
        <v>0</v>
      </c>
      <c r="T1186" s="179">
        <f>S1186*H1186</f>
        <v>0</v>
      </c>
      <c r="U1186" s="35"/>
      <c r="V1186" s="35"/>
      <c r="W1186" s="35"/>
      <c r="X1186" s="35"/>
      <c r="Y1186" s="35"/>
      <c r="Z1186" s="35"/>
      <c r="AA1186" s="35"/>
      <c r="AB1186" s="35"/>
      <c r="AC1186" s="35"/>
      <c r="AD1186" s="35"/>
      <c r="AE1186" s="35"/>
      <c r="AR1186" s="180" t="s">
        <v>272</v>
      </c>
      <c r="AT1186" s="180" t="s">
        <v>148</v>
      </c>
      <c r="AU1186" s="180" t="s">
        <v>154</v>
      </c>
      <c r="AY1186" s="18" t="s">
        <v>146</v>
      </c>
      <c r="BE1186" s="181">
        <f>IF(N1186="základní",J1186,0)</f>
        <v>0</v>
      </c>
      <c r="BF1186" s="181">
        <f>IF(N1186="snížená",J1186,0)</f>
        <v>0</v>
      </c>
      <c r="BG1186" s="181">
        <f>IF(N1186="zákl. přenesená",J1186,0)</f>
        <v>0</v>
      </c>
      <c r="BH1186" s="181">
        <f>IF(N1186="sníž. přenesená",J1186,0)</f>
        <v>0</v>
      </c>
      <c r="BI1186" s="181">
        <f>IF(N1186="nulová",J1186,0)</f>
        <v>0</v>
      </c>
      <c r="BJ1186" s="18" t="s">
        <v>154</v>
      </c>
      <c r="BK1186" s="181">
        <f>ROUND(I1186*H1186,0)</f>
        <v>0</v>
      </c>
      <c r="BL1186" s="18" t="s">
        <v>272</v>
      </c>
      <c r="BM1186" s="180" t="s">
        <v>1858</v>
      </c>
    </row>
    <row r="1187" spans="1:65" s="1" customFormat="1" ht="12" hidden="1">
      <c r="A1187" s="35"/>
      <c r="B1187" s="36"/>
      <c r="C1187" s="37"/>
      <c r="D1187" s="182" t="s">
        <v>156</v>
      </c>
      <c r="E1187" s="37"/>
      <c r="F1187" s="183" t="s">
        <v>1859</v>
      </c>
      <c r="G1187" s="37"/>
      <c r="H1187" s="37"/>
      <c r="I1187" s="184"/>
      <c r="J1187" s="37"/>
      <c r="K1187" s="37"/>
      <c r="L1187" s="40"/>
      <c r="M1187" s="185"/>
      <c r="N1187" s="186"/>
      <c r="O1187" s="65"/>
      <c r="P1187" s="65"/>
      <c r="Q1187" s="65"/>
      <c r="R1187" s="65"/>
      <c r="S1187" s="65"/>
      <c r="T1187" s="66"/>
      <c r="U1187" s="35"/>
      <c r="V1187" s="35"/>
      <c r="W1187" s="35"/>
      <c r="X1187" s="35"/>
      <c r="Y1187" s="35"/>
      <c r="Z1187" s="35"/>
      <c r="AA1187" s="35"/>
      <c r="AB1187" s="35"/>
      <c r="AC1187" s="35"/>
      <c r="AD1187" s="35"/>
      <c r="AE1187" s="35"/>
      <c r="AT1187" s="18" t="s">
        <v>156</v>
      </c>
      <c r="AU1187" s="18" t="s">
        <v>154</v>
      </c>
    </row>
    <row r="1188" spans="1:65" s="1" customFormat="1" ht="16.5" customHeight="1">
      <c r="A1188" s="35"/>
      <c r="B1188" s="36"/>
      <c r="C1188" s="170" t="s">
        <v>1860</v>
      </c>
      <c r="D1188" s="170" t="s">
        <v>148</v>
      </c>
      <c r="E1188" s="171" t="s">
        <v>1861</v>
      </c>
      <c r="F1188" s="172" t="s">
        <v>1862</v>
      </c>
      <c r="G1188" s="173" t="s">
        <v>1174</v>
      </c>
      <c r="H1188" s="174">
        <v>1</v>
      </c>
      <c r="I1188" s="175"/>
      <c r="J1188" s="174">
        <f>ROUND(I1188*H1188,0)</f>
        <v>0</v>
      </c>
      <c r="K1188" s="172" t="s">
        <v>20</v>
      </c>
      <c r="L1188" s="40"/>
      <c r="M1188" s="176" t="s">
        <v>20</v>
      </c>
      <c r="N1188" s="177" t="s">
        <v>44</v>
      </c>
      <c r="O1188" s="65"/>
      <c r="P1188" s="178">
        <f>O1188*H1188</f>
        <v>0</v>
      </c>
      <c r="Q1188" s="178">
        <v>0</v>
      </c>
      <c r="R1188" s="178">
        <f>Q1188*H1188</f>
        <v>0</v>
      </c>
      <c r="S1188" s="178">
        <v>0</v>
      </c>
      <c r="T1188" s="179">
        <f>S1188*H1188</f>
        <v>0</v>
      </c>
      <c r="U1188" s="35"/>
      <c r="V1188" s="35"/>
      <c r="W1188" s="35"/>
      <c r="X1188" s="35"/>
      <c r="Y1188" s="35"/>
      <c r="Z1188" s="35"/>
      <c r="AA1188" s="35"/>
      <c r="AB1188" s="35"/>
      <c r="AC1188" s="35"/>
      <c r="AD1188" s="35"/>
      <c r="AE1188" s="35"/>
      <c r="AR1188" s="180" t="s">
        <v>272</v>
      </c>
      <c r="AT1188" s="180" t="s">
        <v>148</v>
      </c>
      <c r="AU1188" s="180" t="s">
        <v>154</v>
      </c>
      <c r="AY1188" s="18" t="s">
        <v>146</v>
      </c>
      <c r="BE1188" s="181">
        <f>IF(N1188="základní",J1188,0)</f>
        <v>0</v>
      </c>
      <c r="BF1188" s="181">
        <f>IF(N1188="snížená",J1188,0)</f>
        <v>0</v>
      </c>
      <c r="BG1188" s="181">
        <f>IF(N1188="zákl. přenesená",J1188,0)</f>
        <v>0</v>
      </c>
      <c r="BH1188" s="181">
        <f>IF(N1188="sníž. přenesená",J1188,0)</f>
        <v>0</v>
      </c>
      <c r="BI1188" s="181">
        <f>IF(N1188="nulová",J1188,0)</f>
        <v>0</v>
      </c>
      <c r="BJ1188" s="18" t="s">
        <v>154</v>
      </c>
      <c r="BK1188" s="181">
        <f>ROUND(I1188*H1188,0)</f>
        <v>0</v>
      </c>
      <c r="BL1188" s="18" t="s">
        <v>272</v>
      </c>
      <c r="BM1188" s="180" t="s">
        <v>1863</v>
      </c>
    </row>
    <row r="1189" spans="1:65" s="1" customFormat="1" ht="12" hidden="1">
      <c r="A1189" s="35"/>
      <c r="B1189" s="36"/>
      <c r="C1189" s="37"/>
      <c r="D1189" s="182" t="s">
        <v>156</v>
      </c>
      <c r="E1189" s="37"/>
      <c r="F1189" s="183" t="s">
        <v>1862</v>
      </c>
      <c r="G1189" s="37"/>
      <c r="H1189" s="37"/>
      <c r="I1189" s="184"/>
      <c r="J1189" s="37"/>
      <c r="K1189" s="37"/>
      <c r="L1189" s="40"/>
      <c r="M1189" s="185"/>
      <c r="N1189" s="186"/>
      <c r="O1189" s="65"/>
      <c r="P1189" s="65"/>
      <c r="Q1189" s="65"/>
      <c r="R1189" s="65"/>
      <c r="S1189" s="65"/>
      <c r="T1189" s="66"/>
      <c r="U1189" s="35"/>
      <c r="V1189" s="35"/>
      <c r="W1189" s="35"/>
      <c r="X1189" s="35"/>
      <c r="Y1189" s="35"/>
      <c r="Z1189" s="35"/>
      <c r="AA1189" s="35"/>
      <c r="AB1189" s="35"/>
      <c r="AC1189" s="35"/>
      <c r="AD1189" s="35"/>
      <c r="AE1189" s="35"/>
      <c r="AT1189" s="18" t="s">
        <v>156</v>
      </c>
      <c r="AU1189" s="18" t="s">
        <v>154</v>
      </c>
    </row>
    <row r="1190" spans="1:65" s="1" customFormat="1" ht="16.5" customHeight="1">
      <c r="A1190" s="35"/>
      <c r="B1190" s="36"/>
      <c r="C1190" s="170" t="s">
        <v>1162</v>
      </c>
      <c r="D1190" s="170" t="s">
        <v>148</v>
      </c>
      <c r="E1190" s="171" t="s">
        <v>1864</v>
      </c>
      <c r="F1190" s="172" t="s">
        <v>1865</v>
      </c>
      <c r="G1190" s="173" t="s">
        <v>1174</v>
      </c>
      <c r="H1190" s="174">
        <v>1</v>
      </c>
      <c r="I1190" s="175"/>
      <c r="J1190" s="174">
        <f>ROUND(I1190*H1190,0)</f>
        <v>0</v>
      </c>
      <c r="K1190" s="172" t="s">
        <v>20</v>
      </c>
      <c r="L1190" s="40"/>
      <c r="M1190" s="176" t="s">
        <v>20</v>
      </c>
      <c r="N1190" s="177" t="s">
        <v>44</v>
      </c>
      <c r="O1190" s="65"/>
      <c r="P1190" s="178">
        <f>O1190*H1190</f>
        <v>0</v>
      </c>
      <c r="Q1190" s="178">
        <v>0</v>
      </c>
      <c r="R1190" s="178">
        <f>Q1190*H1190</f>
        <v>0</v>
      </c>
      <c r="S1190" s="178">
        <v>0</v>
      </c>
      <c r="T1190" s="179">
        <f>S1190*H1190</f>
        <v>0</v>
      </c>
      <c r="U1190" s="35"/>
      <c r="V1190" s="35"/>
      <c r="W1190" s="35"/>
      <c r="X1190" s="35"/>
      <c r="Y1190" s="35"/>
      <c r="Z1190" s="35"/>
      <c r="AA1190" s="35"/>
      <c r="AB1190" s="35"/>
      <c r="AC1190" s="35"/>
      <c r="AD1190" s="35"/>
      <c r="AE1190" s="35"/>
      <c r="AR1190" s="180" t="s">
        <v>272</v>
      </c>
      <c r="AT1190" s="180" t="s">
        <v>148</v>
      </c>
      <c r="AU1190" s="180" t="s">
        <v>154</v>
      </c>
      <c r="AY1190" s="18" t="s">
        <v>146</v>
      </c>
      <c r="BE1190" s="181">
        <f>IF(N1190="základní",J1190,0)</f>
        <v>0</v>
      </c>
      <c r="BF1190" s="181">
        <f>IF(N1190="snížená",J1190,0)</f>
        <v>0</v>
      </c>
      <c r="BG1190" s="181">
        <f>IF(N1190="zákl. přenesená",J1190,0)</f>
        <v>0</v>
      </c>
      <c r="BH1190" s="181">
        <f>IF(N1190="sníž. přenesená",J1190,0)</f>
        <v>0</v>
      </c>
      <c r="BI1190" s="181">
        <f>IF(N1190="nulová",J1190,0)</f>
        <v>0</v>
      </c>
      <c r="BJ1190" s="18" t="s">
        <v>154</v>
      </c>
      <c r="BK1190" s="181">
        <f>ROUND(I1190*H1190,0)</f>
        <v>0</v>
      </c>
      <c r="BL1190" s="18" t="s">
        <v>272</v>
      </c>
      <c r="BM1190" s="180" t="s">
        <v>1866</v>
      </c>
    </row>
    <row r="1191" spans="1:65" s="1" customFormat="1" ht="12" hidden="1">
      <c r="A1191" s="35"/>
      <c r="B1191" s="36"/>
      <c r="C1191" s="37"/>
      <c r="D1191" s="182" t="s">
        <v>156</v>
      </c>
      <c r="E1191" s="37"/>
      <c r="F1191" s="183" t="s">
        <v>1865</v>
      </c>
      <c r="G1191" s="37"/>
      <c r="H1191" s="37"/>
      <c r="I1191" s="184"/>
      <c r="J1191" s="37"/>
      <c r="K1191" s="37"/>
      <c r="L1191" s="40"/>
      <c r="M1191" s="185"/>
      <c r="N1191" s="186"/>
      <c r="O1191" s="65"/>
      <c r="P1191" s="65"/>
      <c r="Q1191" s="65"/>
      <c r="R1191" s="65"/>
      <c r="S1191" s="65"/>
      <c r="T1191" s="66"/>
      <c r="U1191" s="35"/>
      <c r="V1191" s="35"/>
      <c r="W1191" s="35"/>
      <c r="X1191" s="35"/>
      <c r="Y1191" s="35"/>
      <c r="Z1191" s="35"/>
      <c r="AA1191" s="35"/>
      <c r="AB1191" s="35"/>
      <c r="AC1191" s="35"/>
      <c r="AD1191" s="35"/>
      <c r="AE1191" s="35"/>
      <c r="AT1191" s="18" t="s">
        <v>156</v>
      </c>
      <c r="AU1191" s="18" t="s">
        <v>154</v>
      </c>
    </row>
    <row r="1192" spans="1:65" s="1" customFormat="1" ht="24.25" customHeight="1">
      <c r="A1192" s="35"/>
      <c r="B1192" s="36"/>
      <c r="C1192" s="170" t="s">
        <v>1867</v>
      </c>
      <c r="D1192" s="170" t="s">
        <v>148</v>
      </c>
      <c r="E1192" s="171" t="s">
        <v>1868</v>
      </c>
      <c r="F1192" s="172" t="s">
        <v>1869</v>
      </c>
      <c r="G1192" s="173" t="s">
        <v>1174</v>
      </c>
      <c r="H1192" s="174">
        <v>1</v>
      </c>
      <c r="I1192" s="175"/>
      <c r="J1192" s="174">
        <f>ROUND(I1192*H1192,0)</f>
        <v>0</v>
      </c>
      <c r="K1192" s="172" t="s">
        <v>20</v>
      </c>
      <c r="L1192" s="40"/>
      <c r="M1192" s="176" t="s">
        <v>20</v>
      </c>
      <c r="N1192" s="177" t="s">
        <v>44</v>
      </c>
      <c r="O1192" s="65"/>
      <c r="P1192" s="178">
        <f>O1192*H1192</f>
        <v>0</v>
      </c>
      <c r="Q1192" s="178">
        <v>0</v>
      </c>
      <c r="R1192" s="178">
        <f>Q1192*H1192</f>
        <v>0</v>
      </c>
      <c r="S1192" s="178">
        <v>0</v>
      </c>
      <c r="T1192" s="179">
        <f>S1192*H1192</f>
        <v>0</v>
      </c>
      <c r="U1192" s="35"/>
      <c r="V1192" s="35"/>
      <c r="W1192" s="35"/>
      <c r="X1192" s="35"/>
      <c r="Y1192" s="35"/>
      <c r="Z1192" s="35"/>
      <c r="AA1192" s="35"/>
      <c r="AB1192" s="35"/>
      <c r="AC1192" s="35"/>
      <c r="AD1192" s="35"/>
      <c r="AE1192" s="35"/>
      <c r="AR1192" s="180" t="s">
        <v>272</v>
      </c>
      <c r="AT1192" s="180" t="s">
        <v>148</v>
      </c>
      <c r="AU1192" s="180" t="s">
        <v>154</v>
      </c>
      <c r="AY1192" s="18" t="s">
        <v>146</v>
      </c>
      <c r="BE1192" s="181">
        <f>IF(N1192="základní",J1192,0)</f>
        <v>0</v>
      </c>
      <c r="BF1192" s="181">
        <f>IF(N1192="snížená",J1192,0)</f>
        <v>0</v>
      </c>
      <c r="BG1192" s="181">
        <f>IF(N1192="zákl. přenesená",J1192,0)</f>
        <v>0</v>
      </c>
      <c r="BH1192" s="181">
        <f>IF(N1192="sníž. přenesená",J1192,0)</f>
        <v>0</v>
      </c>
      <c r="BI1192" s="181">
        <f>IF(N1192="nulová",J1192,0)</f>
        <v>0</v>
      </c>
      <c r="BJ1192" s="18" t="s">
        <v>154</v>
      </c>
      <c r="BK1192" s="181">
        <f>ROUND(I1192*H1192,0)</f>
        <v>0</v>
      </c>
      <c r="BL1192" s="18" t="s">
        <v>272</v>
      </c>
      <c r="BM1192" s="180" t="s">
        <v>1870</v>
      </c>
    </row>
    <row r="1193" spans="1:65" s="1" customFormat="1" ht="24" hidden="1">
      <c r="A1193" s="35"/>
      <c r="B1193" s="36"/>
      <c r="C1193" s="37"/>
      <c r="D1193" s="182" t="s">
        <v>156</v>
      </c>
      <c r="E1193" s="37"/>
      <c r="F1193" s="183" t="s">
        <v>1869</v>
      </c>
      <c r="G1193" s="37"/>
      <c r="H1193" s="37"/>
      <c r="I1193" s="184"/>
      <c r="J1193" s="37"/>
      <c r="K1193" s="37"/>
      <c r="L1193" s="40"/>
      <c r="M1193" s="185"/>
      <c r="N1193" s="186"/>
      <c r="O1193" s="65"/>
      <c r="P1193" s="65"/>
      <c r="Q1193" s="65"/>
      <c r="R1193" s="65"/>
      <c r="S1193" s="65"/>
      <c r="T1193" s="66"/>
      <c r="U1193" s="35"/>
      <c r="V1193" s="35"/>
      <c r="W1193" s="35"/>
      <c r="X1193" s="35"/>
      <c r="Y1193" s="35"/>
      <c r="Z1193" s="35"/>
      <c r="AA1193" s="35"/>
      <c r="AB1193" s="35"/>
      <c r="AC1193" s="35"/>
      <c r="AD1193" s="35"/>
      <c r="AE1193" s="35"/>
      <c r="AT1193" s="18" t="s">
        <v>156</v>
      </c>
      <c r="AU1193" s="18" t="s">
        <v>154</v>
      </c>
    </row>
    <row r="1194" spans="1:65" s="1" customFormat="1" ht="16.5" customHeight="1">
      <c r="A1194" s="35"/>
      <c r="B1194" s="36"/>
      <c r="C1194" s="170" t="s">
        <v>1871</v>
      </c>
      <c r="D1194" s="170" t="s">
        <v>148</v>
      </c>
      <c r="E1194" s="171" t="s">
        <v>1872</v>
      </c>
      <c r="F1194" s="172" t="s">
        <v>1873</v>
      </c>
      <c r="G1194" s="173" t="s">
        <v>1174</v>
      </c>
      <c r="H1194" s="174">
        <v>1</v>
      </c>
      <c r="I1194" s="175"/>
      <c r="J1194" s="174">
        <f>ROUND(I1194*H1194,0)</f>
        <v>0</v>
      </c>
      <c r="K1194" s="172" t="s">
        <v>20</v>
      </c>
      <c r="L1194" s="40"/>
      <c r="M1194" s="176" t="s">
        <v>20</v>
      </c>
      <c r="N1194" s="177" t="s">
        <v>44</v>
      </c>
      <c r="O1194" s="65"/>
      <c r="P1194" s="178">
        <f>O1194*H1194</f>
        <v>0</v>
      </c>
      <c r="Q1194" s="178">
        <v>0</v>
      </c>
      <c r="R1194" s="178">
        <f>Q1194*H1194</f>
        <v>0</v>
      </c>
      <c r="S1194" s="178">
        <v>0</v>
      </c>
      <c r="T1194" s="179">
        <f>S1194*H1194</f>
        <v>0</v>
      </c>
      <c r="U1194" s="35"/>
      <c r="V1194" s="35"/>
      <c r="W1194" s="35"/>
      <c r="X1194" s="35"/>
      <c r="Y1194" s="35"/>
      <c r="Z1194" s="35"/>
      <c r="AA1194" s="35"/>
      <c r="AB1194" s="35"/>
      <c r="AC1194" s="35"/>
      <c r="AD1194" s="35"/>
      <c r="AE1194" s="35"/>
      <c r="AR1194" s="180" t="s">
        <v>272</v>
      </c>
      <c r="AT1194" s="180" t="s">
        <v>148</v>
      </c>
      <c r="AU1194" s="180" t="s">
        <v>154</v>
      </c>
      <c r="AY1194" s="18" t="s">
        <v>146</v>
      </c>
      <c r="BE1194" s="181">
        <f>IF(N1194="základní",J1194,0)</f>
        <v>0</v>
      </c>
      <c r="BF1194" s="181">
        <f>IF(N1194="snížená",J1194,0)</f>
        <v>0</v>
      </c>
      <c r="BG1194" s="181">
        <f>IF(N1194="zákl. přenesená",J1194,0)</f>
        <v>0</v>
      </c>
      <c r="BH1194" s="181">
        <f>IF(N1194="sníž. přenesená",J1194,0)</f>
        <v>0</v>
      </c>
      <c r="BI1194" s="181">
        <f>IF(N1194="nulová",J1194,0)</f>
        <v>0</v>
      </c>
      <c r="BJ1194" s="18" t="s">
        <v>154</v>
      </c>
      <c r="BK1194" s="181">
        <f>ROUND(I1194*H1194,0)</f>
        <v>0</v>
      </c>
      <c r="BL1194" s="18" t="s">
        <v>272</v>
      </c>
      <c r="BM1194" s="180" t="s">
        <v>1874</v>
      </c>
    </row>
    <row r="1195" spans="1:65" s="1" customFormat="1" ht="12" hidden="1">
      <c r="A1195" s="35"/>
      <c r="B1195" s="36"/>
      <c r="C1195" s="37"/>
      <c r="D1195" s="182" t="s">
        <v>156</v>
      </c>
      <c r="E1195" s="37"/>
      <c r="F1195" s="183" t="s">
        <v>1873</v>
      </c>
      <c r="G1195" s="37"/>
      <c r="H1195" s="37"/>
      <c r="I1195" s="184"/>
      <c r="J1195" s="37"/>
      <c r="K1195" s="37"/>
      <c r="L1195" s="40"/>
      <c r="M1195" s="185"/>
      <c r="N1195" s="186"/>
      <c r="O1195" s="65"/>
      <c r="P1195" s="65"/>
      <c r="Q1195" s="65"/>
      <c r="R1195" s="65"/>
      <c r="S1195" s="65"/>
      <c r="T1195" s="66"/>
      <c r="U1195" s="35"/>
      <c r="V1195" s="35"/>
      <c r="W1195" s="35"/>
      <c r="X1195" s="35"/>
      <c r="Y1195" s="35"/>
      <c r="Z1195" s="35"/>
      <c r="AA1195" s="35"/>
      <c r="AB1195" s="35"/>
      <c r="AC1195" s="35"/>
      <c r="AD1195" s="35"/>
      <c r="AE1195" s="35"/>
      <c r="AT1195" s="18" t="s">
        <v>156</v>
      </c>
      <c r="AU1195" s="18" t="s">
        <v>154</v>
      </c>
    </row>
    <row r="1196" spans="1:65" s="1" customFormat="1" ht="16.5" customHeight="1">
      <c r="A1196" s="35"/>
      <c r="B1196" s="36"/>
      <c r="C1196" s="170" t="s">
        <v>1875</v>
      </c>
      <c r="D1196" s="170" t="s">
        <v>148</v>
      </c>
      <c r="E1196" s="171" t="s">
        <v>1876</v>
      </c>
      <c r="F1196" s="172" t="s">
        <v>1877</v>
      </c>
      <c r="G1196" s="173" t="s">
        <v>1174</v>
      </c>
      <c r="H1196" s="174">
        <v>1</v>
      </c>
      <c r="I1196" s="175"/>
      <c r="J1196" s="174">
        <f>ROUND(I1196*H1196,0)</f>
        <v>0</v>
      </c>
      <c r="K1196" s="172" t="s">
        <v>20</v>
      </c>
      <c r="L1196" s="40"/>
      <c r="M1196" s="176" t="s">
        <v>20</v>
      </c>
      <c r="N1196" s="177" t="s">
        <v>44</v>
      </c>
      <c r="O1196" s="65"/>
      <c r="P1196" s="178">
        <f>O1196*H1196</f>
        <v>0</v>
      </c>
      <c r="Q1196" s="178">
        <v>0</v>
      </c>
      <c r="R1196" s="178">
        <f>Q1196*H1196</f>
        <v>0</v>
      </c>
      <c r="S1196" s="178">
        <v>0</v>
      </c>
      <c r="T1196" s="179">
        <f>S1196*H1196</f>
        <v>0</v>
      </c>
      <c r="U1196" s="35"/>
      <c r="V1196" s="35"/>
      <c r="W1196" s="35"/>
      <c r="X1196" s="35"/>
      <c r="Y1196" s="35"/>
      <c r="Z1196" s="35"/>
      <c r="AA1196" s="35"/>
      <c r="AB1196" s="35"/>
      <c r="AC1196" s="35"/>
      <c r="AD1196" s="35"/>
      <c r="AE1196" s="35"/>
      <c r="AR1196" s="180" t="s">
        <v>272</v>
      </c>
      <c r="AT1196" s="180" t="s">
        <v>148</v>
      </c>
      <c r="AU1196" s="180" t="s">
        <v>154</v>
      </c>
      <c r="AY1196" s="18" t="s">
        <v>146</v>
      </c>
      <c r="BE1196" s="181">
        <f>IF(N1196="základní",J1196,0)</f>
        <v>0</v>
      </c>
      <c r="BF1196" s="181">
        <f>IF(N1196="snížená",J1196,0)</f>
        <v>0</v>
      </c>
      <c r="BG1196" s="181">
        <f>IF(N1196="zákl. přenesená",J1196,0)</f>
        <v>0</v>
      </c>
      <c r="BH1196" s="181">
        <f>IF(N1196="sníž. přenesená",J1196,0)</f>
        <v>0</v>
      </c>
      <c r="BI1196" s="181">
        <f>IF(N1196="nulová",J1196,0)</f>
        <v>0</v>
      </c>
      <c r="BJ1196" s="18" t="s">
        <v>154</v>
      </c>
      <c r="BK1196" s="181">
        <f>ROUND(I1196*H1196,0)</f>
        <v>0</v>
      </c>
      <c r="BL1196" s="18" t="s">
        <v>272</v>
      </c>
      <c r="BM1196" s="180" t="s">
        <v>1878</v>
      </c>
    </row>
    <row r="1197" spans="1:65" s="1" customFormat="1" ht="12" hidden="1">
      <c r="A1197" s="35"/>
      <c r="B1197" s="36"/>
      <c r="C1197" s="37"/>
      <c r="D1197" s="182" t="s">
        <v>156</v>
      </c>
      <c r="E1197" s="37"/>
      <c r="F1197" s="183" t="s">
        <v>1877</v>
      </c>
      <c r="G1197" s="37"/>
      <c r="H1197" s="37"/>
      <c r="I1197" s="184"/>
      <c r="J1197" s="37"/>
      <c r="K1197" s="37"/>
      <c r="L1197" s="40"/>
      <c r="M1197" s="185"/>
      <c r="N1197" s="186"/>
      <c r="O1197" s="65"/>
      <c r="P1197" s="65"/>
      <c r="Q1197" s="65"/>
      <c r="R1197" s="65"/>
      <c r="S1197" s="65"/>
      <c r="T1197" s="66"/>
      <c r="U1197" s="35"/>
      <c r="V1197" s="35"/>
      <c r="W1197" s="35"/>
      <c r="X1197" s="35"/>
      <c r="Y1197" s="35"/>
      <c r="Z1197" s="35"/>
      <c r="AA1197" s="35"/>
      <c r="AB1197" s="35"/>
      <c r="AC1197" s="35"/>
      <c r="AD1197" s="35"/>
      <c r="AE1197" s="35"/>
      <c r="AT1197" s="18" t="s">
        <v>156</v>
      </c>
      <c r="AU1197" s="18" t="s">
        <v>154</v>
      </c>
    </row>
    <row r="1198" spans="1:65" s="1" customFormat="1" ht="16.5" customHeight="1">
      <c r="A1198" s="35"/>
      <c r="B1198" s="36"/>
      <c r="C1198" s="170" t="s">
        <v>1879</v>
      </c>
      <c r="D1198" s="170" t="s">
        <v>148</v>
      </c>
      <c r="E1198" s="171" t="s">
        <v>1880</v>
      </c>
      <c r="F1198" s="172" t="s">
        <v>1881</v>
      </c>
      <c r="G1198" s="173" t="s">
        <v>1174</v>
      </c>
      <c r="H1198" s="174">
        <v>1</v>
      </c>
      <c r="I1198" s="175"/>
      <c r="J1198" s="174">
        <f>ROUND(I1198*H1198,0)</f>
        <v>0</v>
      </c>
      <c r="K1198" s="172" t="s">
        <v>20</v>
      </c>
      <c r="L1198" s="40"/>
      <c r="M1198" s="176" t="s">
        <v>20</v>
      </c>
      <c r="N1198" s="177" t="s">
        <v>44</v>
      </c>
      <c r="O1198" s="65"/>
      <c r="P1198" s="178">
        <f>O1198*H1198</f>
        <v>0</v>
      </c>
      <c r="Q1198" s="178">
        <v>0</v>
      </c>
      <c r="R1198" s="178">
        <f>Q1198*H1198</f>
        <v>0</v>
      </c>
      <c r="S1198" s="178">
        <v>0</v>
      </c>
      <c r="T1198" s="179">
        <f>S1198*H1198</f>
        <v>0</v>
      </c>
      <c r="U1198" s="35"/>
      <c r="V1198" s="35"/>
      <c r="W1198" s="35"/>
      <c r="X1198" s="35"/>
      <c r="Y1198" s="35"/>
      <c r="Z1198" s="35"/>
      <c r="AA1198" s="35"/>
      <c r="AB1198" s="35"/>
      <c r="AC1198" s="35"/>
      <c r="AD1198" s="35"/>
      <c r="AE1198" s="35"/>
      <c r="AR1198" s="180" t="s">
        <v>272</v>
      </c>
      <c r="AT1198" s="180" t="s">
        <v>148</v>
      </c>
      <c r="AU1198" s="180" t="s">
        <v>154</v>
      </c>
      <c r="AY1198" s="18" t="s">
        <v>146</v>
      </c>
      <c r="BE1198" s="181">
        <f>IF(N1198="základní",J1198,0)</f>
        <v>0</v>
      </c>
      <c r="BF1198" s="181">
        <f>IF(N1198="snížená",J1198,0)</f>
        <v>0</v>
      </c>
      <c r="BG1198" s="181">
        <f>IF(N1198="zákl. přenesená",J1198,0)</f>
        <v>0</v>
      </c>
      <c r="BH1198" s="181">
        <f>IF(N1198="sníž. přenesená",J1198,0)</f>
        <v>0</v>
      </c>
      <c r="BI1198" s="181">
        <f>IF(N1198="nulová",J1198,0)</f>
        <v>0</v>
      </c>
      <c r="BJ1198" s="18" t="s">
        <v>154</v>
      </c>
      <c r="BK1198" s="181">
        <f>ROUND(I1198*H1198,0)</f>
        <v>0</v>
      </c>
      <c r="BL1198" s="18" t="s">
        <v>272</v>
      </c>
      <c r="BM1198" s="180" t="s">
        <v>1882</v>
      </c>
    </row>
    <row r="1199" spans="1:65" s="1" customFormat="1" ht="12" hidden="1">
      <c r="A1199" s="35"/>
      <c r="B1199" s="36"/>
      <c r="C1199" s="37"/>
      <c r="D1199" s="182" t="s">
        <v>156</v>
      </c>
      <c r="E1199" s="37"/>
      <c r="F1199" s="183" t="s">
        <v>1881</v>
      </c>
      <c r="G1199" s="37"/>
      <c r="H1199" s="37"/>
      <c r="I1199" s="184"/>
      <c r="J1199" s="37"/>
      <c r="K1199" s="37"/>
      <c r="L1199" s="40"/>
      <c r="M1199" s="185"/>
      <c r="N1199" s="186"/>
      <c r="O1199" s="65"/>
      <c r="P1199" s="65"/>
      <c r="Q1199" s="65"/>
      <c r="R1199" s="65"/>
      <c r="S1199" s="65"/>
      <c r="T1199" s="66"/>
      <c r="U1199" s="35"/>
      <c r="V1199" s="35"/>
      <c r="W1199" s="35"/>
      <c r="X1199" s="35"/>
      <c r="Y1199" s="35"/>
      <c r="Z1199" s="35"/>
      <c r="AA1199" s="35"/>
      <c r="AB1199" s="35"/>
      <c r="AC1199" s="35"/>
      <c r="AD1199" s="35"/>
      <c r="AE1199" s="35"/>
      <c r="AT1199" s="18" t="s">
        <v>156</v>
      </c>
      <c r="AU1199" s="18" t="s">
        <v>154</v>
      </c>
    </row>
    <row r="1200" spans="1:65" s="1" customFormat="1" ht="16.5" customHeight="1">
      <c r="A1200" s="35"/>
      <c r="B1200" s="36"/>
      <c r="C1200" s="170" t="s">
        <v>1883</v>
      </c>
      <c r="D1200" s="170" t="s">
        <v>148</v>
      </c>
      <c r="E1200" s="171" t="s">
        <v>1884</v>
      </c>
      <c r="F1200" s="172" t="s">
        <v>1885</v>
      </c>
      <c r="G1200" s="173" t="s">
        <v>1174</v>
      </c>
      <c r="H1200" s="174">
        <v>1</v>
      </c>
      <c r="I1200" s="175"/>
      <c r="J1200" s="174">
        <f>ROUND(I1200*H1200,0)</f>
        <v>0</v>
      </c>
      <c r="K1200" s="172" t="s">
        <v>20</v>
      </c>
      <c r="L1200" s="40"/>
      <c r="M1200" s="176" t="s">
        <v>20</v>
      </c>
      <c r="N1200" s="177" t="s">
        <v>44</v>
      </c>
      <c r="O1200" s="65"/>
      <c r="P1200" s="178">
        <f>O1200*H1200</f>
        <v>0</v>
      </c>
      <c r="Q1200" s="178">
        <v>0</v>
      </c>
      <c r="R1200" s="178">
        <f>Q1200*H1200</f>
        <v>0</v>
      </c>
      <c r="S1200" s="178">
        <v>0</v>
      </c>
      <c r="T1200" s="179">
        <f>S1200*H1200</f>
        <v>0</v>
      </c>
      <c r="U1200" s="35"/>
      <c r="V1200" s="35"/>
      <c r="W1200" s="35"/>
      <c r="X1200" s="35"/>
      <c r="Y1200" s="35"/>
      <c r="Z1200" s="35"/>
      <c r="AA1200" s="35"/>
      <c r="AB1200" s="35"/>
      <c r="AC1200" s="35"/>
      <c r="AD1200" s="35"/>
      <c r="AE1200" s="35"/>
      <c r="AR1200" s="180" t="s">
        <v>272</v>
      </c>
      <c r="AT1200" s="180" t="s">
        <v>148</v>
      </c>
      <c r="AU1200" s="180" t="s">
        <v>154</v>
      </c>
      <c r="AY1200" s="18" t="s">
        <v>146</v>
      </c>
      <c r="BE1200" s="181">
        <f>IF(N1200="základní",J1200,0)</f>
        <v>0</v>
      </c>
      <c r="BF1200" s="181">
        <f>IF(N1200="snížená",J1200,0)</f>
        <v>0</v>
      </c>
      <c r="BG1200" s="181">
        <f>IF(N1200="zákl. přenesená",J1200,0)</f>
        <v>0</v>
      </c>
      <c r="BH1200" s="181">
        <f>IF(N1200="sníž. přenesená",J1200,0)</f>
        <v>0</v>
      </c>
      <c r="BI1200" s="181">
        <f>IF(N1200="nulová",J1200,0)</f>
        <v>0</v>
      </c>
      <c r="BJ1200" s="18" t="s">
        <v>154</v>
      </c>
      <c r="BK1200" s="181">
        <f>ROUND(I1200*H1200,0)</f>
        <v>0</v>
      </c>
      <c r="BL1200" s="18" t="s">
        <v>272</v>
      </c>
      <c r="BM1200" s="180" t="s">
        <v>1886</v>
      </c>
    </row>
    <row r="1201" spans="1:65" s="1" customFormat="1" ht="12" hidden="1">
      <c r="A1201" s="35"/>
      <c r="B1201" s="36"/>
      <c r="C1201" s="37"/>
      <c r="D1201" s="182" t="s">
        <v>156</v>
      </c>
      <c r="E1201" s="37"/>
      <c r="F1201" s="183" t="s">
        <v>1885</v>
      </c>
      <c r="G1201" s="37"/>
      <c r="H1201" s="37"/>
      <c r="I1201" s="184"/>
      <c r="J1201" s="37"/>
      <c r="K1201" s="37"/>
      <c r="L1201" s="40"/>
      <c r="M1201" s="185"/>
      <c r="N1201" s="186"/>
      <c r="O1201" s="65"/>
      <c r="P1201" s="65"/>
      <c r="Q1201" s="65"/>
      <c r="R1201" s="65"/>
      <c r="S1201" s="65"/>
      <c r="T1201" s="66"/>
      <c r="U1201" s="35"/>
      <c r="V1201" s="35"/>
      <c r="W1201" s="35"/>
      <c r="X1201" s="35"/>
      <c r="Y1201" s="35"/>
      <c r="Z1201" s="35"/>
      <c r="AA1201" s="35"/>
      <c r="AB1201" s="35"/>
      <c r="AC1201" s="35"/>
      <c r="AD1201" s="35"/>
      <c r="AE1201" s="35"/>
      <c r="AT1201" s="18" t="s">
        <v>156</v>
      </c>
      <c r="AU1201" s="18" t="s">
        <v>154</v>
      </c>
    </row>
    <row r="1202" spans="1:65" s="1" customFormat="1" ht="16.5" customHeight="1">
      <c r="A1202" s="35"/>
      <c r="B1202" s="36"/>
      <c r="C1202" s="170" t="s">
        <v>1887</v>
      </c>
      <c r="D1202" s="170" t="s">
        <v>148</v>
      </c>
      <c r="E1202" s="171" t="s">
        <v>1888</v>
      </c>
      <c r="F1202" s="172" t="s">
        <v>1889</v>
      </c>
      <c r="G1202" s="173" t="s">
        <v>1174</v>
      </c>
      <c r="H1202" s="174">
        <v>1</v>
      </c>
      <c r="I1202" s="175"/>
      <c r="J1202" s="174">
        <f>ROUND(I1202*H1202,0)</f>
        <v>0</v>
      </c>
      <c r="K1202" s="172" t="s">
        <v>20</v>
      </c>
      <c r="L1202" s="40"/>
      <c r="M1202" s="176" t="s">
        <v>20</v>
      </c>
      <c r="N1202" s="177" t="s">
        <v>44</v>
      </c>
      <c r="O1202" s="65"/>
      <c r="P1202" s="178">
        <f>O1202*H1202</f>
        <v>0</v>
      </c>
      <c r="Q1202" s="178">
        <v>0</v>
      </c>
      <c r="R1202" s="178">
        <f>Q1202*H1202</f>
        <v>0</v>
      </c>
      <c r="S1202" s="178">
        <v>0</v>
      </c>
      <c r="T1202" s="179">
        <f>S1202*H1202</f>
        <v>0</v>
      </c>
      <c r="U1202" s="35"/>
      <c r="V1202" s="35"/>
      <c r="W1202" s="35"/>
      <c r="X1202" s="35"/>
      <c r="Y1202" s="35"/>
      <c r="Z1202" s="35"/>
      <c r="AA1202" s="35"/>
      <c r="AB1202" s="35"/>
      <c r="AC1202" s="35"/>
      <c r="AD1202" s="35"/>
      <c r="AE1202" s="35"/>
      <c r="AR1202" s="180" t="s">
        <v>272</v>
      </c>
      <c r="AT1202" s="180" t="s">
        <v>148</v>
      </c>
      <c r="AU1202" s="180" t="s">
        <v>154</v>
      </c>
      <c r="AY1202" s="18" t="s">
        <v>146</v>
      </c>
      <c r="BE1202" s="181">
        <f>IF(N1202="základní",J1202,0)</f>
        <v>0</v>
      </c>
      <c r="BF1202" s="181">
        <f>IF(N1202="snížená",J1202,0)</f>
        <v>0</v>
      </c>
      <c r="BG1202" s="181">
        <f>IF(N1202="zákl. přenesená",J1202,0)</f>
        <v>0</v>
      </c>
      <c r="BH1202" s="181">
        <f>IF(N1202="sníž. přenesená",J1202,0)</f>
        <v>0</v>
      </c>
      <c r="BI1202" s="181">
        <f>IF(N1202="nulová",J1202,0)</f>
        <v>0</v>
      </c>
      <c r="BJ1202" s="18" t="s">
        <v>154</v>
      </c>
      <c r="BK1202" s="181">
        <f>ROUND(I1202*H1202,0)</f>
        <v>0</v>
      </c>
      <c r="BL1202" s="18" t="s">
        <v>272</v>
      </c>
      <c r="BM1202" s="180" t="s">
        <v>1890</v>
      </c>
    </row>
    <row r="1203" spans="1:65" s="1" customFormat="1" ht="12" hidden="1">
      <c r="A1203" s="35"/>
      <c r="B1203" s="36"/>
      <c r="C1203" s="37"/>
      <c r="D1203" s="182" t="s">
        <v>156</v>
      </c>
      <c r="E1203" s="37"/>
      <c r="F1203" s="183" t="s">
        <v>1889</v>
      </c>
      <c r="G1203" s="37"/>
      <c r="H1203" s="37"/>
      <c r="I1203" s="184"/>
      <c r="J1203" s="37"/>
      <c r="K1203" s="37"/>
      <c r="L1203" s="40"/>
      <c r="M1203" s="185"/>
      <c r="N1203" s="186"/>
      <c r="O1203" s="65"/>
      <c r="P1203" s="65"/>
      <c r="Q1203" s="65"/>
      <c r="R1203" s="65"/>
      <c r="S1203" s="65"/>
      <c r="T1203" s="66"/>
      <c r="U1203" s="35"/>
      <c r="V1203" s="35"/>
      <c r="W1203" s="35"/>
      <c r="X1203" s="35"/>
      <c r="Y1203" s="35"/>
      <c r="Z1203" s="35"/>
      <c r="AA1203" s="35"/>
      <c r="AB1203" s="35"/>
      <c r="AC1203" s="35"/>
      <c r="AD1203" s="35"/>
      <c r="AE1203" s="35"/>
      <c r="AT1203" s="18" t="s">
        <v>156</v>
      </c>
      <c r="AU1203" s="18" t="s">
        <v>154</v>
      </c>
    </row>
    <row r="1204" spans="1:65" s="1" customFormat="1" ht="21.75" customHeight="1">
      <c r="A1204" s="35"/>
      <c r="B1204" s="36"/>
      <c r="C1204" s="170" t="s">
        <v>1891</v>
      </c>
      <c r="D1204" s="170" t="s">
        <v>148</v>
      </c>
      <c r="E1204" s="171" t="s">
        <v>1892</v>
      </c>
      <c r="F1204" s="172" t="s">
        <v>1893</v>
      </c>
      <c r="G1204" s="173" t="s">
        <v>1174</v>
      </c>
      <c r="H1204" s="174">
        <v>1</v>
      </c>
      <c r="I1204" s="175"/>
      <c r="J1204" s="174">
        <f>ROUND(I1204*H1204,0)</f>
        <v>0</v>
      </c>
      <c r="K1204" s="172" t="s">
        <v>20</v>
      </c>
      <c r="L1204" s="40"/>
      <c r="M1204" s="176" t="s">
        <v>20</v>
      </c>
      <c r="N1204" s="177" t="s">
        <v>44</v>
      </c>
      <c r="O1204" s="65"/>
      <c r="P1204" s="178">
        <f>O1204*H1204</f>
        <v>0</v>
      </c>
      <c r="Q1204" s="178">
        <v>0</v>
      </c>
      <c r="R1204" s="178">
        <f>Q1204*H1204</f>
        <v>0</v>
      </c>
      <c r="S1204" s="178">
        <v>0</v>
      </c>
      <c r="T1204" s="179">
        <f>S1204*H1204</f>
        <v>0</v>
      </c>
      <c r="U1204" s="35"/>
      <c r="V1204" s="35"/>
      <c r="W1204" s="35"/>
      <c r="X1204" s="35"/>
      <c r="Y1204" s="35"/>
      <c r="Z1204" s="35"/>
      <c r="AA1204" s="35"/>
      <c r="AB1204" s="35"/>
      <c r="AC1204" s="35"/>
      <c r="AD1204" s="35"/>
      <c r="AE1204" s="35"/>
      <c r="AR1204" s="180" t="s">
        <v>272</v>
      </c>
      <c r="AT1204" s="180" t="s">
        <v>148</v>
      </c>
      <c r="AU1204" s="180" t="s">
        <v>154</v>
      </c>
      <c r="AY1204" s="18" t="s">
        <v>146</v>
      </c>
      <c r="BE1204" s="181">
        <f>IF(N1204="základní",J1204,0)</f>
        <v>0</v>
      </c>
      <c r="BF1204" s="181">
        <f>IF(N1204="snížená",J1204,0)</f>
        <v>0</v>
      </c>
      <c r="BG1204" s="181">
        <f>IF(N1204="zákl. přenesená",J1204,0)</f>
        <v>0</v>
      </c>
      <c r="BH1204" s="181">
        <f>IF(N1204="sníž. přenesená",J1204,0)</f>
        <v>0</v>
      </c>
      <c r="BI1204" s="181">
        <f>IF(N1204="nulová",J1204,0)</f>
        <v>0</v>
      </c>
      <c r="BJ1204" s="18" t="s">
        <v>154</v>
      </c>
      <c r="BK1204" s="181">
        <f>ROUND(I1204*H1204,0)</f>
        <v>0</v>
      </c>
      <c r="BL1204" s="18" t="s">
        <v>272</v>
      </c>
      <c r="BM1204" s="180" t="s">
        <v>1894</v>
      </c>
    </row>
    <row r="1205" spans="1:65" s="1" customFormat="1" ht="12" hidden="1">
      <c r="A1205" s="35"/>
      <c r="B1205" s="36"/>
      <c r="C1205" s="37"/>
      <c r="D1205" s="182" t="s">
        <v>156</v>
      </c>
      <c r="E1205" s="37"/>
      <c r="F1205" s="183" t="s">
        <v>1893</v>
      </c>
      <c r="G1205" s="37"/>
      <c r="H1205" s="37"/>
      <c r="I1205" s="184"/>
      <c r="J1205" s="37"/>
      <c r="K1205" s="37"/>
      <c r="L1205" s="40"/>
      <c r="M1205" s="185"/>
      <c r="N1205" s="186"/>
      <c r="O1205" s="65"/>
      <c r="P1205" s="65"/>
      <c r="Q1205" s="65"/>
      <c r="R1205" s="65"/>
      <c r="S1205" s="65"/>
      <c r="T1205" s="66"/>
      <c r="U1205" s="35"/>
      <c r="V1205" s="35"/>
      <c r="W1205" s="35"/>
      <c r="X1205" s="35"/>
      <c r="Y1205" s="35"/>
      <c r="Z1205" s="35"/>
      <c r="AA1205" s="35"/>
      <c r="AB1205" s="35"/>
      <c r="AC1205" s="35"/>
      <c r="AD1205" s="35"/>
      <c r="AE1205" s="35"/>
      <c r="AT1205" s="18" t="s">
        <v>156</v>
      </c>
      <c r="AU1205" s="18" t="s">
        <v>154</v>
      </c>
    </row>
    <row r="1206" spans="1:65" s="1" customFormat="1" ht="16.5" customHeight="1">
      <c r="A1206" s="35"/>
      <c r="B1206" s="36"/>
      <c r="C1206" s="170" t="s">
        <v>1895</v>
      </c>
      <c r="D1206" s="170" t="s">
        <v>148</v>
      </c>
      <c r="E1206" s="171" t="s">
        <v>1896</v>
      </c>
      <c r="F1206" s="172" t="s">
        <v>1897</v>
      </c>
      <c r="G1206" s="173" t="s">
        <v>1174</v>
      </c>
      <c r="H1206" s="174">
        <v>1</v>
      </c>
      <c r="I1206" s="175"/>
      <c r="J1206" s="174">
        <f>ROUND(I1206*H1206,0)</f>
        <v>0</v>
      </c>
      <c r="K1206" s="172" t="s">
        <v>20</v>
      </c>
      <c r="L1206" s="40"/>
      <c r="M1206" s="176" t="s">
        <v>20</v>
      </c>
      <c r="N1206" s="177" t="s">
        <v>44</v>
      </c>
      <c r="O1206" s="65"/>
      <c r="P1206" s="178">
        <f>O1206*H1206</f>
        <v>0</v>
      </c>
      <c r="Q1206" s="178">
        <v>0</v>
      </c>
      <c r="R1206" s="178">
        <f>Q1206*H1206</f>
        <v>0</v>
      </c>
      <c r="S1206" s="178">
        <v>0</v>
      </c>
      <c r="T1206" s="179">
        <f>S1206*H1206</f>
        <v>0</v>
      </c>
      <c r="U1206" s="35"/>
      <c r="V1206" s="35"/>
      <c r="W1206" s="35"/>
      <c r="X1206" s="35"/>
      <c r="Y1206" s="35"/>
      <c r="Z1206" s="35"/>
      <c r="AA1206" s="35"/>
      <c r="AB1206" s="35"/>
      <c r="AC1206" s="35"/>
      <c r="AD1206" s="35"/>
      <c r="AE1206" s="35"/>
      <c r="AR1206" s="180" t="s">
        <v>272</v>
      </c>
      <c r="AT1206" s="180" t="s">
        <v>148</v>
      </c>
      <c r="AU1206" s="180" t="s">
        <v>154</v>
      </c>
      <c r="AY1206" s="18" t="s">
        <v>146</v>
      </c>
      <c r="BE1206" s="181">
        <f>IF(N1206="základní",J1206,0)</f>
        <v>0</v>
      </c>
      <c r="BF1206" s="181">
        <f>IF(N1206="snížená",J1206,0)</f>
        <v>0</v>
      </c>
      <c r="BG1206" s="181">
        <f>IF(N1206="zákl. přenesená",J1206,0)</f>
        <v>0</v>
      </c>
      <c r="BH1206" s="181">
        <f>IF(N1206="sníž. přenesená",J1206,0)</f>
        <v>0</v>
      </c>
      <c r="BI1206" s="181">
        <f>IF(N1206="nulová",J1206,0)</f>
        <v>0</v>
      </c>
      <c r="BJ1206" s="18" t="s">
        <v>154</v>
      </c>
      <c r="BK1206" s="181">
        <f>ROUND(I1206*H1206,0)</f>
        <v>0</v>
      </c>
      <c r="BL1206" s="18" t="s">
        <v>272</v>
      </c>
      <c r="BM1206" s="180" t="s">
        <v>1898</v>
      </c>
    </row>
    <row r="1207" spans="1:65" s="1" customFormat="1" ht="12" hidden="1">
      <c r="A1207" s="35"/>
      <c r="B1207" s="36"/>
      <c r="C1207" s="37"/>
      <c r="D1207" s="182" t="s">
        <v>156</v>
      </c>
      <c r="E1207" s="37"/>
      <c r="F1207" s="183" t="s">
        <v>1897</v>
      </c>
      <c r="G1207" s="37"/>
      <c r="H1207" s="37"/>
      <c r="I1207" s="184"/>
      <c r="J1207" s="37"/>
      <c r="K1207" s="37"/>
      <c r="L1207" s="40"/>
      <c r="M1207" s="185"/>
      <c r="N1207" s="186"/>
      <c r="O1207" s="65"/>
      <c r="P1207" s="65"/>
      <c r="Q1207" s="65"/>
      <c r="R1207" s="65"/>
      <c r="S1207" s="65"/>
      <c r="T1207" s="66"/>
      <c r="U1207" s="35"/>
      <c r="V1207" s="35"/>
      <c r="W1207" s="35"/>
      <c r="X1207" s="35"/>
      <c r="Y1207" s="35"/>
      <c r="Z1207" s="35"/>
      <c r="AA1207" s="35"/>
      <c r="AB1207" s="35"/>
      <c r="AC1207" s="35"/>
      <c r="AD1207" s="35"/>
      <c r="AE1207" s="35"/>
      <c r="AT1207" s="18" t="s">
        <v>156</v>
      </c>
      <c r="AU1207" s="18" t="s">
        <v>154</v>
      </c>
    </row>
    <row r="1208" spans="1:65" s="1" customFormat="1" ht="33" customHeight="1">
      <c r="A1208" s="35"/>
      <c r="B1208" s="36"/>
      <c r="C1208" s="170" t="s">
        <v>1899</v>
      </c>
      <c r="D1208" s="170" t="s">
        <v>148</v>
      </c>
      <c r="E1208" s="171" t="s">
        <v>1900</v>
      </c>
      <c r="F1208" s="172" t="s">
        <v>1901</v>
      </c>
      <c r="G1208" s="173" t="s">
        <v>299</v>
      </c>
      <c r="H1208" s="174">
        <v>220</v>
      </c>
      <c r="I1208" s="175"/>
      <c r="J1208" s="174">
        <f>ROUND(I1208*H1208,0)</f>
        <v>0</v>
      </c>
      <c r="K1208" s="172" t="s">
        <v>20</v>
      </c>
      <c r="L1208" s="40"/>
      <c r="M1208" s="176" t="s">
        <v>20</v>
      </c>
      <c r="N1208" s="177" t="s">
        <v>44</v>
      </c>
      <c r="O1208" s="65"/>
      <c r="P1208" s="178">
        <f>O1208*H1208</f>
        <v>0</v>
      </c>
      <c r="Q1208" s="178">
        <v>0</v>
      </c>
      <c r="R1208" s="178">
        <f>Q1208*H1208</f>
        <v>0</v>
      </c>
      <c r="S1208" s="178">
        <v>0</v>
      </c>
      <c r="T1208" s="179">
        <f>S1208*H1208</f>
        <v>0</v>
      </c>
      <c r="U1208" s="35"/>
      <c r="V1208" s="35"/>
      <c r="W1208" s="35"/>
      <c r="X1208" s="35"/>
      <c r="Y1208" s="35"/>
      <c r="Z1208" s="35"/>
      <c r="AA1208" s="35"/>
      <c r="AB1208" s="35"/>
      <c r="AC1208" s="35"/>
      <c r="AD1208" s="35"/>
      <c r="AE1208" s="35"/>
      <c r="AR1208" s="180" t="s">
        <v>272</v>
      </c>
      <c r="AT1208" s="180" t="s">
        <v>148</v>
      </c>
      <c r="AU1208" s="180" t="s">
        <v>154</v>
      </c>
      <c r="AY1208" s="18" t="s">
        <v>146</v>
      </c>
      <c r="BE1208" s="181">
        <f>IF(N1208="základní",J1208,0)</f>
        <v>0</v>
      </c>
      <c r="BF1208" s="181">
        <f>IF(N1208="snížená",J1208,0)</f>
        <v>0</v>
      </c>
      <c r="BG1208" s="181">
        <f>IF(N1208="zákl. přenesená",J1208,0)</f>
        <v>0</v>
      </c>
      <c r="BH1208" s="181">
        <f>IF(N1208="sníž. přenesená",J1208,0)</f>
        <v>0</v>
      </c>
      <c r="BI1208" s="181">
        <f>IF(N1208="nulová",J1208,0)</f>
        <v>0</v>
      </c>
      <c r="BJ1208" s="18" t="s">
        <v>154</v>
      </c>
      <c r="BK1208" s="181">
        <f>ROUND(I1208*H1208,0)</f>
        <v>0</v>
      </c>
      <c r="BL1208" s="18" t="s">
        <v>272</v>
      </c>
      <c r="BM1208" s="180" t="s">
        <v>1902</v>
      </c>
    </row>
    <row r="1209" spans="1:65" s="1" customFormat="1" ht="24" hidden="1">
      <c r="A1209" s="35"/>
      <c r="B1209" s="36"/>
      <c r="C1209" s="37"/>
      <c r="D1209" s="182" t="s">
        <v>156</v>
      </c>
      <c r="E1209" s="37"/>
      <c r="F1209" s="183" t="s">
        <v>1903</v>
      </c>
      <c r="G1209" s="37"/>
      <c r="H1209" s="37"/>
      <c r="I1209" s="184"/>
      <c r="J1209" s="37"/>
      <c r="K1209" s="37"/>
      <c r="L1209" s="40"/>
      <c r="M1209" s="185"/>
      <c r="N1209" s="186"/>
      <c r="O1209" s="65"/>
      <c r="P1209" s="65"/>
      <c r="Q1209" s="65"/>
      <c r="R1209" s="65"/>
      <c r="S1209" s="65"/>
      <c r="T1209" s="66"/>
      <c r="U1209" s="35"/>
      <c r="V1209" s="35"/>
      <c r="W1209" s="35"/>
      <c r="X1209" s="35"/>
      <c r="Y1209" s="35"/>
      <c r="Z1209" s="35"/>
      <c r="AA1209" s="35"/>
      <c r="AB1209" s="35"/>
      <c r="AC1209" s="35"/>
      <c r="AD1209" s="35"/>
      <c r="AE1209" s="35"/>
      <c r="AT1209" s="18" t="s">
        <v>156</v>
      </c>
      <c r="AU1209" s="18" t="s">
        <v>154</v>
      </c>
    </row>
    <row r="1210" spans="1:65" s="1" customFormat="1" ht="38" customHeight="1">
      <c r="A1210" s="35"/>
      <c r="B1210" s="36"/>
      <c r="C1210" s="170" t="s">
        <v>1904</v>
      </c>
      <c r="D1210" s="170" t="s">
        <v>148</v>
      </c>
      <c r="E1210" s="171" t="s">
        <v>1905</v>
      </c>
      <c r="F1210" s="172" t="s">
        <v>1906</v>
      </c>
      <c r="G1210" s="173" t="s">
        <v>1174</v>
      </c>
      <c r="H1210" s="174">
        <v>1</v>
      </c>
      <c r="I1210" s="175"/>
      <c r="J1210" s="174">
        <f>ROUND(I1210*H1210,0)</f>
        <v>0</v>
      </c>
      <c r="K1210" s="172" t="s">
        <v>20</v>
      </c>
      <c r="L1210" s="40"/>
      <c r="M1210" s="176" t="s">
        <v>20</v>
      </c>
      <c r="N1210" s="177" t="s">
        <v>44</v>
      </c>
      <c r="O1210" s="65"/>
      <c r="P1210" s="178">
        <f>O1210*H1210</f>
        <v>0</v>
      </c>
      <c r="Q1210" s="178">
        <v>0</v>
      </c>
      <c r="R1210" s="178">
        <f>Q1210*H1210</f>
        <v>0</v>
      </c>
      <c r="S1210" s="178">
        <v>0</v>
      </c>
      <c r="T1210" s="179">
        <f>S1210*H1210</f>
        <v>0</v>
      </c>
      <c r="U1210" s="35"/>
      <c r="V1210" s="35"/>
      <c r="W1210" s="35"/>
      <c r="X1210" s="35"/>
      <c r="Y1210" s="35"/>
      <c r="Z1210" s="35"/>
      <c r="AA1210" s="35"/>
      <c r="AB1210" s="35"/>
      <c r="AC1210" s="35"/>
      <c r="AD1210" s="35"/>
      <c r="AE1210" s="35"/>
      <c r="AR1210" s="180" t="s">
        <v>272</v>
      </c>
      <c r="AT1210" s="180" t="s">
        <v>148</v>
      </c>
      <c r="AU1210" s="180" t="s">
        <v>154</v>
      </c>
      <c r="AY1210" s="18" t="s">
        <v>146</v>
      </c>
      <c r="BE1210" s="181">
        <f>IF(N1210="základní",J1210,0)</f>
        <v>0</v>
      </c>
      <c r="BF1210" s="181">
        <f>IF(N1210="snížená",J1210,0)</f>
        <v>0</v>
      </c>
      <c r="BG1210" s="181">
        <f>IF(N1210="zákl. přenesená",J1210,0)</f>
        <v>0</v>
      </c>
      <c r="BH1210" s="181">
        <f>IF(N1210="sníž. přenesená",J1210,0)</f>
        <v>0</v>
      </c>
      <c r="BI1210" s="181">
        <f>IF(N1210="nulová",J1210,0)</f>
        <v>0</v>
      </c>
      <c r="BJ1210" s="18" t="s">
        <v>154</v>
      </c>
      <c r="BK1210" s="181">
        <f>ROUND(I1210*H1210,0)</f>
        <v>0</v>
      </c>
      <c r="BL1210" s="18" t="s">
        <v>272</v>
      </c>
      <c r="BM1210" s="180" t="s">
        <v>1907</v>
      </c>
    </row>
    <row r="1211" spans="1:65" s="1" customFormat="1" ht="36" hidden="1">
      <c r="A1211" s="35"/>
      <c r="B1211" s="36"/>
      <c r="C1211" s="37"/>
      <c r="D1211" s="182" t="s">
        <v>156</v>
      </c>
      <c r="E1211" s="37"/>
      <c r="F1211" s="183" t="s">
        <v>1906</v>
      </c>
      <c r="G1211" s="37"/>
      <c r="H1211" s="37"/>
      <c r="I1211" s="184"/>
      <c r="J1211" s="37"/>
      <c r="K1211" s="37"/>
      <c r="L1211" s="40"/>
      <c r="M1211" s="185"/>
      <c r="N1211" s="186"/>
      <c r="O1211" s="65"/>
      <c r="P1211" s="65"/>
      <c r="Q1211" s="65"/>
      <c r="R1211" s="65"/>
      <c r="S1211" s="65"/>
      <c r="T1211" s="66"/>
      <c r="U1211" s="35"/>
      <c r="V1211" s="35"/>
      <c r="W1211" s="35"/>
      <c r="X1211" s="35"/>
      <c r="Y1211" s="35"/>
      <c r="Z1211" s="35"/>
      <c r="AA1211" s="35"/>
      <c r="AB1211" s="35"/>
      <c r="AC1211" s="35"/>
      <c r="AD1211" s="35"/>
      <c r="AE1211" s="35"/>
      <c r="AT1211" s="18" t="s">
        <v>156</v>
      </c>
      <c r="AU1211" s="18" t="s">
        <v>154</v>
      </c>
    </row>
    <row r="1212" spans="1:65" s="1" customFormat="1" ht="24.25" customHeight="1">
      <c r="A1212" s="35"/>
      <c r="B1212" s="36"/>
      <c r="C1212" s="170" t="s">
        <v>1908</v>
      </c>
      <c r="D1212" s="170" t="s">
        <v>148</v>
      </c>
      <c r="E1212" s="171" t="s">
        <v>1909</v>
      </c>
      <c r="F1212" s="172" t="s">
        <v>1910</v>
      </c>
      <c r="G1212" s="173" t="s">
        <v>299</v>
      </c>
      <c r="H1212" s="174">
        <v>300</v>
      </c>
      <c r="I1212" s="175"/>
      <c r="J1212" s="174">
        <f>ROUND(I1212*H1212,0)</f>
        <v>0</v>
      </c>
      <c r="K1212" s="172" t="s">
        <v>20</v>
      </c>
      <c r="L1212" s="40"/>
      <c r="M1212" s="176" t="s">
        <v>20</v>
      </c>
      <c r="N1212" s="177" t="s">
        <v>44</v>
      </c>
      <c r="O1212" s="65"/>
      <c r="P1212" s="178">
        <f>O1212*H1212</f>
        <v>0</v>
      </c>
      <c r="Q1212" s="178">
        <v>0</v>
      </c>
      <c r="R1212" s="178">
        <f>Q1212*H1212</f>
        <v>0</v>
      </c>
      <c r="S1212" s="178">
        <v>0</v>
      </c>
      <c r="T1212" s="179">
        <f>S1212*H1212</f>
        <v>0</v>
      </c>
      <c r="U1212" s="35"/>
      <c r="V1212" s="35"/>
      <c r="W1212" s="35"/>
      <c r="X1212" s="35"/>
      <c r="Y1212" s="35"/>
      <c r="Z1212" s="35"/>
      <c r="AA1212" s="35"/>
      <c r="AB1212" s="35"/>
      <c r="AC1212" s="35"/>
      <c r="AD1212" s="35"/>
      <c r="AE1212" s="35"/>
      <c r="AR1212" s="180" t="s">
        <v>272</v>
      </c>
      <c r="AT1212" s="180" t="s">
        <v>148</v>
      </c>
      <c r="AU1212" s="180" t="s">
        <v>154</v>
      </c>
      <c r="AY1212" s="18" t="s">
        <v>146</v>
      </c>
      <c r="BE1212" s="181">
        <f>IF(N1212="základní",J1212,0)</f>
        <v>0</v>
      </c>
      <c r="BF1212" s="181">
        <f>IF(N1212="snížená",J1212,0)</f>
        <v>0</v>
      </c>
      <c r="BG1212" s="181">
        <f>IF(N1212="zákl. přenesená",J1212,0)</f>
        <v>0</v>
      </c>
      <c r="BH1212" s="181">
        <f>IF(N1212="sníž. přenesená",J1212,0)</f>
        <v>0</v>
      </c>
      <c r="BI1212" s="181">
        <f>IF(N1212="nulová",J1212,0)</f>
        <v>0</v>
      </c>
      <c r="BJ1212" s="18" t="s">
        <v>154</v>
      </c>
      <c r="BK1212" s="181">
        <f>ROUND(I1212*H1212,0)</f>
        <v>0</v>
      </c>
      <c r="BL1212" s="18" t="s">
        <v>272</v>
      </c>
      <c r="BM1212" s="180" t="s">
        <v>1911</v>
      </c>
    </row>
    <row r="1213" spans="1:65" s="1" customFormat="1" ht="24" hidden="1">
      <c r="A1213" s="35"/>
      <c r="B1213" s="36"/>
      <c r="C1213" s="37"/>
      <c r="D1213" s="182" t="s">
        <v>156</v>
      </c>
      <c r="E1213" s="37"/>
      <c r="F1213" s="183" t="s">
        <v>1910</v>
      </c>
      <c r="G1213" s="37"/>
      <c r="H1213" s="37"/>
      <c r="I1213" s="184"/>
      <c r="J1213" s="37"/>
      <c r="K1213" s="37"/>
      <c r="L1213" s="40"/>
      <c r="M1213" s="185"/>
      <c r="N1213" s="186"/>
      <c r="O1213" s="65"/>
      <c r="P1213" s="65"/>
      <c r="Q1213" s="65"/>
      <c r="R1213" s="65"/>
      <c r="S1213" s="65"/>
      <c r="T1213" s="66"/>
      <c r="U1213" s="35"/>
      <c r="V1213" s="35"/>
      <c r="W1213" s="35"/>
      <c r="X1213" s="35"/>
      <c r="Y1213" s="35"/>
      <c r="Z1213" s="35"/>
      <c r="AA1213" s="35"/>
      <c r="AB1213" s="35"/>
      <c r="AC1213" s="35"/>
      <c r="AD1213" s="35"/>
      <c r="AE1213" s="35"/>
      <c r="AT1213" s="18" t="s">
        <v>156</v>
      </c>
      <c r="AU1213" s="18" t="s">
        <v>154</v>
      </c>
    </row>
    <row r="1214" spans="1:65" s="1" customFormat="1" ht="55.5" customHeight="1">
      <c r="A1214" s="35"/>
      <c r="B1214" s="36"/>
      <c r="C1214" s="170" t="s">
        <v>1912</v>
      </c>
      <c r="D1214" s="170" t="s">
        <v>148</v>
      </c>
      <c r="E1214" s="171" t="s">
        <v>1913</v>
      </c>
      <c r="F1214" s="172" t="s">
        <v>1914</v>
      </c>
      <c r="G1214" s="173" t="s">
        <v>299</v>
      </c>
      <c r="H1214" s="174">
        <v>126</v>
      </c>
      <c r="I1214" s="175"/>
      <c r="J1214" s="174">
        <f>ROUND(I1214*H1214,0)</f>
        <v>0</v>
      </c>
      <c r="K1214" s="172" t="s">
        <v>20</v>
      </c>
      <c r="L1214" s="40"/>
      <c r="M1214" s="176" t="s">
        <v>20</v>
      </c>
      <c r="N1214" s="177" t="s">
        <v>44</v>
      </c>
      <c r="O1214" s="65"/>
      <c r="P1214" s="178">
        <f>O1214*H1214</f>
        <v>0</v>
      </c>
      <c r="Q1214" s="178">
        <v>0</v>
      </c>
      <c r="R1214" s="178">
        <f>Q1214*H1214</f>
        <v>0</v>
      </c>
      <c r="S1214" s="178">
        <v>0</v>
      </c>
      <c r="T1214" s="179">
        <f>S1214*H1214</f>
        <v>0</v>
      </c>
      <c r="U1214" s="35"/>
      <c r="V1214" s="35"/>
      <c r="W1214" s="35"/>
      <c r="X1214" s="35"/>
      <c r="Y1214" s="35"/>
      <c r="Z1214" s="35"/>
      <c r="AA1214" s="35"/>
      <c r="AB1214" s="35"/>
      <c r="AC1214" s="35"/>
      <c r="AD1214" s="35"/>
      <c r="AE1214" s="35"/>
      <c r="AR1214" s="180" t="s">
        <v>272</v>
      </c>
      <c r="AT1214" s="180" t="s">
        <v>148</v>
      </c>
      <c r="AU1214" s="180" t="s">
        <v>154</v>
      </c>
      <c r="AY1214" s="18" t="s">
        <v>146</v>
      </c>
      <c r="BE1214" s="181">
        <f>IF(N1214="základní",J1214,0)</f>
        <v>0</v>
      </c>
      <c r="BF1214" s="181">
        <f>IF(N1214="snížená",J1214,0)</f>
        <v>0</v>
      </c>
      <c r="BG1214" s="181">
        <f>IF(N1214="zákl. přenesená",J1214,0)</f>
        <v>0</v>
      </c>
      <c r="BH1214" s="181">
        <f>IF(N1214="sníž. přenesená",J1214,0)</f>
        <v>0</v>
      </c>
      <c r="BI1214" s="181">
        <f>IF(N1214="nulová",J1214,0)</f>
        <v>0</v>
      </c>
      <c r="BJ1214" s="18" t="s">
        <v>154</v>
      </c>
      <c r="BK1214" s="181">
        <f>ROUND(I1214*H1214,0)</f>
        <v>0</v>
      </c>
      <c r="BL1214" s="18" t="s">
        <v>272</v>
      </c>
      <c r="BM1214" s="180" t="s">
        <v>1915</v>
      </c>
    </row>
    <row r="1215" spans="1:65" s="1" customFormat="1" ht="48" hidden="1">
      <c r="A1215" s="35"/>
      <c r="B1215" s="36"/>
      <c r="C1215" s="37"/>
      <c r="D1215" s="182" t="s">
        <v>156</v>
      </c>
      <c r="E1215" s="37"/>
      <c r="F1215" s="183" t="s">
        <v>1916</v>
      </c>
      <c r="G1215" s="37"/>
      <c r="H1215" s="37"/>
      <c r="I1215" s="184"/>
      <c r="J1215" s="37"/>
      <c r="K1215" s="37"/>
      <c r="L1215" s="40"/>
      <c r="M1215" s="185"/>
      <c r="N1215" s="186"/>
      <c r="O1215" s="65"/>
      <c r="P1215" s="65"/>
      <c r="Q1215" s="65"/>
      <c r="R1215" s="65"/>
      <c r="S1215" s="65"/>
      <c r="T1215" s="66"/>
      <c r="U1215" s="35"/>
      <c r="V1215" s="35"/>
      <c r="W1215" s="35"/>
      <c r="X1215" s="35"/>
      <c r="Y1215" s="35"/>
      <c r="Z1215" s="35"/>
      <c r="AA1215" s="35"/>
      <c r="AB1215" s="35"/>
      <c r="AC1215" s="35"/>
      <c r="AD1215" s="35"/>
      <c r="AE1215" s="35"/>
      <c r="AT1215" s="18" t="s">
        <v>156</v>
      </c>
      <c r="AU1215" s="18" t="s">
        <v>154</v>
      </c>
    </row>
    <row r="1216" spans="1:65" s="1" customFormat="1" ht="16.5" customHeight="1">
      <c r="A1216" s="35"/>
      <c r="B1216" s="36"/>
      <c r="C1216" s="170" t="s">
        <v>1917</v>
      </c>
      <c r="D1216" s="170" t="s">
        <v>148</v>
      </c>
      <c r="E1216" s="171" t="s">
        <v>1918</v>
      </c>
      <c r="F1216" s="172" t="s">
        <v>1919</v>
      </c>
      <c r="G1216" s="173" t="s">
        <v>1174</v>
      </c>
      <c r="H1216" s="174">
        <v>1</v>
      </c>
      <c r="I1216" s="175"/>
      <c r="J1216" s="174">
        <f>ROUND(I1216*H1216,0)</f>
        <v>0</v>
      </c>
      <c r="K1216" s="172" t="s">
        <v>20</v>
      </c>
      <c r="L1216" s="40"/>
      <c r="M1216" s="176" t="s">
        <v>20</v>
      </c>
      <c r="N1216" s="177" t="s">
        <v>44</v>
      </c>
      <c r="O1216" s="65"/>
      <c r="P1216" s="178">
        <f>O1216*H1216</f>
        <v>0</v>
      </c>
      <c r="Q1216" s="178">
        <v>0</v>
      </c>
      <c r="R1216" s="178">
        <f>Q1216*H1216</f>
        <v>0</v>
      </c>
      <c r="S1216" s="178">
        <v>0</v>
      </c>
      <c r="T1216" s="179">
        <f>S1216*H1216</f>
        <v>0</v>
      </c>
      <c r="U1216" s="35"/>
      <c r="V1216" s="35"/>
      <c r="W1216" s="35"/>
      <c r="X1216" s="35"/>
      <c r="Y1216" s="35"/>
      <c r="Z1216" s="35"/>
      <c r="AA1216" s="35"/>
      <c r="AB1216" s="35"/>
      <c r="AC1216" s="35"/>
      <c r="AD1216" s="35"/>
      <c r="AE1216" s="35"/>
      <c r="AR1216" s="180" t="s">
        <v>272</v>
      </c>
      <c r="AT1216" s="180" t="s">
        <v>148</v>
      </c>
      <c r="AU1216" s="180" t="s">
        <v>154</v>
      </c>
      <c r="AY1216" s="18" t="s">
        <v>146</v>
      </c>
      <c r="BE1216" s="181">
        <f>IF(N1216="základní",J1216,0)</f>
        <v>0</v>
      </c>
      <c r="BF1216" s="181">
        <f>IF(N1216="snížená",J1216,0)</f>
        <v>0</v>
      </c>
      <c r="BG1216" s="181">
        <f>IF(N1216="zákl. přenesená",J1216,0)</f>
        <v>0</v>
      </c>
      <c r="BH1216" s="181">
        <f>IF(N1216="sníž. přenesená",J1216,0)</f>
        <v>0</v>
      </c>
      <c r="BI1216" s="181">
        <f>IF(N1216="nulová",J1216,0)</f>
        <v>0</v>
      </c>
      <c r="BJ1216" s="18" t="s">
        <v>154</v>
      </c>
      <c r="BK1216" s="181">
        <f>ROUND(I1216*H1216,0)</f>
        <v>0</v>
      </c>
      <c r="BL1216" s="18" t="s">
        <v>272</v>
      </c>
      <c r="BM1216" s="180" t="s">
        <v>1920</v>
      </c>
    </row>
    <row r="1217" spans="1:65" s="1" customFormat="1" ht="12" hidden="1">
      <c r="A1217" s="35"/>
      <c r="B1217" s="36"/>
      <c r="C1217" s="37"/>
      <c r="D1217" s="182" t="s">
        <v>156</v>
      </c>
      <c r="E1217" s="37"/>
      <c r="F1217" s="183" t="s">
        <v>1921</v>
      </c>
      <c r="G1217" s="37"/>
      <c r="H1217" s="37"/>
      <c r="I1217" s="184"/>
      <c r="J1217" s="37"/>
      <c r="K1217" s="37"/>
      <c r="L1217" s="40"/>
      <c r="M1217" s="185"/>
      <c r="N1217" s="186"/>
      <c r="O1217" s="65"/>
      <c r="P1217" s="65"/>
      <c r="Q1217" s="65"/>
      <c r="R1217" s="65"/>
      <c r="S1217" s="65"/>
      <c r="T1217" s="66"/>
      <c r="U1217" s="35"/>
      <c r="V1217" s="35"/>
      <c r="W1217" s="35"/>
      <c r="X1217" s="35"/>
      <c r="Y1217" s="35"/>
      <c r="Z1217" s="35"/>
      <c r="AA1217" s="35"/>
      <c r="AB1217" s="35"/>
      <c r="AC1217" s="35"/>
      <c r="AD1217" s="35"/>
      <c r="AE1217" s="35"/>
      <c r="AT1217" s="18" t="s">
        <v>156</v>
      </c>
      <c r="AU1217" s="18" t="s">
        <v>154</v>
      </c>
    </row>
    <row r="1218" spans="1:65" s="1" customFormat="1" ht="24.25" customHeight="1">
      <c r="A1218" s="35"/>
      <c r="B1218" s="36"/>
      <c r="C1218" s="170" t="s">
        <v>1922</v>
      </c>
      <c r="D1218" s="170" t="s">
        <v>148</v>
      </c>
      <c r="E1218" s="171" t="s">
        <v>1923</v>
      </c>
      <c r="F1218" s="172" t="s">
        <v>1924</v>
      </c>
      <c r="G1218" s="173" t="s">
        <v>1174</v>
      </c>
      <c r="H1218" s="174">
        <v>2</v>
      </c>
      <c r="I1218" s="175"/>
      <c r="J1218" s="174">
        <f>ROUND(I1218*H1218,0)</f>
        <v>0</v>
      </c>
      <c r="K1218" s="172" t="s">
        <v>20</v>
      </c>
      <c r="L1218" s="40"/>
      <c r="M1218" s="176" t="s">
        <v>20</v>
      </c>
      <c r="N1218" s="177" t="s">
        <v>44</v>
      </c>
      <c r="O1218" s="65"/>
      <c r="P1218" s="178">
        <f>O1218*H1218</f>
        <v>0</v>
      </c>
      <c r="Q1218" s="178">
        <v>0</v>
      </c>
      <c r="R1218" s="178">
        <f>Q1218*H1218</f>
        <v>0</v>
      </c>
      <c r="S1218" s="178">
        <v>0</v>
      </c>
      <c r="T1218" s="179">
        <f>S1218*H1218</f>
        <v>0</v>
      </c>
      <c r="U1218" s="35"/>
      <c r="V1218" s="35"/>
      <c r="W1218" s="35"/>
      <c r="X1218" s="35"/>
      <c r="Y1218" s="35"/>
      <c r="Z1218" s="35"/>
      <c r="AA1218" s="35"/>
      <c r="AB1218" s="35"/>
      <c r="AC1218" s="35"/>
      <c r="AD1218" s="35"/>
      <c r="AE1218" s="35"/>
      <c r="AR1218" s="180" t="s">
        <v>272</v>
      </c>
      <c r="AT1218" s="180" t="s">
        <v>148</v>
      </c>
      <c r="AU1218" s="180" t="s">
        <v>154</v>
      </c>
      <c r="AY1218" s="18" t="s">
        <v>146</v>
      </c>
      <c r="BE1218" s="181">
        <f>IF(N1218="základní",J1218,0)</f>
        <v>0</v>
      </c>
      <c r="BF1218" s="181">
        <f>IF(N1218="snížená",J1218,0)</f>
        <v>0</v>
      </c>
      <c r="BG1218" s="181">
        <f>IF(N1218="zákl. přenesená",J1218,0)</f>
        <v>0</v>
      </c>
      <c r="BH1218" s="181">
        <f>IF(N1218="sníž. přenesená",J1218,0)</f>
        <v>0</v>
      </c>
      <c r="BI1218" s="181">
        <f>IF(N1218="nulová",J1218,0)</f>
        <v>0</v>
      </c>
      <c r="BJ1218" s="18" t="s">
        <v>154</v>
      </c>
      <c r="BK1218" s="181">
        <f>ROUND(I1218*H1218,0)</f>
        <v>0</v>
      </c>
      <c r="BL1218" s="18" t="s">
        <v>272</v>
      </c>
      <c r="BM1218" s="180" t="s">
        <v>1925</v>
      </c>
    </row>
    <row r="1219" spans="1:65" s="1" customFormat="1" ht="24" hidden="1">
      <c r="A1219" s="35"/>
      <c r="B1219" s="36"/>
      <c r="C1219" s="37"/>
      <c r="D1219" s="182" t="s">
        <v>156</v>
      </c>
      <c r="E1219" s="37"/>
      <c r="F1219" s="183" t="s">
        <v>1924</v>
      </c>
      <c r="G1219" s="37"/>
      <c r="H1219" s="37"/>
      <c r="I1219" s="184"/>
      <c r="J1219" s="37"/>
      <c r="K1219" s="37"/>
      <c r="L1219" s="40"/>
      <c r="M1219" s="185"/>
      <c r="N1219" s="186"/>
      <c r="O1219" s="65"/>
      <c r="P1219" s="65"/>
      <c r="Q1219" s="65"/>
      <c r="R1219" s="65"/>
      <c r="S1219" s="65"/>
      <c r="T1219" s="66"/>
      <c r="U1219" s="35"/>
      <c r="V1219" s="35"/>
      <c r="W1219" s="35"/>
      <c r="X1219" s="35"/>
      <c r="Y1219" s="35"/>
      <c r="Z1219" s="35"/>
      <c r="AA1219" s="35"/>
      <c r="AB1219" s="35"/>
      <c r="AC1219" s="35"/>
      <c r="AD1219" s="35"/>
      <c r="AE1219" s="35"/>
      <c r="AT1219" s="18" t="s">
        <v>156</v>
      </c>
      <c r="AU1219" s="18" t="s">
        <v>154</v>
      </c>
    </row>
    <row r="1220" spans="1:65" s="1" customFormat="1" ht="24.25" customHeight="1">
      <c r="A1220" s="35"/>
      <c r="B1220" s="36"/>
      <c r="C1220" s="170" t="s">
        <v>1926</v>
      </c>
      <c r="D1220" s="170" t="s">
        <v>148</v>
      </c>
      <c r="E1220" s="171" t="s">
        <v>1927</v>
      </c>
      <c r="F1220" s="172" t="s">
        <v>1928</v>
      </c>
      <c r="G1220" s="173" t="s">
        <v>1174</v>
      </c>
      <c r="H1220" s="174">
        <v>8</v>
      </c>
      <c r="I1220" s="175"/>
      <c r="J1220" s="174">
        <f>ROUND(I1220*H1220,0)</f>
        <v>0</v>
      </c>
      <c r="K1220" s="172" t="s">
        <v>20</v>
      </c>
      <c r="L1220" s="40"/>
      <c r="M1220" s="176" t="s">
        <v>20</v>
      </c>
      <c r="N1220" s="177" t="s">
        <v>44</v>
      </c>
      <c r="O1220" s="65"/>
      <c r="P1220" s="178">
        <f>O1220*H1220</f>
        <v>0</v>
      </c>
      <c r="Q1220" s="178">
        <v>0</v>
      </c>
      <c r="R1220" s="178">
        <f>Q1220*H1220</f>
        <v>0</v>
      </c>
      <c r="S1220" s="178">
        <v>0</v>
      </c>
      <c r="T1220" s="179">
        <f>S1220*H1220</f>
        <v>0</v>
      </c>
      <c r="U1220" s="35"/>
      <c r="V1220" s="35"/>
      <c r="W1220" s="35"/>
      <c r="X1220" s="35"/>
      <c r="Y1220" s="35"/>
      <c r="Z1220" s="35"/>
      <c r="AA1220" s="35"/>
      <c r="AB1220" s="35"/>
      <c r="AC1220" s="35"/>
      <c r="AD1220" s="35"/>
      <c r="AE1220" s="35"/>
      <c r="AR1220" s="180" t="s">
        <v>272</v>
      </c>
      <c r="AT1220" s="180" t="s">
        <v>148</v>
      </c>
      <c r="AU1220" s="180" t="s">
        <v>154</v>
      </c>
      <c r="AY1220" s="18" t="s">
        <v>146</v>
      </c>
      <c r="BE1220" s="181">
        <f>IF(N1220="základní",J1220,0)</f>
        <v>0</v>
      </c>
      <c r="BF1220" s="181">
        <f>IF(N1220="snížená",J1220,0)</f>
        <v>0</v>
      </c>
      <c r="BG1220" s="181">
        <f>IF(N1220="zákl. přenesená",J1220,0)</f>
        <v>0</v>
      </c>
      <c r="BH1220" s="181">
        <f>IF(N1220="sníž. přenesená",J1220,0)</f>
        <v>0</v>
      </c>
      <c r="BI1220" s="181">
        <f>IF(N1220="nulová",J1220,0)</f>
        <v>0</v>
      </c>
      <c r="BJ1220" s="18" t="s">
        <v>154</v>
      </c>
      <c r="BK1220" s="181">
        <f>ROUND(I1220*H1220,0)</f>
        <v>0</v>
      </c>
      <c r="BL1220" s="18" t="s">
        <v>272</v>
      </c>
      <c r="BM1220" s="180" t="s">
        <v>1929</v>
      </c>
    </row>
    <row r="1221" spans="1:65" s="1" customFormat="1" ht="24" hidden="1">
      <c r="A1221" s="35"/>
      <c r="B1221" s="36"/>
      <c r="C1221" s="37"/>
      <c r="D1221" s="182" t="s">
        <v>156</v>
      </c>
      <c r="E1221" s="37"/>
      <c r="F1221" s="183" t="s">
        <v>1928</v>
      </c>
      <c r="G1221" s="37"/>
      <c r="H1221" s="37"/>
      <c r="I1221" s="184"/>
      <c r="J1221" s="37"/>
      <c r="K1221" s="37"/>
      <c r="L1221" s="40"/>
      <c r="M1221" s="185"/>
      <c r="N1221" s="186"/>
      <c r="O1221" s="65"/>
      <c r="P1221" s="65"/>
      <c r="Q1221" s="65"/>
      <c r="R1221" s="65"/>
      <c r="S1221" s="65"/>
      <c r="T1221" s="66"/>
      <c r="U1221" s="35"/>
      <c r="V1221" s="35"/>
      <c r="W1221" s="35"/>
      <c r="X1221" s="35"/>
      <c r="Y1221" s="35"/>
      <c r="Z1221" s="35"/>
      <c r="AA1221" s="35"/>
      <c r="AB1221" s="35"/>
      <c r="AC1221" s="35"/>
      <c r="AD1221" s="35"/>
      <c r="AE1221" s="35"/>
      <c r="AT1221" s="18" t="s">
        <v>156</v>
      </c>
      <c r="AU1221" s="18" t="s">
        <v>154</v>
      </c>
    </row>
    <row r="1222" spans="1:65" s="1" customFormat="1" ht="38" customHeight="1">
      <c r="A1222" s="35"/>
      <c r="B1222" s="36"/>
      <c r="C1222" s="170" t="s">
        <v>1930</v>
      </c>
      <c r="D1222" s="170" t="s">
        <v>148</v>
      </c>
      <c r="E1222" s="171" t="s">
        <v>1931</v>
      </c>
      <c r="F1222" s="172" t="s">
        <v>1932</v>
      </c>
      <c r="G1222" s="173" t="s">
        <v>1174</v>
      </c>
      <c r="H1222" s="174">
        <v>2</v>
      </c>
      <c r="I1222" s="175"/>
      <c r="J1222" s="174">
        <f>ROUND(I1222*H1222,0)</f>
        <v>0</v>
      </c>
      <c r="K1222" s="172" t="s">
        <v>20</v>
      </c>
      <c r="L1222" s="40"/>
      <c r="M1222" s="176" t="s">
        <v>20</v>
      </c>
      <c r="N1222" s="177" t="s">
        <v>44</v>
      </c>
      <c r="O1222" s="65"/>
      <c r="P1222" s="178">
        <f>O1222*H1222</f>
        <v>0</v>
      </c>
      <c r="Q1222" s="178">
        <v>0</v>
      </c>
      <c r="R1222" s="178">
        <f>Q1222*H1222</f>
        <v>0</v>
      </c>
      <c r="S1222" s="178">
        <v>0</v>
      </c>
      <c r="T1222" s="179">
        <f>S1222*H1222</f>
        <v>0</v>
      </c>
      <c r="U1222" s="35"/>
      <c r="V1222" s="35"/>
      <c r="W1222" s="35"/>
      <c r="X1222" s="35"/>
      <c r="Y1222" s="35"/>
      <c r="Z1222" s="35"/>
      <c r="AA1222" s="35"/>
      <c r="AB1222" s="35"/>
      <c r="AC1222" s="35"/>
      <c r="AD1222" s="35"/>
      <c r="AE1222" s="35"/>
      <c r="AR1222" s="180" t="s">
        <v>272</v>
      </c>
      <c r="AT1222" s="180" t="s">
        <v>148</v>
      </c>
      <c r="AU1222" s="180" t="s">
        <v>154</v>
      </c>
      <c r="AY1222" s="18" t="s">
        <v>146</v>
      </c>
      <c r="BE1222" s="181">
        <f>IF(N1222="základní",J1222,0)</f>
        <v>0</v>
      </c>
      <c r="BF1222" s="181">
        <f>IF(N1222="snížená",J1222,0)</f>
        <v>0</v>
      </c>
      <c r="BG1222" s="181">
        <f>IF(N1222="zákl. přenesená",J1222,0)</f>
        <v>0</v>
      </c>
      <c r="BH1222" s="181">
        <f>IF(N1222="sníž. přenesená",J1222,0)</f>
        <v>0</v>
      </c>
      <c r="BI1222" s="181">
        <f>IF(N1222="nulová",J1222,0)</f>
        <v>0</v>
      </c>
      <c r="BJ1222" s="18" t="s">
        <v>154</v>
      </c>
      <c r="BK1222" s="181">
        <f>ROUND(I1222*H1222,0)</f>
        <v>0</v>
      </c>
      <c r="BL1222" s="18" t="s">
        <v>272</v>
      </c>
      <c r="BM1222" s="180" t="s">
        <v>1933</v>
      </c>
    </row>
    <row r="1223" spans="1:65" s="1" customFormat="1" ht="36" hidden="1">
      <c r="A1223" s="35"/>
      <c r="B1223" s="36"/>
      <c r="C1223" s="37"/>
      <c r="D1223" s="182" t="s">
        <v>156</v>
      </c>
      <c r="E1223" s="37"/>
      <c r="F1223" s="183" t="s">
        <v>1932</v>
      </c>
      <c r="G1223" s="37"/>
      <c r="H1223" s="37"/>
      <c r="I1223" s="184"/>
      <c r="J1223" s="37"/>
      <c r="K1223" s="37"/>
      <c r="L1223" s="40"/>
      <c r="M1223" s="185"/>
      <c r="N1223" s="186"/>
      <c r="O1223" s="65"/>
      <c r="P1223" s="65"/>
      <c r="Q1223" s="65"/>
      <c r="R1223" s="65"/>
      <c r="S1223" s="65"/>
      <c r="T1223" s="66"/>
      <c r="U1223" s="35"/>
      <c r="V1223" s="35"/>
      <c r="W1223" s="35"/>
      <c r="X1223" s="35"/>
      <c r="Y1223" s="35"/>
      <c r="Z1223" s="35"/>
      <c r="AA1223" s="35"/>
      <c r="AB1223" s="35"/>
      <c r="AC1223" s="35"/>
      <c r="AD1223" s="35"/>
      <c r="AE1223" s="35"/>
      <c r="AT1223" s="18" t="s">
        <v>156</v>
      </c>
      <c r="AU1223" s="18" t="s">
        <v>154</v>
      </c>
    </row>
    <row r="1224" spans="1:65" s="1" customFormat="1" ht="38" customHeight="1">
      <c r="A1224" s="35"/>
      <c r="B1224" s="36"/>
      <c r="C1224" s="170" t="s">
        <v>1934</v>
      </c>
      <c r="D1224" s="170" t="s">
        <v>148</v>
      </c>
      <c r="E1224" s="171" t="s">
        <v>1935</v>
      </c>
      <c r="F1224" s="172" t="s">
        <v>1936</v>
      </c>
      <c r="G1224" s="173" t="s">
        <v>1174</v>
      </c>
      <c r="H1224" s="174">
        <v>11</v>
      </c>
      <c r="I1224" s="175"/>
      <c r="J1224" s="174">
        <f>ROUND(I1224*H1224,0)</f>
        <v>0</v>
      </c>
      <c r="K1224" s="172" t="s">
        <v>20</v>
      </c>
      <c r="L1224" s="40"/>
      <c r="M1224" s="176" t="s">
        <v>20</v>
      </c>
      <c r="N1224" s="177" t="s">
        <v>44</v>
      </c>
      <c r="O1224" s="65"/>
      <c r="P1224" s="178">
        <f>O1224*H1224</f>
        <v>0</v>
      </c>
      <c r="Q1224" s="178">
        <v>0</v>
      </c>
      <c r="R1224" s="178">
        <f>Q1224*H1224</f>
        <v>0</v>
      </c>
      <c r="S1224" s="178">
        <v>0</v>
      </c>
      <c r="T1224" s="179">
        <f>S1224*H1224</f>
        <v>0</v>
      </c>
      <c r="U1224" s="35"/>
      <c r="V1224" s="35"/>
      <c r="W1224" s="35"/>
      <c r="X1224" s="35"/>
      <c r="Y1224" s="35"/>
      <c r="Z1224" s="35"/>
      <c r="AA1224" s="35"/>
      <c r="AB1224" s="35"/>
      <c r="AC1224" s="35"/>
      <c r="AD1224" s="35"/>
      <c r="AE1224" s="35"/>
      <c r="AR1224" s="180" t="s">
        <v>272</v>
      </c>
      <c r="AT1224" s="180" t="s">
        <v>148</v>
      </c>
      <c r="AU1224" s="180" t="s">
        <v>154</v>
      </c>
      <c r="AY1224" s="18" t="s">
        <v>146</v>
      </c>
      <c r="BE1224" s="181">
        <f>IF(N1224="základní",J1224,0)</f>
        <v>0</v>
      </c>
      <c r="BF1224" s="181">
        <f>IF(N1224="snížená",J1224,0)</f>
        <v>0</v>
      </c>
      <c r="BG1224" s="181">
        <f>IF(N1224="zákl. přenesená",J1224,0)</f>
        <v>0</v>
      </c>
      <c r="BH1224" s="181">
        <f>IF(N1224="sníž. přenesená",J1224,0)</f>
        <v>0</v>
      </c>
      <c r="BI1224" s="181">
        <f>IF(N1224="nulová",J1224,0)</f>
        <v>0</v>
      </c>
      <c r="BJ1224" s="18" t="s">
        <v>154</v>
      </c>
      <c r="BK1224" s="181">
        <f>ROUND(I1224*H1224,0)</f>
        <v>0</v>
      </c>
      <c r="BL1224" s="18" t="s">
        <v>272</v>
      </c>
      <c r="BM1224" s="180" t="s">
        <v>1937</v>
      </c>
    </row>
    <row r="1225" spans="1:65" s="1" customFormat="1" ht="36" hidden="1">
      <c r="A1225" s="35"/>
      <c r="B1225" s="36"/>
      <c r="C1225" s="37"/>
      <c r="D1225" s="182" t="s">
        <v>156</v>
      </c>
      <c r="E1225" s="37"/>
      <c r="F1225" s="183" t="s">
        <v>1936</v>
      </c>
      <c r="G1225" s="37"/>
      <c r="H1225" s="37"/>
      <c r="I1225" s="184"/>
      <c r="J1225" s="37"/>
      <c r="K1225" s="37"/>
      <c r="L1225" s="40"/>
      <c r="M1225" s="185"/>
      <c r="N1225" s="186"/>
      <c r="O1225" s="65"/>
      <c r="P1225" s="65"/>
      <c r="Q1225" s="65"/>
      <c r="R1225" s="65"/>
      <c r="S1225" s="65"/>
      <c r="T1225" s="66"/>
      <c r="U1225" s="35"/>
      <c r="V1225" s="35"/>
      <c r="W1225" s="35"/>
      <c r="X1225" s="35"/>
      <c r="Y1225" s="35"/>
      <c r="Z1225" s="35"/>
      <c r="AA1225" s="35"/>
      <c r="AB1225" s="35"/>
      <c r="AC1225" s="35"/>
      <c r="AD1225" s="35"/>
      <c r="AE1225" s="35"/>
      <c r="AT1225" s="18" t="s">
        <v>156</v>
      </c>
      <c r="AU1225" s="18" t="s">
        <v>154</v>
      </c>
    </row>
    <row r="1226" spans="1:65" s="1" customFormat="1" ht="16.5" customHeight="1">
      <c r="A1226" s="35"/>
      <c r="B1226" s="36"/>
      <c r="C1226" s="170" t="s">
        <v>1938</v>
      </c>
      <c r="D1226" s="170" t="s">
        <v>148</v>
      </c>
      <c r="E1226" s="171" t="s">
        <v>1939</v>
      </c>
      <c r="F1226" s="172" t="s">
        <v>1940</v>
      </c>
      <c r="G1226" s="173" t="s">
        <v>1174</v>
      </c>
      <c r="H1226" s="174">
        <v>11</v>
      </c>
      <c r="I1226" s="175"/>
      <c r="J1226" s="174">
        <f>ROUND(I1226*H1226,0)</f>
        <v>0</v>
      </c>
      <c r="K1226" s="172" t="s">
        <v>20</v>
      </c>
      <c r="L1226" s="40"/>
      <c r="M1226" s="176" t="s">
        <v>20</v>
      </c>
      <c r="N1226" s="177" t="s">
        <v>44</v>
      </c>
      <c r="O1226" s="65"/>
      <c r="P1226" s="178">
        <f>O1226*H1226</f>
        <v>0</v>
      </c>
      <c r="Q1226" s="178">
        <v>0</v>
      </c>
      <c r="R1226" s="178">
        <f>Q1226*H1226</f>
        <v>0</v>
      </c>
      <c r="S1226" s="178">
        <v>0</v>
      </c>
      <c r="T1226" s="179">
        <f>S1226*H1226</f>
        <v>0</v>
      </c>
      <c r="U1226" s="35"/>
      <c r="V1226" s="35"/>
      <c r="W1226" s="35"/>
      <c r="X1226" s="35"/>
      <c r="Y1226" s="35"/>
      <c r="Z1226" s="35"/>
      <c r="AA1226" s="35"/>
      <c r="AB1226" s="35"/>
      <c r="AC1226" s="35"/>
      <c r="AD1226" s="35"/>
      <c r="AE1226" s="35"/>
      <c r="AR1226" s="180" t="s">
        <v>272</v>
      </c>
      <c r="AT1226" s="180" t="s">
        <v>148</v>
      </c>
      <c r="AU1226" s="180" t="s">
        <v>154</v>
      </c>
      <c r="AY1226" s="18" t="s">
        <v>146</v>
      </c>
      <c r="BE1226" s="181">
        <f>IF(N1226="základní",J1226,0)</f>
        <v>0</v>
      </c>
      <c r="BF1226" s="181">
        <f>IF(N1226="snížená",J1226,0)</f>
        <v>0</v>
      </c>
      <c r="BG1226" s="181">
        <f>IF(N1226="zákl. přenesená",J1226,0)</f>
        <v>0</v>
      </c>
      <c r="BH1226" s="181">
        <f>IF(N1226="sníž. přenesená",J1226,0)</f>
        <v>0</v>
      </c>
      <c r="BI1226" s="181">
        <f>IF(N1226="nulová",J1226,0)</f>
        <v>0</v>
      </c>
      <c r="BJ1226" s="18" t="s">
        <v>154</v>
      </c>
      <c r="BK1226" s="181">
        <f>ROUND(I1226*H1226,0)</f>
        <v>0</v>
      </c>
      <c r="BL1226" s="18" t="s">
        <v>272</v>
      </c>
      <c r="BM1226" s="180" t="s">
        <v>1941</v>
      </c>
    </row>
    <row r="1227" spans="1:65" s="1" customFormat="1" ht="12" hidden="1">
      <c r="A1227" s="35"/>
      <c r="B1227" s="36"/>
      <c r="C1227" s="37"/>
      <c r="D1227" s="182" t="s">
        <v>156</v>
      </c>
      <c r="E1227" s="37"/>
      <c r="F1227" s="183" t="s">
        <v>1940</v>
      </c>
      <c r="G1227" s="37"/>
      <c r="H1227" s="37"/>
      <c r="I1227" s="184"/>
      <c r="J1227" s="37"/>
      <c r="K1227" s="37"/>
      <c r="L1227" s="40"/>
      <c r="M1227" s="185"/>
      <c r="N1227" s="186"/>
      <c r="O1227" s="65"/>
      <c r="P1227" s="65"/>
      <c r="Q1227" s="65"/>
      <c r="R1227" s="65"/>
      <c r="S1227" s="65"/>
      <c r="T1227" s="66"/>
      <c r="U1227" s="35"/>
      <c r="V1227" s="35"/>
      <c r="W1227" s="35"/>
      <c r="X1227" s="35"/>
      <c r="Y1227" s="35"/>
      <c r="Z1227" s="35"/>
      <c r="AA1227" s="35"/>
      <c r="AB1227" s="35"/>
      <c r="AC1227" s="35"/>
      <c r="AD1227" s="35"/>
      <c r="AE1227" s="35"/>
      <c r="AT1227" s="18" t="s">
        <v>156</v>
      </c>
      <c r="AU1227" s="18" t="s">
        <v>154</v>
      </c>
    </row>
    <row r="1228" spans="1:65" s="11" customFormat="1" ht="23" customHeight="1">
      <c r="B1228" s="154"/>
      <c r="C1228" s="155"/>
      <c r="D1228" s="156" t="s">
        <v>71</v>
      </c>
      <c r="E1228" s="168" t="s">
        <v>1942</v>
      </c>
      <c r="F1228" s="168" t="s">
        <v>1943</v>
      </c>
      <c r="G1228" s="155"/>
      <c r="H1228" s="155"/>
      <c r="I1228" s="158"/>
      <c r="J1228" s="169">
        <f>BK1228</f>
        <v>0</v>
      </c>
      <c r="K1228" s="155"/>
      <c r="L1228" s="160"/>
      <c r="M1228" s="161"/>
      <c r="N1228" s="162"/>
      <c r="O1228" s="162"/>
      <c r="P1228" s="163">
        <f>SUM(P1229:P1260)</f>
        <v>0</v>
      </c>
      <c r="Q1228" s="162"/>
      <c r="R1228" s="163">
        <f>SUM(R1229:R1260)</f>
        <v>0</v>
      </c>
      <c r="S1228" s="162"/>
      <c r="T1228" s="164">
        <f>SUM(T1229:T1260)</f>
        <v>0</v>
      </c>
      <c r="AR1228" s="165" t="s">
        <v>154</v>
      </c>
      <c r="AT1228" s="166" t="s">
        <v>71</v>
      </c>
      <c r="AU1228" s="166" t="s">
        <v>8</v>
      </c>
      <c r="AY1228" s="165" t="s">
        <v>146</v>
      </c>
      <c r="BK1228" s="167">
        <f>SUM(BK1229:BK1260)</f>
        <v>0</v>
      </c>
    </row>
    <row r="1229" spans="1:65" s="1" customFormat="1" ht="24.25" customHeight="1">
      <c r="A1229" s="35"/>
      <c r="B1229" s="36"/>
      <c r="C1229" s="170" t="s">
        <v>1944</v>
      </c>
      <c r="D1229" s="170" t="s">
        <v>148</v>
      </c>
      <c r="E1229" s="171" t="s">
        <v>1945</v>
      </c>
      <c r="F1229" s="172" t="s">
        <v>1946</v>
      </c>
      <c r="G1229" s="173" t="s">
        <v>299</v>
      </c>
      <c r="H1229" s="174">
        <v>120</v>
      </c>
      <c r="I1229" s="175"/>
      <c r="J1229" s="174">
        <f>ROUND(I1229*H1229,0)</f>
        <v>0</v>
      </c>
      <c r="K1229" s="172" t="s">
        <v>20</v>
      </c>
      <c r="L1229" s="40"/>
      <c r="M1229" s="176" t="s">
        <v>20</v>
      </c>
      <c r="N1229" s="177" t="s">
        <v>44</v>
      </c>
      <c r="O1229" s="65"/>
      <c r="P1229" s="178">
        <f>O1229*H1229</f>
        <v>0</v>
      </c>
      <c r="Q1229" s="178">
        <v>0</v>
      </c>
      <c r="R1229" s="178">
        <f>Q1229*H1229</f>
        <v>0</v>
      </c>
      <c r="S1229" s="178">
        <v>0</v>
      </c>
      <c r="T1229" s="179">
        <f>S1229*H1229</f>
        <v>0</v>
      </c>
      <c r="U1229" s="35"/>
      <c r="V1229" s="35"/>
      <c r="W1229" s="35"/>
      <c r="X1229" s="35"/>
      <c r="Y1229" s="35"/>
      <c r="Z1229" s="35"/>
      <c r="AA1229" s="35"/>
      <c r="AB1229" s="35"/>
      <c r="AC1229" s="35"/>
      <c r="AD1229" s="35"/>
      <c r="AE1229" s="35"/>
      <c r="AR1229" s="180" t="s">
        <v>272</v>
      </c>
      <c r="AT1229" s="180" t="s">
        <v>148</v>
      </c>
      <c r="AU1229" s="180" t="s">
        <v>154</v>
      </c>
      <c r="AY1229" s="18" t="s">
        <v>146</v>
      </c>
      <c r="BE1229" s="181">
        <f>IF(N1229="základní",J1229,0)</f>
        <v>0</v>
      </c>
      <c r="BF1229" s="181">
        <f>IF(N1229="snížená",J1229,0)</f>
        <v>0</v>
      </c>
      <c r="BG1229" s="181">
        <f>IF(N1229="zákl. přenesená",J1229,0)</f>
        <v>0</v>
      </c>
      <c r="BH1229" s="181">
        <f>IF(N1229="sníž. přenesená",J1229,0)</f>
        <v>0</v>
      </c>
      <c r="BI1229" s="181">
        <f>IF(N1229="nulová",J1229,0)</f>
        <v>0</v>
      </c>
      <c r="BJ1229" s="18" t="s">
        <v>154</v>
      </c>
      <c r="BK1229" s="181">
        <f>ROUND(I1229*H1229,0)</f>
        <v>0</v>
      </c>
      <c r="BL1229" s="18" t="s">
        <v>272</v>
      </c>
      <c r="BM1229" s="180" t="s">
        <v>1947</v>
      </c>
    </row>
    <row r="1230" spans="1:65" s="1" customFormat="1" ht="12" hidden="1">
      <c r="A1230" s="35"/>
      <c r="B1230" s="36"/>
      <c r="C1230" s="37"/>
      <c r="D1230" s="182" t="s">
        <v>156</v>
      </c>
      <c r="E1230" s="37"/>
      <c r="F1230" s="183" t="s">
        <v>1948</v>
      </c>
      <c r="G1230" s="37"/>
      <c r="H1230" s="37"/>
      <c r="I1230" s="184"/>
      <c r="J1230" s="37"/>
      <c r="K1230" s="37"/>
      <c r="L1230" s="40"/>
      <c r="M1230" s="185"/>
      <c r="N1230" s="186"/>
      <c r="O1230" s="65"/>
      <c r="P1230" s="65"/>
      <c r="Q1230" s="65"/>
      <c r="R1230" s="65"/>
      <c r="S1230" s="65"/>
      <c r="T1230" s="66"/>
      <c r="U1230" s="35"/>
      <c r="V1230" s="35"/>
      <c r="W1230" s="35"/>
      <c r="X1230" s="35"/>
      <c r="Y1230" s="35"/>
      <c r="Z1230" s="35"/>
      <c r="AA1230" s="35"/>
      <c r="AB1230" s="35"/>
      <c r="AC1230" s="35"/>
      <c r="AD1230" s="35"/>
      <c r="AE1230" s="35"/>
      <c r="AT1230" s="18" t="s">
        <v>156</v>
      </c>
      <c r="AU1230" s="18" t="s">
        <v>154</v>
      </c>
    </row>
    <row r="1231" spans="1:65" s="1" customFormat="1" ht="21.75" customHeight="1">
      <c r="A1231" s="35"/>
      <c r="B1231" s="36"/>
      <c r="C1231" s="170" t="s">
        <v>1949</v>
      </c>
      <c r="D1231" s="170" t="s">
        <v>148</v>
      </c>
      <c r="E1231" s="171" t="s">
        <v>1950</v>
      </c>
      <c r="F1231" s="172" t="s">
        <v>1951</v>
      </c>
      <c r="G1231" s="173" t="s">
        <v>1174</v>
      </c>
      <c r="H1231" s="174">
        <v>2</v>
      </c>
      <c r="I1231" s="175"/>
      <c r="J1231" s="174">
        <f>ROUND(I1231*H1231,0)</f>
        <v>0</v>
      </c>
      <c r="K1231" s="172" t="s">
        <v>20</v>
      </c>
      <c r="L1231" s="40"/>
      <c r="M1231" s="176" t="s">
        <v>20</v>
      </c>
      <c r="N1231" s="177" t="s">
        <v>44</v>
      </c>
      <c r="O1231" s="65"/>
      <c r="P1231" s="178">
        <f>O1231*H1231</f>
        <v>0</v>
      </c>
      <c r="Q1231" s="178">
        <v>0</v>
      </c>
      <c r="R1231" s="178">
        <f>Q1231*H1231</f>
        <v>0</v>
      </c>
      <c r="S1231" s="178">
        <v>0</v>
      </c>
      <c r="T1231" s="179">
        <f>S1231*H1231</f>
        <v>0</v>
      </c>
      <c r="U1231" s="35"/>
      <c r="V1231" s="35"/>
      <c r="W1231" s="35"/>
      <c r="X1231" s="35"/>
      <c r="Y1231" s="35"/>
      <c r="Z1231" s="35"/>
      <c r="AA1231" s="35"/>
      <c r="AB1231" s="35"/>
      <c r="AC1231" s="35"/>
      <c r="AD1231" s="35"/>
      <c r="AE1231" s="35"/>
      <c r="AR1231" s="180" t="s">
        <v>272</v>
      </c>
      <c r="AT1231" s="180" t="s">
        <v>148</v>
      </c>
      <c r="AU1231" s="180" t="s">
        <v>154</v>
      </c>
      <c r="AY1231" s="18" t="s">
        <v>146</v>
      </c>
      <c r="BE1231" s="181">
        <f>IF(N1231="základní",J1231,0)</f>
        <v>0</v>
      </c>
      <c r="BF1231" s="181">
        <f>IF(N1231="snížená",J1231,0)</f>
        <v>0</v>
      </c>
      <c r="BG1231" s="181">
        <f>IF(N1231="zákl. přenesená",J1231,0)</f>
        <v>0</v>
      </c>
      <c r="BH1231" s="181">
        <f>IF(N1231="sníž. přenesená",J1231,0)</f>
        <v>0</v>
      </c>
      <c r="BI1231" s="181">
        <f>IF(N1231="nulová",J1231,0)</f>
        <v>0</v>
      </c>
      <c r="BJ1231" s="18" t="s">
        <v>154</v>
      </c>
      <c r="BK1231" s="181">
        <f>ROUND(I1231*H1231,0)</f>
        <v>0</v>
      </c>
      <c r="BL1231" s="18" t="s">
        <v>272</v>
      </c>
      <c r="BM1231" s="180" t="s">
        <v>1952</v>
      </c>
    </row>
    <row r="1232" spans="1:65" s="1" customFormat="1" ht="12" hidden="1">
      <c r="A1232" s="35"/>
      <c r="B1232" s="36"/>
      <c r="C1232" s="37"/>
      <c r="D1232" s="182" t="s">
        <v>156</v>
      </c>
      <c r="E1232" s="37"/>
      <c r="F1232" s="183" t="s">
        <v>1951</v>
      </c>
      <c r="G1232" s="37"/>
      <c r="H1232" s="37"/>
      <c r="I1232" s="184"/>
      <c r="J1232" s="37"/>
      <c r="K1232" s="37"/>
      <c r="L1232" s="40"/>
      <c r="M1232" s="185"/>
      <c r="N1232" s="186"/>
      <c r="O1232" s="65"/>
      <c r="P1232" s="65"/>
      <c r="Q1232" s="65"/>
      <c r="R1232" s="65"/>
      <c r="S1232" s="65"/>
      <c r="T1232" s="66"/>
      <c r="U1232" s="35"/>
      <c r="V1232" s="35"/>
      <c r="W1232" s="35"/>
      <c r="X1232" s="35"/>
      <c r="Y1232" s="35"/>
      <c r="Z1232" s="35"/>
      <c r="AA1232" s="35"/>
      <c r="AB1232" s="35"/>
      <c r="AC1232" s="35"/>
      <c r="AD1232" s="35"/>
      <c r="AE1232" s="35"/>
      <c r="AT1232" s="18" t="s">
        <v>156</v>
      </c>
      <c r="AU1232" s="18" t="s">
        <v>154</v>
      </c>
    </row>
    <row r="1233" spans="1:65" s="1" customFormat="1" ht="16.5" customHeight="1">
      <c r="A1233" s="35"/>
      <c r="B1233" s="36"/>
      <c r="C1233" s="170" t="s">
        <v>1953</v>
      </c>
      <c r="D1233" s="170" t="s">
        <v>148</v>
      </c>
      <c r="E1233" s="171" t="s">
        <v>1954</v>
      </c>
      <c r="F1233" s="172" t="s">
        <v>1853</v>
      </c>
      <c r="G1233" s="173" t="s">
        <v>1174</v>
      </c>
      <c r="H1233" s="174">
        <v>1</v>
      </c>
      <c r="I1233" s="175"/>
      <c r="J1233" s="174">
        <f>ROUND(I1233*H1233,0)</f>
        <v>0</v>
      </c>
      <c r="K1233" s="172" t="s">
        <v>20</v>
      </c>
      <c r="L1233" s="40"/>
      <c r="M1233" s="176" t="s">
        <v>20</v>
      </c>
      <c r="N1233" s="177" t="s">
        <v>44</v>
      </c>
      <c r="O1233" s="65"/>
      <c r="P1233" s="178">
        <f>O1233*H1233</f>
        <v>0</v>
      </c>
      <c r="Q1233" s="178">
        <v>0</v>
      </c>
      <c r="R1233" s="178">
        <f>Q1233*H1233</f>
        <v>0</v>
      </c>
      <c r="S1233" s="178">
        <v>0</v>
      </c>
      <c r="T1233" s="179">
        <f>S1233*H1233</f>
        <v>0</v>
      </c>
      <c r="U1233" s="35"/>
      <c r="V1233" s="35"/>
      <c r="W1233" s="35"/>
      <c r="X1233" s="35"/>
      <c r="Y1233" s="35"/>
      <c r="Z1233" s="35"/>
      <c r="AA1233" s="35"/>
      <c r="AB1233" s="35"/>
      <c r="AC1233" s="35"/>
      <c r="AD1233" s="35"/>
      <c r="AE1233" s="35"/>
      <c r="AR1233" s="180" t="s">
        <v>272</v>
      </c>
      <c r="AT1233" s="180" t="s">
        <v>148</v>
      </c>
      <c r="AU1233" s="180" t="s">
        <v>154</v>
      </c>
      <c r="AY1233" s="18" t="s">
        <v>146</v>
      </c>
      <c r="BE1233" s="181">
        <f>IF(N1233="základní",J1233,0)</f>
        <v>0</v>
      </c>
      <c r="BF1233" s="181">
        <f>IF(N1233="snížená",J1233,0)</f>
        <v>0</v>
      </c>
      <c r="BG1233" s="181">
        <f>IF(N1233="zákl. přenesená",J1233,0)</f>
        <v>0</v>
      </c>
      <c r="BH1233" s="181">
        <f>IF(N1233="sníž. přenesená",J1233,0)</f>
        <v>0</v>
      </c>
      <c r="BI1233" s="181">
        <f>IF(N1233="nulová",J1233,0)</f>
        <v>0</v>
      </c>
      <c r="BJ1233" s="18" t="s">
        <v>154</v>
      </c>
      <c r="BK1233" s="181">
        <f>ROUND(I1233*H1233,0)</f>
        <v>0</v>
      </c>
      <c r="BL1233" s="18" t="s">
        <v>272</v>
      </c>
      <c r="BM1233" s="180" t="s">
        <v>1955</v>
      </c>
    </row>
    <row r="1234" spans="1:65" s="1" customFormat="1" ht="12" hidden="1">
      <c r="A1234" s="35"/>
      <c r="B1234" s="36"/>
      <c r="C1234" s="37"/>
      <c r="D1234" s="182" t="s">
        <v>156</v>
      </c>
      <c r="E1234" s="37"/>
      <c r="F1234" s="183" t="s">
        <v>1853</v>
      </c>
      <c r="G1234" s="37"/>
      <c r="H1234" s="37"/>
      <c r="I1234" s="184"/>
      <c r="J1234" s="37"/>
      <c r="K1234" s="37"/>
      <c r="L1234" s="40"/>
      <c r="M1234" s="185"/>
      <c r="N1234" s="186"/>
      <c r="O1234" s="65"/>
      <c r="P1234" s="65"/>
      <c r="Q1234" s="65"/>
      <c r="R1234" s="65"/>
      <c r="S1234" s="65"/>
      <c r="T1234" s="66"/>
      <c r="U1234" s="35"/>
      <c r="V1234" s="35"/>
      <c r="W1234" s="35"/>
      <c r="X1234" s="35"/>
      <c r="Y1234" s="35"/>
      <c r="Z1234" s="35"/>
      <c r="AA1234" s="35"/>
      <c r="AB1234" s="35"/>
      <c r="AC1234" s="35"/>
      <c r="AD1234" s="35"/>
      <c r="AE1234" s="35"/>
      <c r="AT1234" s="18" t="s">
        <v>156</v>
      </c>
      <c r="AU1234" s="18" t="s">
        <v>154</v>
      </c>
    </row>
    <row r="1235" spans="1:65" s="1" customFormat="1" ht="16.5" customHeight="1">
      <c r="A1235" s="35"/>
      <c r="B1235" s="36"/>
      <c r="C1235" s="170" t="s">
        <v>1956</v>
      </c>
      <c r="D1235" s="170" t="s">
        <v>148</v>
      </c>
      <c r="E1235" s="171" t="s">
        <v>1957</v>
      </c>
      <c r="F1235" s="172" t="s">
        <v>1958</v>
      </c>
      <c r="G1235" s="173" t="s">
        <v>1174</v>
      </c>
      <c r="H1235" s="174">
        <v>2</v>
      </c>
      <c r="I1235" s="175"/>
      <c r="J1235" s="174">
        <f>ROUND(I1235*H1235,0)</f>
        <v>0</v>
      </c>
      <c r="K1235" s="172" t="s">
        <v>20</v>
      </c>
      <c r="L1235" s="40"/>
      <c r="M1235" s="176" t="s">
        <v>20</v>
      </c>
      <c r="N1235" s="177" t="s">
        <v>44</v>
      </c>
      <c r="O1235" s="65"/>
      <c r="P1235" s="178">
        <f>O1235*H1235</f>
        <v>0</v>
      </c>
      <c r="Q1235" s="178">
        <v>0</v>
      </c>
      <c r="R1235" s="178">
        <f>Q1235*H1235</f>
        <v>0</v>
      </c>
      <c r="S1235" s="178">
        <v>0</v>
      </c>
      <c r="T1235" s="179">
        <f>S1235*H1235</f>
        <v>0</v>
      </c>
      <c r="U1235" s="35"/>
      <c r="V1235" s="35"/>
      <c r="W1235" s="35"/>
      <c r="X1235" s="35"/>
      <c r="Y1235" s="35"/>
      <c r="Z1235" s="35"/>
      <c r="AA1235" s="35"/>
      <c r="AB1235" s="35"/>
      <c r="AC1235" s="35"/>
      <c r="AD1235" s="35"/>
      <c r="AE1235" s="35"/>
      <c r="AR1235" s="180" t="s">
        <v>272</v>
      </c>
      <c r="AT1235" s="180" t="s">
        <v>148</v>
      </c>
      <c r="AU1235" s="180" t="s">
        <v>154</v>
      </c>
      <c r="AY1235" s="18" t="s">
        <v>146</v>
      </c>
      <c r="BE1235" s="181">
        <f>IF(N1235="základní",J1235,0)</f>
        <v>0</v>
      </c>
      <c r="BF1235" s="181">
        <f>IF(N1235="snížená",J1235,0)</f>
        <v>0</v>
      </c>
      <c r="BG1235" s="181">
        <f>IF(N1235="zákl. přenesená",J1235,0)</f>
        <v>0</v>
      </c>
      <c r="BH1235" s="181">
        <f>IF(N1235="sníž. přenesená",J1235,0)</f>
        <v>0</v>
      </c>
      <c r="BI1235" s="181">
        <f>IF(N1235="nulová",J1235,0)</f>
        <v>0</v>
      </c>
      <c r="BJ1235" s="18" t="s">
        <v>154</v>
      </c>
      <c r="BK1235" s="181">
        <f>ROUND(I1235*H1235,0)</f>
        <v>0</v>
      </c>
      <c r="BL1235" s="18" t="s">
        <v>272</v>
      </c>
      <c r="BM1235" s="180" t="s">
        <v>1959</v>
      </c>
    </row>
    <row r="1236" spans="1:65" s="1" customFormat="1" ht="12" hidden="1">
      <c r="A1236" s="35"/>
      <c r="B1236" s="36"/>
      <c r="C1236" s="37"/>
      <c r="D1236" s="182" t="s">
        <v>156</v>
      </c>
      <c r="E1236" s="37"/>
      <c r="F1236" s="183" t="s">
        <v>1958</v>
      </c>
      <c r="G1236" s="37"/>
      <c r="H1236" s="37"/>
      <c r="I1236" s="184"/>
      <c r="J1236" s="37"/>
      <c r="K1236" s="37"/>
      <c r="L1236" s="40"/>
      <c r="M1236" s="185"/>
      <c r="N1236" s="186"/>
      <c r="O1236" s="65"/>
      <c r="P1236" s="65"/>
      <c r="Q1236" s="65"/>
      <c r="R1236" s="65"/>
      <c r="S1236" s="65"/>
      <c r="T1236" s="66"/>
      <c r="U1236" s="35"/>
      <c r="V1236" s="35"/>
      <c r="W1236" s="35"/>
      <c r="X1236" s="35"/>
      <c r="Y1236" s="35"/>
      <c r="Z1236" s="35"/>
      <c r="AA1236" s="35"/>
      <c r="AB1236" s="35"/>
      <c r="AC1236" s="35"/>
      <c r="AD1236" s="35"/>
      <c r="AE1236" s="35"/>
      <c r="AT1236" s="18" t="s">
        <v>156</v>
      </c>
      <c r="AU1236" s="18" t="s">
        <v>154</v>
      </c>
    </row>
    <row r="1237" spans="1:65" s="1" customFormat="1" ht="16.5" customHeight="1">
      <c r="A1237" s="35"/>
      <c r="B1237" s="36"/>
      <c r="C1237" s="170" t="s">
        <v>1960</v>
      </c>
      <c r="D1237" s="170" t="s">
        <v>148</v>
      </c>
      <c r="E1237" s="171" t="s">
        <v>1961</v>
      </c>
      <c r="F1237" s="172" t="s">
        <v>1962</v>
      </c>
      <c r="G1237" s="173" t="s">
        <v>1174</v>
      </c>
      <c r="H1237" s="174">
        <v>1</v>
      </c>
      <c r="I1237" s="175"/>
      <c r="J1237" s="174">
        <f>ROUND(I1237*H1237,0)</f>
        <v>0</v>
      </c>
      <c r="K1237" s="172" t="s">
        <v>20</v>
      </c>
      <c r="L1237" s="40"/>
      <c r="M1237" s="176" t="s">
        <v>20</v>
      </c>
      <c r="N1237" s="177" t="s">
        <v>44</v>
      </c>
      <c r="O1237" s="65"/>
      <c r="P1237" s="178">
        <f>O1237*H1237</f>
        <v>0</v>
      </c>
      <c r="Q1237" s="178">
        <v>0</v>
      </c>
      <c r="R1237" s="178">
        <f>Q1237*H1237</f>
        <v>0</v>
      </c>
      <c r="S1237" s="178">
        <v>0</v>
      </c>
      <c r="T1237" s="179">
        <f>S1237*H1237</f>
        <v>0</v>
      </c>
      <c r="U1237" s="35"/>
      <c r="V1237" s="35"/>
      <c r="W1237" s="35"/>
      <c r="X1237" s="35"/>
      <c r="Y1237" s="35"/>
      <c r="Z1237" s="35"/>
      <c r="AA1237" s="35"/>
      <c r="AB1237" s="35"/>
      <c r="AC1237" s="35"/>
      <c r="AD1237" s="35"/>
      <c r="AE1237" s="35"/>
      <c r="AR1237" s="180" t="s">
        <v>272</v>
      </c>
      <c r="AT1237" s="180" t="s">
        <v>148</v>
      </c>
      <c r="AU1237" s="180" t="s">
        <v>154</v>
      </c>
      <c r="AY1237" s="18" t="s">
        <v>146</v>
      </c>
      <c r="BE1237" s="181">
        <f>IF(N1237="základní",J1237,0)</f>
        <v>0</v>
      </c>
      <c r="BF1237" s="181">
        <f>IF(N1237="snížená",J1237,0)</f>
        <v>0</v>
      </c>
      <c r="BG1237" s="181">
        <f>IF(N1237="zákl. přenesená",J1237,0)</f>
        <v>0</v>
      </c>
      <c r="BH1237" s="181">
        <f>IF(N1237="sníž. přenesená",J1237,0)</f>
        <v>0</v>
      </c>
      <c r="BI1237" s="181">
        <f>IF(N1237="nulová",J1237,0)</f>
        <v>0</v>
      </c>
      <c r="BJ1237" s="18" t="s">
        <v>154</v>
      </c>
      <c r="BK1237" s="181">
        <f>ROUND(I1237*H1237,0)</f>
        <v>0</v>
      </c>
      <c r="BL1237" s="18" t="s">
        <v>272</v>
      </c>
      <c r="BM1237" s="180" t="s">
        <v>1963</v>
      </c>
    </row>
    <row r="1238" spans="1:65" s="1" customFormat="1" ht="12" hidden="1">
      <c r="A1238" s="35"/>
      <c r="B1238" s="36"/>
      <c r="C1238" s="37"/>
      <c r="D1238" s="182" t="s">
        <v>156</v>
      </c>
      <c r="E1238" s="37"/>
      <c r="F1238" s="183" t="s">
        <v>1962</v>
      </c>
      <c r="G1238" s="37"/>
      <c r="H1238" s="37"/>
      <c r="I1238" s="184"/>
      <c r="J1238" s="37"/>
      <c r="K1238" s="37"/>
      <c r="L1238" s="40"/>
      <c r="M1238" s="185"/>
      <c r="N1238" s="186"/>
      <c r="O1238" s="65"/>
      <c r="P1238" s="65"/>
      <c r="Q1238" s="65"/>
      <c r="R1238" s="65"/>
      <c r="S1238" s="65"/>
      <c r="T1238" s="66"/>
      <c r="U1238" s="35"/>
      <c r="V1238" s="35"/>
      <c r="W1238" s="35"/>
      <c r="X1238" s="35"/>
      <c r="Y1238" s="35"/>
      <c r="Z1238" s="35"/>
      <c r="AA1238" s="35"/>
      <c r="AB1238" s="35"/>
      <c r="AC1238" s="35"/>
      <c r="AD1238" s="35"/>
      <c r="AE1238" s="35"/>
      <c r="AT1238" s="18" t="s">
        <v>156</v>
      </c>
      <c r="AU1238" s="18" t="s">
        <v>154</v>
      </c>
    </row>
    <row r="1239" spans="1:65" s="1" customFormat="1" ht="16.5" customHeight="1">
      <c r="A1239" s="35"/>
      <c r="B1239" s="36"/>
      <c r="C1239" s="170" t="s">
        <v>1964</v>
      </c>
      <c r="D1239" s="170" t="s">
        <v>148</v>
      </c>
      <c r="E1239" s="171" t="s">
        <v>1965</v>
      </c>
      <c r="F1239" s="172" t="s">
        <v>1857</v>
      </c>
      <c r="G1239" s="173" t="s">
        <v>1174</v>
      </c>
      <c r="H1239" s="174">
        <v>1</v>
      </c>
      <c r="I1239" s="175"/>
      <c r="J1239" s="174">
        <f>ROUND(I1239*H1239,0)</f>
        <v>0</v>
      </c>
      <c r="K1239" s="172" t="s">
        <v>20</v>
      </c>
      <c r="L1239" s="40"/>
      <c r="M1239" s="176" t="s">
        <v>20</v>
      </c>
      <c r="N1239" s="177" t="s">
        <v>44</v>
      </c>
      <c r="O1239" s="65"/>
      <c r="P1239" s="178">
        <f>O1239*H1239</f>
        <v>0</v>
      </c>
      <c r="Q1239" s="178">
        <v>0</v>
      </c>
      <c r="R1239" s="178">
        <f>Q1239*H1239</f>
        <v>0</v>
      </c>
      <c r="S1239" s="178">
        <v>0</v>
      </c>
      <c r="T1239" s="179">
        <f>S1239*H1239</f>
        <v>0</v>
      </c>
      <c r="U1239" s="35"/>
      <c r="V1239" s="35"/>
      <c r="W1239" s="35"/>
      <c r="X1239" s="35"/>
      <c r="Y1239" s="35"/>
      <c r="Z1239" s="35"/>
      <c r="AA1239" s="35"/>
      <c r="AB1239" s="35"/>
      <c r="AC1239" s="35"/>
      <c r="AD1239" s="35"/>
      <c r="AE1239" s="35"/>
      <c r="AR1239" s="180" t="s">
        <v>272</v>
      </c>
      <c r="AT1239" s="180" t="s">
        <v>148</v>
      </c>
      <c r="AU1239" s="180" t="s">
        <v>154</v>
      </c>
      <c r="AY1239" s="18" t="s">
        <v>146</v>
      </c>
      <c r="BE1239" s="181">
        <f>IF(N1239="základní",J1239,0)</f>
        <v>0</v>
      </c>
      <c r="BF1239" s="181">
        <f>IF(N1239="snížená",J1239,0)</f>
        <v>0</v>
      </c>
      <c r="BG1239" s="181">
        <f>IF(N1239="zákl. přenesená",J1239,0)</f>
        <v>0</v>
      </c>
      <c r="BH1239" s="181">
        <f>IF(N1239="sníž. přenesená",J1239,0)</f>
        <v>0</v>
      </c>
      <c r="BI1239" s="181">
        <f>IF(N1239="nulová",J1239,0)</f>
        <v>0</v>
      </c>
      <c r="BJ1239" s="18" t="s">
        <v>154</v>
      </c>
      <c r="BK1239" s="181">
        <f>ROUND(I1239*H1239,0)</f>
        <v>0</v>
      </c>
      <c r="BL1239" s="18" t="s">
        <v>272</v>
      </c>
      <c r="BM1239" s="180" t="s">
        <v>1966</v>
      </c>
    </row>
    <row r="1240" spans="1:65" s="1" customFormat="1" ht="12" hidden="1">
      <c r="A1240" s="35"/>
      <c r="B1240" s="36"/>
      <c r="C1240" s="37"/>
      <c r="D1240" s="182" t="s">
        <v>156</v>
      </c>
      <c r="E1240" s="37"/>
      <c r="F1240" s="183" t="s">
        <v>1859</v>
      </c>
      <c r="G1240" s="37"/>
      <c r="H1240" s="37"/>
      <c r="I1240" s="184"/>
      <c r="J1240" s="37"/>
      <c r="K1240" s="37"/>
      <c r="L1240" s="40"/>
      <c r="M1240" s="185"/>
      <c r="N1240" s="186"/>
      <c r="O1240" s="65"/>
      <c r="P1240" s="65"/>
      <c r="Q1240" s="65"/>
      <c r="R1240" s="65"/>
      <c r="S1240" s="65"/>
      <c r="T1240" s="66"/>
      <c r="U1240" s="35"/>
      <c r="V1240" s="35"/>
      <c r="W1240" s="35"/>
      <c r="X1240" s="35"/>
      <c r="Y1240" s="35"/>
      <c r="Z1240" s="35"/>
      <c r="AA1240" s="35"/>
      <c r="AB1240" s="35"/>
      <c r="AC1240" s="35"/>
      <c r="AD1240" s="35"/>
      <c r="AE1240" s="35"/>
      <c r="AT1240" s="18" t="s">
        <v>156</v>
      </c>
      <c r="AU1240" s="18" t="s">
        <v>154</v>
      </c>
    </row>
    <row r="1241" spans="1:65" s="1" customFormat="1" ht="16.5" customHeight="1">
      <c r="A1241" s="35"/>
      <c r="B1241" s="36"/>
      <c r="C1241" s="170" t="s">
        <v>1967</v>
      </c>
      <c r="D1241" s="170" t="s">
        <v>148</v>
      </c>
      <c r="E1241" s="171" t="s">
        <v>1968</v>
      </c>
      <c r="F1241" s="172" t="s">
        <v>1969</v>
      </c>
      <c r="G1241" s="173" t="s">
        <v>1174</v>
      </c>
      <c r="H1241" s="174">
        <v>1</v>
      </c>
      <c r="I1241" s="175"/>
      <c r="J1241" s="174">
        <f>ROUND(I1241*H1241,0)</f>
        <v>0</v>
      </c>
      <c r="K1241" s="172" t="s">
        <v>20</v>
      </c>
      <c r="L1241" s="40"/>
      <c r="M1241" s="176" t="s">
        <v>20</v>
      </c>
      <c r="N1241" s="177" t="s">
        <v>44</v>
      </c>
      <c r="O1241" s="65"/>
      <c r="P1241" s="178">
        <f>O1241*H1241</f>
        <v>0</v>
      </c>
      <c r="Q1241" s="178">
        <v>0</v>
      </c>
      <c r="R1241" s="178">
        <f>Q1241*H1241</f>
        <v>0</v>
      </c>
      <c r="S1241" s="178">
        <v>0</v>
      </c>
      <c r="T1241" s="179">
        <f>S1241*H1241</f>
        <v>0</v>
      </c>
      <c r="U1241" s="35"/>
      <c r="V1241" s="35"/>
      <c r="W1241" s="35"/>
      <c r="X1241" s="35"/>
      <c r="Y1241" s="35"/>
      <c r="Z1241" s="35"/>
      <c r="AA1241" s="35"/>
      <c r="AB1241" s="35"/>
      <c r="AC1241" s="35"/>
      <c r="AD1241" s="35"/>
      <c r="AE1241" s="35"/>
      <c r="AR1241" s="180" t="s">
        <v>272</v>
      </c>
      <c r="AT1241" s="180" t="s">
        <v>148</v>
      </c>
      <c r="AU1241" s="180" t="s">
        <v>154</v>
      </c>
      <c r="AY1241" s="18" t="s">
        <v>146</v>
      </c>
      <c r="BE1241" s="181">
        <f>IF(N1241="základní",J1241,0)</f>
        <v>0</v>
      </c>
      <c r="BF1241" s="181">
        <f>IF(N1241="snížená",J1241,0)</f>
        <v>0</v>
      </c>
      <c r="BG1241" s="181">
        <f>IF(N1241="zákl. přenesená",J1241,0)</f>
        <v>0</v>
      </c>
      <c r="BH1241" s="181">
        <f>IF(N1241="sníž. přenesená",J1241,0)</f>
        <v>0</v>
      </c>
      <c r="BI1241" s="181">
        <f>IF(N1241="nulová",J1241,0)</f>
        <v>0</v>
      </c>
      <c r="BJ1241" s="18" t="s">
        <v>154</v>
      </c>
      <c r="BK1241" s="181">
        <f>ROUND(I1241*H1241,0)</f>
        <v>0</v>
      </c>
      <c r="BL1241" s="18" t="s">
        <v>272</v>
      </c>
      <c r="BM1241" s="180" t="s">
        <v>1970</v>
      </c>
    </row>
    <row r="1242" spans="1:65" s="1" customFormat="1" ht="12" hidden="1">
      <c r="A1242" s="35"/>
      <c r="B1242" s="36"/>
      <c r="C1242" s="37"/>
      <c r="D1242" s="182" t="s">
        <v>156</v>
      </c>
      <c r="E1242" s="37"/>
      <c r="F1242" s="183" t="s">
        <v>1969</v>
      </c>
      <c r="G1242" s="37"/>
      <c r="H1242" s="37"/>
      <c r="I1242" s="184"/>
      <c r="J1242" s="37"/>
      <c r="K1242" s="37"/>
      <c r="L1242" s="40"/>
      <c r="M1242" s="185"/>
      <c r="N1242" s="186"/>
      <c r="O1242" s="65"/>
      <c r="P1242" s="65"/>
      <c r="Q1242" s="65"/>
      <c r="R1242" s="65"/>
      <c r="S1242" s="65"/>
      <c r="T1242" s="66"/>
      <c r="U1242" s="35"/>
      <c r="V1242" s="35"/>
      <c r="W1242" s="35"/>
      <c r="X1242" s="35"/>
      <c r="Y1242" s="35"/>
      <c r="Z1242" s="35"/>
      <c r="AA1242" s="35"/>
      <c r="AB1242" s="35"/>
      <c r="AC1242" s="35"/>
      <c r="AD1242" s="35"/>
      <c r="AE1242" s="35"/>
      <c r="AT1242" s="18" t="s">
        <v>156</v>
      </c>
      <c r="AU1242" s="18" t="s">
        <v>154</v>
      </c>
    </row>
    <row r="1243" spans="1:65" s="1" customFormat="1" ht="16.5" customHeight="1">
      <c r="A1243" s="35"/>
      <c r="B1243" s="36"/>
      <c r="C1243" s="170" t="s">
        <v>1971</v>
      </c>
      <c r="D1243" s="170" t="s">
        <v>148</v>
      </c>
      <c r="E1243" s="171" t="s">
        <v>1972</v>
      </c>
      <c r="F1243" s="172" t="s">
        <v>1973</v>
      </c>
      <c r="G1243" s="173" t="s">
        <v>1174</v>
      </c>
      <c r="H1243" s="174">
        <v>1</v>
      </c>
      <c r="I1243" s="175"/>
      <c r="J1243" s="174">
        <f>ROUND(I1243*H1243,0)</f>
        <v>0</v>
      </c>
      <c r="K1243" s="172" t="s">
        <v>20</v>
      </c>
      <c r="L1243" s="40"/>
      <c r="M1243" s="176" t="s">
        <v>20</v>
      </c>
      <c r="N1243" s="177" t="s">
        <v>44</v>
      </c>
      <c r="O1243" s="65"/>
      <c r="P1243" s="178">
        <f>O1243*H1243</f>
        <v>0</v>
      </c>
      <c r="Q1243" s="178">
        <v>0</v>
      </c>
      <c r="R1243" s="178">
        <f>Q1243*H1243</f>
        <v>0</v>
      </c>
      <c r="S1243" s="178">
        <v>0</v>
      </c>
      <c r="T1243" s="179">
        <f>S1243*H1243</f>
        <v>0</v>
      </c>
      <c r="U1243" s="35"/>
      <c r="V1243" s="35"/>
      <c r="W1243" s="35"/>
      <c r="X1243" s="35"/>
      <c r="Y1243" s="35"/>
      <c r="Z1243" s="35"/>
      <c r="AA1243" s="35"/>
      <c r="AB1243" s="35"/>
      <c r="AC1243" s="35"/>
      <c r="AD1243" s="35"/>
      <c r="AE1243" s="35"/>
      <c r="AR1243" s="180" t="s">
        <v>272</v>
      </c>
      <c r="AT1243" s="180" t="s">
        <v>148</v>
      </c>
      <c r="AU1243" s="180" t="s">
        <v>154</v>
      </c>
      <c r="AY1243" s="18" t="s">
        <v>146</v>
      </c>
      <c r="BE1243" s="181">
        <f>IF(N1243="základní",J1243,0)</f>
        <v>0</v>
      </c>
      <c r="BF1243" s="181">
        <f>IF(N1243="snížená",J1243,0)</f>
        <v>0</v>
      </c>
      <c r="BG1243" s="181">
        <f>IF(N1243="zákl. přenesená",J1243,0)</f>
        <v>0</v>
      </c>
      <c r="BH1243" s="181">
        <f>IF(N1243="sníž. přenesená",J1243,0)</f>
        <v>0</v>
      </c>
      <c r="BI1243" s="181">
        <f>IF(N1243="nulová",J1243,0)</f>
        <v>0</v>
      </c>
      <c r="BJ1243" s="18" t="s">
        <v>154</v>
      </c>
      <c r="BK1243" s="181">
        <f>ROUND(I1243*H1243,0)</f>
        <v>0</v>
      </c>
      <c r="BL1243" s="18" t="s">
        <v>272</v>
      </c>
      <c r="BM1243" s="180" t="s">
        <v>1974</v>
      </c>
    </row>
    <row r="1244" spans="1:65" s="1" customFormat="1" ht="12" hidden="1">
      <c r="A1244" s="35"/>
      <c r="B1244" s="36"/>
      <c r="C1244" s="37"/>
      <c r="D1244" s="182" t="s">
        <v>156</v>
      </c>
      <c r="E1244" s="37"/>
      <c r="F1244" s="183" t="s">
        <v>1973</v>
      </c>
      <c r="G1244" s="37"/>
      <c r="H1244" s="37"/>
      <c r="I1244" s="184"/>
      <c r="J1244" s="37"/>
      <c r="K1244" s="37"/>
      <c r="L1244" s="40"/>
      <c r="M1244" s="185"/>
      <c r="N1244" s="186"/>
      <c r="O1244" s="65"/>
      <c r="P1244" s="65"/>
      <c r="Q1244" s="65"/>
      <c r="R1244" s="65"/>
      <c r="S1244" s="65"/>
      <c r="T1244" s="66"/>
      <c r="U1244" s="35"/>
      <c r="V1244" s="35"/>
      <c r="W1244" s="35"/>
      <c r="X1244" s="35"/>
      <c r="Y1244" s="35"/>
      <c r="Z1244" s="35"/>
      <c r="AA1244" s="35"/>
      <c r="AB1244" s="35"/>
      <c r="AC1244" s="35"/>
      <c r="AD1244" s="35"/>
      <c r="AE1244" s="35"/>
      <c r="AT1244" s="18" t="s">
        <v>156</v>
      </c>
      <c r="AU1244" s="18" t="s">
        <v>154</v>
      </c>
    </row>
    <row r="1245" spans="1:65" s="1" customFormat="1" ht="21.75" customHeight="1">
      <c r="A1245" s="35"/>
      <c r="B1245" s="36"/>
      <c r="C1245" s="170" t="s">
        <v>1975</v>
      </c>
      <c r="D1245" s="170" t="s">
        <v>148</v>
      </c>
      <c r="E1245" s="171" t="s">
        <v>1976</v>
      </c>
      <c r="F1245" s="172" t="s">
        <v>1977</v>
      </c>
      <c r="G1245" s="173" t="s">
        <v>1174</v>
      </c>
      <c r="H1245" s="174">
        <v>1</v>
      </c>
      <c r="I1245" s="175"/>
      <c r="J1245" s="174">
        <f>ROUND(I1245*H1245,0)</f>
        <v>0</v>
      </c>
      <c r="K1245" s="172" t="s">
        <v>20</v>
      </c>
      <c r="L1245" s="40"/>
      <c r="M1245" s="176" t="s">
        <v>20</v>
      </c>
      <c r="N1245" s="177" t="s">
        <v>44</v>
      </c>
      <c r="O1245" s="65"/>
      <c r="P1245" s="178">
        <f>O1245*H1245</f>
        <v>0</v>
      </c>
      <c r="Q1245" s="178">
        <v>0</v>
      </c>
      <c r="R1245" s="178">
        <f>Q1245*H1245</f>
        <v>0</v>
      </c>
      <c r="S1245" s="178">
        <v>0</v>
      </c>
      <c r="T1245" s="179">
        <f>S1245*H1245</f>
        <v>0</v>
      </c>
      <c r="U1245" s="35"/>
      <c r="V1245" s="35"/>
      <c r="W1245" s="35"/>
      <c r="X1245" s="35"/>
      <c r="Y1245" s="35"/>
      <c r="Z1245" s="35"/>
      <c r="AA1245" s="35"/>
      <c r="AB1245" s="35"/>
      <c r="AC1245" s="35"/>
      <c r="AD1245" s="35"/>
      <c r="AE1245" s="35"/>
      <c r="AR1245" s="180" t="s">
        <v>272</v>
      </c>
      <c r="AT1245" s="180" t="s">
        <v>148</v>
      </c>
      <c r="AU1245" s="180" t="s">
        <v>154</v>
      </c>
      <c r="AY1245" s="18" t="s">
        <v>146</v>
      </c>
      <c r="BE1245" s="181">
        <f>IF(N1245="základní",J1245,0)</f>
        <v>0</v>
      </c>
      <c r="BF1245" s="181">
        <f>IF(N1245="snížená",J1245,0)</f>
        <v>0</v>
      </c>
      <c r="BG1245" s="181">
        <f>IF(N1245="zákl. přenesená",J1245,0)</f>
        <v>0</v>
      </c>
      <c r="BH1245" s="181">
        <f>IF(N1245="sníž. přenesená",J1245,0)</f>
        <v>0</v>
      </c>
      <c r="BI1245" s="181">
        <f>IF(N1245="nulová",J1245,0)</f>
        <v>0</v>
      </c>
      <c r="BJ1245" s="18" t="s">
        <v>154</v>
      </c>
      <c r="BK1245" s="181">
        <f>ROUND(I1245*H1245,0)</f>
        <v>0</v>
      </c>
      <c r="BL1245" s="18" t="s">
        <v>272</v>
      </c>
      <c r="BM1245" s="180" t="s">
        <v>1978</v>
      </c>
    </row>
    <row r="1246" spans="1:65" s="1" customFormat="1" ht="12" hidden="1">
      <c r="A1246" s="35"/>
      <c r="B1246" s="36"/>
      <c r="C1246" s="37"/>
      <c r="D1246" s="182" t="s">
        <v>156</v>
      </c>
      <c r="E1246" s="37"/>
      <c r="F1246" s="183" t="s">
        <v>1977</v>
      </c>
      <c r="G1246" s="37"/>
      <c r="H1246" s="37"/>
      <c r="I1246" s="184"/>
      <c r="J1246" s="37"/>
      <c r="K1246" s="37"/>
      <c r="L1246" s="40"/>
      <c r="M1246" s="185"/>
      <c r="N1246" s="186"/>
      <c r="O1246" s="65"/>
      <c r="P1246" s="65"/>
      <c r="Q1246" s="65"/>
      <c r="R1246" s="65"/>
      <c r="S1246" s="65"/>
      <c r="T1246" s="66"/>
      <c r="U1246" s="35"/>
      <c r="V1246" s="35"/>
      <c r="W1246" s="35"/>
      <c r="X1246" s="35"/>
      <c r="Y1246" s="35"/>
      <c r="Z1246" s="35"/>
      <c r="AA1246" s="35"/>
      <c r="AB1246" s="35"/>
      <c r="AC1246" s="35"/>
      <c r="AD1246" s="35"/>
      <c r="AE1246" s="35"/>
      <c r="AT1246" s="18" t="s">
        <v>156</v>
      </c>
      <c r="AU1246" s="18" t="s">
        <v>154</v>
      </c>
    </row>
    <row r="1247" spans="1:65" s="1" customFormat="1" ht="16.5" customHeight="1">
      <c r="A1247" s="35"/>
      <c r="B1247" s="36"/>
      <c r="C1247" s="170" t="s">
        <v>1979</v>
      </c>
      <c r="D1247" s="170" t="s">
        <v>148</v>
      </c>
      <c r="E1247" s="171" t="s">
        <v>1980</v>
      </c>
      <c r="F1247" s="172" t="s">
        <v>1981</v>
      </c>
      <c r="G1247" s="173" t="s">
        <v>1174</v>
      </c>
      <c r="H1247" s="174">
        <v>1</v>
      </c>
      <c r="I1247" s="175"/>
      <c r="J1247" s="174">
        <f>ROUND(I1247*H1247,0)</f>
        <v>0</v>
      </c>
      <c r="K1247" s="172" t="s">
        <v>20</v>
      </c>
      <c r="L1247" s="40"/>
      <c r="M1247" s="176" t="s">
        <v>20</v>
      </c>
      <c r="N1247" s="177" t="s">
        <v>44</v>
      </c>
      <c r="O1247" s="65"/>
      <c r="P1247" s="178">
        <f>O1247*H1247</f>
        <v>0</v>
      </c>
      <c r="Q1247" s="178">
        <v>0</v>
      </c>
      <c r="R1247" s="178">
        <f>Q1247*H1247</f>
        <v>0</v>
      </c>
      <c r="S1247" s="178">
        <v>0</v>
      </c>
      <c r="T1247" s="179">
        <f>S1247*H1247</f>
        <v>0</v>
      </c>
      <c r="U1247" s="35"/>
      <c r="V1247" s="35"/>
      <c r="W1247" s="35"/>
      <c r="X1247" s="35"/>
      <c r="Y1247" s="35"/>
      <c r="Z1247" s="35"/>
      <c r="AA1247" s="35"/>
      <c r="AB1247" s="35"/>
      <c r="AC1247" s="35"/>
      <c r="AD1247" s="35"/>
      <c r="AE1247" s="35"/>
      <c r="AR1247" s="180" t="s">
        <v>272</v>
      </c>
      <c r="AT1247" s="180" t="s">
        <v>148</v>
      </c>
      <c r="AU1247" s="180" t="s">
        <v>154</v>
      </c>
      <c r="AY1247" s="18" t="s">
        <v>146</v>
      </c>
      <c r="BE1247" s="181">
        <f>IF(N1247="základní",J1247,0)</f>
        <v>0</v>
      </c>
      <c r="BF1247" s="181">
        <f>IF(N1247="snížená",J1247,0)</f>
        <v>0</v>
      </c>
      <c r="BG1247" s="181">
        <f>IF(N1247="zákl. přenesená",J1247,0)</f>
        <v>0</v>
      </c>
      <c r="BH1247" s="181">
        <f>IF(N1247="sníž. přenesená",J1247,0)</f>
        <v>0</v>
      </c>
      <c r="BI1247" s="181">
        <f>IF(N1247="nulová",J1247,0)</f>
        <v>0</v>
      </c>
      <c r="BJ1247" s="18" t="s">
        <v>154</v>
      </c>
      <c r="BK1247" s="181">
        <f>ROUND(I1247*H1247,0)</f>
        <v>0</v>
      </c>
      <c r="BL1247" s="18" t="s">
        <v>272</v>
      </c>
      <c r="BM1247" s="180" t="s">
        <v>1982</v>
      </c>
    </row>
    <row r="1248" spans="1:65" s="1" customFormat="1" ht="12" hidden="1">
      <c r="A1248" s="35"/>
      <c r="B1248" s="36"/>
      <c r="C1248" s="37"/>
      <c r="D1248" s="182" t="s">
        <v>156</v>
      </c>
      <c r="E1248" s="37"/>
      <c r="F1248" s="183" t="s">
        <v>1981</v>
      </c>
      <c r="G1248" s="37"/>
      <c r="H1248" s="37"/>
      <c r="I1248" s="184"/>
      <c r="J1248" s="37"/>
      <c r="K1248" s="37"/>
      <c r="L1248" s="40"/>
      <c r="M1248" s="185"/>
      <c r="N1248" s="186"/>
      <c r="O1248" s="65"/>
      <c r="P1248" s="65"/>
      <c r="Q1248" s="65"/>
      <c r="R1248" s="65"/>
      <c r="S1248" s="65"/>
      <c r="T1248" s="66"/>
      <c r="U1248" s="35"/>
      <c r="V1248" s="35"/>
      <c r="W1248" s="35"/>
      <c r="X1248" s="35"/>
      <c r="Y1248" s="35"/>
      <c r="Z1248" s="35"/>
      <c r="AA1248" s="35"/>
      <c r="AB1248" s="35"/>
      <c r="AC1248" s="35"/>
      <c r="AD1248" s="35"/>
      <c r="AE1248" s="35"/>
      <c r="AT1248" s="18" t="s">
        <v>156</v>
      </c>
      <c r="AU1248" s="18" t="s">
        <v>154</v>
      </c>
    </row>
    <row r="1249" spans="1:65" s="1" customFormat="1" ht="16.5" customHeight="1">
      <c r="A1249" s="35"/>
      <c r="B1249" s="36"/>
      <c r="C1249" s="170" t="s">
        <v>1983</v>
      </c>
      <c r="D1249" s="170" t="s">
        <v>148</v>
      </c>
      <c r="E1249" s="171" t="s">
        <v>1984</v>
      </c>
      <c r="F1249" s="172" t="s">
        <v>1985</v>
      </c>
      <c r="G1249" s="173" t="s">
        <v>1174</v>
      </c>
      <c r="H1249" s="174">
        <v>1</v>
      </c>
      <c r="I1249" s="175"/>
      <c r="J1249" s="174">
        <f>ROUND(I1249*H1249,0)</f>
        <v>0</v>
      </c>
      <c r="K1249" s="172" t="s">
        <v>20</v>
      </c>
      <c r="L1249" s="40"/>
      <c r="M1249" s="176" t="s">
        <v>20</v>
      </c>
      <c r="N1249" s="177" t="s">
        <v>44</v>
      </c>
      <c r="O1249" s="65"/>
      <c r="P1249" s="178">
        <f>O1249*H1249</f>
        <v>0</v>
      </c>
      <c r="Q1249" s="178">
        <v>0</v>
      </c>
      <c r="R1249" s="178">
        <f>Q1249*H1249</f>
        <v>0</v>
      </c>
      <c r="S1249" s="178">
        <v>0</v>
      </c>
      <c r="T1249" s="179">
        <f>S1249*H1249</f>
        <v>0</v>
      </c>
      <c r="U1249" s="35"/>
      <c r="V1249" s="35"/>
      <c r="W1249" s="35"/>
      <c r="X1249" s="35"/>
      <c r="Y1249" s="35"/>
      <c r="Z1249" s="35"/>
      <c r="AA1249" s="35"/>
      <c r="AB1249" s="35"/>
      <c r="AC1249" s="35"/>
      <c r="AD1249" s="35"/>
      <c r="AE1249" s="35"/>
      <c r="AR1249" s="180" t="s">
        <v>272</v>
      </c>
      <c r="AT1249" s="180" t="s">
        <v>148</v>
      </c>
      <c r="AU1249" s="180" t="s">
        <v>154</v>
      </c>
      <c r="AY1249" s="18" t="s">
        <v>146</v>
      </c>
      <c r="BE1249" s="181">
        <f>IF(N1249="základní",J1249,0)</f>
        <v>0</v>
      </c>
      <c r="BF1249" s="181">
        <f>IF(N1249="snížená",J1249,0)</f>
        <v>0</v>
      </c>
      <c r="BG1249" s="181">
        <f>IF(N1249="zákl. přenesená",J1249,0)</f>
        <v>0</v>
      </c>
      <c r="BH1249" s="181">
        <f>IF(N1249="sníž. přenesená",J1249,0)</f>
        <v>0</v>
      </c>
      <c r="BI1249" s="181">
        <f>IF(N1249="nulová",J1249,0)</f>
        <v>0</v>
      </c>
      <c r="BJ1249" s="18" t="s">
        <v>154</v>
      </c>
      <c r="BK1249" s="181">
        <f>ROUND(I1249*H1249,0)</f>
        <v>0</v>
      </c>
      <c r="BL1249" s="18" t="s">
        <v>272</v>
      </c>
      <c r="BM1249" s="180" t="s">
        <v>1986</v>
      </c>
    </row>
    <row r="1250" spans="1:65" s="1" customFormat="1" ht="12" hidden="1">
      <c r="A1250" s="35"/>
      <c r="B1250" s="36"/>
      <c r="C1250" s="37"/>
      <c r="D1250" s="182" t="s">
        <v>156</v>
      </c>
      <c r="E1250" s="37"/>
      <c r="F1250" s="183" t="s">
        <v>1985</v>
      </c>
      <c r="G1250" s="37"/>
      <c r="H1250" s="37"/>
      <c r="I1250" s="184"/>
      <c r="J1250" s="37"/>
      <c r="K1250" s="37"/>
      <c r="L1250" s="40"/>
      <c r="M1250" s="185"/>
      <c r="N1250" s="186"/>
      <c r="O1250" s="65"/>
      <c r="P1250" s="65"/>
      <c r="Q1250" s="65"/>
      <c r="R1250" s="65"/>
      <c r="S1250" s="65"/>
      <c r="T1250" s="66"/>
      <c r="U1250" s="35"/>
      <c r="V1250" s="35"/>
      <c r="W1250" s="35"/>
      <c r="X1250" s="35"/>
      <c r="Y1250" s="35"/>
      <c r="Z1250" s="35"/>
      <c r="AA1250" s="35"/>
      <c r="AB1250" s="35"/>
      <c r="AC1250" s="35"/>
      <c r="AD1250" s="35"/>
      <c r="AE1250" s="35"/>
      <c r="AT1250" s="18" t="s">
        <v>156</v>
      </c>
      <c r="AU1250" s="18" t="s">
        <v>154</v>
      </c>
    </row>
    <row r="1251" spans="1:65" s="1" customFormat="1" ht="16.5" customHeight="1">
      <c r="A1251" s="35"/>
      <c r="B1251" s="36"/>
      <c r="C1251" s="170" t="s">
        <v>1987</v>
      </c>
      <c r="D1251" s="170" t="s">
        <v>148</v>
      </c>
      <c r="E1251" s="171" t="s">
        <v>1988</v>
      </c>
      <c r="F1251" s="172" t="s">
        <v>1889</v>
      </c>
      <c r="G1251" s="173" t="s">
        <v>1174</v>
      </c>
      <c r="H1251" s="174">
        <v>1</v>
      </c>
      <c r="I1251" s="175"/>
      <c r="J1251" s="174">
        <f>ROUND(I1251*H1251,0)</f>
        <v>0</v>
      </c>
      <c r="K1251" s="172" t="s">
        <v>20</v>
      </c>
      <c r="L1251" s="40"/>
      <c r="M1251" s="176" t="s">
        <v>20</v>
      </c>
      <c r="N1251" s="177" t="s">
        <v>44</v>
      </c>
      <c r="O1251" s="65"/>
      <c r="P1251" s="178">
        <f>O1251*H1251</f>
        <v>0</v>
      </c>
      <c r="Q1251" s="178">
        <v>0</v>
      </c>
      <c r="R1251" s="178">
        <f>Q1251*H1251</f>
        <v>0</v>
      </c>
      <c r="S1251" s="178">
        <v>0</v>
      </c>
      <c r="T1251" s="179">
        <f>S1251*H1251</f>
        <v>0</v>
      </c>
      <c r="U1251" s="35"/>
      <c r="V1251" s="35"/>
      <c r="W1251" s="35"/>
      <c r="X1251" s="35"/>
      <c r="Y1251" s="35"/>
      <c r="Z1251" s="35"/>
      <c r="AA1251" s="35"/>
      <c r="AB1251" s="35"/>
      <c r="AC1251" s="35"/>
      <c r="AD1251" s="35"/>
      <c r="AE1251" s="35"/>
      <c r="AR1251" s="180" t="s">
        <v>272</v>
      </c>
      <c r="AT1251" s="180" t="s">
        <v>148</v>
      </c>
      <c r="AU1251" s="180" t="s">
        <v>154</v>
      </c>
      <c r="AY1251" s="18" t="s">
        <v>146</v>
      </c>
      <c r="BE1251" s="181">
        <f>IF(N1251="základní",J1251,0)</f>
        <v>0</v>
      </c>
      <c r="BF1251" s="181">
        <f>IF(N1251="snížená",J1251,0)</f>
        <v>0</v>
      </c>
      <c r="BG1251" s="181">
        <f>IF(N1251="zákl. přenesená",J1251,0)</f>
        <v>0</v>
      </c>
      <c r="BH1251" s="181">
        <f>IF(N1251="sníž. přenesená",J1251,0)</f>
        <v>0</v>
      </c>
      <c r="BI1251" s="181">
        <f>IF(N1251="nulová",J1251,0)</f>
        <v>0</v>
      </c>
      <c r="BJ1251" s="18" t="s">
        <v>154</v>
      </c>
      <c r="BK1251" s="181">
        <f>ROUND(I1251*H1251,0)</f>
        <v>0</v>
      </c>
      <c r="BL1251" s="18" t="s">
        <v>272</v>
      </c>
      <c r="BM1251" s="180" t="s">
        <v>1989</v>
      </c>
    </row>
    <row r="1252" spans="1:65" s="1" customFormat="1" ht="12" hidden="1">
      <c r="A1252" s="35"/>
      <c r="B1252" s="36"/>
      <c r="C1252" s="37"/>
      <c r="D1252" s="182" t="s">
        <v>156</v>
      </c>
      <c r="E1252" s="37"/>
      <c r="F1252" s="183" t="s">
        <v>1889</v>
      </c>
      <c r="G1252" s="37"/>
      <c r="H1252" s="37"/>
      <c r="I1252" s="184"/>
      <c r="J1252" s="37"/>
      <c r="K1252" s="37"/>
      <c r="L1252" s="40"/>
      <c r="M1252" s="185"/>
      <c r="N1252" s="186"/>
      <c r="O1252" s="65"/>
      <c r="P1252" s="65"/>
      <c r="Q1252" s="65"/>
      <c r="R1252" s="65"/>
      <c r="S1252" s="65"/>
      <c r="T1252" s="66"/>
      <c r="U1252" s="35"/>
      <c r="V1252" s="35"/>
      <c r="W1252" s="35"/>
      <c r="X1252" s="35"/>
      <c r="Y1252" s="35"/>
      <c r="Z1252" s="35"/>
      <c r="AA1252" s="35"/>
      <c r="AB1252" s="35"/>
      <c r="AC1252" s="35"/>
      <c r="AD1252" s="35"/>
      <c r="AE1252" s="35"/>
      <c r="AT1252" s="18" t="s">
        <v>156</v>
      </c>
      <c r="AU1252" s="18" t="s">
        <v>154</v>
      </c>
    </row>
    <row r="1253" spans="1:65" s="1" customFormat="1" ht="44.25" customHeight="1">
      <c r="A1253" s="35"/>
      <c r="B1253" s="36"/>
      <c r="C1253" s="170" t="s">
        <v>1990</v>
      </c>
      <c r="D1253" s="170" t="s">
        <v>148</v>
      </c>
      <c r="E1253" s="171" t="s">
        <v>1991</v>
      </c>
      <c r="F1253" s="172" t="s">
        <v>1992</v>
      </c>
      <c r="G1253" s="173" t="s">
        <v>299</v>
      </c>
      <c r="H1253" s="174">
        <v>120</v>
      </c>
      <c r="I1253" s="175"/>
      <c r="J1253" s="174">
        <f>ROUND(I1253*H1253,0)</f>
        <v>0</v>
      </c>
      <c r="K1253" s="172" t="s">
        <v>20</v>
      </c>
      <c r="L1253" s="40"/>
      <c r="M1253" s="176" t="s">
        <v>20</v>
      </c>
      <c r="N1253" s="177" t="s">
        <v>44</v>
      </c>
      <c r="O1253" s="65"/>
      <c r="P1253" s="178">
        <f>O1253*H1253</f>
        <v>0</v>
      </c>
      <c r="Q1253" s="178">
        <v>0</v>
      </c>
      <c r="R1253" s="178">
        <f>Q1253*H1253</f>
        <v>0</v>
      </c>
      <c r="S1253" s="178">
        <v>0</v>
      </c>
      <c r="T1253" s="179">
        <f>S1253*H1253</f>
        <v>0</v>
      </c>
      <c r="U1253" s="35"/>
      <c r="V1253" s="35"/>
      <c r="W1253" s="35"/>
      <c r="X1253" s="35"/>
      <c r="Y1253" s="35"/>
      <c r="Z1253" s="35"/>
      <c r="AA1253" s="35"/>
      <c r="AB1253" s="35"/>
      <c r="AC1253" s="35"/>
      <c r="AD1253" s="35"/>
      <c r="AE1253" s="35"/>
      <c r="AR1253" s="180" t="s">
        <v>272</v>
      </c>
      <c r="AT1253" s="180" t="s">
        <v>148</v>
      </c>
      <c r="AU1253" s="180" t="s">
        <v>154</v>
      </c>
      <c r="AY1253" s="18" t="s">
        <v>146</v>
      </c>
      <c r="BE1253" s="181">
        <f>IF(N1253="základní",J1253,0)</f>
        <v>0</v>
      </c>
      <c r="BF1253" s="181">
        <f>IF(N1253="snížená",J1253,0)</f>
        <v>0</v>
      </c>
      <c r="BG1253" s="181">
        <f>IF(N1253="zákl. přenesená",J1253,0)</f>
        <v>0</v>
      </c>
      <c r="BH1253" s="181">
        <f>IF(N1253="sníž. přenesená",J1253,0)</f>
        <v>0</v>
      </c>
      <c r="BI1253" s="181">
        <f>IF(N1253="nulová",J1253,0)</f>
        <v>0</v>
      </c>
      <c r="BJ1253" s="18" t="s">
        <v>154</v>
      </c>
      <c r="BK1253" s="181">
        <f>ROUND(I1253*H1253,0)</f>
        <v>0</v>
      </c>
      <c r="BL1253" s="18" t="s">
        <v>272</v>
      </c>
      <c r="BM1253" s="180" t="s">
        <v>1993</v>
      </c>
    </row>
    <row r="1254" spans="1:65" s="1" customFormat="1" ht="36" hidden="1">
      <c r="A1254" s="35"/>
      <c r="B1254" s="36"/>
      <c r="C1254" s="37"/>
      <c r="D1254" s="182" t="s">
        <v>156</v>
      </c>
      <c r="E1254" s="37"/>
      <c r="F1254" s="183" t="s">
        <v>1994</v>
      </c>
      <c r="G1254" s="37"/>
      <c r="H1254" s="37"/>
      <c r="I1254" s="184"/>
      <c r="J1254" s="37"/>
      <c r="K1254" s="37"/>
      <c r="L1254" s="40"/>
      <c r="M1254" s="185"/>
      <c r="N1254" s="186"/>
      <c r="O1254" s="65"/>
      <c r="P1254" s="65"/>
      <c r="Q1254" s="65"/>
      <c r="R1254" s="65"/>
      <c r="S1254" s="65"/>
      <c r="T1254" s="66"/>
      <c r="U1254" s="35"/>
      <c r="V1254" s="35"/>
      <c r="W1254" s="35"/>
      <c r="X1254" s="35"/>
      <c r="Y1254" s="35"/>
      <c r="Z1254" s="35"/>
      <c r="AA1254" s="35"/>
      <c r="AB1254" s="35"/>
      <c r="AC1254" s="35"/>
      <c r="AD1254" s="35"/>
      <c r="AE1254" s="35"/>
      <c r="AT1254" s="18" t="s">
        <v>156</v>
      </c>
      <c r="AU1254" s="18" t="s">
        <v>154</v>
      </c>
    </row>
    <row r="1255" spans="1:65" s="1" customFormat="1" ht="44.25" customHeight="1">
      <c r="A1255" s="35"/>
      <c r="B1255" s="36"/>
      <c r="C1255" s="170" t="s">
        <v>1995</v>
      </c>
      <c r="D1255" s="170" t="s">
        <v>148</v>
      </c>
      <c r="E1255" s="171" t="s">
        <v>1996</v>
      </c>
      <c r="F1255" s="172" t="s">
        <v>1997</v>
      </c>
      <c r="G1255" s="173" t="s">
        <v>1174</v>
      </c>
      <c r="H1255" s="174">
        <v>2</v>
      </c>
      <c r="I1255" s="175"/>
      <c r="J1255" s="174">
        <f>ROUND(I1255*H1255,0)</f>
        <v>0</v>
      </c>
      <c r="K1255" s="172" t="s">
        <v>20</v>
      </c>
      <c r="L1255" s="40"/>
      <c r="M1255" s="176" t="s">
        <v>20</v>
      </c>
      <c r="N1255" s="177" t="s">
        <v>44</v>
      </c>
      <c r="O1255" s="65"/>
      <c r="P1255" s="178">
        <f>O1255*H1255</f>
        <v>0</v>
      </c>
      <c r="Q1255" s="178">
        <v>0</v>
      </c>
      <c r="R1255" s="178">
        <f>Q1255*H1255</f>
        <v>0</v>
      </c>
      <c r="S1255" s="178">
        <v>0</v>
      </c>
      <c r="T1255" s="179">
        <f>S1255*H1255</f>
        <v>0</v>
      </c>
      <c r="U1255" s="35"/>
      <c r="V1255" s="35"/>
      <c r="W1255" s="35"/>
      <c r="X1255" s="35"/>
      <c r="Y1255" s="35"/>
      <c r="Z1255" s="35"/>
      <c r="AA1255" s="35"/>
      <c r="AB1255" s="35"/>
      <c r="AC1255" s="35"/>
      <c r="AD1255" s="35"/>
      <c r="AE1255" s="35"/>
      <c r="AR1255" s="180" t="s">
        <v>272</v>
      </c>
      <c r="AT1255" s="180" t="s">
        <v>148</v>
      </c>
      <c r="AU1255" s="180" t="s">
        <v>154</v>
      </c>
      <c r="AY1255" s="18" t="s">
        <v>146</v>
      </c>
      <c r="BE1255" s="181">
        <f>IF(N1255="základní",J1255,0)</f>
        <v>0</v>
      </c>
      <c r="BF1255" s="181">
        <f>IF(N1255="snížená",J1255,0)</f>
        <v>0</v>
      </c>
      <c r="BG1255" s="181">
        <f>IF(N1255="zákl. přenesená",J1255,0)</f>
        <v>0</v>
      </c>
      <c r="BH1255" s="181">
        <f>IF(N1255="sníž. přenesená",J1255,0)</f>
        <v>0</v>
      </c>
      <c r="BI1255" s="181">
        <f>IF(N1255="nulová",J1255,0)</f>
        <v>0</v>
      </c>
      <c r="BJ1255" s="18" t="s">
        <v>154</v>
      </c>
      <c r="BK1255" s="181">
        <f>ROUND(I1255*H1255,0)</f>
        <v>0</v>
      </c>
      <c r="BL1255" s="18" t="s">
        <v>272</v>
      </c>
      <c r="BM1255" s="180" t="s">
        <v>1998</v>
      </c>
    </row>
    <row r="1256" spans="1:65" s="1" customFormat="1" ht="36" hidden="1">
      <c r="A1256" s="35"/>
      <c r="B1256" s="36"/>
      <c r="C1256" s="37"/>
      <c r="D1256" s="182" t="s">
        <v>156</v>
      </c>
      <c r="E1256" s="37"/>
      <c r="F1256" s="183" t="s">
        <v>1997</v>
      </c>
      <c r="G1256" s="37"/>
      <c r="H1256" s="37"/>
      <c r="I1256" s="184"/>
      <c r="J1256" s="37"/>
      <c r="K1256" s="37"/>
      <c r="L1256" s="40"/>
      <c r="M1256" s="185"/>
      <c r="N1256" s="186"/>
      <c r="O1256" s="65"/>
      <c r="P1256" s="65"/>
      <c r="Q1256" s="65"/>
      <c r="R1256" s="65"/>
      <c r="S1256" s="65"/>
      <c r="T1256" s="66"/>
      <c r="U1256" s="35"/>
      <c r="V1256" s="35"/>
      <c r="W1256" s="35"/>
      <c r="X1256" s="35"/>
      <c r="Y1256" s="35"/>
      <c r="Z1256" s="35"/>
      <c r="AA1256" s="35"/>
      <c r="AB1256" s="35"/>
      <c r="AC1256" s="35"/>
      <c r="AD1256" s="35"/>
      <c r="AE1256" s="35"/>
      <c r="AT1256" s="18" t="s">
        <v>156</v>
      </c>
      <c r="AU1256" s="18" t="s">
        <v>154</v>
      </c>
    </row>
    <row r="1257" spans="1:65" s="1" customFormat="1" ht="16.5" customHeight="1">
      <c r="A1257" s="35"/>
      <c r="B1257" s="36"/>
      <c r="C1257" s="170" t="s">
        <v>1999</v>
      </c>
      <c r="D1257" s="170" t="s">
        <v>148</v>
      </c>
      <c r="E1257" s="171" t="s">
        <v>2000</v>
      </c>
      <c r="F1257" s="172" t="s">
        <v>1919</v>
      </c>
      <c r="G1257" s="173" t="s">
        <v>1174</v>
      </c>
      <c r="H1257" s="174">
        <v>1</v>
      </c>
      <c r="I1257" s="175"/>
      <c r="J1257" s="174">
        <f>ROUND(I1257*H1257,0)</f>
        <v>0</v>
      </c>
      <c r="K1257" s="172" t="s">
        <v>20</v>
      </c>
      <c r="L1257" s="40"/>
      <c r="M1257" s="176" t="s">
        <v>20</v>
      </c>
      <c r="N1257" s="177" t="s">
        <v>44</v>
      </c>
      <c r="O1257" s="65"/>
      <c r="P1257" s="178">
        <f>O1257*H1257</f>
        <v>0</v>
      </c>
      <c r="Q1257" s="178">
        <v>0</v>
      </c>
      <c r="R1257" s="178">
        <f>Q1257*H1257</f>
        <v>0</v>
      </c>
      <c r="S1257" s="178">
        <v>0</v>
      </c>
      <c r="T1257" s="179">
        <f>S1257*H1257</f>
        <v>0</v>
      </c>
      <c r="U1257" s="35"/>
      <c r="V1257" s="35"/>
      <c r="W1257" s="35"/>
      <c r="X1257" s="35"/>
      <c r="Y1257" s="35"/>
      <c r="Z1257" s="35"/>
      <c r="AA1257" s="35"/>
      <c r="AB1257" s="35"/>
      <c r="AC1257" s="35"/>
      <c r="AD1257" s="35"/>
      <c r="AE1257" s="35"/>
      <c r="AR1257" s="180" t="s">
        <v>272</v>
      </c>
      <c r="AT1257" s="180" t="s">
        <v>148</v>
      </c>
      <c r="AU1257" s="180" t="s">
        <v>154</v>
      </c>
      <c r="AY1257" s="18" t="s">
        <v>146</v>
      </c>
      <c r="BE1257" s="181">
        <f>IF(N1257="základní",J1257,0)</f>
        <v>0</v>
      </c>
      <c r="BF1257" s="181">
        <f>IF(N1257="snížená",J1257,0)</f>
        <v>0</v>
      </c>
      <c r="BG1257" s="181">
        <f>IF(N1257="zákl. přenesená",J1257,0)</f>
        <v>0</v>
      </c>
      <c r="BH1257" s="181">
        <f>IF(N1257="sníž. přenesená",J1257,0)</f>
        <v>0</v>
      </c>
      <c r="BI1257" s="181">
        <f>IF(N1257="nulová",J1257,0)</f>
        <v>0</v>
      </c>
      <c r="BJ1257" s="18" t="s">
        <v>154</v>
      </c>
      <c r="BK1257" s="181">
        <f>ROUND(I1257*H1257,0)</f>
        <v>0</v>
      </c>
      <c r="BL1257" s="18" t="s">
        <v>272</v>
      </c>
      <c r="BM1257" s="180" t="s">
        <v>2001</v>
      </c>
    </row>
    <row r="1258" spans="1:65" s="1" customFormat="1" ht="12" hidden="1">
      <c r="A1258" s="35"/>
      <c r="B1258" s="36"/>
      <c r="C1258" s="37"/>
      <c r="D1258" s="182" t="s">
        <v>156</v>
      </c>
      <c r="E1258" s="37"/>
      <c r="F1258" s="183" t="s">
        <v>1921</v>
      </c>
      <c r="G1258" s="37"/>
      <c r="H1258" s="37"/>
      <c r="I1258" s="184"/>
      <c r="J1258" s="37"/>
      <c r="K1258" s="37"/>
      <c r="L1258" s="40"/>
      <c r="M1258" s="185"/>
      <c r="N1258" s="186"/>
      <c r="O1258" s="65"/>
      <c r="P1258" s="65"/>
      <c r="Q1258" s="65"/>
      <c r="R1258" s="65"/>
      <c r="S1258" s="65"/>
      <c r="T1258" s="66"/>
      <c r="U1258" s="35"/>
      <c r="V1258" s="35"/>
      <c r="W1258" s="35"/>
      <c r="X1258" s="35"/>
      <c r="Y1258" s="35"/>
      <c r="Z1258" s="35"/>
      <c r="AA1258" s="35"/>
      <c r="AB1258" s="35"/>
      <c r="AC1258" s="35"/>
      <c r="AD1258" s="35"/>
      <c r="AE1258" s="35"/>
      <c r="AT1258" s="18" t="s">
        <v>156</v>
      </c>
      <c r="AU1258" s="18" t="s">
        <v>154</v>
      </c>
    </row>
    <row r="1259" spans="1:65" s="1" customFormat="1" ht="16.5" customHeight="1">
      <c r="A1259" s="35"/>
      <c r="B1259" s="36"/>
      <c r="C1259" s="170" t="s">
        <v>2002</v>
      </c>
      <c r="D1259" s="170" t="s">
        <v>148</v>
      </c>
      <c r="E1259" s="171" t="s">
        <v>2003</v>
      </c>
      <c r="F1259" s="172" t="s">
        <v>1897</v>
      </c>
      <c r="G1259" s="173" t="s">
        <v>1174</v>
      </c>
      <c r="H1259" s="174">
        <v>1</v>
      </c>
      <c r="I1259" s="175"/>
      <c r="J1259" s="174">
        <f>ROUND(I1259*H1259,0)</f>
        <v>0</v>
      </c>
      <c r="K1259" s="172" t="s">
        <v>20</v>
      </c>
      <c r="L1259" s="40"/>
      <c r="M1259" s="176" t="s">
        <v>20</v>
      </c>
      <c r="N1259" s="177" t="s">
        <v>44</v>
      </c>
      <c r="O1259" s="65"/>
      <c r="P1259" s="178">
        <f>O1259*H1259</f>
        <v>0</v>
      </c>
      <c r="Q1259" s="178">
        <v>0</v>
      </c>
      <c r="R1259" s="178">
        <f>Q1259*H1259</f>
        <v>0</v>
      </c>
      <c r="S1259" s="178">
        <v>0</v>
      </c>
      <c r="T1259" s="179">
        <f>S1259*H1259</f>
        <v>0</v>
      </c>
      <c r="U1259" s="35"/>
      <c r="V1259" s="35"/>
      <c r="W1259" s="35"/>
      <c r="X1259" s="35"/>
      <c r="Y1259" s="35"/>
      <c r="Z1259" s="35"/>
      <c r="AA1259" s="35"/>
      <c r="AB1259" s="35"/>
      <c r="AC1259" s="35"/>
      <c r="AD1259" s="35"/>
      <c r="AE1259" s="35"/>
      <c r="AR1259" s="180" t="s">
        <v>272</v>
      </c>
      <c r="AT1259" s="180" t="s">
        <v>148</v>
      </c>
      <c r="AU1259" s="180" t="s">
        <v>154</v>
      </c>
      <c r="AY1259" s="18" t="s">
        <v>146</v>
      </c>
      <c r="BE1259" s="181">
        <f>IF(N1259="základní",J1259,0)</f>
        <v>0</v>
      </c>
      <c r="BF1259" s="181">
        <f>IF(N1259="snížená",J1259,0)</f>
        <v>0</v>
      </c>
      <c r="BG1259" s="181">
        <f>IF(N1259="zákl. přenesená",J1259,0)</f>
        <v>0</v>
      </c>
      <c r="BH1259" s="181">
        <f>IF(N1259="sníž. přenesená",J1259,0)</f>
        <v>0</v>
      </c>
      <c r="BI1259" s="181">
        <f>IF(N1259="nulová",J1259,0)</f>
        <v>0</v>
      </c>
      <c r="BJ1259" s="18" t="s">
        <v>154</v>
      </c>
      <c r="BK1259" s="181">
        <f>ROUND(I1259*H1259,0)</f>
        <v>0</v>
      </c>
      <c r="BL1259" s="18" t="s">
        <v>272</v>
      </c>
      <c r="BM1259" s="180" t="s">
        <v>2004</v>
      </c>
    </row>
    <row r="1260" spans="1:65" s="1" customFormat="1" ht="12" hidden="1">
      <c r="A1260" s="35"/>
      <c r="B1260" s="36"/>
      <c r="C1260" s="37"/>
      <c r="D1260" s="182" t="s">
        <v>156</v>
      </c>
      <c r="E1260" s="37"/>
      <c r="F1260" s="183" t="s">
        <v>1897</v>
      </c>
      <c r="G1260" s="37"/>
      <c r="H1260" s="37"/>
      <c r="I1260" s="184"/>
      <c r="J1260" s="37"/>
      <c r="K1260" s="37"/>
      <c r="L1260" s="40"/>
      <c r="M1260" s="185"/>
      <c r="N1260" s="186"/>
      <c r="O1260" s="65"/>
      <c r="P1260" s="65"/>
      <c r="Q1260" s="65"/>
      <c r="R1260" s="65"/>
      <c r="S1260" s="65"/>
      <c r="T1260" s="66"/>
      <c r="U1260" s="35"/>
      <c r="V1260" s="35"/>
      <c r="W1260" s="35"/>
      <c r="X1260" s="35"/>
      <c r="Y1260" s="35"/>
      <c r="Z1260" s="35"/>
      <c r="AA1260" s="35"/>
      <c r="AB1260" s="35"/>
      <c r="AC1260" s="35"/>
      <c r="AD1260" s="35"/>
      <c r="AE1260" s="35"/>
      <c r="AT1260" s="18" t="s">
        <v>156</v>
      </c>
      <c r="AU1260" s="18" t="s">
        <v>154</v>
      </c>
    </row>
    <row r="1261" spans="1:65" s="11" customFormat="1" ht="23" customHeight="1">
      <c r="B1261" s="154"/>
      <c r="C1261" s="155"/>
      <c r="D1261" s="156" t="s">
        <v>71</v>
      </c>
      <c r="E1261" s="168" t="s">
        <v>2005</v>
      </c>
      <c r="F1261" s="168" t="s">
        <v>2006</v>
      </c>
      <c r="G1261" s="155"/>
      <c r="H1261" s="155"/>
      <c r="I1261" s="158"/>
      <c r="J1261" s="169">
        <f>BK1261</f>
        <v>0</v>
      </c>
      <c r="K1261" s="155"/>
      <c r="L1261" s="160"/>
      <c r="M1261" s="161"/>
      <c r="N1261" s="162"/>
      <c r="O1261" s="162"/>
      <c r="P1261" s="163">
        <f>SUM(P1262:P1301)</f>
        <v>0</v>
      </c>
      <c r="Q1261" s="162"/>
      <c r="R1261" s="163">
        <f>SUM(R1262:R1301)</f>
        <v>0</v>
      </c>
      <c r="S1261" s="162"/>
      <c r="T1261" s="164">
        <f>SUM(T1262:T1301)</f>
        <v>0</v>
      </c>
      <c r="AR1261" s="165" t="s">
        <v>154</v>
      </c>
      <c r="AT1261" s="166" t="s">
        <v>71</v>
      </c>
      <c r="AU1261" s="166" t="s">
        <v>8</v>
      </c>
      <c r="AY1261" s="165" t="s">
        <v>146</v>
      </c>
      <c r="BK1261" s="167">
        <f>SUM(BK1262:BK1301)</f>
        <v>0</v>
      </c>
    </row>
    <row r="1262" spans="1:65" s="1" customFormat="1" ht="24.25" customHeight="1">
      <c r="A1262" s="35"/>
      <c r="B1262" s="36"/>
      <c r="C1262" s="211" t="s">
        <v>2007</v>
      </c>
      <c r="D1262" s="211" t="s">
        <v>221</v>
      </c>
      <c r="E1262" s="212" t="s">
        <v>2008</v>
      </c>
      <c r="F1262" s="213" t="s">
        <v>2009</v>
      </c>
      <c r="G1262" s="214" t="s">
        <v>1174</v>
      </c>
      <c r="H1262" s="215">
        <v>1</v>
      </c>
      <c r="I1262" s="216"/>
      <c r="J1262" s="215">
        <f>ROUND(I1262*H1262,0)</f>
        <v>0</v>
      </c>
      <c r="K1262" s="213" t="s">
        <v>20</v>
      </c>
      <c r="L1262" s="217"/>
      <c r="M1262" s="218" t="s">
        <v>20</v>
      </c>
      <c r="N1262" s="219" t="s">
        <v>44</v>
      </c>
      <c r="O1262" s="65"/>
      <c r="P1262" s="178">
        <f>O1262*H1262</f>
        <v>0</v>
      </c>
      <c r="Q1262" s="178">
        <v>0</v>
      </c>
      <c r="R1262" s="178">
        <f>Q1262*H1262</f>
        <v>0</v>
      </c>
      <c r="S1262" s="178">
        <v>0</v>
      </c>
      <c r="T1262" s="179">
        <f>S1262*H1262</f>
        <v>0</v>
      </c>
      <c r="U1262" s="35"/>
      <c r="V1262" s="35"/>
      <c r="W1262" s="35"/>
      <c r="X1262" s="35"/>
      <c r="Y1262" s="35"/>
      <c r="Z1262" s="35"/>
      <c r="AA1262" s="35"/>
      <c r="AB1262" s="35"/>
      <c r="AC1262" s="35"/>
      <c r="AD1262" s="35"/>
      <c r="AE1262" s="35"/>
      <c r="AR1262" s="180" t="s">
        <v>393</v>
      </c>
      <c r="AT1262" s="180" t="s">
        <v>221</v>
      </c>
      <c r="AU1262" s="180" t="s">
        <v>154</v>
      </c>
      <c r="AY1262" s="18" t="s">
        <v>146</v>
      </c>
      <c r="BE1262" s="181">
        <f>IF(N1262="základní",J1262,0)</f>
        <v>0</v>
      </c>
      <c r="BF1262" s="181">
        <f>IF(N1262="snížená",J1262,0)</f>
        <v>0</v>
      </c>
      <c r="BG1262" s="181">
        <f>IF(N1262="zákl. přenesená",J1262,0)</f>
        <v>0</v>
      </c>
      <c r="BH1262" s="181">
        <f>IF(N1262="sníž. přenesená",J1262,0)</f>
        <v>0</v>
      </c>
      <c r="BI1262" s="181">
        <f>IF(N1262="nulová",J1262,0)</f>
        <v>0</v>
      </c>
      <c r="BJ1262" s="18" t="s">
        <v>154</v>
      </c>
      <c r="BK1262" s="181">
        <f>ROUND(I1262*H1262,0)</f>
        <v>0</v>
      </c>
      <c r="BL1262" s="18" t="s">
        <v>272</v>
      </c>
      <c r="BM1262" s="180" t="s">
        <v>2010</v>
      </c>
    </row>
    <row r="1263" spans="1:65" s="1" customFormat="1" ht="12" hidden="1">
      <c r="A1263" s="35"/>
      <c r="B1263" s="36"/>
      <c r="C1263" s="37"/>
      <c r="D1263" s="182" t="s">
        <v>156</v>
      </c>
      <c r="E1263" s="37"/>
      <c r="F1263" s="183" t="s">
        <v>2009</v>
      </c>
      <c r="G1263" s="37"/>
      <c r="H1263" s="37"/>
      <c r="I1263" s="184"/>
      <c r="J1263" s="37"/>
      <c r="K1263" s="37"/>
      <c r="L1263" s="40"/>
      <c r="M1263" s="185"/>
      <c r="N1263" s="186"/>
      <c r="O1263" s="65"/>
      <c r="P1263" s="65"/>
      <c r="Q1263" s="65"/>
      <c r="R1263" s="65"/>
      <c r="S1263" s="65"/>
      <c r="T1263" s="66"/>
      <c r="U1263" s="35"/>
      <c r="V1263" s="35"/>
      <c r="W1263" s="35"/>
      <c r="X1263" s="35"/>
      <c r="Y1263" s="35"/>
      <c r="Z1263" s="35"/>
      <c r="AA1263" s="35"/>
      <c r="AB1263" s="35"/>
      <c r="AC1263" s="35"/>
      <c r="AD1263" s="35"/>
      <c r="AE1263" s="35"/>
      <c r="AT1263" s="18" t="s">
        <v>156</v>
      </c>
      <c r="AU1263" s="18" t="s">
        <v>154</v>
      </c>
    </row>
    <row r="1264" spans="1:65" s="1" customFormat="1" ht="16.5" customHeight="1">
      <c r="A1264" s="35"/>
      <c r="B1264" s="36"/>
      <c r="C1264" s="211" t="s">
        <v>2011</v>
      </c>
      <c r="D1264" s="211" t="s">
        <v>221</v>
      </c>
      <c r="E1264" s="212" t="s">
        <v>2012</v>
      </c>
      <c r="F1264" s="213" t="s">
        <v>2013</v>
      </c>
      <c r="G1264" s="214" t="s">
        <v>1174</v>
      </c>
      <c r="H1264" s="215">
        <v>2</v>
      </c>
      <c r="I1264" s="216"/>
      <c r="J1264" s="215">
        <f>ROUND(I1264*H1264,0)</f>
        <v>0</v>
      </c>
      <c r="K1264" s="213" t="s">
        <v>20</v>
      </c>
      <c r="L1264" s="217"/>
      <c r="M1264" s="218" t="s">
        <v>20</v>
      </c>
      <c r="N1264" s="219" t="s">
        <v>44</v>
      </c>
      <c r="O1264" s="65"/>
      <c r="P1264" s="178">
        <f>O1264*H1264</f>
        <v>0</v>
      </c>
      <c r="Q1264" s="178">
        <v>0</v>
      </c>
      <c r="R1264" s="178">
        <f>Q1264*H1264</f>
        <v>0</v>
      </c>
      <c r="S1264" s="178">
        <v>0</v>
      </c>
      <c r="T1264" s="179">
        <f>S1264*H1264</f>
        <v>0</v>
      </c>
      <c r="U1264" s="35"/>
      <c r="V1264" s="35"/>
      <c r="W1264" s="35"/>
      <c r="X1264" s="35"/>
      <c r="Y1264" s="35"/>
      <c r="Z1264" s="35"/>
      <c r="AA1264" s="35"/>
      <c r="AB1264" s="35"/>
      <c r="AC1264" s="35"/>
      <c r="AD1264" s="35"/>
      <c r="AE1264" s="35"/>
      <c r="AR1264" s="180" t="s">
        <v>393</v>
      </c>
      <c r="AT1264" s="180" t="s">
        <v>221</v>
      </c>
      <c r="AU1264" s="180" t="s">
        <v>154</v>
      </c>
      <c r="AY1264" s="18" t="s">
        <v>146</v>
      </c>
      <c r="BE1264" s="181">
        <f>IF(N1264="základní",J1264,0)</f>
        <v>0</v>
      </c>
      <c r="BF1264" s="181">
        <f>IF(N1264="snížená",J1264,0)</f>
        <v>0</v>
      </c>
      <c r="BG1264" s="181">
        <f>IF(N1264="zákl. přenesená",J1264,0)</f>
        <v>0</v>
      </c>
      <c r="BH1264" s="181">
        <f>IF(N1264="sníž. přenesená",J1264,0)</f>
        <v>0</v>
      </c>
      <c r="BI1264" s="181">
        <f>IF(N1264="nulová",J1264,0)</f>
        <v>0</v>
      </c>
      <c r="BJ1264" s="18" t="s">
        <v>154</v>
      </c>
      <c r="BK1264" s="181">
        <f>ROUND(I1264*H1264,0)</f>
        <v>0</v>
      </c>
      <c r="BL1264" s="18" t="s">
        <v>272</v>
      </c>
      <c r="BM1264" s="180" t="s">
        <v>2014</v>
      </c>
    </row>
    <row r="1265" spans="1:65" s="1" customFormat="1" ht="12" hidden="1">
      <c r="A1265" s="35"/>
      <c r="B1265" s="36"/>
      <c r="C1265" s="37"/>
      <c r="D1265" s="182" t="s">
        <v>156</v>
      </c>
      <c r="E1265" s="37"/>
      <c r="F1265" s="183" t="s">
        <v>2013</v>
      </c>
      <c r="G1265" s="37"/>
      <c r="H1265" s="37"/>
      <c r="I1265" s="184"/>
      <c r="J1265" s="37"/>
      <c r="K1265" s="37"/>
      <c r="L1265" s="40"/>
      <c r="M1265" s="185"/>
      <c r="N1265" s="186"/>
      <c r="O1265" s="65"/>
      <c r="P1265" s="65"/>
      <c r="Q1265" s="65"/>
      <c r="R1265" s="65"/>
      <c r="S1265" s="65"/>
      <c r="T1265" s="66"/>
      <c r="U1265" s="35"/>
      <c r="V1265" s="35"/>
      <c r="W1265" s="35"/>
      <c r="X1265" s="35"/>
      <c r="Y1265" s="35"/>
      <c r="Z1265" s="35"/>
      <c r="AA1265" s="35"/>
      <c r="AB1265" s="35"/>
      <c r="AC1265" s="35"/>
      <c r="AD1265" s="35"/>
      <c r="AE1265" s="35"/>
      <c r="AT1265" s="18" t="s">
        <v>156</v>
      </c>
      <c r="AU1265" s="18" t="s">
        <v>154</v>
      </c>
    </row>
    <row r="1266" spans="1:65" s="1" customFormat="1" ht="16.5" customHeight="1">
      <c r="A1266" s="35"/>
      <c r="B1266" s="36"/>
      <c r="C1266" s="211" t="s">
        <v>2015</v>
      </c>
      <c r="D1266" s="211" t="s">
        <v>221</v>
      </c>
      <c r="E1266" s="212" t="s">
        <v>2016</v>
      </c>
      <c r="F1266" s="213" t="s">
        <v>2017</v>
      </c>
      <c r="G1266" s="214" t="s">
        <v>1174</v>
      </c>
      <c r="H1266" s="215">
        <v>1</v>
      </c>
      <c r="I1266" s="216"/>
      <c r="J1266" s="215">
        <f>ROUND(I1266*H1266,0)</f>
        <v>0</v>
      </c>
      <c r="K1266" s="213" t="s">
        <v>20</v>
      </c>
      <c r="L1266" s="217"/>
      <c r="M1266" s="218" t="s">
        <v>20</v>
      </c>
      <c r="N1266" s="219" t="s">
        <v>44</v>
      </c>
      <c r="O1266" s="65"/>
      <c r="P1266" s="178">
        <f>O1266*H1266</f>
        <v>0</v>
      </c>
      <c r="Q1266" s="178">
        <v>0</v>
      </c>
      <c r="R1266" s="178">
        <f>Q1266*H1266</f>
        <v>0</v>
      </c>
      <c r="S1266" s="178">
        <v>0</v>
      </c>
      <c r="T1266" s="179">
        <f>S1266*H1266</f>
        <v>0</v>
      </c>
      <c r="U1266" s="35"/>
      <c r="V1266" s="35"/>
      <c r="W1266" s="35"/>
      <c r="X1266" s="35"/>
      <c r="Y1266" s="35"/>
      <c r="Z1266" s="35"/>
      <c r="AA1266" s="35"/>
      <c r="AB1266" s="35"/>
      <c r="AC1266" s="35"/>
      <c r="AD1266" s="35"/>
      <c r="AE1266" s="35"/>
      <c r="AR1266" s="180" t="s">
        <v>393</v>
      </c>
      <c r="AT1266" s="180" t="s">
        <v>221</v>
      </c>
      <c r="AU1266" s="180" t="s">
        <v>154</v>
      </c>
      <c r="AY1266" s="18" t="s">
        <v>146</v>
      </c>
      <c r="BE1266" s="181">
        <f>IF(N1266="základní",J1266,0)</f>
        <v>0</v>
      </c>
      <c r="BF1266" s="181">
        <f>IF(N1266="snížená",J1266,0)</f>
        <v>0</v>
      </c>
      <c r="BG1266" s="181">
        <f>IF(N1266="zákl. přenesená",J1266,0)</f>
        <v>0</v>
      </c>
      <c r="BH1266" s="181">
        <f>IF(N1266="sníž. přenesená",J1266,0)</f>
        <v>0</v>
      </c>
      <c r="BI1266" s="181">
        <f>IF(N1266="nulová",J1266,0)</f>
        <v>0</v>
      </c>
      <c r="BJ1266" s="18" t="s">
        <v>154</v>
      </c>
      <c r="BK1266" s="181">
        <f>ROUND(I1266*H1266,0)</f>
        <v>0</v>
      </c>
      <c r="BL1266" s="18" t="s">
        <v>272</v>
      </c>
      <c r="BM1266" s="180" t="s">
        <v>2018</v>
      </c>
    </row>
    <row r="1267" spans="1:65" s="1" customFormat="1" ht="12" hidden="1">
      <c r="A1267" s="35"/>
      <c r="B1267" s="36"/>
      <c r="C1267" s="37"/>
      <c r="D1267" s="182" t="s">
        <v>156</v>
      </c>
      <c r="E1267" s="37"/>
      <c r="F1267" s="183" t="s">
        <v>2017</v>
      </c>
      <c r="G1267" s="37"/>
      <c r="H1267" s="37"/>
      <c r="I1267" s="184"/>
      <c r="J1267" s="37"/>
      <c r="K1267" s="37"/>
      <c r="L1267" s="40"/>
      <c r="M1267" s="185"/>
      <c r="N1267" s="186"/>
      <c r="O1267" s="65"/>
      <c r="P1267" s="65"/>
      <c r="Q1267" s="65"/>
      <c r="R1267" s="65"/>
      <c r="S1267" s="65"/>
      <c r="T1267" s="66"/>
      <c r="U1267" s="35"/>
      <c r="V1267" s="35"/>
      <c r="W1267" s="35"/>
      <c r="X1267" s="35"/>
      <c r="Y1267" s="35"/>
      <c r="Z1267" s="35"/>
      <c r="AA1267" s="35"/>
      <c r="AB1267" s="35"/>
      <c r="AC1267" s="35"/>
      <c r="AD1267" s="35"/>
      <c r="AE1267" s="35"/>
      <c r="AT1267" s="18" t="s">
        <v>156</v>
      </c>
      <c r="AU1267" s="18" t="s">
        <v>154</v>
      </c>
    </row>
    <row r="1268" spans="1:65" s="1" customFormat="1" ht="16.5" customHeight="1">
      <c r="A1268" s="35"/>
      <c r="B1268" s="36"/>
      <c r="C1268" s="211" t="s">
        <v>2019</v>
      </c>
      <c r="D1268" s="211" t="s">
        <v>221</v>
      </c>
      <c r="E1268" s="212" t="s">
        <v>2020</v>
      </c>
      <c r="F1268" s="213" t="s">
        <v>2021</v>
      </c>
      <c r="G1268" s="214" t="s">
        <v>1174</v>
      </c>
      <c r="H1268" s="215">
        <v>1</v>
      </c>
      <c r="I1268" s="216"/>
      <c r="J1268" s="215">
        <f>ROUND(I1268*H1268,0)</f>
        <v>0</v>
      </c>
      <c r="K1268" s="213" t="s">
        <v>20</v>
      </c>
      <c r="L1268" s="217"/>
      <c r="M1268" s="218" t="s">
        <v>20</v>
      </c>
      <c r="N1268" s="219" t="s">
        <v>44</v>
      </c>
      <c r="O1268" s="65"/>
      <c r="P1268" s="178">
        <f>O1268*H1268</f>
        <v>0</v>
      </c>
      <c r="Q1268" s="178">
        <v>0</v>
      </c>
      <c r="R1268" s="178">
        <f>Q1268*H1268</f>
        <v>0</v>
      </c>
      <c r="S1268" s="178">
        <v>0</v>
      </c>
      <c r="T1268" s="179">
        <f>S1268*H1268</f>
        <v>0</v>
      </c>
      <c r="U1268" s="35"/>
      <c r="V1268" s="35"/>
      <c r="W1268" s="35"/>
      <c r="X1268" s="35"/>
      <c r="Y1268" s="35"/>
      <c r="Z1268" s="35"/>
      <c r="AA1268" s="35"/>
      <c r="AB1268" s="35"/>
      <c r="AC1268" s="35"/>
      <c r="AD1268" s="35"/>
      <c r="AE1268" s="35"/>
      <c r="AR1268" s="180" t="s">
        <v>393</v>
      </c>
      <c r="AT1268" s="180" t="s">
        <v>221</v>
      </c>
      <c r="AU1268" s="180" t="s">
        <v>154</v>
      </c>
      <c r="AY1268" s="18" t="s">
        <v>146</v>
      </c>
      <c r="BE1268" s="181">
        <f>IF(N1268="základní",J1268,0)</f>
        <v>0</v>
      </c>
      <c r="BF1268" s="181">
        <f>IF(N1268="snížená",J1268,0)</f>
        <v>0</v>
      </c>
      <c r="BG1268" s="181">
        <f>IF(N1268="zákl. přenesená",J1268,0)</f>
        <v>0</v>
      </c>
      <c r="BH1268" s="181">
        <f>IF(N1268="sníž. přenesená",J1268,0)</f>
        <v>0</v>
      </c>
      <c r="BI1268" s="181">
        <f>IF(N1268="nulová",J1268,0)</f>
        <v>0</v>
      </c>
      <c r="BJ1268" s="18" t="s">
        <v>154</v>
      </c>
      <c r="BK1268" s="181">
        <f>ROUND(I1268*H1268,0)</f>
        <v>0</v>
      </c>
      <c r="BL1268" s="18" t="s">
        <v>272</v>
      </c>
      <c r="BM1268" s="180" t="s">
        <v>2022</v>
      </c>
    </row>
    <row r="1269" spans="1:65" s="1" customFormat="1" ht="12" hidden="1">
      <c r="A1269" s="35"/>
      <c r="B1269" s="36"/>
      <c r="C1269" s="37"/>
      <c r="D1269" s="182" t="s">
        <v>156</v>
      </c>
      <c r="E1269" s="37"/>
      <c r="F1269" s="183" t="s">
        <v>2021</v>
      </c>
      <c r="G1269" s="37"/>
      <c r="H1269" s="37"/>
      <c r="I1269" s="184"/>
      <c r="J1269" s="37"/>
      <c r="K1269" s="37"/>
      <c r="L1269" s="40"/>
      <c r="M1269" s="185"/>
      <c r="N1269" s="186"/>
      <c r="O1269" s="65"/>
      <c r="P1269" s="65"/>
      <c r="Q1269" s="65"/>
      <c r="R1269" s="65"/>
      <c r="S1269" s="65"/>
      <c r="T1269" s="66"/>
      <c r="U1269" s="35"/>
      <c r="V1269" s="35"/>
      <c r="W1269" s="35"/>
      <c r="X1269" s="35"/>
      <c r="Y1269" s="35"/>
      <c r="Z1269" s="35"/>
      <c r="AA1269" s="35"/>
      <c r="AB1269" s="35"/>
      <c r="AC1269" s="35"/>
      <c r="AD1269" s="35"/>
      <c r="AE1269" s="35"/>
      <c r="AT1269" s="18" t="s">
        <v>156</v>
      </c>
      <c r="AU1269" s="18" t="s">
        <v>154</v>
      </c>
    </row>
    <row r="1270" spans="1:65" s="1" customFormat="1" ht="16.5" customHeight="1">
      <c r="A1270" s="35"/>
      <c r="B1270" s="36"/>
      <c r="C1270" s="211" t="s">
        <v>2023</v>
      </c>
      <c r="D1270" s="211" t="s">
        <v>221</v>
      </c>
      <c r="E1270" s="212" t="s">
        <v>2024</v>
      </c>
      <c r="F1270" s="213" t="s">
        <v>2025</v>
      </c>
      <c r="G1270" s="214" t="s">
        <v>1174</v>
      </c>
      <c r="H1270" s="215">
        <v>1</v>
      </c>
      <c r="I1270" s="216"/>
      <c r="J1270" s="215">
        <f>ROUND(I1270*H1270,0)</f>
        <v>0</v>
      </c>
      <c r="K1270" s="213" t="s">
        <v>20</v>
      </c>
      <c r="L1270" s="217"/>
      <c r="M1270" s="218" t="s">
        <v>20</v>
      </c>
      <c r="N1270" s="219" t="s">
        <v>44</v>
      </c>
      <c r="O1270" s="65"/>
      <c r="P1270" s="178">
        <f>O1270*H1270</f>
        <v>0</v>
      </c>
      <c r="Q1270" s="178">
        <v>0</v>
      </c>
      <c r="R1270" s="178">
        <f>Q1270*H1270</f>
        <v>0</v>
      </c>
      <c r="S1270" s="178">
        <v>0</v>
      </c>
      <c r="T1270" s="179">
        <f>S1270*H1270</f>
        <v>0</v>
      </c>
      <c r="U1270" s="35"/>
      <c r="V1270" s="35"/>
      <c r="W1270" s="35"/>
      <c r="X1270" s="35"/>
      <c r="Y1270" s="35"/>
      <c r="Z1270" s="35"/>
      <c r="AA1270" s="35"/>
      <c r="AB1270" s="35"/>
      <c r="AC1270" s="35"/>
      <c r="AD1270" s="35"/>
      <c r="AE1270" s="35"/>
      <c r="AR1270" s="180" t="s">
        <v>393</v>
      </c>
      <c r="AT1270" s="180" t="s">
        <v>221</v>
      </c>
      <c r="AU1270" s="180" t="s">
        <v>154</v>
      </c>
      <c r="AY1270" s="18" t="s">
        <v>146</v>
      </c>
      <c r="BE1270" s="181">
        <f>IF(N1270="základní",J1270,0)</f>
        <v>0</v>
      </c>
      <c r="BF1270" s="181">
        <f>IF(N1270="snížená",J1270,0)</f>
        <v>0</v>
      </c>
      <c r="BG1270" s="181">
        <f>IF(N1270="zákl. přenesená",J1270,0)</f>
        <v>0</v>
      </c>
      <c r="BH1270" s="181">
        <f>IF(N1270="sníž. přenesená",J1270,0)</f>
        <v>0</v>
      </c>
      <c r="BI1270" s="181">
        <f>IF(N1270="nulová",J1270,0)</f>
        <v>0</v>
      </c>
      <c r="BJ1270" s="18" t="s">
        <v>154</v>
      </c>
      <c r="BK1270" s="181">
        <f>ROUND(I1270*H1270,0)</f>
        <v>0</v>
      </c>
      <c r="BL1270" s="18" t="s">
        <v>272</v>
      </c>
      <c r="BM1270" s="180" t="s">
        <v>2026</v>
      </c>
    </row>
    <row r="1271" spans="1:65" s="1" customFormat="1" ht="12" hidden="1">
      <c r="A1271" s="35"/>
      <c r="B1271" s="36"/>
      <c r="C1271" s="37"/>
      <c r="D1271" s="182" t="s">
        <v>156</v>
      </c>
      <c r="E1271" s="37"/>
      <c r="F1271" s="183" t="s">
        <v>2025</v>
      </c>
      <c r="G1271" s="37"/>
      <c r="H1271" s="37"/>
      <c r="I1271" s="184"/>
      <c r="J1271" s="37"/>
      <c r="K1271" s="37"/>
      <c r="L1271" s="40"/>
      <c r="M1271" s="185"/>
      <c r="N1271" s="186"/>
      <c r="O1271" s="65"/>
      <c r="P1271" s="65"/>
      <c r="Q1271" s="65"/>
      <c r="R1271" s="65"/>
      <c r="S1271" s="65"/>
      <c r="T1271" s="66"/>
      <c r="U1271" s="35"/>
      <c r="V1271" s="35"/>
      <c r="W1271" s="35"/>
      <c r="X1271" s="35"/>
      <c r="Y1271" s="35"/>
      <c r="Z1271" s="35"/>
      <c r="AA1271" s="35"/>
      <c r="AB1271" s="35"/>
      <c r="AC1271" s="35"/>
      <c r="AD1271" s="35"/>
      <c r="AE1271" s="35"/>
      <c r="AT1271" s="18" t="s">
        <v>156</v>
      </c>
      <c r="AU1271" s="18" t="s">
        <v>154</v>
      </c>
    </row>
    <row r="1272" spans="1:65" s="1" customFormat="1" ht="16.5" customHeight="1">
      <c r="A1272" s="35"/>
      <c r="B1272" s="36"/>
      <c r="C1272" s="211" t="s">
        <v>2027</v>
      </c>
      <c r="D1272" s="211" t="s">
        <v>221</v>
      </c>
      <c r="E1272" s="212" t="s">
        <v>2028</v>
      </c>
      <c r="F1272" s="213" t="s">
        <v>2029</v>
      </c>
      <c r="G1272" s="214" t="s">
        <v>1174</v>
      </c>
      <c r="H1272" s="215">
        <v>6</v>
      </c>
      <c r="I1272" s="216"/>
      <c r="J1272" s="215">
        <f>ROUND(I1272*H1272,0)</f>
        <v>0</v>
      </c>
      <c r="K1272" s="213" t="s">
        <v>20</v>
      </c>
      <c r="L1272" s="217"/>
      <c r="M1272" s="218" t="s">
        <v>20</v>
      </c>
      <c r="N1272" s="219" t="s">
        <v>44</v>
      </c>
      <c r="O1272" s="65"/>
      <c r="P1272" s="178">
        <f>O1272*H1272</f>
        <v>0</v>
      </c>
      <c r="Q1272" s="178">
        <v>0</v>
      </c>
      <c r="R1272" s="178">
        <f>Q1272*H1272</f>
        <v>0</v>
      </c>
      <c r="S1272" s="178">
        <v>0</v>
      </c>
      <c r="T1272" s="179">
        <f>S1272*H1272</f>
        <v>0</v>
      </c>
      <c r="U1272" s="35"/>
      <c r="V1272" s="35"/>
      <c r="W1272" s="35"/>
      <c r="X1272" s="35"/>
      <c r="Y1272" s="35"/>
      <c r="Z1272" s="35"/>
      <c r="AA1272" s="35"/>
      <c r="AB1272" s="35"/>
      <c r="AC1272" s="35"/>
      <c r="AD1272" s="35"/>
      <c r="AE1272" s="35"/>
      <c r="AR1272" s="180" t="s">
        <v>393</v>
      </c>
      <c r="AT1272" s="180" t="s">
        <v>221</v>
      </c>
      <c r="AU1272" s="180" t="s">
        <v>154</v>
      </c>
      <c r="AY1272" s="18" t="s">
        <v>146</v>
      </c>
      <c r="BE1272" s="181">
        <f>IF(N1272="základní",J1272,0)</f>
        <v>0</v>
      </c>
      <c r="BF1272" s="181">
        <f>IF(N1272="snížená",J1272,0)</f>
        <v>0</v>
      </c>
      <c r="BG1272" s="181">
        <f>IF(N1272="zákl. přenesená",J1272,0)</f>
        <v>0</v>
      </c>
      <c r="BH1272" s="181">
        <f>IF(N1272="sníž. přenesená",J1272,0)</f>
        <v>0</v>
      </c>
      <c r="BI1272" s="181">
        <f>IF(N1272="nulová",J1272,0)</f>
        <v>0</v>
      </c>
      <c r="BJ1272" s="18" t="s">
        <v>154</v>
      </c>
      <c r="BK1272" s="181">
        <f>ROUND(I1272*H1272,0)</f>
        <v>0</v>
      </c>
      <c r="BL1272" s="18" t="s">
        <v>272</v>
      </c>
      <c r="BM1272" s="180" t="s">
        <v>2030</v>
      </c>
    </row>
    <row r="1273" spans="1:65" s="1" customFormat="1" ht="12" hidden="1">
      <c r="A1273" s="35"/>
      <c r="B1273" s="36"/>
      <c r="C1273" s="37"/>
      <c r="D1273" s="182" t="s">
        <v>156</v>
      </c>
      <c r="E1273" s="37"/>
      <c r="F1273" s="183" t="s">
        <v>2029</v>
      </c>
      <c r="G1273" s="37"/>
      <c r="H1273" s="37"/>
      <c r="I1273" s="184"/>
      <c r="J1273" s="37"/>
      <c r="K1273" s="37"/>
      <c r="L1273" s="40"/>
      <c r="M1273" s="185"/>
      <c r="N1273" s="186"/>
      <c r="O1273" s="65"/>
      <c r="P1273" s="65"/>
      <c r="Q1273" s="65"/>
      <c r="R1273" s="65"/>
      <c r="S1273" s="65"/>
      <c r="T1273" s="66"/>
      <c r="U1273" s="35"/>
      <c r="V1273" s="35"/>
      <c r="W1273" s="35"/>
      <c r="X1273" s="35"/>
      <c r="Y1273" s="35"/>
      <c r="Z1273" s="35"/>
      <c r="AA1273" s="35"/>
      <c r="AB1273" s="35"/>
      <c r="AC1273" s="35"/>
      <c r="AD1273" s="35"/>
      <c r="AE1273" s="35"/>
      <c r="AT1273" s="18" t="s">
        <v>156</v>
      </c>
      <c r="AU1273" s="18" t="s">
        <v>154</v>
      </c>
    </row>
    <row r="1274" spans="1:65" s="1" customFormat="1" ht="16.5" customHeight="1">
      <c r="A1274" s="35"/>
      <c r="B1274" s="36"/>
      <c r="C1274" s="211" t="s">
        <v>2031</v>
      </c>
      <c r="D1274" s="211" t="s">
        <v>221</v>
      </c>
      <c r="E1274" s="212" t="s">
        <v>2032</v>
      </c>
      <c r="F1274" s="213" t="s">
        <v>2033</v>
      </c>
      <c r="G1274" s="214" t="s">
        <v>1174</v>
      </c>
      <c r="H1274" s="215">
        <v>6</v>
      </c>
      <c r="I1274" s="216"/>
      <c r="J1274" s="215">
        <f>ROUND(I1274*H1274,0)</f>
        <v>0</v>
      </c>
      <c r="K1274" s="213" t="s">
        <v>20</v>
      </c>
      <c r="L1274" s="217"/>
      <c r="M1274" s="218" t="s">
        <v>20</v>
      </c>
      <c r="N1274" s="219" t="s">
        <v>44</v>
      </c>
      <c r="O1274" s="65"/>
      <c r="P1274" s="178">
        <f>O1274*H1274</f>
        <v>0</v>
      </c>
      <c r="Q1274" s="178">
        <v>0</v>
      </c>
      <c r="R1274" s="178">
        <f>Q1274*H1274</f>
        <v>0</v>
      </c>
      <c r="S1274" s="178">
        <v>0</v>
      </c>
      <c r="T1274" s="179">
        <f>S1274*H1274</f>
        <v>0</v>
      </c>
      <c r="U1274" s="35"/>
      <c r="V1274" s="35"/>
      <c r="W1274" s="35"/>
      <c r="X1274" s="35"/>
      <c r="Y1274" s="35"/>
      <c r="Z1274" s="35"/>
      <c r="AA1274" s="35"/>
      <c r="AB1274" s="35"/>
      <c r="AC1274" s="35"/>
      <c r="AD1274" s="35"/>
      <c r="AE1274" s="35"/>
      <c r="AR1274" s="180" t="s">
        <v>393</v>
      </c>
      <c r="AT1274" s="180" t="s">
        <v>221</v>
      </c>
      <c r="AU1274" s="180" t="s">
        <v>154</v>
      </c>
      <c r="AY1274" s="18" t="s">
        <v>146</v>
      </c>
      <c r="BE1274" s="181">
        <f>IF(N1274="základní",J1274,0)</f>
        <v>0</v>
      </c>
      <c r="BF1274" s="181">
        <f>IF(N1274="snížená",J1274,0)</f>
        <v>0</v>
      </c>
      <c r="BG1274" s="181">
        <f>IF(N1274="zákl. přenesená",J1274,0)</f>
        <v>0</v>
      </c>
      <c r="BH1274" s="181">
        <f>IF(N1274="sníž. přenesená",J1274,0)</f>
        <v>0</v>
      </c>
      <c r="BI1274" s="181">
        <f>IF(N1274="nulová",J1274,0)</f>
        <v>0</v>
      </c>
      <c r="BJ1274" s="18" t="s">
        <v>154</v>
      </c>
      <c r="BK1274" s="181">
        <f>ROUND(I1274*H1274,0)</f>
        <v>0</v>
      </c>
      <c r="BL1274" s="18" t="s">
        <v>272</v>
      </c>
      <c r="BM1274" s="180" t="s">
        <v>2034</v>
      </c>
    </row>
    <row r="1275" spans="1:65" s="1" customFormat="1" ht="12" hidden="1">
      <c r="A1275" s="35"/>
      <c r="B1275" s="36"/>
      <c r="C1275" s="37"/>
      <c r="D1275" s="182" t="s">
        <v>156</v>
      </c>
      <c r="E1275" s="37"/>
      <c r="F1275" s="183" t="s">
        <v>2033</v>
      </c>
      <c r="G1275" s="37"/>
      <c r="H1275" s="37"/>
      <c r="I1275" s="184"/>
      <c r="J1275" s="37"/>
      <c r="K1275" s="37"/>
      <c r="L1275" s="40"/>
      <c r="M1275" s="185"/>
      <c r="N1275" s="186"/>
      <c r="O1275" s="65"/>
      <c r="P1275" s="65"/>
      <c r="Q1275" s="65"/>
      <c r="R1275" s="65"/>
      <c r="S1275" s="65"/>
      <c r="T1275" s="66"/>
      <c r="U1275" s="35"/>
      <c r="V1275" s="35"/>
      <c r="W1275" s="35"/>
      <c r="X1275" s="35"/>
      <c r="Y1275" s="35"/>
      <c r="Z1275" s="35"/>
      <c r="AA1275" s="35"/>
      <c r="AB1275" s="35"/>
      <c r="AC1275" s="35"/>
      <c r="AD1275" s="35"/>
      <c r="AE1275" s="35"/>
      <c r="AT1275" s="18" t="s">
        <v>156</v>
      </c>
      <c r="AU1275" s="18" t="s">
        <v>154</v>
      </c>
    </row>
    <row r="1276" spans="1:65" s="1" customFormat="1" ht="16.5" customHeight="1">
      <c r="A1276" s="35"/>
      <c r="B1276" s="36"/>
      <c r="C1276" s="211" t="s">
        <v>2035</v>
      </c>
      <c r="D1276" s="211" t="s">
        <v>221</v>
      </c>
      <c r="E1276" s="212" t="s">
        <v>2036</v>
      </c>
      <c r="F1276" s="213" t="s">
        <v>2037</v>
      </c>
      <c r="G1276" s="214" t="s">
        <v>1174</v>
      </c>
      <c r="H1276" s="215">
        <v>1</v>
      </c>
      <c r="I1276" s="216"/>
      <c r="J1276" s="215">
        <f>ROUND(I1276*H1276,0)</f>
        <v>0</v>
      </c>
      <c r="K1276" s="213" t="s">
        <v>20</v>
      </c>
      <c r="L1276" s="217"/>
      <c r="M1276" s="218" t="s">
        <v>20</v>
      </c>
      <c r="N1276" s="219" t="s">
        <v>44</v>
      </c>
      <c r="O1276" s="65"/>
      <c r="P1276" s="178">
        <f>O1276*H1276</f>
        <v>0</v>
      </c>
      <c r="Q1276" s="178">
        <v>0</v>
      </c>
      <c r="R1276" s="178">
        <f>Q1276*H1276</f>
        <v>0</v>
      </c>
      <c r="S1276" s="178">
        <v>0</v>
      </c>
      <c r="T1276" s="179">
        <f>S1276*H1276</f>
        <v>0</v>
      </c>
      <c r="U1276" s="35"/>
      <c r="V1276" s="35"/>
      <c r="W1276" s="35"/>
      <c r="X1276" s="35"/>
      <c r="Y1276" s="35"/>
      <c r="Z1276" s="35"/>
      <c r="AA1276" s="35"/>
      <c r="AB1276" s="35"/>
      <c r="AC1276" s="35"/>
      <c r="AD1276" s="35"/>
      <c r="AE1276" s="35"/>
      <c r="AR1276" s="180" t="s">
        <v>393</v>
      </c>
      <c r="AT1276" s="180" t="s">
        <v>221</v>
      </c>
      <c r="AU1276" s="180" t="s">
        <v>154</v>
      </c>
      <c r="AY1276" s="18" t="s">
        <v>146</v>
      </c>
      <c r="BE1276" s="181">
        <f>IF(N1276="základní",J1276,0)</f>
        <v>0</v>
      </c>
      <c r="BF1276" s="181">
        <f>IF(N1276="snížená",J1276,0)</f>
        <v>0</v>
      </c>
      <c r="BG1276" s="181">
        <f>IF(N1276="zákl. přenesená",J1276,0)</f>
        <v>0</v>
      </c>
      <c r="BH1276" s="181">
        <f>IF(N1276="sníž. přenesená",J1276,0)</f>
        <v>0</v>
      </c>
      <c r="BI1276" s="181">
        <f>IF(N1276="nulová",J1276,0)</f>
        <v>0</v>
      </c>
      <c r="BJ1276" s="18" t="s">
        <v>154</v>
      </c>
      <c r="BK1276" s="181">
        <f>ROUND(I1276*H1276,0)</f>
        <v>0</v>
      </c>
      <c r="BL1276" s="18" t="s">
        <v>272</v>
      </c>
      <c r="BM1276" s="180" t="s">
        <v>2038</v>
      </c>
    </row>
    <row r="1277" spans="1:65" s="1" customFormat="1" ht="12" hidden="1">
      <c r="A1277" s="35"/>
      <c r="B1277" s="36"/>
      <c r="C1277" s="37"/>
      <c r="D1277" s="182" t="s">
        <v>156</v>
      </c>
      <c r="E1277" s="37"/>
      <c r="F1277" s="183" t="s">
        <v>2037</v>
      </c>
      <c r="G1277" s="37"/>
      <c r="H1277" s="37"/>
      <c r="I1277" s="184"/>
      <c r="J1277" s="37"/>
      <c r="K1277" s="37"/>
      <c r="L1277" s="40"/>
      <c r="M1277" s="185"/>
      <c r="N1277" s="186"/>
      <c r="O1277" s="65"/>
      <c r="P1277" s="65"/>
      <c r="Q1277" s="65"/>
      <c r="R1277" s="65"/>
      <c r="S1277" s="65"/>
      <c r="T1277" s="66"/>
      <c r="U1277" s="35"/>
      <c r="V1277" s="35"/>
      <c r="W1277" s="35"/>
      <c r="X1277" s="35"/>
      <c r="Y1277" s="35"/>
      <c r="Z1277" s="35"/>
      <c r="AA1277" s="35"/>
      <c r="AB1277" s="35"/>
      <c r="AC1277" s="35"/>
      <c r="AD1277" s="35"/>
      <c r="AE1277" s="35"/>
      <c r="AT1277" s="18" t="s">
        <v>156</v>
      </c>
      <c r="AU1277" s="18" t="s">
        <v>154</v>
      </c>
    </row>
    <row r="1278" spans="1:65" s="1" customFormat="1" ht="16.5" customHeight="1">
      <c r="A1278" s="35"/>
      <c r="B1278" s="36"/>
      <c r="C1278" s="211" t="s">
        <v>2039</v>
      </c>
      <c r="D1278" s="211" t="s">
        <v>221</v>
      </c>
      <c r="E1278" s="212" t="s">
        <v>2040</v>
      </c>
      <c r="F1278" s="213" t="s">
        <v>2041</v>
      </c>
      <c r="G1278" s="214" t="s">
        <v>1174</v>
      </c>
      <c r="H1278" s="215">
        <v>1</v>
      </c>
      <c r="I1278" s="216"/>
      <c r="J1278" s="215">
        <f>ROUND(I1278*H1278,0)</f>
        <v>0</v>
      </c>
      <c r="K1278" s="213" t="s">
        <v>20</v>
      </c>
      <c r="L1278" s="217"/>
      <c r="M1278" s="218" t="s">
        <v>20</v>
      </c>
      <c r="N1278" s="219" t="s">
        <v>44</v>
      </c>
      <c r="O1278" s="65"/>
      <c r="P1278" s="178">
        <f>O1278*H1278</f>
        <v>0</v>
      </c>
      <c r="Q1278" s="178">
        <v>0</v>
      </c>
      <c r="R1278" s="178">
        <f>Q1278*H1278</f>
        <v>0</v>
      </c>
      <c r="S1278" s="178">
        <v>0</v>
      </c>
      <c r="T1278" s="179">
        <f>S1278*H1278</f>
        <v>0</v>
      </c>
      <c r="U1278" s="35"/>
      <c r="V1278" s="35"/>
      <c r="W1278" s="35"/>
      <c r="X1278" s="35"/>
      <c r="Y1278" s="35"/>
      <c r="Z1278" s="35"/>
      <c r="AA1278" s="35"/>
      <c r="AB1278" s="35"/>
      <c r="AC1278" s="35"/>
      <c r="AD1278" s="35"/>
      <c r="AE1278" s="35"/>
      <c r="AR1278" s="180" t="s">
        <v>393</v>
      </c>
      <c r="AT1278" s="180" t="s">
        <v>221</v>
      </c>
      <c r="AU1278" s="180" t="s">
        <v>154</v>
      </c>
      <c r="AY1278" s="18" t="s">
        <v>146</v>
      </c>
      <c r="BE1278" s="181">
        <f>IF(N1278="základní",J1278,0)</f>
        <v>0</v>
      </c>
      <c r="BF1278" s="181">
        <f>IF(N1278="snížená",J1278,0)</f>
        <v>0</v>
      </c>
      <c r="BG1278" s="181">
        <f>IF(N1278="zákl. přenesená",J1278,0)</f>
        <v>0</v>
      </c>
      <c r="BH1278" s="181">
        <f>IF(N1278="sníž. přenesená",J1278,0)</f>
        <v>0</v>
      </c>
      <c r="BI1278" s="181">
        <f>IF(N1278="nulová",J1278,0)</f>
        <v>0</v>
      </c>
      <c r="BJ1278" s="18" t="s">
        <v>154</v>
      </c>
      <c r="BK1278" s="181">
        <f>ROUND(I1278*H1278,0)</f>
        <v>0</v>
      </c>
      <c r="BL1278" s="18" t="s">
        <v>272</v>
      </c>
      <c r="BM1278" s="180" t="s">
        <v>2042</v>
      </c>
    </row>
    <row r="1279" spans="1:65" s="1" customFormat="1" ht="12" hidden="1">
      <c r="A1279" s="35"/>
      <c r="B1279" s="36"/>
      <c r="C1279" s="37"/>
      <c r="D1279" s="182" t="s">
        <v>156</v>
      </c>
      <c r="E1279" s="37"/>
      <c r="F1279" s="183" t="s">
        <v>2041</v>
      </c>
      <c r="G1279" s="37"/>
      <c r="H1279" s="37"/>
      <c r="I1279" s="184"/>
      <c r="J1279" s="37"/>
      <c r="K1279" s="37"/>
      <c r="L1279" s="40"/>
      <c r="M1279" s="185"/>
      <c r="N1279" s="186"/>
      <c r="O1279" s="65"/>
      <c r="P1279" s="65"/>
      <c r="Q1279" s="65"/>
      <c r="R1279" s="65"/>
      <c r="S1279" s="65"/>
      <c r="T1279" s="66"/>
      <c r="U1279" s="35"/>
      <c r="V1279" s="35"/>
      <c r="W1279" s="35"/>
      <c r="X1279" s="35"/>
      <c r="Y1279" s="35"/>
      <c r="Z1279" s="35"/>
      <c r="AA1279" s="35"/>
      <c r="AB1279" s="35"/>
      <c r="AC1279" s="35"/>
      <c r="AD1279" s="35"/>
      <c r="AE1279" s="35"/>
      <c r="AT1279" s="18" t="s">
        <v>156</v>
      </c>
      <c r="AU1279" s="18" t="s">
        <v>154</v>
      </c>
    </row>
    <row r="1280" spans="1:65" s="1" customFormat="1" ht="16.5" customHeight="1">
      <c r="A1280" s="35"/>
      <c r="B1280" s="36"/>
      <c r="C1280" s="211" t="s">
        <v>2043</v>
      </c>
      <c r="D1280" s="211" t="s">
        <v>221</v>
      </c>
      <c r="E1280" s="212" t="s">
        <v>2044</v>
      </c>
      <c r="F1280" s="213" t="s">
        <v>2045</v>
      </c>
      <c r="G1280" s="214" t="s">
        <v>1174</v>
      </c>
      <c r="H1280" s="215">
        <v>5</v>
      </c>
      <c r="I1280" s="216"/>
      <c r="J1280" s="215">
        <f>ROUND(I1280*H1280,0)</f>
        <v>0</v>
      </c>
      <c r="K1280" s="213" t="s">
        <v>20</v>
      </c>
      <c r="L1280" s="217"/>
      <c r="M1280" s="218" t="s">
        <v>20</v>
      </c>
      <c r="N1280" s="219" t="s">
        <v>44</v>
      </c>
      <c r="O1280" s="65"/>
      <c r="P1280" s="178">
        <f>O1280*H1280</f>
        <v>0</v>
      </c>
      <c r="Q1280" s="178">
        <v>0</v>
      </c>
      <c r="R1280" s="178">
        <f>Q1280*H1280</f>
        <v>0</v>
      </c>
      <c r="S1280" s="178">
        <v>0</v>
      </c>
      <c r="T1280" s="179">
        <f>S1280*H1280</f>
        <v>0</v>
      </c>
      <c r="U1280" s="35"/>
      <c r="V1280" s="35"/>
      <c r="W1280" s="35"/>
      <c r="X1280" s="35"/>
      <c r="Y1280" s="35"/>
      <c r="Z1280" s="35"/>
      <c r="AA1280" s="35"/>
      <c r="AB1280" s="35"/>
      <c r="AC1280" s="35"/>
      <c r="AD1280" s="35"/>
      <c r="AE1280" s="35"/>
      <c r="AR1280" s="180" t="s">
        <v>393</v>
      </c>
      <c r="AT1280" s="180" t="s">
        <v>221</v>
      </c>
      <c r="AU1280" s="180" t="s">
        <v>154</v>
      </c>
      <c r="AY1280" s="18" t="s">
        <v>146</v>
      </c>
      <c r="BE1280" s="181">
        <f>IF(N1280="základní",J1280,0)</f>
        <v>0</v>
      </c>
      <c r="BF1280" s="181">
        <f>IF(N1280="snížená",J1280,0)</f>
        <v>0</v>
      </c>
      <c r="BG1280" s="181">
        <f>IF(N1280="zákl. přenesená",J1280,0)</f>
        <v>0</v>
      </c>
      <c r="BH1280" s="181">
        <f>IF(N1280="sníž. přenesená",J1280,0)</f>
        <v>0</v>
      </c>
      <c r="BI1280" s="181">
        <f>IF(N1280="nulová",J1280,0)</f>
        <v>0</v>
      </c>
      <c r="BJ1280" s="18" t="s">
        <v>154</v>
      </c>
      <c r="BK1280" s="181">
        <f>ROUND(I1280*H1280,0)</f>
        <v>0</v>
      </c>
      <c r="BL1280" s="18" t="s">
        <v>272</v>
      </c>
      <c r="BM1280" s="180" t="s">
        <v>2046</v>
      </c>
    </row>
    <row r="1281" spans="1:65" s="1" customFormat="1" ht="12" hidden="1">
      <c r="A1281" s="35"/>
      <c r="B1281" s="36"/>
      <c r="C1281" s="37"/>
      <c r="D1281" s="182" t="s">
        <v>156</v>
      </c>
      <c r="E1281" s="37"/>
      <c r="F1281" s="183" t="s">
        <v>2045</v>
      </c>
      <c r="G1281" s="37"/>
      <c r="H1281" s="37"/>
      <c r="I1281" s="184"/>
      <c r="J1281" s="37"/>
      <c r="K1281" s="37"/>
      <c r="L1281" s="40"/>
      <c r="M1281" s="185"/>
      <c r="N1281" s="186"/>
      <c r="O1281" s="65"/>
      <c r="P1281" s="65"/>
      <c r="Q1281" s="65"/>
      <c r="R1281" s="65"/>
      <c r="S1281" s="65"/>
      <c r="T1281" s="66"/>
      <c r="U1281" s="35"/>
      <c r="V1281" s="35"/>
      <c r="W1281" s="35"/>
      <c r="X1281" s="35"/>
      <c r="Y1281" s="35"/>
      <c r="Z1281" s="35"/>
      <c r="AA1281" s="35"/>
      <c r="AB1281" s="35"/>
      <c r="AC1281" s="35"/>
      <c r="AD1281" s="35"/>
      <c r="AE1281" s="35"/>
      <c r="AT1281" s="18" t="s">
        <v>156</v>
      </c>
      <c r="AU1281" s="18" t="s">
        <v>154</v>
      </c>
    </row>
    <row r="1282" spans="1:65" s="1" customFormat="1" ht="16.5" customHeight="1">
      <c r="A1282" s="35"/>
      <c r="B1282" s="36"/>
      <c r="C1282" s="211" t="s">
        <v>2047</v>
      </c>
      <c r="D1282" s="211" t="s">
        <v>221</v>
      </c>
      <c r="E1282" s="212" t="s">
        <v>2048</v>
      </c>
      <c r="F1282" s="213" t="s">
        <v>2049</v>
      </c>
      <c r="G1282" s="214" t="s">
        <v>1174</v>
      </c>
      <c r="H1282" s="215">
        <v>1</v>
      </c>
      <c r="I1282" s="216"/>
      <c r="J1282" s="215">
        <f>ROUND(I1282*H1282,0)</f>
        <v>0</v>
      </c>
      <c r="K1282" s="213" t="s">
        <v>20</v>
      </c>
      <c r="L1282" s="217"/>
      <c r="M1282" s="218" t="s">
        <v>20</v>
      </c>
      <c r="N1282" s="219" t="s">
        <v>44</v>
      </c>
      <c r="O1282" s="65"/>
      <c r="P1282" s="178">
        <f>O1282*H1282</f>
        <v>0</v>
      </c>
      <c r="Q1282" s="178">
        <v>0</v>
      </c>
      <c r="R1282" s="178">
        <f>Q1282*H1282</f>
        <v>0</v>
      </c>
      <c r="S1282" s="178">
        <v>0</v>
      </c>
      <c r="T1282" s="179">
        <f>S1282*H1282</f>
        <v>0</v>
      </c>
      <c r="U1282" s="35"/>
      <c r="V1282" s="35"/>
      <c r="W1282" s="35"/>
      <c r="X1282" s="35"/>
      <c r="Y1282" s="35"/>
      <c r="Z1282" s="35"/>
      <c r="AA1282" s="35"/>
      <c r="AB1282" s="35"/>
      <c r="AC1282" s="35"/>
      <c r="AD1282" s="35"/>
      <c r="AE1282" s="35"/>
      <c r="AR1282" s="180" t="s">
        <v>393</v>
      </c>
      <c r="AT1282" s="180" t="s">
        <v>221</v>
      </c>
      <c r="AU1282" s="180" t="s">
        <v>154</v>
      </c>
      <c r="AY1282" s="18" t="s">
        <v>146</v>
      </c>
      <c r="BE1282" s="181">
        <f>IF(N1282="základní",J1282,0)</f>
        <v>0</v>
      </c>
      <c r="BF1282" s="181">
        <f>IF(N1282="snížená",J1282,0)</f>
        <v>0</v>
      </c>
      <c r="BG1282" s="181">
        <f>IF(N1282="zákl. přenesená",J1282,0)</f>
        <v>0</v>
      </c>
      <c r="BH1282" s="181">
        <f>IF(N1282="sníž. přenesená",J1282,0)</f>
        <v>0</v>
      </c>
      <c r="BI1282" s="181">
        <f>IF(N1282="nulová",J1282,0)</f>
        <v>0</v>
      </c>
      <c r="BJ1282" s="18" t="s">
        <v>154</v>
      </c>
      <c r="BK1282" s="181">
        <f>ROUND(I1282*H1282,0)</f>
        <v>0</v>
      </c>
      <c r="BL1282" s="18" t="s">
        <v>272</v>
      </c>
      <c r="BM1282" s="180" t="s">
        <v>2050</v>
      </c>
    </row>
    <row r="1283" spans="1:65" s="1" customFormat="1" ht="12" hidden="1">
      <c r="A1283" s="35"/>
      <c r="B1283" s="36"/>
      <c r="C1283" s="37"/>
      <c r="D1283" s="182" t="s">
        <v>156</v>
      </c>
      <c r="E1283" s="37"/>
      <c r="F1283" s="183" t="s">
        <v>2049</v>
      </c>
      <c r="G1283" s="37"/>
      <c r="H1283" s="37"/>
      <c r="I1283" s="184"/>
      <c r="J1283" s="37"/>
      <c r="K1283" s="37"/>
      <c r="L1283" s="40"/>
      <c r="M1283" s="185"/>
      <c r="N1283" s="186"/>
      <c r="O1283" s="65"/>
      <c r="P1283" s="65"/>
      <c r="Q1283" s="65"/>
      <c r="R1283" s="65"/>
      <c r="S1283" s="65"/>
      <c r="T1283" s="66"/>
      <c r="U1283" s="35"/>
      <c r="V1283" s="35"/>
      <c r="W1283" s="35"/>
      <c r="X1283" s="35"/>
      <c r="Y1283" s="35"/>
      <c r="Z1283" s="35"/>
      <c r="AA1283" s="35"/>
      <c r="AB1283" s="35"/>
      <c r="AC1283" s="35"/>
      <c r="AD1283" s="35"/>
      <c r="AE1283" s="35"/>
      <c r="AT1283" s="18" t="s">
        <v>156</v>
      </c>
      <c r="AU1283" s="18" t="s">
        <v>154</v>
      </c>
    </row>
    <row r="1284" spans="1:65" s="1" customFormat="1" ht="16.5" customHeight="1">
      <c r="A1284" s="35"/>
      <c r="B1284" s="36"/>
      <c r="C1284" s="211" t="s">
        <v>2051</v>
      </c>
      <c r="D1284" s="211" t="s">
        <v>221</v>
      </c>
      <c r="E1284" s="212" t="s">
        <v>2052</v>
      </c>
      <c r="F1284" s="213" t="s">
        <v>2053</v>
      </c>
      <c r="G1284" s="214" t="s">
        <v>299</v>
      </c>
      <c r="H1284" s="215">
        <v>6</v>
      </c>
      <c r="I1284" s="216"/>
      <c r="J1284" s="215">
        <f>ROUND(I1284*H1284,0)</f>
        <v>0</v>
      </c>
      <c r="K1284" s="213" t="s">
        <v>20</v>
      </c>
      <c r="L1284" s="217"/>
      <c r="M1284" s="218" t="s">
        <v>20</v>
      </c>
      <c r="N1284" s="219" t="s">
        <v>44</v>
      </c>
      <c r="O1284" s="65"/>
      <c r="P1284" s="178">
        <f>O1284*H1284</f>
        <v>0</v>
      </c>
      <c r="Q1284" s="178">
        <v>0</v>
      </c>
      <c r="R1284" s="178">
        <f>Q1284*H1284</f>
        <v>0</v>
      </c>
      <c r="S1284" s="178">
        <v>0</v>
      </c>
      <c r="T1284" s="179">
        <f>S1284*H1284</f>
        <v>0</v>
      </c>
      <c r="U1284" s="35"/>
      <c r="V1284" s="35"/>
      <c r="W1284" s="35"/>
      <c r="X1284" s="35"/>
      <c r="Y1284" s="35"/>
      <c r="Z1284" s="35"/>
      <c r="AA1284" s="35"/>
      <c r="AB1284" s="35"/>
      <c r="AC1284" s="35"/>
      <c r="AD1284" s="35"/>
      <c r="AE1284" s="35"/>
      <c r="AR1284" s="180" t="s">
        <v>393</v>
      </c>
      <c r="AT1284" s="180" t="s">
        <v>221</v>
      </c>
      <c r="AU1284" s="180" t="s">
        <v>154</v>
      </c>
      <c r="AY1284" s="18" t="s">
        <v>146</v>
      </c>
      <c r="BE1284" s="181">
        <f>IF(N1284="základní",J1284,0)</f>
        <v>0</v>
      </c>
      <c r="BF1284" s="181">
        <f>IF(N1284="snížená",J1284,0)</f>
        <v>0</v>
      </c>
      <c r="BG1284" s="181">
        <f>IF(N1284="zákl. přenesená",J1284,0)</f>
        <v>0</v>
      </c>
      <c r="BH1284" s="181">
        <f>IF(N1284="sníž. přenesená",J1284,0)</f>
        <v>0</v>
      </c>
      <c r="BI1284" s="181">
        <f>IF(N1284="nulová",J1284,0)</f>
        <v>0</v>
      </c>
      <c r="BJ1284" s="18" t="s">
        <v>154</v>
      </c>
      <c r="BK1284" s="181">
        <f>ROUND(I1284*H1284,0)</f>
        <v>0</v>
      </c>
      <c r="BL1284" s="18" t="s">
        <v>272</v>
      </c>
      <c r="BM1284" s="180" t="s">
        <v>2054</v>
      </c>
    </row>
    <row r="1285" spans="1:65" s="1" customFormat="1" ht="12" hidden="1">
      <c r="A1285" s="35"/>
      <c r="B1285" s="36"/>
      <c r="C1285" s="37"/>
      <c r="D1285" s="182" t="s">
        <v>156</v>
      </c>
      <c r="E1285" s="37"/>
      <c r="F1285" s="183" t="s">
        <v>2053</v>
      </c>
      <c r="G1285" s="37"/>
      <c r="H1285" s="37"/>
      <c r="I1285" s="184"/>
      <c r="J1285" s="37"/>
      <c r="K1285" s="37"/>
      <c r="L1285" s="40"/>
      <c r="M1285" s="185"/>
      <c r="N1285" s="186"/>
      <c r="O1285" s="65"/>
      <c r="P1285" s="65"/>
      <c r="Q1285" s="65"/>
      <c r="R1285" s="65"/>
      <c r="S1285" s="65"/>
      <c r="T1285" s="66"/>
      <c r="U1285" s="35"/>
      <c r="V1285" s="35"/>
      <c r="W1285" s="35"/>
      <c r="X1285" s="35"/>
      <c r="Y1285" s="35"/>
      <c r="Z1285" s="35"/>
      <c r="AA1285" s="35"/>
      <c r="AB1285" s="35"/>
      <c r="AC1285" s="35"/>
      <c r="AD1285" s="35"/>
      <c r="AE1285" s="35"/>
      <c r="AT1285" s="18" t="s">
        <v>156</v>
      </c>
      <c r="AU1285" s="18" t="s">
        <v>154</v>
      </c>
    </row>
    <row r="1286" spans="1:65" s="1" customFormat="1" ht="16.5" customHeight="1">
      <c r="A1286" s="35"/>
      <c r="B1286" s="36"/>
      <c r="C1286" s="211" t="s">
        <v>2055</v>
      </c>
      <c r="D1286" s="211" t="s">
        <v>221</v>
      </c>
      <c r="E1286" s="212" t="s">
        <v>2056</v>
      </c>
      <c r="F1286" s="213" t="s">
        <v>2057</v>
      </c>
      <c r="G1286" s="214" t="s">
        <v>299</v>
      </c>
      <c r="H1286" s="215">
        <v>7</v>
      </c>
      <c r="I1286" s="216"/>
      <c r="J1286" s="215">
        <f>ROUND(I1286*H1286,0)</f>
        <v>0</v>
      </c>
      <c r="K1286" s="213" t="s">
        <v>20</v>
      </c>
      <c r="L1286" s="217"/>
      <c r="M1286" s="218" t="s">
        <v>20</v>
      </c>
      <c r="N1286" s="219" t="s">
        <v>44</v>
      </c>
      <c r="O1286" s="65"/>
      <c r="P1286" s="178">
        <f>O1286*H1286</f>
        <v>0</v>
      </c>
      <c r="Q1286" s="178">
        <v>0</v>
      </c>
      <c r="R1286" s="178">
        <f>Q1286*H1286</f>
        <v>0</v>
      </c>
      <c r="S1286" s="178">
        <v>0</v>
      </c>
      <c r="T1286" s="179">
        <f>S1286*H1286</f>
        <v>0</v>
      </c>
      <c r="U1286" s="35"/>
      <c r="V1286" s="35"/>
      <c r="W1286" s="35"/>
      <c r="X1286" s="35"/>
      <c r="Y1286" s="35"/>
      <c r="Z1286" s="35"/>
      <c r="AA1286" s="35"/>
      <c r="AB1286" s="35"/>
      <c r="AC1286" s="35"/>
      <c r="AD1286" s="35"/>
      <c r="AE1286" s="35"/>
      <c r="AR1286" s="180" t="s">
        <v>393</v>
      </c>
      <c r="AT1286" s="180" t="s">
        <v>221</v>
      </c>
      <c r="AU1286" s="180" t="s">
        <v>154</v>
      </c>
      <c r="AY1286" s="18" t="s">
        <v>146</v>
      </c>
      <c r="BE1286" s="181">
        <f>IF(N1286="základní",J1286,0)</f>
        <v>0</v>
      </c>
      <c r="BF1286" s="181">
        <f>IF(N1286="snížená",J1286,0)</f>
        <v>0</v>
      </c>
      <c r="BG1286" s="181">
        <f>IF(N1286="zákl. přenesená",J1286,0)</f>
        <v>0</v>
      </c>
      <c r="BH1286" s="181">
        <f>IF(N1286="sníž. přenesená",J1286,0)</f>
        <v>0</v>
      </c>
      <c r="BI1286" s="181">
        <f>IF(N1286="nulová",J1286,0)</f>
        <v>0</v>
      </c>
      <c r="BJ1286" s="18" t="s">
        <v>154</v>
      </c>
      <c r="BK1286" s="181">
        <f>ROUND(I1286*H1286,0)</f>
        <v>0</v>
      </c>
      <c r="BL1286" s="18" t="s">
        <v>272</v>
      </c>
      <c r="BM1286" s="180" t="s">
        <v>2058</v>
      </c>
    </row>
    <row r="1287" spans="1:65" s="1" customFormat="1" ht="12" hidden="1">
      <c r="A1287" s="35"/>
      <c r="B1287" s="36"/>
      <c r="C1287" s="37"/>
      <c r="D1287" s="182" t="s">
        <v>156</v>
      </c>
      <c r="E1287" s="37"/>
      <c r="F1287" s="183" t="s">
        <v>2057</v>
      </c>
      <c r="G1287" s="37"/>
      <c r="H1287" s="37"/>
      <c r="I1287" s="184"/>
      <c r="J1287" s="37"/>
      <c r="K1287" s="37"/>
      <c r="L1287" s="40"/>
      <c r="M1287" s="185"/>
      <c r="N1287" s="186"/>
      <c r="O1287" s="65"/>
      <c r="P1287" s="65"/>
      <c r="Q1287" s="65"/>
      <c r="R1287" s="65"/>
      <c r="S1287" s="65"/>
      <c r="T1287" s="66"/>
      <c r="U1287" s="35"/>
      <c r="V1287" s="35"/>
      <c r="W1287" s="35"/>
      <c r="X1287" s="35"/>
      <c r="Y1287" s="35"/>
      <c r="Z1287" s="35"/>
      <c r="AA1287" s="35"/>
      <c r="AB1287" s="35"/>
      <c r="AC1287" s="35"/>
      <c r="AD1287" s="35"/>
      <c r="AE1287" s="35"/>
      <c r="AT1287" s="18" t="s">
        <v>156</v>
      </c>
      <c r="AU1287" s="18" t="s">
        <v>154</v>
      </c>
    </row>
    <row r="1288" spans="1:65" s="1" customFormat="1" ht="16.5" customHeight="1">
      <c r="A1288" s="35"/>
      <c r="B1288" s="36"/>
      <c r="C1288" s="211" t="s">
        <v>2059</v>
      </c>
      <c r="D1288" s="211" t="s">
        <v>221</v>
      </c>
      <c r="E1288" s="212" t="s">
        <v>2060</v>
      </c>
      <c r="F1288" s="213" t="s">
        <v>2061</v>
      </c>
      <c r="G1288" s="214" t="s">
        <v>1174</v>
      </c>
      <c r="H1288" s="215">
        <v>1</v>
      </c>
      <c r="I1288" s="216"/>
      <c r="J1288" s="215">
        <f>ROUND(I1288*H1288,0)</f>
        <v>0</v>
      </c>
      <c r="K1288" s="213" t="s">
        <v>20</v>
      </c>
      <c r="L1288" s="217"/>
      <c r="M1288" s="218" t="s">
        <v>20</v>
      </c>
      <c r="N1288" s="219" t="s">
        <v>44</v>
      </c>
      <c r="O1288" s="65"/>
      <c r="P1288" s="178">
        <f>O1288*H1288</f>
        <v>0</v>
      </c>
      <c r="Q1288" s="178">
        <v>0</v>
      </c>
      <c r="R1288" s="178">
        <f>Q1288*H1288</f>
        <v>0</v>
      </c>
      <c r="S1288" s="178">
        <v>0</v>
      </c>
      <c r="T1288" s="179">
        <f>S1288*H1288</f>
        <v>0</v>
      </c>
      <c r="U1288" s="35"/>
      <c r="V1288" s="35"/>
      <c r="W1288" s="35"/>
      <c r="X1288" s="35"/>
      <c r="Y1288" s="35"/>
      <c r="Z1288" s="35"/>
      <c r="AA1288" s="35"/>
      <c r="AB1288" s="35"/>
      <c r="AC1288" s="35"/>
      <c r="AD1288" s="35"/>
      <c r="AE1288" s="35"/>
      <c r="AR1288" s="180" t="s">
        <v>393</v>
      </c>
      <c r="AT1288" s="180" t="s">
        <v>221</v>
      </c>
      <c r="AU1288" s="180" t="s">
        <v>154</v>
      </c>
      <c r="AY1288" s="18" t="s">
        <v>146</v>
      </c>
      <c r="BE1288" s="181">
        <f>IF(N1288="základní",J1288,0)</f>
        <v>0</v>
      </c>
      <c r="BF1288" s="181">
        <f>IF(N1288="snížená",J1288,0)</f>
        <v>0</v>
      </c>
      <c r="BG1288" s="181">
        <f>IF(N1288="zákl. přenesená",J1288,0)</f>
        <v>0</v>
      </c>
      <c r="BH1288" s="181">
        <f>IF(N1288="sníž. přenesená",J1288,0)</f>
        <v>0</v>
      </c>
      <c r="BI1288" s="181">
        <f>IF(N1288="nulová",J1288,0)</f>
        <v>0</v>
      </c>
      <c r="BJ1288" s="18" t="s">
        <v>154</v>
      </c>
      <c r="BK1288" s="181">
        <f>ROUND(I1288*H1288,0)</f>
        <v>0</v>
      </c>
      <c r="BL1288" s="18" t="s">
        <v>272</v>
      </c>
      <c r="BM1288" s="180" t="s">
        <v>2062</v>
      </c>
    </row>
    <row r="1289" spans="1:65" s="1" customFormat="1" ht="12" hidden="1">
      <c r="A1289" s="35"/>
      <c r="B1289" s="36"/>
      <c r="C1289" s="37"/>
      <c r="D1289" s="182" t="s">
        <v>156</v>
      </c>
      <c r="E1289" s="37"/>
      <c r="F1289" s="183" t="s">
        <v>2061</v>
      </c>
      <c r="G1289" s="37"/>
      <c r="H1289" s="37"/>
      <c r="I1289" s="184"/>
      <c r="J1289" s="37"/>
      <c r="K1289" s="37"/>
      <c r="L1289" s="40"/>
      <c r="M1289" s="185"/>
      <c r="N1289" s="186"/>
      <c r="O1289" s="65"/>
      <c r="P1289" s="65"/>
      <c r="Q1289" s="65"/>
      <c r="R1289" s="65"/>
      <c r="S1289" s="65"/>
      <c r="T1289" s="66"/>
      <c r="U1289" s="35"/>
      <c r="V1289" s="35"/>
      <c r="W1289" s="35"/>
      <c r="X1289" s="35"/>
      <c r="Y1289" s="35"/>
      <c r="Z1289" s="35"/>
      <c r="AA1289" s="35"/>
      <c r="AB1289" s="35"/>
      <c r="AC1289" s="35"/>
      <c r="AD1289" s="35"/>
      <c r="AE1289" s="35"/>
      <c r="AT1289" s="18" t="s">
        <v>156</v>
      </c>
      <c r="AU1289" s="18" t="s">
        <v>154</v>
      </c>
    </row>
    <row r="1290" spans="1:65" s="1" customFormat="1" ht="16.5" customHeight="1">
      <c r="A1290" s="35"/>
      <c r="B1290" s="36"/>
      <c r="C1290" s="211" t="s">
        <v>2063</v>
      </c>
      <c r="D1290" s="211" t="s">
        <v>221</v>
      </c>
      <c r="E1290" s="212" t="s">
        <v>2064</v>
      </c>
      <c r="F1290" s="213" t="s">
        <v>2065</v>
      </c>
      <c r="G1290" s="214" t="s">
        <v>734</v>
      </c>
      <c r="H1290" s="215">
        <v>1</v>
      </c>
      <c r="I1290" s="216"/>
      <c r="J1290" s="215">
        <f>ROUND(I1290*H1290,0)</f>
        <v>0</v>
      </c>
      <c r="K1290" s="213" t="s">
        <v>20</v>
      </c>
      <c r="L1290" s="217"/>
      <c r="M1290" s="218" t="s">
        <v>20</v>
      </c>
      <c r="N1290" s="219" t="s">
        <v>44</v>
      </c>
      <c r="O1290" s="65"/>
      <c r="P1290" s="178">
        <f>O1290*H1290</f>
        <v>0</v>
      </c>
      <c r="Q1290" s="178">
        <v>0</v>
      </c>
      <c r="R1290" s="178">
        <f>Q1290*H1290</f>
        <v>0</v>
      </c>
      <c r="S1290" s="178">
        <v>0</v>
      </c>
      <c r="T1290" s="179">
        <f>S1290*H1290</f>
        <v>0</v>
      </c>
      <c r="U1290" s="35"/>
      <c r="V1290" s="35"/>
      <c r="W1290" s="35"/>
      <c r="X1290" s="35"/>
      <c r="Y1290" s="35"/>
      <c r="Z1290" s="35"/>
      <c r="AA1290" s="35"/>
      <c r="AB1290" s="35"/>
      <c r="AC1290" s="35"/>
      <c r="AD1290" s="35"/>
      <c r="AE1290" s="35"/>
      <c r="AR1290" s="180" t="s">
        <v>393</v>
      </c>
      <c r="AT1290" s="180" t="s">
        <v>221</v>
      </c>
      <c r="AU1290" s="180" t="s">
        <v>154</v>
      </c>
      <c r="AY1290" s="18" t="s">
        <v>146</v>
      </c>
      <c r="BE1290" s="181">
        <f>IF(N1290="základní",J1290,0)</f>
        <v>0</v>
      </c>
      <c r="BF1290" s="181">
        <f>IF(N1290="snížená",J1290,0)</f>
        <v>0</v>
      </c>
      <c r="BG1290" s="181">
        <f>IF(N1290="zákl. přenesená",J1290,0)</f>
        <v>0</v>
      </c>
      <c r="BH1290" s="181">
        <f>IF(N1290="sníž. přenesená",J1290,0)</f>
        <v>0</v>
      </c>
      <c r="BI1290" s="181">
        <f>IF(N1290="nulová",J1290,0)</f>
        <v>0</v>
      </c>
      <c r="BJ1290" s="18" t="s">
        <v>154</v>
      </c>
      <c r="BK1290" s="181">
        <f>ROUND(I1290*H1290,0)</f>
        <v>0</v>
      </c>
      <c r="BL1290" s="18" t="s">
        <v>272</v>
      </c>
      <c r="BM1290" s="180" t="s">
        <v>2066</v>
      </c>
    </row>
    <row r="1291" spans="1:65" s="1" customFormat="1" ht="12" hidden="1">
      <c r="A1291" s="35"/>
      <c r="B1291" s="36"/>
      <c r="C1291" s="37"/>
      <c r="D1291" s="182" t="s">
        <v>156</v>
      </c>
      <c r="E1291" s="37"/>
      <c r="F1291" s="183" t="s">
        <v>2065</v>
      </c>
      <c r="G1291" s="37"/>
      <c r="H1291" s="37"/>
      <c r="I1291" s="184"/>
      <c r="J1291" s="37"/>
      <c r="K1291" s="37"/>
      <c r="L1291" s="40"/>
      <c r="M1291" s="185"/>
      <c r="N1291" s="186"/>
      <c r="O1291" s="65"/>
      <c r="P1291" s="65"/>
      <c r="Q1291" s="65"/>
      <c r="R1291" s="65"/>
      <c r="S1291" s="65"/>
      <c r="T1291" s="66"/>
      <c r="U1291" s="35"/>
      <c r="V1291" s="35"/>
      <c r="W1291" s="35"/>
      <c r="X1291" s="35"/>
      <c r="Y1291" s="35"/>
      <c r="Z1291" s="35"/>
      <c r="AA1291" s="35"/>
      <c r="AB1291" s="35"/>
      <c r="AC1291" s="35"/>
      <c r="AD1291" s="35"/>
      <c r="AE1291" s="35"/>
      <c r="AT1291" s="18" t="s">
        <v>156</v>
      </c>
      <c r="AU1291" s="18" t="s">
        <v>154</v>
      </c>
    </row>
    <row r="1292" spans="1:65" s="1" customFormat="1" ht="16.5" customHeight="1">
      <c r="A1292" s="35"/>
      <c r="B1292" s="36"/>
      <c r="C1292" s="211" t="s">
        <v>2067</v>
      </c>
      <c r="D1292" s="211" t="s">
        <v>221</v>
      </c>
      <c r="E1292" s="212" t="s">
        <v>2068</v>
      </c>
      <c r="F1292" s="213" t="s">
        <v>2069</v>
      </c>
      <c r="G1292" s="214" t="s">
        <v>2070</v>
      </c>
      <c r="H1292" s="215">
        <v>1</v>
      </c>
      <c r="I1292" s="216"/>
      <c r="J1292" s="215">
        <f>ROUND(I1292*H1292,0)</f>
        <v>0</v>
      </c>
      <c r="K1292" s="213" t="s">
        <v>20</v>
      </c>
      <c r="L1292" s="217"/>
      <c r="M1292" s="218" t="s">
        <v>20</v>
      </c>
      <c r="N1292" s="219" t="s">
        <v>44</v>
      </c>
      <c r="O1292" s="65"/>
      <c r="P1292" s="178">
        <f>O1292*H1292</f>
        <v>0</v>
      </c>
      <c r="Q1292" s="178">
        <v>0</v>
      </c>
      <c r="R1292" s="178">
        <f>Q1292*H1292</f>
        <v>0</v>
      </c>
      <c r="S1292" s="178">
        <v>0</v>
      </c>
      <c r="T1292" s="179">
        <f>S1292*H1292</f>
        <v>0</v>
      </c>
      <c r="U1292" s="35"/>
      <c r="V1292" s="35"/>
      <c r="W1292" s="35"/>
      <c r="X1292" s="35"/>
      <c r="Y1292" s="35"/>
      <c r="Z1292" s="35"/>
      <c r="AA1292" s="35"/>
      <c r="AB1292" s="35"/>
      <c r="AC1292" s="35"/>
      <c r="AD1292" s="35"/>
      <c r="AE1292" s="35"/>
      <c r="AR1292" s="180" t="s">
        <v>393</v>
      </c>
      <c r="AT1292" s="180" t="s">
        <v>221</v>
      </c>
      <c r="AU1292" s="180" t="s">
        <v>154</v>
      </c>
      <c r="AY1292" s="18" t="s">
        <v>146</v>
      </c>
      <c r="BE1292" s="181">
        <f>IF(N1292="základní",J1292,0)</f>
        <v>0</v>
      </c>
      <c r="BF1292" s="181">
        <f>IF(N1292="snížená",J1292,0)</f>
        <v>0</v>
      </c>
      <c r="BG1292" s="181">
        <f>IF(N1292="zákl. přenesená",J1292,0)</f>
        <v>0</v>
      </c>
      <c r="BH1292" s="181">
        <f>IF(N1292="sníž. přenesená",J1292,0)</f>
        <v>0</v>
      </c>
      <c r="BI1292" s="181">
        <f>IF(N1292="nulová",J1292,0)</f>
        <v>0</v>
      </c>
      <c r="BJ1292" s="18" t="s">
        <v>154</v>
      </c>
      <c r="BK1292" s="181">
        <f>ROUND(I1292*H1292,0)</f>
        <v>0</v>
      </c>
      <c r="BL1292" s="18" t="s">
        <v>272</v>
      </c>
      <c r="BM1292" s="180" t="s">
        <v>2071</v>
      </c>
    </row>
    <row r="1293" spans="1:65" s="1" customFormat="1" ht="12" hidden="1">
      <c r="A1293" s="35"/>
      <c r="B1293" s="36"/>
      <c r="C1293" s="37"/>
      <c r="D1293" s="182" t="s">
        <v>156</v>
      </c>
      <c r="E1293" s="37"/>
      <c r="F1293" s="183" t="s">
        <v>2069</v>
      </c>
      <c r="G1293" s="37"/>
      <c r="H1293" s="37"/>
      <c r="I1293" s="184"/>
      <c r="J1293" s="37"/>
      <c r="K1293" s="37"/>
      <c r="L1293" s="40"/>
      <c r="M1293" s="185"/>
      <c r="N1293" s="186"/>
      <c r="O1293" s="65"/>
      <c r="P1293" s="65"/>
      <c r="Q1293" s="65"/>
      <c r="R1293" s="65"/>
      <c r="S1293" s="65"/>
      <c r="T1293" s="66"/>
      <c r="U1293" s="35"/>
      <c r="V1293" s="35"/>
      <c r="W1293" s="35"/>
      <c r="X1293" s="35"/>
      <c r="Y1293" s="35"/>
      <c r="Z1293" s="35"/>
      <c r="AA1293" s="35"/>
      <c r="AB1293" s="35"/>
      <c r="AC1293" s="35"/>
      <c r="AD1293" s="35"/>
      <c r="AE1293" s="35"/>
      <c r="AT1293" s="18" t="s">
        <v>156</v>
      </c>
      <c r="AU1293" s="18" t="s">
        <v>154</v>
      </c>
    </row>
    <row r="1294" spans="1:65" s="1" customFormat="1" ht="16.5" customHeight="1">
      <c r="A1294" s="35"/>
      <c r="B1294" s="36"/>
      <c r="C1294" s="211" t="s">
        <v>2072</v>
      </c>
      <c r="D1294" s="211" t="s">
        <v>221</v>
      </c>
      <c r="E1294" s="212" t="s">
        <v>2073</v>
      </c>
      <c r="F1294" s="213" t="s">
        <v>2074</v>
      </c>
      <c r="G1294" s="214" t="s">
        <v>2070</v>
      </c>
      <c r="H1294" s="215">
        <v>1</v>
      </c>
      <c r="I1294" s="216"/>
      <c r="J1294" s="215">
        <f>ROUND(I1294*H1294,0)</f>
        <v>0</v>
      </c>
      <c r="K1294" s="213" t="s">
        <v>20</v>
      </c>
      <c r="L1294" s="217"/>
      <c r="M1294" s="218" t="s">
        <v>20</v>
      </c>
      <c r="N1294" s="219" t="s">
        <v>44</v>
      </c>
      <c r="O1294" s="65"/>
      <c r="P1294" s="178">
        <f>O1294*H1294</f>
        <v>0</v>
      </c>
      <c r="Q1294" s="178">
        <v>0</v>
      </c>
      <c r="R1294" s="178">
        <f>Q1294*H1294</f>
        <v>0</v>
      </c>
      <c r="S1294" s="178">
        <v>0</v>
      </c>
      <c r="T1294" s="179">
        <f>S1294*H1294</f>
        <v>0</v>
      </c>
      <c r="U1294" s="35"/>
      <c r="V1294" s="35"/>
      <c r="W1294" s="35"/>
      <c r="X1294" s="35"/>
      <c r="Y1294" s="35"/>
      <c r="Z1294" s="35"/>
      <c r="AA1294" s="35"/>
      <c r="AB1294" s="35"/>
      <c r="AC1294" s="35"/>
      <c r="AD1294" s="35"/>
      <c r="AE1294" s="35"/>
      <c r="AR1294" s="180" t="s">
        <v>393</v>
      </c>
      <c r="AT1294" s="180" t="s">
        <v>221</v>
      </c>
      <c r="AU1294" s="180" t="s">
        <v>154</v>
      </c>
      <c r="AY1294" s="18" t="s">
        <v>146</v>
      </c>
      <c r="BE1294" s="181">
        <f>IF(N1294="základní",J1294,0)</f>
        <v>0</v>
      </c>
      <c r="BF1294" s="181">
        <f>IF(N1294="snížená",J1294,0)</f>
        <v>0</v>
      </c>
      <c r="BG1294" s="181">
        <f>IF(N1294="zákl. přenesená",J1294,0)</f>
        <v>0</v>
      </c>
      <c r="BH1294" s="181">
        <f>IF(N1294="sníž. přenesená",J1294,0)</f>
        <v>0</v>
      </c>
      <c r="BI1294" s="181">
        <f>IF(N1294="nulová",J1294,0)</f>
        <v>0</v>
      </c>
      <c r="BJ1294" s="18" t="s">
        <v>154</v>
      </c>
      <c r="BK1294" s="181">
        <f>ROUND(I1294*H1294,0)</f>
        <v>0</v>
      </c>
      <c r="BL1294" s="18" t="s">
        <v>272</v>
      </c>
      <c r="BM1294" s="180" t="s">
        <v>2075</v>
      </c>
    </row>
    <row r="1295" spans="1:65" s="1" customFormat="1" ht="12" hidden="1">
      <c r="A1295" s="35"/>
      <c r="B1295" s="36"/>
      <c r="C1295" s="37"/>
      <c r="D1295" s="182" t="s">
        <v>156</v>
      </c>
      <c r="E1295" s="37"/>
      <c r="F1295" s="183" t="s">
        <v>2074</v>
      </c>
      <c r="G1295" s="37"/>
      <c r="H1295" s="37"/>
      <c r="I1295" s="184"/>
      <c r="J1295" s="37"/>
      <c r="K1295" s="37"/>
      <c r="L1295" s="40"/>
      <c r="M1295" s="185"/>
      <c r="N1295" s="186"/>
      <c r="O1295" s="65"/>
      <c r="P1295" s="65"/>
      <c r="Q1295" s="65"/>
      <c r="R1295" s="65"/>
      <c r="S1295" s="65"/>
      <c r="T1295" s="66"/>
      <c r="U1295" s="35"/>
      <c r="V1295" s="35"/>
      <c r="W1295" s="35"/>
      <c r="X1295" s="35"/>
      <c r="Y1295" s="35"/>
      <c r="Z1295" s="35"/>
      <c r="AA1295" s="35"/>
      <c r="AB1295" s="35"/>
      <c r="AC1295" s="35"/>
      <c r="AD1295" s="35"/>
      <c r="AE1295" s="35"/>
      <c r="AT1295" s="18" t="s">
        <v>156</v>
      </c>
      <c r="AU1295" s="18" t="s">
        <v>154</v>
      </c>
    </row>
    <row r="1296" spans="1:65" s="1" customFormat="1" ht="16.5" customHeight="1">
      <c r="A1296" s="35"/>
      <c r="B1296" s="36"/>
      <c r="C1296" s="211" t="s">
        <v>2076</v>
      </c>
      <c r="D1296" s="211" t="s">
        <v>221</v>
      </c>
      <c r="E1296" s="212" t="s">
        <v>2077</v>
      </c>
      <c r="F1296" s="213" t="s">
        <v>2078</v>
      </c>
      <c r="G1296" s="214" t="s">
        <v>2070</v>
      </c>
      <c r="H1296" s="215">
        <v>1</v>
      </c>
      <c r="I1296" s="216"/>
      <c r="J1296" s="215">
        <f>ROUND(I1296*H1296,0)</f>
        <v>0</v>
      </c>
      <c r="K1296" s="213" t="s">
        <v>20</v>
      </c>
      <c r="L1296" s="217"/>
      <c r="M1296" s="218" t="s">
        <v>20</v>
      </c>
      <c r="N1296" s="219" t="s">
        <v>44</v>
      </c>
      <c r="O1296" s="65"/>
      <c r="P1296" s="178">
        <f>O1296*H1296</f>
        <v>0</v>
      </c>
      <c r="Q1296" s="178">
        <v>0</v>
      </c>
      <c r="R1296" s="178">
        <f>Q1296*H1296</f>
        <v>0</v>
      </c>
      <c r="S1296" s="178">
        <v>0</v>
      </c>
      <c r="T1296" s="179">
        <f>S1296*H1296</f>
        <v>0</v>
      </c>
      <c r="U1296" s="35"/>
      <c r="V1296" s="35"/>
      <c r="W1296" s="35"/>
      <c r="X1296" s="35"/>
      <c r="Y1296" s="35"/>
      <c r="Z1296" s="35"/>
      <c r="AA1296" s="35"/>
      <c r="AB1296" s="35"/>
      <c r="AC1296" s="35"/>
      <c r="AD1296" s="35"/>
      <c r="AE1296" s="35"/>
      <c r="AR1296" s="180" t="s">
        <v>393</v>
      </c>
      <c r="AT1296" s="180" t="s">
        <v>221</v>
      </c>
      <c r="AU1296" s="180" t="s">
        <v>154</v>
      </c>
      <c r="AY1296" s="18" t="s">
        <v>146</v>
      </c>
      <c r="BE1296" s="181">
        <f>IF(N1296="základní",J1296,0)</f>
        <v>0</v>
      </c>
      <c r="BF1296" s="181">
        <f>IF(N1296="snížená",J1296,0)</f>
        <v>0</v>
      </c>
      <c r="BG1296" s="181">
        <f>IF(N1296="zákl. přenesená",J1296,0)</f>
        <v>0</v>
      </c>
      <c r="BH1296" s="181">
        <f>IF(N1296="sníž. přenesená",J1296,0)</f>
        <v>0</v>
      </c>
      <c r="BI1296" s="181">
        <f>IF(N1296="nulová",J1296,0)</f>
        <v>0</v>
      </c>
      <c r="BJ1296" s="18" t="s">
        <v>154</v>
      </c>
      <c r="BK1296" s="181">
        <f>ROUND(I1296*H1296,0)</f>
        <v>0</v>
      </c>
      <c r="BL1296" s="18" t="s">
        <v>272</v>
      </c>
      <c r="BM1296" s="180" t="s">
        <v>2079</v>
      </c>
    </row>
    <row r="1297" spans="1:65" s="1" customFormat="1" ht="12" hidden="1">
      <c r="A1297" s="35"/>
      <c r="B1297" s="36"/>
      <c r="C1297" s="37"/>
      <c r="D1297" s="182" t="s">
        <v>156</v>
      </c>
      <c r="E1297" s="37"/>
      <c r="F1297" s="183" t="s">
        <v>2078</v>
      </c>
      <c r="G1297" s="37"/>
      <c r="H1297" s="37"/>
      <c r="I1297" s="184"/>
      <c r="J1297" s="37"/>
      <c r="K1297" s="37"/>
      <c r="L1297" s="40"/>
      <c r="M1297" s="185"/>
      <c r="N1297" s="186"/>
      <c r="O1297" s="65"/>
      <c r="P1297" s="65"/>
      <c r="Q1297" s="65"/>
      <c r="R1297" s="65"/>
      <c r="S1297" s="65"/>
      <c r="T1297" s="66"/>
      <c r="U1297" s="35"/>
      <c r="V1297" s="35"/>
      <c r="W1297" s="35"/>
      <c r="X1297" s="35"/>
      <c r="Y1297" s="35"/>
      <c r="Z1297" s="35"/>
      <c r="AA1297" s="35"/>
      <c r="AB1297" s="35"/>
      <c r="AC1297" s="35"/>
      <c r="AD1297" s="35"/>
      <c r="AE1297" s="35"/>
      <c r="AT1297" s="18" t="s">
        <v>156</v>
      </c>
      <c r="AU1297" s="18" t="s">
        <v>154</v>
      </c>
    </row>
    <row r="1298" spans="1:65" s="1" customFormat="1" ht="16.5" customHeight="1">
      <c r="A1298" s="35"/>
      <c r="B1298" s="36"/>
      <c r="C1298" s="211" t="s">
        <v>2080</v>
      </c>
      <c r="D1298" s="211" t="s">
        <v>221</v>
      </c>
      <c r="E1298" s="212" t="s">
        <v>2081</v>
      </c>
      <c r="F1298" s="213" t="s">
        <v>2082</v>
      </c>
      <c r="G1298" s="214" t="s">
        <v>2070</v>
      </c>
      <c r="H1298" s="215">
        <v>1</v>
      </c>
      <c r="I1298" s="216"/>
      <c r="J1298" s="215">
        <f>ROUND(I1298*H1298,0)</f>
        <v>0</v>
      </c>
      <c r="K1298" s="213" t="s">
        <v>20</v>
      </c>
      <c r="L1298" s="217"/>
      <c r="M1298" s="218" t="s">
        <v>20</v>
      </c>
      <c r="N1298" s="219" t="s">
        <v>44</v>
      </c>
      <c r="O1298" s="65"/>
      <c r="P1298" s="178">
        <f>O1298*H1298</f>
        <v>0</v>
      </c>
      <c r="Q1298" s="178">
        <v>0</v>
      </c>
      <c r="R1298" s="178">
        <f>Q1298*H1298</f>
        <v>0</v>
      </c>
      <c r="S1298" s="178">
        <v>0</v>
      </c>
      <c r="T1298" s="179">
        <f>S1298*H1298</f>
        <v>0</v>
      </c>
      <c r="U1298" s="35"/>
      <c r="V1298" s="35"/>
      <c r="W1298" s="35"/>
      <c r="X1298" s="35"/>
      <c r="Y1298" s="35"/>
      <c r="Z1298" s="35"/>
      <c r="AA1298" s="35"/>
      <c r="AB1298" s="35"/>
      <c r="AC1298" s="35"/>
      <c r="AD1298" s="35"/>
      <c r="AE1298" s="35"/>
      <c r="AR1298" s="180" t="s">
        <v>393</v>
      </c>
      <c r="AT1298" s="180" t="s">
        <v>221</v>
      </c>
      <c r="AU1298" s="180" t="s">
        <v>154</v>
      </c>
      <c r="AY1298" s="18" t="s">
        <v>146</v>
      </c>
      <c r="BE1298" s="181">
        <f>IF(N1298="základní",J1298,0)</f>
        <v>0</v>
      </c>
      <c r="BF1298" s="181">
        <f>IF(N1298="snížená",J1298,0)</f>
        <v>0</v>
      </c>
      <c r="BG1298" s="181">
        <f>IF(N1298="zákl. přenesená",J1298,0)</f>
        <v>0</v>
      </c>
      <c r="BH1298" s="181">
        <f>IF(N1298="sníž. přenesená",J1298,0)</f>
        <v>0</v>
      </c>
      <c r="BI1298" s="181">
        <f>IF(N1298="nulová",J1298,0)</f>
        <v>0</v>
      </c>
      <c r="BJ1298" s="18" t="s">
        <v>154</v>
      </c>
      <c r="BK1298" s="181">
        <f>ROUND(I1298*H1298,0)</f>
        <v>0</v>
      </c>
      <c r="BL1298" s="18" t="s">
        <v>272</v>
      </c>
      <c r="BM1298" s="180" t="s">
        <v>2083</v>
      </c>
    </row>
    <row r="1299" spans="1:65" s="1" customFormat="1" ht="12" hidden="1">
      <c r="A1299" s="35"/>
      <c r="B1299" s="36"/>
      <c r="C1299" s="37"/>
      <c r="D1299" s="182" t="s">
        <v>156</v>
      </c>
      <c r="E1299" s="37"/>
      <c r="F1299" s="183" t="s">
        <v>2082</v>
      </c>
      <c r="G1299" s="37"/>
      <c r="H1299" s="37"/>
      <c r="I1299" s="184"/>
      <c r="J1299" s="37"/>
      <c r="K1299" s="37"/>
      <c r="L1299" s="40"/>
      <c r="M1299" s="185"/>
      <c r="N1299" s="186"/>
      <c r="O1299" s="65"/>
      <c r="P1299" s="65"/>
      <c r="Q1299" s="65"/>
      <c r="R1299" s="65"/>
      <c r="S1299" s="65"/>
      <c r="T1299" s="66"/>
      <c r="U1299" s="35"/>
      <c r="V1299" s="35"/>
      <c r="W1299" s="35"/>
      <c r="X1299" s="35"/>
      <c r="Y1299" s="35"/>
      <c r="Z1299" s="35"/>
      <c r="AA1299" s="35"/>
      <c r="AB1299" s="35"/>
      <c r="AC1299" s="35"/>
      <c r="AD1299" s="35"/>
      <c r="AE1299" s="35"/>
      <c r="AT1299" s="18" t="s">
        <v>156</v>
      </c>
      <c r="AU1299" s="18" t="s">
        <v>154</v>
      </c>
    </row>
    <row r="1300" spans="1:65" s="1" customFormat="1" ht="16.5" customHeight="1">
      <c r="A1300" s="35"/>
      <c r="B1300" s="36"/>
      <c r="C1300" s="211" t="s">
        <v>2084</v>
      </c>
      <c r="D1300" s="211" t="s">
        <v>221</v>
      </c>
      <c r="E1300" s="212" t="s">
        <v>2085</v>
      </c>
      <c r="F1300" s="213" t="s">
        <v>2086</v>
      </c>
      <c r="G1300" s="214" t="s">
        <v>248</v>
      </c>
      <c r="H1300" s="215">
        <v>7</v>
      </c>
      <c r="I1300" s="216"/>
      <c r="J1300" s="215">
        <f>ROUND(I1300*H1300,0)</f>
        <v>0</v>
      </c>
      <c r="K1300" s="213" t="s">
        <v>20</v>
      </c>
      <c r="L1300" s="217"/>
      <c r="M1300" s="218" t="s">
        <v>20</v>
      </c>
      <c r="N1300" s="219" t="s">
        <v>44</v>
      </c>
      <c r="O1300" s="65"/>
      <c r="P1300" s="178">
        <f>O1300*H1300</f>
        <v>0</v>
      </c>
      <c r="Q1300" s="178">
        <v>0</v>
      </c>
      <c r="R1300" s="178">
        <f>Q1300*H1300</f>
        <v>0</v>
      </c>
      <c r="S1300" s="178">
        <v>0</v>
      </c>
      <c r="T1300" s="179">
        <f>S1300*H1300</f>
        <v>0</v>
      </c>
      <c r="U1300" s="35"/>
      <c r="V1300" s="35"/>
      <c r="W1300" s="35"/>
      <c r="X1300" s="35"/>
      <c r="Y1300" s="35"/>
      <c r="Z1300" s="35"/>
      <c r="AA1300" s="35"/>
      <c r="AB1300" s="35"/>
      <c r="AC1300" s="35"/>
      <c r="AD1300" s="35"/>
      <c r="AE1300" s="35"/>
      <c r="AR1300" s="180" t="s">
        <v>393</v>
      </c>
      <c r="AT1300" s="180" t="s">
        <v>221</v>
      </c>
      <c r="AU1300" s="180" t="s">
        <v>154</v>
      </c>
      <c r="AY1300" s="18" t="s">
        <v>146</v>
      </c>
      <c r="BE1300" s="181">
        <f>IF(N1300="základní",J1300,0)</f>
        <v>0</v>
      </c>
      <c r="BF1300" s="181">
        <f>IF(N1300="snížená",J1300,0)</f>
        <v>0</v>
      </c>
      <c r="BG1300" s="181">
        <f>IF(N1300="zákl. přenesená",J1300,0)</f>
        <v>0</v>
      </c>
      <c r="BH1300" s="181">
        <f>IF(N1300="sníž. přenesená",J1300,0)</f>
        <v>0</v>
      </c>
      <c r="BI1300" s="181">
        <f>IF(N1300="nulová",J1300,0)</f>
        <v>0</v>
      </c>
      <c r="BJ1300" s="18" t="s">
        <v>154</v>
      </c>
      <c r="BK1300" s="181">
        <f>ROUND(I1300*H1300,0)</f>
        <v>0</v>
      </c>
      <c r="BL1300" s="18" t="s">
        <v>272</v>
      </c>
      <c r="BM1300" s="180" t="s">
        <v>2087</v>
      </c>
    </row>
    <row r="1301" spans="1:65" s="1" customFormat="1" ht="12" hidden="1">
      <c r="A1301" s="35"/>
      <c r="B1301" s="36"/>
      <c r="C1301" s="37"/>
      <c r="D1301" s="182" t="s">
        <v>156</v>
      </c>
      <c r="E1301" s="37"/>
      <c r="F1301" s="183" t="s">
        <v>2086</v>
      </c>
      <c r="G1301" s="37"/>
      <c r="H1301" s="37"/>
      <c r="I1301" s="184"/>
      <c r="J1301" s="37"/>
      <c r="K1301" s="37"/>
      <c r="L1301" s="40"/>
      <c r="M1301" s="185"/>
      <c r="N1301" s="186"/>
      <c r="O1301" s="65"/>
      <c r="P1301" s="65"/>
      <c r="Q1301" s="65"/>
      <c r="R1301" s="65"/>
      <c r="S1301" s="65"/>
      <c r="T1301" s="66"/>
      <c r="U1301" s="35"/>
      <c r="V1301" s="35"/>
      <c r="W1301" s="35"/>
      <c r="X1301" s="35"/>
      <c r="Y1301" s="35"/>
      <c r="Z1301" s="35"/>
      <c r="AA1301" s="35"/>
      <c r="AB1301" s="35"/>
      <c r="AC1301" s="35"/>
      <c r="AD1301" s="35"/>
      <c r="AE1301" s="35"/>
      <c r="AT1301" s="18" t="s">
        <v>156</v>
      </c>
      <c r="AU1301" s="18" t="s">
        <v>154</v>
      </c>
    </row>
    <row r="1302" spans="1:65" s="11" customFormat="1" ht="23" customHeight="1">
      <c r="B1302" s="154"/>
      <c r="C1302" s="155"/>
      <c r="D1302" s="156" t="s">
        <v>71</v>
      </c>
      <c r="E1302" s="168" t="s">
        <v>2088</v>
      </c>
      <c r="F1302" s="168" t="s">
        <v>2089</v>
      </c>
      <c r="G1302" s="155"/>
      <c r="H1302" s="155"/>
      <c r="I1302" s="158"/>
      <c r="J1302" s="169">
        <f>BK1302</f>
        <v>0</v>
      </c>
      <c r="K1302" s="155"/>
      <c r="L1302" s="160"/>
      <c r="M1302" s="161"/>
      <c r="N1302" s="162"/>
      <c r="O1302" s="162"/>
      <c r="P1302" s="163">
        <f>SUM(P1303:P1332)</f>
        <v>0</v>
      </c>
      <c r="Q1302" s="162"/>
      <c r="R1302" s="163">
        <f>SUM(R1303:R1332)</f>
        <v>0</v>
      </c>
      <c r="S1302" s="162"/>
      <c r="T1302" s="164">
        <f>SUM(T1303:T1332)</f>
        <v>0</v>
      </c>
      <c r="AR1302" s="165" t="s">
        <v>154</v>
      </c>
      <c r="AT1302" s="166" t="s">
        <v>71</v>
      </c>
      <c r="AU1302" s="166" t="s">
        <v>8</v>
      </c>
      <c r="AY1302" s="165" t="s">
        <v>146</v>
      </c>
      <c r="BK1302" s="167">
        <f>SUM(BK1303:BK1332)</f>
        <v>0</v>
      </c>
    </row>
    <row r="1303" spans="1:65" s="1" customFormat="1" ht="24.25" customHeight="1">
      <c r="A1303" s="35"/>
      <c r="B1303" s="36"/>
      <c r="C1303" s="170" t="s">
        <v>2090</v>
      </c>
      <c r="D1303" s="170" t="s">
        <v>148</v>
      </c>
      <c r="E1303" s="171" t="s">
        <v>2091</v>
      </c>
      <c r="F1303" s="172" t="s">
        <v>2009</v>
      </c>
      <c r="G1303" s="173" t="s">
        <v>1174</v>
      </c>
      <c r="H1303" s="174">
        <v>1</v>
      </c>
      <c r="I1303" s="175"/>
      <c r="J1303" s="174">
        <f>ROUND(I1303*H1303,0)</f>
        <v>0</v>
      </c>
      <c r="K1303" s="172" t="s">
        <v>20</v>
      </c>
      <c r="L1303" s="40"/>
      <c r="M1303" s="176" t="s">
        <v>20</v>
      </c>
      <c r="N1303" s="177" t="s">
        <v>44</v>
      </c>
      <c r="O1303" s="65"/>
      <c r="P1303" s="178">
        <f>O1303*H1303</f>
        <v>0</v>
      </c>
      <c r="Q1303" s="178">
        <v>0</v>
      </c>
      <c r="R1303" s="178">
        <f>Q1303*H1303</f>
        <v>0</v>
      </c>
      <c r="S1303" s="178">
        <v>0</v>
      </c>
      <c r="T1303" s="179">
        <f>S1303*H1303</f>
        <v>0</v>
      </c>
      <c r="U1303" s="35"/>
      <c r="V1303" s="35"/>
      <c r="W1303" s="35"/>
      <c r="X1303" s="35"/>
      <c r="Y1303" s="35"/>
      <c r="Z1303" s="35"/>
      <c r="AA1303" s="35"/>
      <c r="AB1303" s="35"/>
      <c r="AC1303" s="35"/>
      <c r="AD1303" s="35"/>
      <c r="AE1303" s="35"/>
      <c r="AR1303" s="180" t="s">
        <v>272</v>
      </c>
      <c r="AT1303" s="180" t="s">
        <v>148</v>
      </c>
      <c r="AU1303" s="180" t="s">
        <v>154</v>
      </c>
      <c r="AY1303" s="18" t="s">
        <v>146</v>
      </c>
      <c r="BE1303" s="181">
        <f>IF(N1303="základní",J1303,0)</f>
        <v>0</v>
      </c>
      <c r="BF1303" s="181">
        <f>IF(N1303="snížená",J1303,0)</f>
        <v>0</v>
      </c>
      <c r="BG1303" s="181">
        <f>IF(N1303="zákl. přenesená",J1303,0)</f>
        <v>0</v>
      </c>
      <c r="BH1303" s="181">
        <f>IF(N1303="sníž. přenesená",J1303,0)</f>
        <v>0</v>
      </c>
      <c r="BI1303" s="181">
        <f>IF(N1303="nulová",J1303,0)</f>
        <v>0</v>
      </c>
      <c r="BJ1303" s="18" t="s">
        <v>154</v>
      </c>
      <c r="BK1303" s="181">
        <f>ROUND(I1303*H1303,0)</f>
        <v>0</v>
      </c>
      <c r="BL1303" s="18" t="s">
        <v>272</v>
      </c>
      <c r="BM1303" s="180" t="s">
        <v>2092</v>
      </c>
    </row>
    <row r="1304" spans="1:65" s="1" customFormat="1" ht="12" hidden="1">
      <c r="A1304" s="35"/>
      <c r="B1304" s="36"/>
      <c r="C1304" s="37"/>
      <c r="D1304" s="182" t="s">
        <v>156</v>
      </c>
      <c r="E1304" s="37"/>
      <c r="F1304" s="183" t="s">
        <v>2009</v>
      </c>
      <c r="G1304" s="37"/>
      <c r="H1304" s="37"/>
      <c r="I1304" s="184"/>
      <c r="J1304" s="37"/>
      <c r="K1304" s="37"/>
      <c r="L1304" s="40"/>
      <c r="M1304" s="185"/>
      <c r="N1304" s="186"/>
      <c r="O1304" s="65"/>
      <c r="P1304" s="65"/>
      <c r="Q1304" s="65"/>
      <c r="R1304" s="65"/>
      <c r="S1304" s="65"/>
      <c r="T1304" s="66"/>
      <c r="U1304" s="35"/>
      <c r="V1304" s="35"/>
      <c r="W1304" s="35"/>
      <c r="X1304" s="35"/>
      <c r="Y1304" s="35"/>
      <c r="Z1304" s="35"/>
      <c r="AA1304" s="35"/>
      <c r="AB1304" s="35"/>
      <c r="AC1304" s="35"/>
      <c r="AD1304" s="35"/>
      <c r="AE1304" s="35"/>
      <c r="AT1304" s="18" t="s">
        <v>156</v>
      </c>
      <c r="AU1304" s="18" t="s">
        <v>154</v>
      </c>
    </row>
    <row r="1305" spans="1:65" s="1" customFormat="1" ht="16.5" customHeight="1">
      <c r="A1305" s="35"/>
      <c r="B1305" s="36"/>
      <c r="C1305" s="170" t="s">
        <v>2093</v>
      </c>
      <c r="D1305" s="170" t="s">
        <v>148</v>
      </c>
      <c r="E1305" s="171" t="s">
        <v>2094</v>
      </c>
      <c r="F1305" s="172" t="s">
        <v>2013</v>
      </c>
      <c r="G1305" s="173" t="s">
        <v>1174</v>
      </c>
      <c r="H1305" s="174">
        <v>2</v>
      </c>
      <c r="I1305" s="175"/>
      <c r="J1305" s="174">
        <f>ROUND(I1305*H1305,0)</f>
        <v>0</v>
      </c>
      <c r="K1305" s="172" t="s">
        <v>20</v>
      </c>
      <c r="L1305" s="40"/>
      <c r="M1305" s="176" t="s">
        <v>20</v>
      </c>
      <c r="N1305" s="177" t="s">
        <v>44</v>
      </c>
      <c r="O1305" s="65"/>
      <c r="P1305" s="178">
        <f>O1305*H1305</f>
        <v>0</v>
      </c>
      <c r="Q1305" s="178">
        <v>0</v>
      </c>
      <c r="R1305" s="178">
        <f>Q1305*H1305</f>
        <v>0</v>
      </c>
      <c r="S1305" s="178">
        <v>0</v>
      </c>
      <c r="T1305" s="179">
        <f>S1305*H1305</f>
        <v>0</v>
      </c>
      <c r="U1305" s="35"/>
      <c r="V1305" s="35"/>
      <c r="W1305" s="35"/>
      <c r="X1305" s="35"/>
      <c r="Y1305" s="35"/>
      <c r="Z1305" s="35"/>
      <c r="AA1305" s="35"/>
      <c r="AB1305" s="35"/>
      <c r="AC1305" s="35"/>
      <c r="AD1305" s="35"/>
      <c r="AE1305" s="35"/>
      <c r="AR1305" s="180" t="s">
        <v>272</v>
      </c>
      <c r="AT1305" s="180" t="s">
        <v>148</v>
      </c>
      <c r="AU1305" s="180" t="s">
        <v>154</v>
      </c>
      <c r="AY1305" s="18" t="s">
        <v>146</v>
      </c>
      <c r="BE1305" s="181">
        <f>IF(N1305="základní",J1305,0)</f>
        <v>0</v>
      </c>
      <c r="BF1305" s="181">
        <f>IF(N1305="snížená",J1305,0)</f>
        <v>0</v>
      </c>
      <c r="BG1305" s="181">
        <f>IF(N1305="zákl. přenesená",J1305,0)</f>
        <v>0</v>
      </c>
      <c r="BH1305" s="181">
        <f>IF(N1305="sníž. přenesená",J1305,0)</f>
        <v>0</v>
      </c>
      <c r="BI1305" s="181">
        <f>IF(N1305="nulová",J1305,0)</f>
        <v>0</v>
      </c>
      <c r="BJ1305" s="18" t="s">
        <v>154</v>
      </c>
      <c r="BK1305" s="181">
        <f>ROUND(I1305*H1305,0)</f>
        <v>0</v>
      </c>
      <c r="BL1305" s="18" t="s">
        <v>272</v>
      </c>
      <c r="BM1305" s="180" t="s">
        <v>2095</v>
      </c>
    </row>
    <row r="1306" spans="1:65" s="1" customFormat="1" ht="12" hidden="1">
      <c r="A1306" s="35"/>
      <c r="B1306" s="36"/>
      <c r="C1306" s="37"/>
      <c r="D1306" s="182" t="s">
        <v>156</v>
      </c>
      <c r="E1306" s="37"/>
      <c r="F1306" s="183" t="s">
        <v>2013</v>
      </c>
      <c r="G1306" s="37"/>
      <c r="H1306" s="37"/>
      <c r="I1306" s="184"/>
      <c r="J1306" s="37"/>
      <c r="K1306" s="37"/>
      <c r="L1306" s="40"/>
      <c r="M1306" s="185"/>
      <c r="N1306" s="186"/>
      <c r="O1306" s="65"/>
      <c r="P1306" s="65"/>
      <c r="Q1306" s="65"/>
      <c r="R1306" s="65"/>
      <c r="S1306" s="65"/>
      <c r="T1306" s="66"/>
      <c r="U1306" s="35"/>
      <c r="V1306" s="35"/>
      <c r="W1306" s="35"/>
      <c r="X1306" s="35"/>
      <c r="Y1306" s="35"/>
      <c r="Z1306" s="35"/>
      <c r="AA1306" s="35"/>
      <c r="AB1306" s="35"/>
      <c r="AC1306" s="35"/>
      <c r="AD1306" s="35"/>
      <c r="AE1306" s="35"/>
      <c r="AT1306" s="18" t="s">
        <v>156</v>
      </c>
      <c r="AU1306" s="18" t="s">
        <v>154</v>
      </c>
    </row>
    <row r="1307" spans="1:65" s="1" customFormat="1" ht="16.5" customHeight="1">
      <c r="A1307" s="35"/>
      <c r="B1307" s="36"/>
      <c r="C1307" s="170" t="s">
        <v>2096</v>
      </c>
      <c r="D1307" s="170" t="s">
        <v>148</v>
      </c>
      <c r="E1307" s="171" t="s">
        <v>2097</v>
      </c>
      <c r="F1307" s="172" t="s">
        <v>2017</v>
      </c>
      <c r="G1307" s="173" t="s">
        <v>1174</v>
      </c>
      <c r="H1307" s="174">
        <v>1</v>
      </c>
      <c r="I1307" s="175"/>
      <c r="J1307" s="174">
        <f>ROUND(I1307*H1307,0)</f>
        <v>0</v>
      </c>
      <c r="K1307" s="172" t="s">
        <v>20</v>
      </c>
      <c r="L1307" s="40"/>
      <c r="M1307" s="176" t="s">
        <v>20</v>
      </c>
      <c r="N1307" s="177" t="s">
        <v>44</v>
      </c>
      <c r="O1307" s="65"/>
      <c r="P1307" s="178">
        <f>O1307*H1307</f>
        <v>0</v>
      </c>
      <c r="Q1307" s="178">
        <v>0</v>
      </c>
      <c r="R1307" s="178">
        <f>Q1307*H1307</f>
        <v>0</v>
      </c>
      <c r="S1307" s="178">
        <v>0</v>
      </c>
      <c r="T1307" s="179">
        <f>S1307*H1307</f>
        <v>0</v>
      </c>
      <c r="U1307" s="35"/>
      <c r="V1307" s="35"/>
      <c r="W1307" s="35"/>
      <c r="X1307" s="35"/>
      <c r="Y1307" s="35"/>
      <c r="Z1307" s="35"/>
      <c r="AA1307" s="35"/>
      <c r="AB1307" s="35"/>
      <c r="AC1307" s="35"/>
      <c r="AD1307" s="35"/>
      <c r="AE1307" s="35"/>
      <c r="AR1307" s="180" t="s">
        <v>272</v>
      </c>
      <c r="AT1307" s="180" t="s">
        <v>148</v>
      </c>
      <c r="AU1307" s="180" t="s">
        <v>154</v>
      </c>
      <c r="AY1307" s="18" t="s">
        <v>146</v>
      </c>
      <c r="BE1307" s="181">
        <f>IF(N1307="základní",J1307,0)</f>
        <v>0</v>
      </c>
      <c r="BF1307" s="181">
        <f>IF(N1307="snížená",J1307,0)</f>
        <v>0</v>
      </c>
      <c r="BG1307" s="181">
        <f>IF(N1307="zákl. přenesená",J1307,0)</f>
        <v>0</v>
      </c>
      <c r="BH1307" s="181">
        <f>IF(N1307="sníž. přenesená",J1307,0)</f>
        <v>0</v>
      </c>
      <c r="BI1307" s="181">
        <f>IF(N1307="nulová",J1307,0)</f>
        <v>0</v>
      </c>
      <c r="BJ1307" s="18" t="s">
        <v>154</v>
      </c>
      <c r="BK1307" s="181">
        <f>ROUND(I1307*H1307,0)</f>
        <v>0</v>
      </c>
      <c r="BL1307" s="18" t="s">
        <v>272</v>
      </c>
      <c r="BM1307" s="180" t="s">
        <v>2098</v>
      </c>
    </row>
    <row r="1308" spans="1:65" s="1" customFormat="1" ht="12" hidden="1">
      <c r="A1308" s="35"/>
      <c r="B1308" s="36"/>
      <c r="C1308" s="37"/>
      <c r="D1308" s="182" t="s">
        <v>156</v>
      </c>
      <c r="E1308" s="37"/>
      <c r="F1308" s="183" t="s">
        <v>2017</v>
      </c>
      <c r="G1308" s="37"/>
      <c r="H1308" s="37"/>
      <c r="I1308" s="184"/>
      <c r="J1308" s="37"/>
      <c r="K1308" s="37"/>
      <c r="L1308" s="40"/>
      <c r="M1308" s="185"/>
      <c r="N1308" s="186"/>
      <c r="O1308" s="65"/>
      <c r="P1308" s="65"/>
      <c r="Q1308" s="65"/>
      <c r="R1308" s="65"/>
      <c r="S1308" s="65"/>
      <c r="T1308" s="66"/>
      <c r="U1308" s="35"/>
      <c r="V1308" s="35"/>
      <c r="W1308" s="35"/>
      <c r="X1308" s="35"/>
      <c r="Y1308" s="35"/>
      <c r="Z1308" s="35"/>
      <c r="AA1308" s="35"/>
      <c r="AB1308" s="35"/>
      <c r="AC1308" s="35"/>
      <c r="AD1308" s="35"/>
      <c r="AE1308" s="35"/>
      <c r="AT1308" s="18" t="s">
        <v>156</v>
      </c>
      <c r="AU1308" s="18" t="s">
        <v>154</v>
      </c>
    </row>
    <row r="1309" spans="1:65" s="1" customFormat="1" ht="16.5" customHeight="1">
      <c r="A1309" s="35"/>
      <c r="B1309" s="36"/>
      <c r="C1309" s="170" t="s">
        <v>2099</v>
      </c>
      <c r="D1309" s="170" t="s">
        <v>148</v>
      </c>
      <c r="E1309" s="171" t="s">
        <v>2100</v>
      </c>
      <c r="F1309" s="172" t="s">
        <v>2021</v>
      </c>
      <c r="G1309" s="173" t="s">
        <v>1174</v>
      </c>
      <c r="H1309" s="174">
        <v>1</v>
      </c>
      <c r="I1309" s="175"/>
      <c r="J1309" s="174">
        <f>ROUND(I1309*H1309,0)</f>
        <v>0</v>
      </c>
      <c r="K1309" s="172" t="s">
        <v>20</v>
      </c>
      <c r="L1309" s="40"/>
      <c r="M1309" s="176" t="s">
        <v>20</v>
      </c>
      <c r="N1309" s="177" t="s">
        <v>44</v>
      </c>
      <c r="O1309" s="65"/>
      <c r="P1309" s="178">
        <f>O1309*H1309</f>
        <v>0</v>
      </c>
      <c r="Q1309" s="178">
        <v>0</v>
      </c>
      <c r="R1309" s="178">
        <f>Q1309*H1309</f>
        <v>0</v>
      </c>
      <c r="S1309" s="178">
        <v>0</v>
      </c>
      <c r="T1309" s="179">
        <f>S1309*H1309</f>
        <v>0</v>
      </c>
      <c r="U1309" s="35"/>
      <c r="V1309" s="35"/>
      <c r="W1309" s="35"/>
      <c r="X1309" s="35"/>
      <c r="Y1309" s="35"/>
      <c r="Z1309" s="35"/>
      <c r="AA1309" s="35"/>
      <c r="AB1309" s="35"/>
      <c r="AC1309" s="35"/>
      <c r="AD1309" s="35"/>
      <c r="AE1309" s="35"/>
      <c r="AR1309" s="180" t="s">
        <v>272</v>
      </c>
      <c r="AT1309" s="180" t="s">
        <v>148</v>
      </c>
      <c r="AU1309" s="180" t="s">
        <v>154</v>
      </c>
      <c r="AY1309" s="18" t="s">
        <v>146</v>
      </c>
      <c r="BE1309" s="181">
        <f>IF(N1309="základní",J1309,0)</f>
        <v>0</v>
      </c>
      <c r="BF1309" s="181">
        <f>IF(N1309="snížená",J1309,0)</f>
        <v>0</v>
      </c>
      <c r="BG1309" s="181">
        <f>IF(N1309="zákl. přenesená",J1309,0)</f>
        <v>0</v>
      </c>
      <c r="BH1309" s="181">
        <f>IF(N1309="sníž. přenesená",J1309,0)</f>
        <v>0</v>
      </c>
      <c r="BI1309" s="181">
        <f>IF(N1309="nulová",J1309,0)</f>
        <v>0</v>
      </c>
      <c r="BJ1309" s="18" t="s">
        <v>154</v>
      </c>
      <c r="BK1309" s="181">
        <f>ROUND(I1309*H1309,0)</f>
        <v>0</v>
      </c>
      <c r="BL1309" s="18" t="s">
        <v>272</v>
      </c>
      <c r="BM1309" s="180" t="s">
        <v>2101</v>
      </c>
    </row>
    <row r="1310" spans="1:65" s="1" customFormat="1" ht="12" hidden="1">
      <c r="A1310" s="35"/>
      <c r="B1310" s="36"/>
      <c r="C1310" s="37"/>
      <c r="D1310" s="182" t="s">
        <v>156</v>
      </c>
      <c r="E1310" s="37"/>
      <c r="F1310" s="183" t="s">
        <v>2021</v>
      </c>
      <c r="G1310" s="37"/>
      <c r="H1310" s="37"/>
      <c r="I1310" s="184"/>
      <c r="J1310" s="37"/>
      <c r="K1310" s="37"/>
      <c r="L1310" s="40"/>
      <c r="M1310" s="185"/>
      <c r="N1310" s="186"/>
      <c r="O1310" s="65"/>
      <c r="P1310" s="65"/>
      <c r="Q1310" s="65"/>
      <c r="R1310" s="65"/>
      <c r="S1310" s="65"/>
      <c r="T1310" s="66"/>
      <c r="U1310" s="35"/>
      <c r="V1310" s="35"/>
      <c r="W1310" s="35"/>
      <c r="X1310" s="35"/>
      <c r="Y1310" s="35"/>
      <c r="Z1310" s="35"/>
      <c r="AA1310" s="35"/>
      <c r="AB1310" s="35"/>
      <c r="AC1310" s="35"/>
      <c r="AD1310" s="35"/>
      <c r="AE1310" s="35"/>
      <c r="AT1310" s="18" t="s">
        <v>156</v>
      </c>
      <c r="AU1310" s="18" t="s">
        <v>154</v>
      </c>
    </row>
    <row r="1311" spans="1:65" s="1" customFormat="1" ht="16.5" customHeight="1">
      <c r="A1311" s="35"/>
      <c r="B1311" s="36"/>
      <c r="C1311" s="170" t="s">
        <v>2102</v>
      </c>
      <c r="D1311" s="170" t="s">
        <v>148</v>
      </c>
      <c r="E1311" s="171" t="s">
        <v>2103</v>
      </c>
      <c r="F1311" s="172" t="s">
        <v>2025</v>
      </c>
      <c r="G1311" s="173" t="s">
        <v>1174</v>
      </c>
      <c r="H1311" s="174">
        <v>1</v>
      </c>
      <c r="I1311" s="175"/>
      <c r="J1311" s="174">
        <f>ROUND(I1311*H1311,0)</f>
        <v>0</v>
      </c>
      <c r="K1311" s="172" t="s">
        <v>20</v>
      </c>
      <c r="L1311" s="40"/>
      <c r="M1311" s="176" t="s">
        <v>20</v>
      </c>
      <c r="N1311" s="177" t="s">
        <v>44</v>
      </c>
      <c r="O1311" s="65"/>
      <c r="P1311" s="178">
        <f>O1311*H1311</f>
        <v>0</v>
      </c>
      <c r="Q1311" s="178">
        <v>0</v>
      </c>
      <c r="R1311" s="178">
        <f>Q1311*H1311</f>
        <v>0</v>
      </c>
      <c r="S1311" s="178">
        <v>0</v>
      </c>
      <c r="T1311" s="179">
        <f>S1311*H1311</f>
        <v>0</v>
      </c>
      <c r="U1311" s="35"/>
      <c r="V1311" s="35"/>
      <c r="W1311" s="35"/>
      <c r="X1311" s="35"/>
      <c r="Y1311" s="35"/>
      <c r="Z1311" s="35"/>
      <c r="AA1311" s="35"/>
      <c r="AB1311" s="35"/>
      <c r="AC1311" s="35"/>
      <c r="AD1311" s="35"/>
      <c r="AE1311" s="35"/>
      <c r="AR1311" s="180" t="s">
        <v>272</v>
      </c>
      <c r="AT1311" s="180" t="s">
        <v>148</v>
      </c>
      <c r="AU1311" s="180" t="s">
        <v>154</v>
      </c>
      <c r="AY1311" s="18" t="s">
        <v>146</v>
      </c>
      <c r="BE1311" s="181">
        <f>IF(N1311="základní",J1311,0)</f>
        <v>0</v>
      </c>
      <c r="BF1311" s="181">
        <f>IF(N1311="snížená",J1311,0)</f>
        <v>0</v>
      </c>
      <c r="BG1311" s="181">
        <f>IF(N1311="zákl. přenesená",J1311,0)</f>
        <v>0</v>
      </c>
      <c r="BH1311" s="181">
        <f>IF(N1311="sníž. přenesená",J1311,0)</f>
        <v>0</v>
      </c>
      <c r="BI1311" s="181">
        <f>IF(N1311="nulová",J1311,0)</f>
        <v>0</v>
      </c>
      <c r="BJ1311" s="18" t="s">
        <v>154</v>
      </c>
      <c r="BK1311" s="181">
        <f>ROUND(I1311*H1311,0)</f>
        <v>0</v>
      </c>
      <c r="BL1311" s="18" t="s">
        <v>272</v>
      </c>
      <c r="BM1311" s="180" t="s">
        <v>2104</v>
      </c>
    </row>
    <row r="1312" spans="1:65" s="1" customFormat="1" ht="12" hidden="1">
      <c r="A1312" s="35"/>
      <c r="B1312" s="36"/>
      <c r="C1312" s="37"/>
      <c r="D1312" s="182" t="s">
        <v>156</v>
      </c>
      <c r="E1312" s="37"/>
      <c r="F1312" s="183" t="s">
        <v>2025</v>
      </c>
      <c r="G1312" s="37"/>
      <c r="H1312" s="37"/>
      <c r="I1312" s="184"/>
      <c r="J1312" s="37"/>
      <c r="K1312" s="37"/>
      <c r="L1312" s="40"/>
      <c r="M1312" s="185"/>
      <c r="N1312" s="186"/>
      <c r="O1312" s="65"/>
      <c r="P1312" s="65"/>
      <c r="Q1312" s="65"/>
      <c r="R1312" s="65"/>
      <c r="S1312" s="65"/>
      <c r="T1312" s="66"/>
      <c r="U1312" s="35"/>
      <c r="V1312" s="35"/>
      <c r="W1312" s="35"/>
      <c r="X1312" s="35"/>
      <c r="Y1312" s="35"/>
      <c r="Z1312" s="35"/>
      <c r="AA1312" s="35"/>
      <c r="AB1312" s="35"/>
      <c r="AC1312" s="35"/>
      <c r="AD1312" s="35"/>
      <c r="AE1312" s="35"/>
      <c r="AT1312" s="18" t="s">
        <v>156</v>
      </c>
      <c r="AU1312" s="18" t="s">
        <v>154</v>
      </c>
    </row>
    <row r="1313" spans="1:65" s="1" customFormat="1" ht="16.5" customHeight="1">
      <c r="A1313" s="35"/>
      <c r="B1313" s="36"/>
      <c r="C1313" s="170" t="s">
        <v>2105</v>
      </c>
      <c r="D1313" s="170" t="s">
        <v>148</v>
      </c>
      <c r="E1313" s="171" t="s">
        <v>2106</v>
      </c>
      <c r="F1313" s="172" t="s">
        <v>2029</v>
      </c>
      <c r="G1313" s="173" t="s">
        <v>1174</v>
      </c>
      <c r="H1313" s="174">
        <v>6</v>
      </c>
      <c r="I1313" s="175"/>
      <c r="J1313" s="174">
        <f>ROUND(I1313*H1313,0)</f>
        <v>0</v>
      </c>
      <c r="K1313" s="172" t="s">
        <v>20</v>
      </c>
      <c r="L1313" s="40"/>
      <c r="M1313" s="176" t="s">
        <v>20</v>
      </c>
      <c r="N1313" s="177" t="s">
        <v>44</v>
      </c>
      <c r="O1313" s="65"/>
      <c r="P1313" s="178">
        <f>O1313*H1313</f>
        <v>0</v>
      </c>
      <c r="Q1313" s="178">
        <v>0</v>
      </c>
      <c r="R1313" s="178">
        <f>Q1313*H1313</f>
        <v>0</v>
      </c>
      <c r="S1313" s="178">
        <v>0</v>
      </c>
      <c r="T1313" s="179">
        <f>S1313*H1313</f>
        <v>0</v>
      </c>
      <c r="U1313" s="35"/>
      <c r="V1313" s="35"/>
      <c r="W1313" s="35"/>
      <c r="X1313" s="35"/>
      <c r="Y1313" s="35"/>
      <c r="Z1313" s="35"/>
      <c r="AA1313" s="35"/>
      <c r="AB1313" s="35"/>
      <c r="AC1313" s="35"/>
      <c r="AD1313" s="35"/>
      <c r="AE1313" s="35"/>
      <c r="AR1313" s="180" t="s">
        <v>272</v>
      </c>
      <c r="AT1313" s="180" t="s">
        <v>148</v>
      </c>
      <c r="AU1313" s="180" t="s">
        <v>154</v>
      </c>
      <c r="AY1313" s="18" t="s">
        <v>146</v>
      </c>
      <c r="BE1313" s="181">
        <f>IF(N1313="základní",J1313,0)</f>
        <v>0</v>
      </c>
      <c r="BF1313" s="181">
        <f>IF(N1313="snížená",J1313,0)</f>
        <v>0</v>
      </c>
      <c r="BG1313" s="181">
        <f>IF(N1313="zákl. přenesená",J1313,0)</f>
        <v>0</v>
      </c>
      <c r="BH1313" s="181">
        <f>IF(N1313="sníž. přenesená",J1313,0)</f>
        <v>0</v>
      </c>
      <c r="BI1313" s="181">
        <f>IF(N1313="nulová",J1313,0)</f>
        <v>0</v>
      </c>
      <c r="BJ1313" s="18" t="s">
        <v>154</v>
      </c>
      <c r="BK1313" s="181">
        <f>ROUND(I1313*H1313,0)</f>
        <v>0</v>
      </c>
      <c r="BL1313" s="18" t="s">
        <v>272</v>
      </c>
      <c r="BM1313" s="180" t="s">
        <v>2107</v>
      </c>
    </row>
    <row r="1314" spans="1:65" s="1" customFormat="1" ht="12" hidden="1">
      <c r="A1314" s="35"/>
      <c r="B1314" s="36"/>
      <c r="C1314" s="37"/>
      <c r="D1314" s="182" t="s">
        <v>156</v>
      </c>
      <c r="E1314" s="37"/>
      <c r="F1314" s="183" t="s">
        <v>2029</v>
      </c>
      <c r="G1314" s="37"/>
      <c r="H1314" s="37"/>
      <c r="I1314" s="184"/>
      <c r="J1314" s="37"/>
      <c r="K1314" s="37"/>
      <c r="L1314" s="40"/>
      <c r="M1314" s="185"/>
      <c r="N1314" s="186"/>
      <c r="O1314" s="65"/>
      <c r="P1314" s="65"/>
      <c r="Q1314" s="65"/>
      <c r="R1314" s="65"/>
      <c r="S1314" s="65"/>
      <c r="T1314" s="66"/>
      <c r="U1314" s="35"/>
      <c r="V1314" s="35"/>
      <c r="W1314" s="35"/>
      <c r="X1314" s="35"/>
      <c r="Y1314" s="35"/>
      <c r="Z1314" s="35"/>
      <c r="AA1314" s="35"/>
      <c r="AB1314" s="35"/>
      <c r="AC1314" s="35"/>
      <c r="AD1314" s="35"/>
      <c r="AE1314" s="35"/>
      <c r="AT1314" s="18" t="s">
        <v>156</v>
      </c>
      <c r="AU1314" s="18" t="s">
        <v>154</v>
      </c>
    </row>
    <row r="1315" spans="1:65" s="1" customFormat="1" ht="16.5" customHeight="1">
      <c r="A1315" s="35"/>
      <c r="B1315" s="36"/>
      <c r="C1315" s="170" t="s">
        <v>2108</v>
      </c>
      <c r="D1315" s="170" t="s">
        <v>148</v>
      </c>
      <c r="E1315" s="171" t="s">
        <v>2109</v>
      </c>
      <c r="F1315" s="172" t="s">
        <v>2033</v>
      </c>
      <c r="G1315" s="173" t="s">
        <v>1174</v>
      </c>
      <c r="H1315" s="174">
        <v>6</v>
      </c>
      <c r="I1315" s="175"/>
      <c r="J1315" s="174">
        <f>ROUND(I1315*H1315,0)</f>
        <v>0</v>
      </c>
      <c r="K1315" s="172" t="s">
        <v>20</v>
      </c>
      <c r="L1315" s="40"/>
      <c r="M1315" s="176" t="s">
        <v>20</v>
      </c>
      <c r="N1315" s="177" t="s">
        <v>44</v>
      </c>
      <c r="O1315" s="65"/>
      <c r="P1315" s="178">
        <f>O1315*H1315</f>
        <v>0</v>
      </c>
      <c r="Q1315" s="178">
        <v>0</v>
      </c>
      <c r="R1315" s="178">
        <f>Q1315*H1315</f>
        <v>0</v>
      </c>
      <c r="S1315" s="178">
        <v>0</v>
      </c>
      <c r="T1315" s="179">
        <f>S1315*H1315</f>
        <v>0</v>
      </c>
      <c r="U1315" s="35"/>
      <c r="V1315" s="35"/>
      <c r="W1315" s="35"/>
      <c r="X1315" s="35"/>
      <c r="Y1315" s="35"/>
      <c r="Z1315" s="35"/>
      <c r="AA1315" s="35"/>
      <c r="AB1315" s="35"/>
      <c r="AC1315" s="35"/>
      <c r="AD1315" s="35"/>
      <c r="AE1315" s="35"/>
      <c r="AR1315" s="180" t="s">
        <v>272</v>
      </c>
      <c r="AT1315" s="180" t="s">
        <v>148</v>
      </c>
      <c r="AU1315" s="180" t="s">
        <v>154</v>
      </c>
      <c r="AY1315" s="18" t="s">
        <v>146</v>
      </c>
      <c r="BE1315" s="181">
        <f>IF(N1315="základní",J1315,0)</f>
        <v>0</v>
      </c>
      <c r="BF1315" s="181">
        <f>IF(N1315="snížená",J1315,0)</f>
        <v>0</v>
      </c>
      <c r="BG1315" s="181">
        <f>IF(N1315="zákl. přenesená",J1315,0)</f>
        <v>0</v>
      </c>
      <c r="BH1315" s="181">
        <f>IF(N1315="sníž. přenesená",J1315,0)</f>
        <v>0</v>
      </c>
      <c r="BI1315" s="181">
        <f>IF(N1315="nulová",J1315,0)</f>
        <v>0</v>
      </c>
      <c r="BJ1315" s="18" t="s">
        <v>154</v>
      </c>
      <c r="BK1315" s="181">
        <f>ROUND(I1315*H1315,0)</f>
        <v>0</v>
      </c>
      <c r="BL1315" s="18" t="s">
        <v>272</v>
      </c>
      <c r="BM1315" s="180" t="s">
        <v>2110</v>
      </c>
    </row>
    <row r="1316" spans="1:65" s="1" customFormat="1" ht="12" hidden="1">
      <c r="A1316" s="35"/>
      <c r="B1316" s="36"/>
      <c r="C1316" s="37"/>
      <c r="D1316" s="182" t="s">
        <v>156</v>
      </c>
      <c r="E1316" s="37"/>
      <c r="F1316" s="183" t="s">
        <v>2033</v>
      </c>
      <c r="G1316" s="37"/>
      <c r="H1316" s="37"/>
      <c r="I1316" s="184"/>
      <c r="J1316" s="37"/>
      <c r="K1316" s="37"/>
      <c r="L1316" s="40"/>
      <c r="M1316" s="185"/>
      <c r="N1316" s="186"/>
      <c r="O1316" s="65"/>
      <c r="P1316" s="65"/>
      <c r="Q1316" s="65"/>
      <c r="R1316" s="65"/>
      <c r="S1316" s="65"/>
      <c r="T1316" s="66"/>
      <c r="U1316" s="35"/>
      <c r="V1316" s="35"/>
      <c r="W1316" s="35"/>
      <c r="X1316" s="35"/>
      <c r="Y1316" s="35"/>
      <c r="Z1316" s="35"/>
      <c r="AA1316" s="35"/>
      <c r="AB1316" s="35"/>
      <c r="AC1316" s="35"/>
      <c r="AD1316" s="35"/>
      <c r="AE1316" s="35"/>
      <c r="AT1316" s="18" t="s">
        <v>156</v>
      </c>
      <c r="AU1316" s="18" t="s">
        <v>154</v>
      </c>
    </row>
    <row r="1317" spans="1:65" s="1" customFormat="1" ht="16.5" customHeight="1">
      <c r="A1317" s="35"/>
      <c r="B1317" s="36"/>
      <c r="C1317" s="170" t="s">
        <v>2111</v>
      </c>
      <c r="D1317" s="170" t="s">
        <v>148</v>
      </c>
      <c r="E1317" s="171" t="s">
        <v>2112</v>
      </c>
      <c r="F1317" s="172" t="s">
        <v>2037</v>
      </c>
      <c r="G1317" s="173" t="s">
        <v>1174</v>
      </c>
      <c r="H1317" s="174">
        <v>1</v>
      </c>
      <c r="I1317" s="175"/>
      <c r="J1317" s="174">
        <f>ROUND(I1317*H1317,0)</f>
        <v>0</v>
      </c>
      <c r="K1317" s="172" t="s">
        <v>20</v>
      </c>
      <c r="L1317" s="40"/>
      <c r="M1317" s="176" t="s">
        <v>20</v>
      </c>
      <c r="N1317" s="177" t="s">
        <v>44</v>
      </c>
      <c r="O1317" s="65"/>
      <c r="P1317" s="178">
        <f>O1317*H1317</f>
        <v>0</v>
      </c>
      <c r="Q1317" s="178">
        <v>0</v>
      </c>
      <c r="R1317" s="178">
        <f>Q1317*H1317</f>
        <v>0</v>
      </c>
      <c r="S1317" s="178">
        <v>0</v>
      </c>
      <c r="T1317" s="179">
        <f>S1317*H1317</f>
        <v>0</v>
      </c>
      <c r="U1317" s="35"/>
      <c r="V1317" s="35"/>
      <c r="W1317" s="35"/>
      <c r="X1317" s="35"/>
      <c r="Y1317" s="35"/>
      <c r="Z1317" s="35"/>
      <c r="AA1317" s="35"/>
      <c r="AB1317" s="35"/>
      <c r="AC1317" s="35"/>
      <c r="AD1317" s="35"/>
      <c r="AE1317" s="35"/>
      <c r="AR1317" s="180" t="s">
        <v>272</v>
      </c>
      <c r="AT1317" s="180" t="s">
        <v>148</v>
      </c>
      <c r="AU1317" s="180" t="s">
        <v>154</v>
      </c>
      <c r="AY1317" s="18" t="s">
        <v>146</v>
      </c>
      <c r="BE1317" s="181">
        <f>IF(N1317="základní",J1317,0)</f>
        <v>0</v>
      </c>
      <c r="BF1317" s="181">
        <f>IF(N1317="snížená",J1317,0)</f>
        <v>0</v>
      </c>
      <c r="BG1317" s="181">
        <f>IF(N1317="zákl. přenesená",J1317,0)</f>
        <v>0</v>
      </c>
      <c r="BH1317" s="181">
        <f>IF(N1317="sníž. přenesená",J1317,0)</f>
        <v>0</v>
      </c>
      <c r="BI1317" s="181">
        <f>IF(N1317="nulová",J1317,0)</f>
        <v>0</v>
      </c>
      <c r="BJ1317" s="18" t="s">
        <v>154</v>
      </c>
      <c r="BK1317" s="181">
        <f>ROUND(I1317*H1317,0)</f>
        <v>0</v>
      </c>
      <c r="BL1317" s="18" t="s">
        <v>272</v>
      </c>
      <c r="BM1317" s="180" t="s">
        <v>2113</v>
      </c>
    </row>
    <row r="1318" spans="1:65" s="1" customFormat="1" ht="12" hidden="1">
      <c r="A1318" s="35"/>
      <c r="B1318" s="36"/>
      <c r="C1318" s="37"/>
      <c r="D1318" s="182" t="s">
        <v>156</v>
      </c>
      <c r="E1318" s="37"/>
      <c r="F1318" s="183" t="s">
        <v>2037</v>
      </c>
      <c r="G1318" s="37"/>
      <c r="H1318" s="37"/>
      <c r="I1318" s="184"/>
      <c r="J1318" s="37"/>
      <c r="K1318" s="37"/>
      <c r="L1318" s="40"/>
      <c r="M1318" s="185"/>
      <c r="N1318" s="186"/>
      <c r="O1318" s="65"/>
      <c r="P1318" s="65"/>
      <c r="Q1318" s="65"/>
      <c r="R1318" s="65"/>
      <c r="S1318" s="65"/>
      <c r="T1318" s="66"/>
      <c r="U1318" s="35"/>
      <c r="V1318" s="35"/>
      <c r="W1318" s="35"/>
      <c r="X1318" s="35"/>
      <c r="Y1318" s="35"/>
      <c r="Z1318" s="35"/>
      <c r="AA1318" s="35"/>
      <c r="AB1318" s="35"/>
      <c r="AC1318" s="35"/>
      <c r="AD1318" s="35"/>
      <c r="AE1318" s="35"/>
      <c r="AT1318" s="18" t="s">
        <v>156</v>
      </c>
      <c r="AU1318" s="18" t="s">
        <v>154</v>
      </c>
    </row>
    <row r="1319" spans="1:65" s="1" customFormat="1" ht="16.5" customHeight="1">
      <c r="A1319" s="35"/>
      <c r="B1319" s="36"/>
      <c r="C1319" s="170" t="s">
        <v>2114</v>
      </c>
      <c r="D1319" s="170" t="s">
        <v>148</v>
      </c>
      <c r="E1319" s="171" t="s">
        <v>2115</v>
      </c>
      <c r="F1319" s="172" t="s">
        <v>2041</v>
      </c>
      <c r="G1319" s="173" t="s">
        <v>1174</v>
      </c>
      <c r="H1319" s="174">
        <v>1</v>
      </c>
      <c r="I1319" s="175"/>
      <c r="J1319" s="174">
        <f>ROUND(I1319*H1319,0)</f>
        <v>0</v>
      </c>
      <c r="K1319" s="172" t="s">
        <v>20</v>
      </c>
      <c r="L1319" s="40"/>
      <c r="M1319" s="176" t="s">
        <v>20</v>
      </c>
      <c r="N1319" s="177" t="s">
        <v>44</v>
      </c>
      <c r="O1319" s="65"/>
      <c r="P1319" s="178">
        <f>O1319*H1319</f>
        <v>0</v>
      </c>
      <c r="Q1319" s="178">
        <v>0</v>
      </c>
      <c r="R1319" s="178">
        <f>Q1319*H1319</f>
        <v>0</v>
      </c>
      <c r="S1319" s="178">
        <v>0</v>
      </c>
      <c r="T1319" s="179">
        <f>S1319*H1319</f>
        <v>0</v>
      </c>
      <c r="U1319" s="35"/>
      <c r="V1319" s="35"/>
      <c r="W1319" s="35"/>
      <c r="X1319" s="35"/>
      <c r="Y1319" s="35"/>
      <c r="Z1319" s="35"/>
      <c r="AA1319" s="35"/>
      <c r="AB1319" s="35"/>
      <c r="AC1319" s="35"/>
      <c r="AD1319" s="35"/>
      <c r="AE1319" s="35"/>
      <c r="AR1319" s="180" t="s">
        <v>272</v>
      </c>
      <c r="AT1319" s="180" t="s">
        <v>148</v>
      </c>
      <c r="AU1319" s="180" t="s">
        <v>154</v>
      </c>
      <c r="AY1319" s="18" t="s">
        <v>146</v>
      </c>
      <c r="BE1319" s="181">
        <f>IF(N1319="základní",J1319,0)</f>
        <v>0</v>
      </c>
      <c r="BF1319" s="181">
        <f>IF(N1319="snížená",J1319,0)</f>
        <v>0</v>
      </c>
      <c r="BG1319" s="181">
        <f>IF(N1319="zákl. přenesená",J1319,0)</f>
        <v>0</v>
      </c>
      <c r="BH1319" s="181">
        <f>IF(N1319="sníž. přenesená",J1319,0)</f>
        <v>0</v>
      </c>
      <c r="BI1319" s="181">
        <f>IF(N1319="nulová",J1319,0)</f>
        <v>0</v>
      </c>
      <c r="BJ1319" s="18" t="s">
        <v>154</v>
      </c>
      <c r="BK1319" s="181">
        <f>ROUND(I1319*H1319,0)</f>
        <v>0</v>
      </c>
      <c r="BL1319" s="18" t="s">
        <v>272</v>
      </c>
      <c r="BM1319" s="180" t="s">
        <v>2116</v>
      </c>
    </row>
    <row r="1320" spans="1:65" s="1" customFormat="1" ht="12" hidden="1">
      <c r="A1320" s="35"/>
      <c r="B1320" s="36"/>
      <c r="C1320" s="37"/>
      <c r="D1320" s="182" t="s">
        <v>156</v>
      </c>
      <c r="E1320" s="37"/>
      <c r="F1320" s="183" t="s">
        <v>2041</v>
      </c>
      <c r="G1320" s="37"/>
      <c r="H1320" s="37"/>
      <c r="I1320" s="184"/>
      <c r="J1320" s="37"/>
      <c r="K1320" s="37"/>
      <c r="L1320" s="40"/>
      <c r="M1320" s="185"/>
      <c r="N1320" s="186"/>
      <c r="O1320" s="65"/>
      <c r="P1320" s="65"/>
      <c r="Q1320" s="65"/>
      <c r="R1320" s="65"/>
      <c r="S1320" s="65"/>
      <c r="T1320" s="66"/>
      <c r="U1320" s="35"/>
      <c r="V1320" s="35"/>
      <c r="W1320" s="35"/>
      <c r="X1320" s="35"/>
      <c r="Y1320" s="35"/>
      <c r="Z1320" s="35"/>
      <c r="AA1320" s="35"/>
      <c r="AB1320" s="35"/>
      <c r="AC1320" s="35"/>
      <c r="AD1320" s="35"/>
      <c r="AE1320" s="35"/>
      <c r="AT1320" s="18" t="s">
        <v>156</v>
      </c>
      <c r="AU1320" s="18" t="s">
        <v>154</v>
      </c>
    </row>
    <row r="1321" spans="1:65" s="1" customFormat="1" ht="16.5" customHeight="1">
      <c r="A1321" s="35"/>
      <c r="B1321" s="36"/>
      <c r="C1321" s="170" t="s">
        <v>2117</v>
      </c>
      <c r="D1321" s="170" t="s">
        <v>148</v>
      </c>
      <c r="E1321" s="171" t="s">
        <v>2118</v>
      </c>
      <c r="F1321" s="172" t="s">
        <v>2045</v>
      </c>
      <c r="G1321" s="173" t="s">
        <v>1174</v>
      </c>
      <c r="H1321" s="174">
        <v>5</v>
      </c>
      <c r="I1321" s="175"/>
      <c r="J1321" s="174">
        <f>ROUND(I1321*H1321,0)</f>
        <v>0</v>
      </c>
      <c r="K1321" s="172" t="s">
        <v>20</v>
      </c>
      <c r="L1321" s="40"/>
      <c r="M1321" s="176" t="s">
        <v>20</v>
      </c>
      <c r="N1321" s="177" t="s">
        <v>44</v>
      </c>
      <c r="O1321" s="65"/>
      <c r="P1321" s="178">
        <f>O1321*H1321</f>
        <v>0</v>
      </c>
      <c r="Q1321" s="178">
        <v>0</v>
      </c>
      <c r="R1321" s="178">
        <f>Q1321*H1321</f>
        <v>0</v>
      </c>
      <c r="S1321" s="178">
        <v>0</v>
      </c>
      <c r="T1321" s="179">
        <f>S1321*H1321</f>
        <v>0</v>
      </c>
      <c r="U1321" s="35"/>
      <c r="V1321" s="35"/>
      <c r="W1321" s="35"/>
      <c r="X1321" s="35"/>
      <c r="Y1321" s="35"/>
      <c r="Z1321" s="35"/>
      <c r="AA1321" s="35"/>
      <c r="AB1321" s="35"/>
      <c r="AC1321" s="35"/>
      <c r="AD1321" s="35"/>
      <c r="AE1321" s="35"/>
      <c r="AR1321" s="180" t="s">
        <v>272</v>
      </c>
      <c r="AT1321" s="180" t="s">
        <v>148</v>
      </c>
      <c r="AU1321" s="180" t="s">
        <v>154</v>
      </c>
      <c r="AY1321" s="18" t="s">
        <v>146</v>
      </c>
      <c r="BE1321" s="181">
        <f>IF(N1321="základní",J1321,0)</f>
        <v>0</v>
      </c>
      <c r="BF1321" s="181">
        <f>IF(N1321="snížená",J1321,0)</f>
        <v>0</v>
      </c>
      <c r="BG1321" s="181">
        <f>IF(N1321="zákl. přenesená",J1321,0)</f>
        <v>0</v>
      </c>
      <c r="BH1321" s="181">
        <f>IF(N1321="sníž. přenesená",J1321,0)</f>
        <v>0</v>
      </c>
      <c r="BI1321" s="181">
        <f>IF(N1321="nulová",J1321,0)</f>
        <v>0</v>
      </c>
      <c r="BJ1321" s="18" t="s">
        <v>154</v>
      </c>
      <c r="BK1321" s="181">
        <f>ROUND(I1321*H1321,0)</f>
        <v>0</v>
      </c>
      <c r="BL1321" s="18" t="s">
        <v>272</v>
      </c>
      <c r="BM1321" s="180" t="s">
        <v>2119</v>
      </c>
    </row>
    <row r="1322" spans="1:65" s="1" customFormat="1" ht="12" hidden="1">
      <c r="A1322" s="35"/>
      <c r="B1322" s="36"/>
      <c r="C1322" s="37"/>
      <c r="D1322" s="182" t="s">
        <v>156</v>
      </c>
      <c r="E1322" s="37"/>
      <c r="F1322" s="183" t="s">
        <v>2045</v>
      </c>
      <c r="G1322" s="37"/>
      <c r="H1322" s="37"/>
      <c r="I1322" s="184"/>
      <c r="J1322" s="37"/>
      <c r="K1322" s="37"/>
      <c r="L1322" s="40"/>
      <c r="M1322" s="185"/>
      <c r="N1322" s="186"/>
      <c r="O1322" s="65"/>
      <c r="P1322" s="65"/>
      <c r="Q1322" s="65"/>
      <c r="R1322" s="65"/>
      <c r="S1322" s="65"/>
      <c r="T1322" s="66"/>
      <c r="U1322" s="35"/>
      <c r="V1322" s="35"/>
      <c r="W1322" s="35"/>
      <c r="X1322" s="35"/>
      <c r="Y1322" s="35"/>
      <c r="Z1322" s="35"/>
      <c r="AA1322" s="35"/>
      <c r="AB1322" s="35"/>
      <c r="AC1322" s="35"/>
      <c r="AD1322" s="35"/>
      <c r="AE1322" s="35"/>
      <c r="AT1322" s="18" t="s">
        <v>156</v>
      </c>
      <c r="AU1322" s="18" t="s">
        <v>154</v>
      </c>
    </row>
    <row r="1323" spans="1:65" s="1" customFormat="1" ht="16.5" customHeight="1">
      <c r="A1323" s="35"/>
      <c r="B1323" s="36"/>
      <c r="C1323" s="170" t="s">
        <v>2120</v>
      </c>
      <c r="D1323" s="170" t="s">
        <v>148</v>
      </c>
      <c r="E1323" s="171" t="s">
        <v>2121</v>
      </c>
      <c r="F1323" s="172" t="s">
        <v>2049</v>
      </c>
      <c r="G1323" s="173" t="s">
        <v>1174</v>
      </c>
      <c r="H1323" s="174">
        <v>1</v>
      </c>
      <c r="I1323" s="175"/>
      <c r="J1323" s="174">
        <f>ROUND(I1323*H1323,0)</f>
        <v>0</v>
      </c>
      <c r="K1323" s="172" t="s">
        <v>20</v>
      </c>
      <c r="L1323" s="40"/>
      <c r="M1323" s="176" t="s">
        <v>20</v>
      </c>
      <c r="N1323" s="177" t="s">
        <v>44</v>
      </c>
      <c r="O1323" s="65"/>
      <c r="P1323" s="178">
        <f>O1323*H1323</f>
        <v>0</v>
      </c>
      <c r="Q1323" s="178">
        <v>0</v>
      </c>
      <c r="R1323" s="178">
        <f>Q1323*H1323</f>
        <v>0</v>
      </c>
      <c r="S1323" s="178">
        <v>0</v>
      </c>
      <c r="T1323" s="179">
        <f>S1323*H1323</f>
        <v>0</v>
      </c>
      <c r="U1323" s="35"/>
      <c r="V1323" s="35"/>
      <c r="W1323" s="35"/>
      <c r="X1323" s="35"/>
      <c r="Y1323" s="35"/>
      <c r="Z1323" s="35"/>
      <c r="AA1323" s="35"/>
      <c r="AB1323" s="35"/>
      <c r="AC1323" s="35"/>
      <c r="AD1323" s="35"/>
      <c r="AE1323" s="35"/>
      <c r="AR1323" s="180" t="s">
        <v>272</v>
      </c>
      <c r="AT1323" s="180" t="s">
        <v>148</v>
      </c>
      <c r="AU1323" s="180" t="s">
        <v>154</v>
      </c>
      <c r="AY1323" s="18" t="s">
        <v>146</v>
      </c>
      <c r="BE1323" s="181">
        <f>IF(N1323="základní",J1323,0)</f>
        <v>0</v>
      </c>
      <c r="BF1323" s="181">
        <f>IF(N1323="snížená",J1323,0)</f>
        <v>0</v>
      </c>
      <c r="BG1323" s="181">
        <f>IF(N1323="zákl. přenesená",J1323,0)</f>
        <v>0</v>
      </c>
      <c r="BH1323" s="181">
        <f>IF(N1323="sníž. přenesená",J1323,0)</f>
        <v>0</v>
      </c>
      <c r="BI1323" s="181">
        <f>IF(N1323="nulová",J1323,0)</f>
        <v>0</v>
      </c>
      <c r="BJ1323" s="18" t="s">
        <v>154</v>
      </c>
      <c r="BK1323" s="181">
        <f>ROUND(I1323*H1323,0)</f>
        <v>0</v>
      </c>
      <c r="BL1323" s="18" t="s">
        <v>272</v>
      </c>
      <c r="BM1323" s="180" t="s">
        <v>2122</v>
      </c>
    </row>
    <row r="1324" spans="1:65" s="1" customFormat="1" ht="12" hidden="1">
      <c r="A1324" s="35"/>
      <c r="B1324" s="36"/>
      <c r="C1324" s="37"/>
      <c r="D1324" s="182" t="s">
        <v>156</v>
      </c>
      <c r="E1324" s="37"/>
      <c r="F1324" s="183" t="s">
        <v>2049</v>
      </c>
      <c r="G1324" s="37"/>
      <c r="H1324" s="37"/>
      <c r="I1324" s="184"/>
      <c r="J1324" s="37"/>
      <c r="K1324" s="37"/>
      <c r="L1324" s="40"/>
      <c r="M1324" s="185"/>
      <c r="N1324" s="186"/>
      <c r="O1324" s="65"/>
      <c r="P1324" s="65"/>
      <c r="Q1324" s="65"/>
      <c r="R1324" s="65"/>
      <c r="S1324" s="65"/>
      <c r="T1324" s="66"/>
      <c r="U1324" s="35"/>
      <c r="V1324" s="35"/>
      <c r="W1324" s="35"/>
      <c r="X1324" s="35"/>
      <c r="Y1324" s="35"/>
      <c r="Z1324" s="35"/>
      <c r="AA1324" s="35"/>
      <c r="AB1324" s="35"/>
      <c r="AC1324" s="35"/>
      <c r="AD1324" s="35"/>
      <c r="AE1324" s="35"/>
      <c r="AT1324" s="18" t="s">
        <v>156</v>
      </c>
      <c r="AU1324" s="18" t="s">
        <v>154</v>
      </c>
    </row>
    <row r="1325" spans="1:65" s="1" customFormat="1" ht="16.5" customHeight="1">
      <c r="A1325" s="35"/>
      <c r="B1325" s="36"/>
      <c r="C1325" s="170" t="s">
        <v>2123</v>
      </c>
      <c r="D1325" s="170" t="s">
        <v>148</v>
      </c>
      <c r="E1325" s="171" t="s">
        <v>2124</v>
      </c>
      <c r="F1325" s="172" t="s">
        <v>2053</v>
      </c>
      <c r="G1325" s="173" t="s">
        <v>299</v>
      </c>
      <c r="H1325" s="174">
        <v>6</v>
      </c>
      <c r="I1325" s="175"/>
      <c r="J1325" s="174">
        <f>ROUND(I1325*H1325,0)</f>
        <v>0</v>
      </c>
      <c r="K1325" s="172" t="s">
        <v>20</v>
      </c>
      <c r="L1325" s="40"/>
      <c r="M1325" s="176" t="s">
        <v>20</v>
      </c>
      <c r="N1325" s="177" t="s">
        <v>44</v>
      </c>
      <c r="O1325" s="65"/>
      <c r="P1325" s="178">
        <f>O1325*H1325</f>
        <v>0</v>
      </c>
      <c r="Q1325" s="178">
        <v>0</v>
      </c>
      <c r="R1325" s="178">
        <f>Q1325*H1325</f>
        <v>0</v>
      </c>
      <c r="S1325" s="178">
        <v>0</v>
      </c>
      <c r="T1325" s="179">
        <f>S1325*H1325</f>
        <v>0</v>
      </c>
      <c r="U1325" s="35"/>
      <c r="V1325" s="35"/>
      <c r="W1325" s="35"/>
      <c r="X1325" s="35"/>
      <c r="Y1325" s="35"/>
      <c r="Z1325" s="35"/>
      <c r="AA1325" s="35"/>
      <c r="AB1325" s="35"/>
      <c r="AC1325" s="35"/>
      <c r="AD1325" s="35"/>
      <c r="AE1325" s="35"/>
      <c r="AR1325" s="180" t="s">
        <v>272</v>
      </c>
      <c r="AT1325" s="180" t="s">
        <v>148</v>
      </c>
      <c r="AU1325" s="180" t="s">
        <v>154</v>
      </c>
      <c r="AY1325" s="18" t="s">
        <v>146</v>
      </c>
      <c r="BE1325" s="181">
        <f>IF(N1325="základní",J1325,0)</f>
        <v>0</v>
      </c>
      <c r="BF1325" s="181">
        <f>IF(N1325="snížená",J1325,0)</f>
        <v>0</v>
      </c>
      <c r="BG1325" s="181">
        <f>IF(N1325="zákl. přenesená",J1325,0)</f>
        <v>0</v>
      </c>
      <c r="BH1325" s="181">
        <f>IF(N1325="sníž. přenesená",J1325,0)</f>
        <v>0</v>
      </c>
      <c r="BI1325" s="181">
        <f>IF(N1325="nulová",J1325,0)</f>
        <v>0</v>
      </c>
      <c r="BJ1325" s="18" t="s">
        <v>154</v>
      </c>
      <c r="BK1325" s="181">
        <f>ROUND(I1325*H1325,0)</f>
        <v>0</v>
      </c>
      <c r="BL1325" s="18" t="s">
        <v>272</v>
      </c>
      <c r="BM1325" s="180" t="s">
        <v>2125</v>
      </c>
    </row>
    <row r="1326" spans="1:65" s="1" customFormat="1" ht="12" hidden="1">
      <c r="A1326" s="35"/>
      <c r="B1326" s="36"/>
      <c r="C1326" s="37"/>
      <c r="D1326" s="182" t="s">
        <v>156</v>
      </c>
      <c r="E1326" s="37"/>
      <c r="F1326" s="183" t="s">
        <v>2053</v>
      </c>
      <c r="G1326" s="37"/>
      <c r="H1326" s="37"/>
      <c r="I1326" s="184"/>
      <c r="J1326" s="37"/>
      <c r="K1326" s="37"/>
      <c r="L1326" s="40"/>
      <c r="M1326" s="185"/>
      <c r="N1326" s="186"/>
      <c r="O1326" s="65"/>
      <c r="P1326" s="65"/>
      <c r="Q1326" s="65"/>
      <c r="R1326" s="65"/>
      <c r="S1326" s="65"/>
      <c r="T1326" s="66"/>
      <c r="U1326" s="35"/>
      <c r="V1326" s="35"/>
      <c r="W1326" s="35"/>
      <c r="X1326" s="35"/>
      <c r="Y1326" s="35"/>
      <c r="Z1326" s="35"/>
      <c r="AA1326" s="35"/>
      <c r="AB1326" s="35"/>
      <c r="AC1326" s="35"/>
      <c r="AD1326" s="35"/>
      <c r="AE1326" s="35"/>
      <c r="AT1326" s="18" t="s">
        <v>156</v>
      </c>
      <c r="AU1326" s="18" t="s">
        <v>154</v>
      </c>
    </row>
    <row r="1327" spans="1:65" s="1" customFormat="1" ht="16.5" customHeight="1">
      <c r="A1327" s="35"/>
      <c r="B1327" s="36"/>
      <c r="C1327" s="170" t="s">
        <v>2126</v>
      </c>
      <c r="D1327" s="170" t="s">
        <v>148</v>
      </c>
      <c r="E1327" s="171" t="s">
        <v>2127</v>
      </c>
      <c r="F1327" s="172" t="s">
        <v>2057</v>
      </c>
      <c r="G1327" s="173" t="s">
        <v>299</v>
      </c>
      <c r="H1327" s="174">
        <v>7</v>
      </c>
      <c r="I1327" s="175"/>
      <c r="J1327" s="174">
        <f>ROUND(I1327*H1327,0)</f>
        <v>0</v>
      </c>
      <c r="K1327" s="172" t="s">
        <v>20</v>
      </c>
      <c r="L1327" s="40"/>
      <c r="M1327" s="176" t="s">
        <v>20</v>
      </c>
      <c r="N1327" s="177" t="s">
        <v>44</v>
      </c>
      <c r="O1327" s="65"/>
      <c r="P1327" s="178">
        <f>O1327*H1327</f>
        <v>0</v>
      </c>
      <c r="Q1327" s="178">
        <v>0</v>
      </c>
      <c r="R1327" s="178">
        <f>Q1327*H1327</f>
        <v>0</v>
      </c>
      <c r="S1327" s="178">
        <v>0</v>
      </c>
      <c r="T1327" s="179">
        <f>S1327*H1327</f>
        <v>0</v>
      </c>
      <c r="U1327" s="35"/>
      <c r="V1327" s="35"/>
      <c r="W1327" s="35"/>
      <c r="X1327" s="35"/>
      <c r="Y1327" s="35"/>
      <c r="Z1327" s="35"/>
      <c r="AA1327" s="35"/>
      <c r="AB1327" s="35"/>
      <c r="AC1327" s="35"/>
      <c r="AD1327" s="35"/>
      <c r="AE1327" s="35"/>
      <c r="AR1327" s="180" t="s">
        <v>272</v>
      </c>
      <c r="AT1327" s="180" t="s">
        <v>148</v>
      </c>
      <c r="AU1327" s="180" t="s">
        <v>154</v>
      </c>
      <c r="AY1327" s="18" t="s">
        <v>146</v>
      </c>
      <c r="BE1327" s="181">
        <f>IF(N1327="základní",J1327,0)</f>
        <v>0</v>
      </c>
      <c r="BF1327" s="181">
        <f>IF(N1327="snížená",J1327,0)</f>
        <v>0</v>
      </c>
      <c r="BG1327" s="181">
        <f>IF(N1327="zákl. přenesená",J1327,0)</f>
        <v>0</v>
      </c>
      <c r="BH1327" s="181">
        <f>IF(N1327="sníž. přenesená",J1327,0)</f>
        <v>0</v>
      </c>
      <c r="BI1327" s="181">
        <f>IF(N1327="nulová",J1327,0)</f>
        <v>0</v>
      </c>
      <c r="BJ1327" s="18" t="s">
        <v>154</v>
      </c>
      <c r="BK1327" s="181">
        <f>ROUND(I1327*H1327,0)</f>
        <v>0</v>
      </c>
      <c r="BL1327" s="18" t="s">
        <v>272</v>
      </c>
      <c r="BM1327" s="180" t="s">
        <v>2128</v>
      </c>
    </row>
    <row r="1328" spans="1:65" s="1" customFormat="1" ht="12" hidden="1">
      <c r="A1328" s="35"/>
      <c r="B1328" s="36"/>
      <c r="C1328" s="37"/>
      <c r="D1328" s="182" t="s">
        <v>156</v>
      </c>
      <c r="E1328" s="37"/>
      <c r="F1328" s="183" t="s">
        <v>2057</v>
      </c>
      <c r="G1328" s="37"/>
      <c r="H1328" s="37"/>
      <c r="I1328" s="184"/>
      <c r="J1328" s="37"/>
      <c r="K1328" s="37"/>
      <c r="L1328" s="40"/>
      <c r="M1328" s="185"/>
      <c r="N1328" s="186"/>
      <c r="O1328" s="65"/>
      <c r="P1328" s="65"/>
      <c r="Q1328" s="65"/>
      <c r="R1328" s="65"/>
      <c r="S1328" s="65"/>
      <c r="T1328" s="66"/>
      <c r="U1328" s="35"/>
      <c r="V1328" s="35"/>
      <c r="W1328" s="35"/>
      <c r="X1328" s="35"/>
      <c r="Y1328" s="35"/>
      <c r="Z1328" s="35"/>
      <c r="AA1328" s="35"/>
      <c r="AB1328" s="35"/>
      <c r="AC1328" s="35"/>
      <c r="AD1328" s="35"/>
      <c r="AE1328" s="35"/>
      <c r="AT1328" s="18" t="s">
        <v>156</v>
      </c>
      <c r="AU1328" s="18" t="s">
        <v>154</v>
      </c>
    </row>
    <row r="1329" spans="1:65" s="1" customFormat="1" ht="16.5" customHeight="1">
      <c r="A1329" s="35"/>
      <c r="B1329" s="36"/>
      <c r="C1329" s="170" t="s">
        <v>2129</v>
      </c>
      <c r="D1329" s="170" t="s">
        <v>148</v>
      </c>
      <c r="E1329" s="171" t="s">
        <v>2130</v>
      </c>
      <c r="F1329" s="172" t="s">
        <v>2061</v>
      </c>
      <c r="G1329" s="173" t="s">
        <v>1174</v>
      </c>
      <c r="H1329" s="174">
        <v>1</v>
      </c>
      <c r="I1329" s="175"/>
      <c r="J1329" s="174">
        <f>ROUND(I1329*H1329,0)</f>
        <v>0</v>
      </c>
      <c r="K1329" s="172" t="s">
        <v>20</v>
      </c>
      <c r="L1329" s="40"/>
      <c r="M1329" s="176" t="s">
        <v>20</v>
      </c>
      <c r="N1329" s="177" t="s">
        <v>44</v>
      </c>
      <c r="O1329" s="65"/>
      <c r="P1329" s="178">
        <f>O1329*H1329</f>
        <v>0</v>
      </c>
      <c r="Q1329" s="178">
        <v>0</v>
      </c>
      <c r="R1329" s="178">
        <f>Q1329*H1329</f>
        <v>0</v>
      </c>
      <c r="S1329" s="178">
        <v>0</v>
      </c>
      <c r="T1329" s="179">
        <f>S1329*H1329</f>
        <v>0</v>
      </c>
      <c r="U1329" s="35"/>
      <c r="V1329" s="35"/>
      <c r="W1329" s="35"/>
      <c r="X1329" s="35"/>
      <c r="Y1329" s="35"/>
      <c r="Z1329" s="35"/>
      <c r="AA1329" s="35"/>
      <c r="AB1329" s="35"/>
      <c r="AC1329" s="35"/>
      <c r="AD1329" s="35"/>
      <c r="AE1329" s="35"/>
      <c r="AR1329" s="180" t="s">
        <v>272</v>
      </c>
      <c r="AT1329" s="180" t="s">
        <v>148</v>
      </c>
      <c r="AU1329" s="180" t="s">
        <v>154</v>
      </c>
      <c r="AY1329" s="18" t="s">
        <v>146</v>
      </c>
      <c r="BE1329" s="181">
        <f>IF(N1329="základní",J1329,0)</f>
        <v>0</v>
      </c>
      <c r="BF1329" s="181">
        <f>IF(N1329="snížená",J1329,0)</f>
        <v>0</v>
      </c>
      <c r="BG1329" s="181">
        <f>IF(N1329="zákl. přenesená",J1329,0)</f>
        <v>0</v>
      </c>
      <c r="BH1329" s="181">
        <f>IF(N1329="sníž. přenesená",J1329,0)</f>
        <v>0</v>
      </c>
      <c r="BI1329" s="181">
        <f>IF(N1329="nulová",J1329,0)</f>
        <v>0</v>
      </c>
      <c r="BJ1329" s="18" t="s">
        <v>154</v>
      </c>
      <c r="BK1329" s="181">
        <f>ROUND(I1329*H1329,0)</f>
        <v>0</v>
      </c>
      <c r="BL1329" s="18" t="s">
        <v>272</v>
      </c>
      <c r="BM1329" s="180" t="s">
        <v>2131</v>
      </c>
    </row>
    <row r="1330" spans="1:65" s="1" customFormat="1" ht="12" hidden="1">
      <c r="A1330" s="35"/>
      <c r="B1330" s="36"/>
      <c r="C1330" s="37"/>
      <c r="D1330" s="182" t="s">
        <v>156</v>
      </c>
      <c r="E1330" s="37"/>
      <c r="F1330" s="183" t="s">
        <v>2061</v>
      </c>
      <c r="G1330" s="37"/>
      <c r="H1330" s="37"/>
      <c r="I1330" s="184"/>
      <c r="J1330" s="37"/>
      <c r="K1330" s="37"/>
      <c r="L1330" s="40"/>
      <c r="M1330" s="185"/>
      <c r="N1330" s="186"/>
      <c r="O1330" s="65"/>
      <c r="P1330" s="65"/>
      <c r="Q1330" s="65"/>
      <c r="R1330" s="65"/>
      <c r="S1330" s="65"/>
      <c r="T1330" s="66"/>
      <c r="U1330" s="35"/>
      <c r="V1330" s="35"/>
      <c r="W1330" s="35"/>
      <c r="X1330" s="35"/>
      <c r="Y1330" s="35"/>
      <c r="Z1330" s="35"/>
      <c r="AA1330" s="35"/>
      <c r="AB1330" s="35"/>
      <c r="AC1330" s="35"/>
      <c r="AD1330" s="35"/>
      <c r="AE1330" s="35"/>
      <c r="AT1330" s="18" t="s">
        <v>156</v>
      </c>
      <c r="AU1330" s="18" t="s">
        <v>154</v>
      </c>
    </row>
    <row r="1331" spans="1:65" s="1" customFormat="1" ht="16.5" customHeight="1">
      <c r="A1331" s="35"/>
      <c r="B1331" s="36"/>
      <c r="C1331" s="170" t="s">
        <v>2132</v>
      </c>
      <c r="D1331" s="170" t="s">
        <v>148</v>
      </c>
      <c r="E1331" s="171" t="s">
        <v>2133</v>
      </c>
      <c r="F1331" s="172" t="s">
        <v>2086</v>
      </c>
      <c r="G1331" s="173" t="s">
        <v>248</v>
      </c>
      <c r="H1331" s="174">
        <v>7</v>
      </c>
      <c r="I1331" s="175"/>
      <c r="J1331" s="174">
        <f>ROUND(I1331*H1331,0)</f>
        <v>0</v>
      </c>
      <c r="K1331" s="172" t="s">
        <v>20</v>
      </c>
      <c r="L1331" s="40"/>
      <c r="M1331" s="176" t="s">
        <v>20</v>
      </c>
      <c r="N1331" s="177" t="s">
        <v>44</v>
      </c>
      <c r="O1331" s="65"/>
      <c r="P1331" s="178">
        <f>O1331*H1331</f>
        <v>0</v>
      </c>
      <c r="Q1331" s="178">
        <v>0</v>
      </c>
      <c r="R1331" s="178">
        <f>Q1331*H1331</f>
        <v>0</v>
      </c>
      <c r="S1331" s="178">
        <v>0</v>
      </c>
      <c r="T1331" s="179">
        <f>S1331*H1331</f>
        <v>0</v>
      </c>
      <c r="U1331" s="35"/>
      <c r="V1331" s="35"/>
      <c r="W1331" s="35"/>
      <c r="X1331" s="35"/>
      <c r="Y1331" s="35"/>
      <c r="Z1331" s="35"/>
      <c r="AA1331" s="35"/>
      <c r="AB1331" s="35"/>
      <c r="AC1331" s="35"/>
      <c r="AD1331" s="35"/>
      <c r="AE1331" s="35"/>
      <c r="AR1331" s="180" t="s">
        <v>272</v>
      </c>
      <c r="AT1331" s="180" t="s">
        <v>148</v>
      </c>
      <c r="AU1331" s="180" t="s">
        <v>154</v>
      </c>
      <c r="AY1331" s="18" t="s">
        <v>146</v>
      </c>
      <c r="BE1331" s="181">
        <f>IF(N1331="základní",J1331,0)</f>
        <v>0</v>
      </c>
      <c r="BF1331" s="181">
        <f>IF(N1331="snížená",J1331,0)</f>
        <v>0</v>
      </c>
      <c r="BG1331" s="181">
        <f>IF(N1331="zákl. přenesená",J1331,0)</f>
        <v>0</v>
      </c>
      <c r="BH1331" s="181">
        <f>IF(N1331="sníž. přenesená",J1331,0)</f>
        <v>0</v>
      </c>
      <c r="BI1331" s="181">
        <f>IF(N1331="nulová",J1331,0)</f>
        <v>0</v>
      </c>
      <c r="BJ1331" s="18" t="s">
        <v>154</v>
      </c>
      <c r="BK1331" s="181">
        <f>ROUND(I1331*H1331,0)</f>
        <v>0</v>
      </c>
      <c r="BL1331" s="18" t="s">
        <v>272</v>
      </c>
      <c r="BM1331" s="180" t="s">
        <v>2134</v>
      </c>
    </row>
    <row r="1332" spans="1:65" s="1" customFormat="1" ht="12" hidden="1">
      <c r="A1332" s="35"/>
      <c r="B1332" s="36"/>
      <c r="C1332" s="37"/>
      <c r="D1332" s="182" t="s">
        <v>156</v>
      </c>
      <c r="E1332" s="37"/>
      <c r="F1332" s="183" t="s">
        <v>2086</v>
      </c>
      <c r="G1332" s="37"/>
      <c r="H1332" s="37"/>
      <c r="I1332" s="184"/>
      <c r="J1332" s="37"/>
      <c r="K1332" s="37"/>
      <c r="L1332" s="40"/>
      <c r="M1332" s="185"/>
      <c r="N1332" s="186"/>
      <c r="O1332" s="65"/>
      <c r="P1332" s="65"/>
      <c r="Q1332" s="65"/>
      <c r="R1332" s="65"/>
      <c r="S1332" s="65"/>
      <c r="T1332" s="66"/>
      <c r="U1332" s="35"/>
      <c r="V1332" s="35"/>
      <c r="W1332" s="35"/>
      <c r="X1332" s="35"/>
      <c r="Y1332" s="35"/>
      <c r="Z1332" s="35"/>
      <c r="AA1332" s="35"/>
      <c r="AB1332" s="35"/>
      <c r="AC1332" s="35"/>
      <c r="AD1332" s="35"/>
      <c r="AE1332" s="35"/>
      <c r="AT1332" s="18" t="s">
        <v>156</v>
      </c>
      <c r="AU1332" s="18" t="s">
        <v>154</v>
      </c>
    </row>
    <row r="1333" spans="1:65" s="11" customFormat="1" ht="23" customHeight="1">
      <c r="B1333" s="154"/>
      <c r="C1333" s="155"/>
      <c r="D1333" s="156" t="s">
        <v>71</v>
      </c>
      <c r="E1333" s="168" t="s">
        <v>2135</v>
      </c>
      <c r="F1333" s="168" t="s">
        <v>2136</v>
      </c>
      <c r="G1333" s="155"/>
      <c r="H1333" s="155"/>
      <c r="I1333" s="158"/>
      <c r="J1333" s="169">
        <f>BK1333</f>
        <v>0</v>
      </c>
      <c r="K1333" s="155"/>
      <c r="L1333" s="160"/>
      <c r="M1333" s="161"/>
      <c r="N1333" s="162"/>
      <c r="O1333" s="162"/>
      <c r="P1333" s="163">
        <f>SUM(P1334:P1346)</f>
        <v>0</v>
      </c>
      <c r="Q1333" s="162"/>
      <c r="R1333" s="163">
        <f>SUM(R1334:R1346)</f>
        <v>1.3646820000000002</v>
      </c>
      <c r="S1333" s="162"/>
      <c r="T1333" s="164">
        <f>SUM(T1334:T1346)</f>
        <v>0</v>
      </c>
      <c r="AR1333" s="165" t="s">
        <v>154</v>
      </c>
      <c r="AT1333" s="166" t="s">
        <v>71</v>
      </c>
      <c r="AU1333" s="166" t="s">
        <v>8</v>
      </c>
      <c r="AY1333" s="165" t="s">
        <v>146</v>
      </c>
      <c r="BK1333" s="167">
        <f>SUM(BK1334:BK1346)</f>
        <v>0</v>
      </c>
    </row>
    <row r="1334" spans="1:65" s="1" customFormat="1" ht="24.25" customHeight="1">
      <c r="A1334" s="35"/>
      <c r="B1334" s="36"/>
      <c r="C1334" s="170" t="s">
        <v>2137</v>
      </c>
      <c r="D1334" s="170" t="s">
        <v>148</v>
      </c>
      <c r="E1334" s="171" t="s">
        <v>2138</v>
      </c>
      <c r="F1334" s="172" t="s">
        <v>2139</v>
      </c>
      <c r="G1334" s="173" t="s">
        <v>248</v>
      </c>
      <c r="H1334" s="174">
        <v>37.950000000000003</v>
      </c>
      <c r="I1334" s="175"/>
      <c r="J1334" s="174">
        <f>ROUND(I1334*H1334,0)</f>
        <v>0</v>
      </c>
      <c r="K1334" s="172" t="s">
        <v>20</v>
      </c>
      <c r="L1334" s="40"/>
      <c r="M1334" s="176" t="s">
        <v>20</v>
      </c>
      <c r="N1334" s="177" t="s">
        <v>44</v>
      </c>
      <c r="O1334" s="65"/>
      <c r="P1334" s="178">
        <f>O1334*H1334</f>
        <v>0</v>
      </c>
      <c r="Q1334" s="178">
        <v>3.576E-2</v>
      </c>
      <c r="R1334" s="178">
        <f>Q1334*H1334</f>
        <v>1.3570920000000002</v>
      </c>
      <c r="S1334" s="178">
        <v>0</v>
      </c>
      <c r="T1334" s="179">
        <f>S1334*H1334</f>
        <v>0</v>
      </c>
      <c r="U1334" s="35"/>
      <c r="V1334" s="35"/>
      <c r="W1334" s="35"/>
      <c r="X1334" s="35"/>
      <c r="Y1334" s="35"/>
      <c r="Z1334" s="35"/>
      <c r="AA1334" s="35"/>
      <c r="AB1334" s="35"/>
      <c r="AC1334" s="35"/>
      <c r="AD1334" s="35"/>
      <c r="AE1334" s="35"/>
      <c r="AR1334" s="180" t="s">
        <v>272</v>
      </c>
      <c r="AT1334" s="180" t="s">
        <v>148</v>
      </c>
      <c r="AU1334" s="180" t="s">
        <v>154</v>
      </c>
      <c r="AY1334" s="18" t="s">
        <v>146</v>
      </c>
      <c r="BE1334" s="181">
        <f>IF(N1334="základní",J1334,0)</f>
        <v>0</v>
      </c>
      <c r="BF1334" s="181">
        <f>IF(N1334="snížená",J1334,0)</f>
        <v>0</v>
      </c>
      <c r="BG1334" s="181">
        <f>IF(N1334="zákl. přenesená",J1334,0)</f>
        <v>0</v>
      </c>
      <c r="BH1334" s="181">
        <f>IF(N1334="sníž. přenesená",J1334,0)</f>
        <v>0</v>
      </c>
      <c r="BI1334" s="181">
        <f>IF(N1334="nulová",J1334,0)</f>
        <v>0</v>
      </c>
      <c r="BJ1334" s="18" t="s">
        <v>154</v>
      </c>
      <c r="BK1334" s="181">
        <f>ROUND(I1334*H1334,0)</f>
        <v>0</v>
      </c>
      <c r="BL1334" s="18" t="s">
        <v>272</v>
      </c>
      <c r="BM1334" s="180" t="s">
        <v>2140</v>
      </c>
    </row>
    <row r="1335" spans="1:65" s="1" customFormat="1" ht="12" hidden="1">
      <c r="A1335" s="35"/>
      <c r="B1335" s="36"/>
      <c r="C1335" s="37"/>
      <c r="D1335" s="182" t="s">
        <v>156</v>
      </c>
      <c r="E1335" s="37"/>
      <c r="F1335" s="183" t="s">
        <v>2139</v>
      </c>
      <c r="G1335" s="37"/>
      <c r="H1335" s="37"/>
      <c r="I1335" s="184"/>
      <c r="J1335" s="37"/>
      <c r="K1335" s="37"/>
      <c r="L1335" s="40"/>
      <c r="M1335" s="185"/>
      <c r="N1335" s="186"/>
      <c r="O1335" s="65"/>
      <c r="P1335" s="65"/>
      <c r="Q1335" s="65"/>
      <c r="R1335" s="65"/>
      <c r="S1335" s="65"/>
      <c r="T1335" s="66"/>
      <c r="U1335" s="35"/>
      <c r="V1335" s="35"/>
      <c r="W1335" s="35"/>
      <c r="X1335" s="35"/>
      <c r="Y1335" s="35"/>
      <c r="Z1335" s="35"/>
      <c r="AA1335" s="35"/>
      <c r="AB1335" s="35"/>
      <c r="AC1335" s="35"/>
      <c r="AD1335" s="35"/>
      <c r="AE1335" s="35"/>
      <c r="AT1335" s="18" t="s">
        <v>156</v>
      </c>
      <c r="AU1335" s="18" t="s">
        <v>154</v>
      </c>
    </row>
    <row r="1336" spans="1:65" s="1" customFormat="1" ht="295" hidden="1">
      <c r="A1336" s="35"/>
      <c r="B1336" s="36"/>
      <c r="C1336" s="37"/>
      <c r="D1336" s="182" t="s">
        <v>160</v>
      </c>
      <c r="E1336" s="37"/>
      <c r="F1336" s="189" t="s">
        <v>2141</v>
      </c>
      <c r="G1336" s="37"/>
      <c r="H1336" s="37"/>
      <c r="I1336" s="184"/>
      <c r="J1336" s="37"/>
      <c r="K1336" s="37"/>
      <c r="L1336" s="40"/>
      <c r="M1336" s="185"/>
      <c r="N1336" s="186"/>
      <c r="O1336" s="65"/>
      <c r="P1336" s="65"/>
      <c r="Q1336" s="65"/>
      <c r="R1336" s="65"/>
      <c r="S1336" s="65"/>
      <c r="T1336" s="66"/>
      <c r="U1336" s="35"/>
      <c r="V1336" s="35"/>
      <c r="W1336" s="35"/>
      <c r="X1336" s="35"/>
      <c r="Y1336" s="35"/>
      <c r="Z1336" s="35"/>
      <c r="AA1336" s="35"/>
      <c r="AB1336" s="35"/>
      <c r="AC1336" s="35"/>
      <c r="AD1336" s="35"/>
      <c r="AE1336" s="35"/>
      <c r="AT1336" s="18" t="s">
        <v>160</v>
      </c>
      <c r="AU1336" s="18" t="s">
        <v>154</v>
      </c>
    </row>
    <row r="1337" spans="1:65" s="13" customFormat="1" ht="12">
      <c r="B1337" s="200"/>
      <c r="C1337" s="201"/>
      <c r="D1337" s="182" t="s">
        <v>162</v>
      </c>
      <c r="E1337" s="202" t="s">
        <v>20</v>
      </c>
      <c r="F1337" s="203" t="s">
        <v>2142</v>
      </c>
      <c r="G1337" s="201"/>
      <c r="H1337" s="204">
        <v>37.950000000000003</v>
      </c>
      <c r="I1337" s="205"/>
      <c r="J1337" s="201"/>
      <c r="K1337" s="201"/>
      <c r="L1337" s="206"/>
      <c r="M1337" s="207"/>
      <c r="N1337" s="208"/>
      <c r="O1337" s="208"/>
      <c r="P1337" s="208"/>
      <c r="Q1337" s="208"/>
      <c r="R1337" s="208"/>
      <c r="S1337" s="208"/>
      <c r="T1337" s="209"/>
      <c r="AT1337" s="210" t="s">
        <v>162</v>
      </c>
      <c r="AU1337" s="210" t="s">
        <v>154</v>
      </c>
      <c r="AV1337" s="13" t="s">
        <v>154</v>
      </c>
      <c r="AW1337" s="13" t="s">
        <v>33</v>
      </c>
      <c r="AX1337" s="13" t="s">
        <v>8</v>
      </c>
      <c r="AY1337" s="210" t="s">
        <v>146</v>
      </c>
    </row>
    <row r="1338" spans="1:65" s="1" customFormat="1" ht="24.25" customHeight="1">
      <c r="A1338" s="35"/>
      <c r="B1338" s="36"/>
      <c r="C1338" s="170" t="s">
        <v>2143</v>
      </c>
      <c r="D1338" s="170" t="s">
        <v>148</v>
      </c>
      <c r="E1338" s="171" t="s">
        <v>2144</v>
      </c>
      <c r="F1338" s="172" t="s">
        <v>2145</v>
      </c>
      <c r="G1338" s="173" t="s">
        <v>248</v>
      </c>
      <c r="H1338" s="174">
        <v>37.950000000000003</v>
      </c>
      <c r="I1338" s="175"/>
      <c r="J1338" s="174">
        <f>ROUND(I1338*H1338,0)</f>
        <v>0</v>
      </c>
      <c r="K1338" s="172" t="s">
        <v>152</v>
      </c>
      <c r="L1338" s="40"/>
      <c r="M1338" s="176" t="s">
        <v>20</v>
      </c>
      <c r="N1338" s="177" t="s">
        <v>44</v>
      </c>
      <c r="O1338" s="65"/>
      <c r="P1338" s="178">
        <f>O1338*H1338</f>
        <v>0</v>
      </c>
      <c r="Q1338" s="178">
        <v>2.0000000000000001E-4</v>
      </c>
      <c r="R1338" s="178">
        <f>Q1338*H1338</f>
        <v>7.5900000000000013E-3</v>
      </c>
      <c r="S1338" s="178">
        <v>0</v>
      </c>
      <c r="T1338" s="179">
        <f>S1338*H1338</f>
        <v>0</v>
      </c>
      <c r="U1338" s="35"/>
      <c r="V1338" s="35"/>
      <c r="W1338" s="35"/>
      <c r="X1338" s="35"/>
      <c r="Y1338" s="35"/>
      <c r="Z1338" s="35"/>
      <c r="AA1338" s="35"/>
      <c r="AB1338" s="35"/>
      <c r="AC1338" s="35"/>
      <c r="AD1338" s="35"/>
      <c r="AE1338" s="35"/>
      <c r="AR1338" s="180" t="s">
        <v>272</v>
      </c>
      <c r="AT1338" s="180" t="s">
        <v>148</v>
      </c>
      <c r="AU1338" s="180" t="s">
        <v>154</v>
      </c>
      <c r="AY1338" s="18" t="s">
        <v>146</v>
      </c>
      <c r="BE1338" s="181">
        <f>IF(N1338="základní",J1338,0)</f>
        <v>0</v>
      </c>
      <c r="BF1338" s="181">
        <f>IF(N1338="snížená",J1338,0)</f>
        <v>0</v>
      </c>
      <c r="BG1338" s="181">
        <f>IF(N1338="zákl. přenesená",J1338,0)</f>
        <v>0</v>
      </c>
      <c r="BH1338" s="181">
        <f>IF(N1338="sníž. přenesená",J1338,0)</f>
        <v>0</v>
      </c>
      <c r="BI1338" s="181">
        <f>IF(N1338="nulová",J1338,0)</f>
        <v>0</v>
      </c>
      <c r="BJ1338" s="18" t="s">
        <v>154</v>
      </c>
      <c r="BK1338" s="181">
        <f>ROUND(I1338*H1338,0)</f>
        <v>0</v>
      </c>
      <c r="BL1338" s="18" t="s">
        <v>272</v>
      </c>
      <c r="BM1338" s="180" t="s">
        <v>2146</v>
      </c>
    </row>
    <row r="1339" spans="1:65" s="1" customFormat="1" ht="24" hidden="1">
      <c r="A1339" s="35"/>
      <c r="B1339" s="36"/>
      <c r="C1339" s="37"/>
      <c r="D1339" s="182" t="s">
        <v>156</v>
      </c>
      <c r="E1339" s="37"/>
      <c r="F1339" s="183" t="s">
        <v>2147</v>
      </c>
      <c r="G1339" s="37"/>
      <c r="H1339" s="37"/>
      <c r="I1339" s="184"/>
      <c r="J1339" s="37"/>
      <c r="K1339" s="37"/>
      <c r="L1339" s="40"/>
      <c r="M1339" s="185"/>
      <c r="N1339" s="186"/>
      <c r="O1339" s="65"/>
      <c r="P1339" s="65"/>
      <c r="Q1339" s="65"/>
      <c r="R1339" s="65"/>
      <c r="S1339" s="65"/>
      <c r="T1339" s="66"/>
      <c r="U1339" s="35"/>
      <c r="V1339" s="35"/>
      <c r="W1339" s="35"/>
      <c r="X1339" s="35"/>
      <c r="Y1339" s="35"/>
      <c r="Z1339" s="35"/>
      <c r="AA1339" s="35"/>
      <c r="AB1339" s="35"/>
      <c r="AC1339" s="35"/>
      <c r="AD1339" s="35"/>
      <c r="AE1339" s="35"/>
      <c r="AT1339" s="18" t="s">
        <v>156</v>
      </c>
      <c r="AU1339" s="18" t="s">
        <v>154</v>
      </c>
    </row>
    <row r="1340" spans="1:65" s="1" customFormat="1" hidden="1">
      <c r="A1340" s="35"/>
      <c r="B1340" s="36"/>
      <c r="C1340" s="37"/>
      <c r="D1340" s="187" t="s">
        <v>158</v>
      </c>
      <c r="E1340" s="37"/>
      <c r="F1340" s="188" t="s">
        <v>2148</v>
      </c>
      <c r="G1340" s="37"/>
      <c r="H1340" s="37"/>
      <c r="I1340" s="184"/>
      <c r="J1340" s="37"/>
      <c r="K1340" s="37"/>
      <c r="L1340" s="40"/>
      <c r="M1340" s="185"/>
      <c r="N1340" s="186"/>
      <c r="O1340" s="65"/>
      <c r="P1340" s="65"/>
      <c r="Q1340" s="65"/>
      <c r="R1340" s="65"/>
      <c r="S1340" s="65"/>
      <c r="T1340" s="66"/>
      <c r="U1340" s="35"/>
      <c r="V1340" s="35"/>
      <c r="W1340" s="35"/>
      <c r="X1340" s="35"/>
      <c r="Y1340" s="35"/>
      <c r="Z1340" s="35"/>
      <c r="AA1340" s="35"/>
      <c r="AB1340" s="35"/>
      <c r="AC1340" s="35"/>
      <c r="AD1340" s="35"/>
      <c r="AE1340" s="35"/>
      <c r="AT1340" s="18" t="s">
        <v>158</v>
      </c>
      <c r="AU1340" s="18" t="s">
        <v>154</v>
      </c>
    </row>
    <row r="1341" spans="1:65" s="1" customFormat="1" ht="120" hidden="1">
      <c r="A1341" s="35"/>
      <c r="B1341" s="36"/>
      <c r="C1341" s="37"/>
      <c r="D1341" s="182" t="s">
        <v>160</v>
      </c>
      <c r="E1341" s="37"/>
      <c r="F1341" s="189" t="s">
        <v>2149</v>
      </c>
      <c r="G1341" s="37"/>
      <c r="H1341" s="37"/>
      <c r="I1341" s="184"/>
      <c r="J1341" s="37"/>
      <c r="K1341" s="37"/>
      <c r="L1341" s="40"/>
      <c r="M1341" s="185"/>
      <c r="N1341" s="186"/>
      <c r="O1341" s="65"/>
      <c r="P1341" s="65"/>
      <c r="Q1341" s="65"/>
      <c r="R1341" s="65"/>
      <c r="S1341" s="65"/>
      <c r="T1341" s="66"/>
      <c r="U1341" s="35"/>
      <c r="V1341" s="35"/>
      <c r="W1341" s="35"/>
      <c r="X1341" s="35"/>
      <c r="Y1341" s="35"/>
      <c r="Z1341" s="35"/>
      <c r="AA1341" s="35"/>
      <c r="AB1341" s="35"/>
      <c r="AC1341" s="35"/>
      <c r="AD1341" s="35"/>
      <c r="AE1341" s="35"/>
      <c r="AT1341" s="18" t="s">
        <v>160</v>
      </c>
      <c r="AU1341" s="18" t="s">
        <v>154</v>
      </c>
    </row>
    <row r="1342" spans="1:65" s="13" customFormat="1" ht="12">
      <c r="B1342" s="200"/>
      <c r="C1342" s="201"/>
      <c r="D1342" s="182" t="s">
        <v>162</v>
      </c>
      <c r="E1342" s="202" t="s">
        <v>20</v>
      </c>
      <c r="F1342" s="203" t="s">
        <v>2150</v>
      </c>
      <c r="G1342" s="201"/>
      <c r="H1342" s="204">
        <v>37.950000000000003</v>
      </c>
      <c r="I1342" s="205"/>
      <c r="J1342" s="201"/>
      <c r="K1342" s="201"/>
      <c r="L1342" s="206"/>
      <c r="M1342" s="207"/>
      <c r="N1342" s="208"/>
      <c r="O1342" s="208"/>
      <c r="P1342" s="208"/>
      <c r="Q1342" s="208"/>
      <c r="R1342" s="208"/>
      <c r="S1342" s="208"/>
      <c r="T1342" s="209"/>
      <c r="AT1342" s="210" t="s">
        <v>162</v>
      </c>
      <c r="AU1342" s="210" t="s">
        <v>154</v>
      </c>
      <c r="AV1342" s="13" t="s">
        <v>154</v>
      </c>
      <c r="AW1342" s="13" t="s">
        <v>33</v>
      </c>
      <c r="AX1342" s="13" t="s">
        <v>8</v>
      </c>
      <c r="AY1342" s="210" t="s">
        <v>146</v>
      </c>
    </row>
    <row r="1343" spans="1:65" s="1" customFormat="1" ht="24.25" customHeight="1">
      <c r="A1343" s="35"/>
      <c r="B1343" s="36"/>
      <c r="C1343" s="170" t="s">
        <v>2151</v>
      </c>
      <c r="D1343" s="170" t="s">
        <v>148</v>
      </c>
      <c r="E1343" s="171" t="s">
        <v>2152</v>
      </c>
      <c r="F1343" s="172" t="s">
        <v>2153</v>
      </c>
      <c r="G1343" s="173" t="s">
        <v>789</v>
      </c>
      <c r="H1343" s="175"/>
      <c r="I1343" s="175"/>
      <c r="J1343" s="174">
        <f>ROUND(I1343*H1343,0)</f>
        <v>0</v>
      </c>
      <c r="K1343" s="172" t="s">
        <v>152</v>
      </c>
      <c r="L1343" s="40"/>
      <c r="M1343" s="176" t="s">
        <v>20</v>
      </c>
      <c r="N1343" s="177" t="s">
        <v>44</v>
      </c>
      <c r="O1343" s="65"/>
      <c r="P1343" s="178">
        <f>O1343*H1343</f>
        <v>0</v>
      </c>
      <c r="Q1343" s="178">
        <v>0</v>
      </c>
      <c r="R1343" s="178">
        <f>Q1343*H1343</f>
        <v>0</v>
      </c>
      <c r="S1343" s="178">
        <v>0</v>
      </c>
      <c r="T1343" s="179">
        <f>S1343*H1343</f>
        <v>0</v>
      </c>
      <c r="U1343" s="35"/>
      <c r="V1343" s="35"/>
      <c r="W1343" s="35"/>
      <c r="X1343" s="35"/>
      <c r="Y1343" s="35"/>
      <c r="Z1343" s="35"/>
      <c r="AA1343" s="35"/>
      <c r="AB1343" s="35"/>
      <c r="AC1343" s="35"/>
      <c r="AD1343" s="35"/>
      <c r="AE1343" s="35"/>
      <c r="AR1343" s="180" t="s">
        <v>272</v>
      </c>
      <c r="AT1343" s="180" t="s">
        <v>148</v>
      </c>
      <c r="AU1343" s="180" t="s">
        <v>154</v>
      </c>
      <c r="AY1343" s="18" t="s">
        <v>146</v>
      </c>
      <c r="BE1343" s="181">
        <f>IF(N1343="základní",J1343,0)</f>
        <v>0</v>
      </c>
      <c r="BF1343" s="181">
        <f>IF(N1343="snížená",J1343,0)</f>
        <v>0</v>
      </c>
      <c r="BG1343" s="181">
        <f>IF(N1343="zákl. přenesená",J1343,0)</f>
        <v>0</v>
      </c>
      <c r="BH1343" s="181">
        <f>IF(N1343="sníž. přenesená",J1343,0)</f>
        <v>0</v>
      </c>
      <c r="BI1343" s="181">
        <f>IF(N1343="nulová",J1343,0)</f>
        <v>0</v>
      </c>
      <c r="BJ1343" s="18" t="s">
        <v>154</v>
      </c>
      <c r="BK1343" s="181">
        <f>ROUND(I1343*H1343,0)</f>
        <v>0</v>
      </c>
      <c r="BL1343" s="18" t="s">
        <v>272</v>
      </c>
      <c r="BM1343" s="180" t="s">
        <v>2154</v>
      </c>
    </row>
    <row r="1344" spans="1:65" s="1" customFormat="1" ht="36" hidden="1">
      <c r="A1344" s="35"/>
      <c r="B1344" s="36"/>
      <c r="C1344" s="37"/>
      <c r="D1344" s="182" t="s">
        <v>156</v>
      </c>
      <c r="E1344" s="37"/>
      <c r="F1344" s="183" t="s">
        <v>2155</v>
      </c>
      <c r="G1344" s="37"/>
      <c r="H1344" s="37"/>
      <c r="I1344" s="184"/>
      <c r="J1344" s="37"/>
      <c r="K1344" s="37"/>
      <c r="L1344" s="40"/>
      <c r="M1344" s="185"/>
      <c r="N1344" s="186"/>
      <c r="O1344" s="65"/>
      <c r="P1344" s="65"/>
      <c r="Q1344" s="65"/>
      <c r="R1344" s="65"/>
      <c r="S1344" s="65"/>
      <c r="T1344" s="66"/>
      <c r="U1344" s="35"/>
      <c r="V1344" s="35"/>
      <c r="W1344" s="35"/>
      <c r="X1344" s="35"/>
      <c r="Y1344" s="35"/>
      <c r="Z1344" s="35"/>
      <c r="AA1344" s="35"/>
      <c r="AB1344" s="35"/>
      <c r="AC1344" s="35"/>
      <c r="AD1344" s="35"/>
      <c r="AE1344" s="35"/>
      <c r="AT1344" s="18" t="s">
        <v>156</v>
      </c>
      <c r="AU1344" s="18" t="s">
        <v>154</v>
      </c>
    </row>
    <row r="1345" spans="1:65" s="1" customFormat="1" hidden="1">
      <c r="A1345" s="35"/>
      <c r="B1345" s="36"/>
      <c r="C1345" s="37"/>
      <c r="D1345" s="187" t="s">
        <v>158</v>
      </c>
      <c r="E1345" s="37"/>
      <c r="F1345" s="188" t="s">
        <v>2156</v>
      </c>
      <c r="G1345" s="37"/>
      <c r="H1345" s="37"/>
      <c r="I1345" s="184"/>
      <c r="J1345" s="37"/>
      <c r="K1345" s="37"/>
      <c r="L1345" s="40"/>
      <c r="M1345" s="185"/>
      <c r="N1345" s="186"/>
      <c r="O1345" s="65"/>
      <c r="P1345" s="65"/>
      <c r="Q1345" s="65"/>
      <c r="R1345" s="65"/>
      <c r="S1345" s="65"/>
      <c r="T1345" s="66"/>
      <c r="U1345" s="35"/>
      <c r="V1345" s="35"/>
      <c r="W1345" s="35"/>
      <c r="X1345" s="35"/>
      <c r="Y1345" s="35"/>
      <c r="Z1345" s="35"/>
      <c r="AA1345" s="35"/>
      <c r="AB1345" s="35"/>
      <c r="AC1345" s="35"/>
      <c r="AD1345" s="35"/>
      <c r="AE1345" s="35"/>
      <c r="AT1345" s="18" t="s">
        <v>158</v>
      </c>
      <c r="AU1345" s="18" t="s">
        <v>154</v>
      </c>
    </row>
    <row r="1346" spans="1:65" s="1" customFormat="1" ht="192" hidden="1">
      <c r="A1346" s="35"/>
      <c r="B1346" s="36"/>
      <c r="C1346" s="37"/>
      <c r="D1346" s="182" t="s">
        <v>160</v>
      </c>
      <c r="E1346" s="37"/>
      <c r="F1346" s="189" t="s">
        <v>793</v>
      </c>
      <c r="G1346" s="37"/>
      <c r="H1346" s="37"/>
      <c r="I1346" s="184"/>
      <c r="J1346" s="37"/>
      <c r="K1346" s="37"/>
      <c r="L1346" s="40"/>
      <c r="M1346" s="185"/>
      <c r="N1346" s="186"/>
      <c r="O1346" s="65"/>
      <c r="P1346" s="65"/>
      <c r="Q1346" s="65"/>
      <c r="R1346" s="65"/>
      <c r="S1346" s="65"/>
      <c r="T1346" s="66"/>
      <c r="U1346" s="35"/>
      <c r="V1346" s="35"/>
      <c r="W1346" s="35"/>
      <c r="X1346" s="35"/>
      <c r="Y1346" s="35"/>
      <c r="Z1346" s="35"/>
      <c r="AA1346" s="35"/>
      <c r="AB1346" s="35"/>
      <c r="AC1346" s="35"/>
      <c r="AD1346" s="35"/>
      <c r="AE1346" s="35"/>
      <c r="AT1346" s="18" t="s">
        <v>160</v>
      </c>
      <c r="AU1346" s="18" t="s">
        <v>154</v>
      </c>
    </row>
    <row r="1347" spans="1:65" s="11" customFormat="1" ht="23" customHeight="1">
      <c r="B1347" s="154"/>
      <c r="C1347" s="155"/>
      <c r="D1347" s="156" t="s">
        <v>71</v>
      </c>
      <c r="E1347" s="168" t="s">
        <v>2157</v>
      </c>
      <c r="F1347" s="168" t="s">
        <v>2158</v>
      </c>
      <c r="G1347" s="155"/>
      <c r="H1347" s="155"/>
      <c r="I1347" s="158"/>
      <c r="J1347" s="169">
        <f>BK1347</f>
        <v>0</v>
      </c>
      <c r="K1347" s="155"/>
      <c r="L1347" s="160"/>
      <c r="M1347" s="161"/>
      <c r="N1347" s="162"/>
      <c r="O1347" s="162"/>
      <c r="P1347" s="163">
        <f>SUM(P1348:P1415)</f>
        <v>0</v>
      </c>
      <c r="Q1347" s="162"/>
      <c r="R1347" s="163">
        <f>SUM(R1348:R1415)</f>
        <v>13.348396599999997</v>
      </c>
      <c r="S1347" s="162"/>
      <c r="T1347" s="164">
        <f>SUM(T1348:T1415)</f>
        <v>2.7062400000000002</v>
      </c>
      <c r="AR1347" s="165" t="s">
        <v>154</v>
      </c>
      <c r="AT1347" s="166" t="s">
        <v>71</v>
      </c>
      <c r="AU1347" s="166" t="s">
        <v>8</v>
      </c>
      <c r="AY1347" s="165" t="s">
        <v>146</v>
      </c>
      <c r="BK1347" s="167">
        <f>SUM(BK1348:BK1415)</f>
        <v>0</v>
      </c>
    </row>
    <row r="1348" spans="1:65" s="1" customFormat="1" ht="24.25" customHeight="1">
      <c r="A1348" s="35"/>
      <c r="B1348" s="36"/>
      <c r="C1348" s="170" t="s">
        <v>2159</v>
      </c>
      <c r="D1348" s="170" t="s">
        <v>148</v>
      </c>
      <c r="E1348" s="171" t="s">
        <v>2160</v>
      </c>
      <c r="F1348" s="172" t="s">
        <v>2161</v>
      </c>
      <c r="G1348" s="173" t="s">
        <v>248</v>
      </c>
      <c r="H1348" s="174">
        <v>341.54</v>
      </c>
      <c r="I1348" s="175"/>
      <c r="J1348" s="174">
        <f>ROUND(I1348*H1348,0)</f>
        <v>0</v>
      </c>
      <c r="K1348" s="172" t="s">
        <v>152</v>
      </c>
      <c r="L1348" s="40"/>
      <c r="M1348" s="176" t="s">
        <v>20</v>
      </c>
      <c r="N1348" s="177" t="s">
        <v>44</v>
      </c>
      <c r="O1348" s="65"/>
      <c r="P1348" s="178">
        <f>O1348*H1348</f>
        <v>0</v>
      </c>
      <c r="Q1348" s="178">
        <v>2.6179999999999998E-2</v>
      </c>
      <c r="R1348" s="178">
        <f>Q1348*H1348</f>
        <v>8.9415171999999998</v>
      </c>
      <c r="S1348" s="178">
        <v>0</v>
      </c>
      <c r="T1348" s="179">
        <f>S1348*H1348</f>
        <v>0</v>
      </c>
      <c r="U1348" s="35"/>
      <c r="V1348" s="35"/>
      <c r="W1348" s="35"/>
      <c r="X1348" s="35"/>
      <c r="Y1348" s="35"/>
      <c r="Z1348" s="35"/>
      <c r="AA1348" s="35"/>
      <c r="AB1348" s="35"/>
      <c r="AC1348" s="35"/>
      <c r="AD1348" s="35"/>
      <c r="AE1348" s="35"/>
      <c r="AR1348" s="180" t="s">
        <v>272</v>
      </c>
      <c r="AT1348" s="180" t="s">
        <v>148</v>
      </c>
      <c r="AU1348" s="180" t="s">
        <v>154</v>
      </c>
      <c r="AY1348" s="18" t="s">
        <v>146</v>
      </c>
      <c r="BE1348" s="181">
        <f>IF(N1348="základní",J1348,0)</f>
        <v>0</v>
      </c>
      <c r="BF1348" s="181">
        <f>IF(N1348="snížená",J1348,0)</f>
        <v>0</v>
      </c>
      <c r="BG1348" s="181">
        <f>IF(N1348="zákl. přenesená",J1348,0)</f>
        <v>0</v>
      </c>
      <c r="BH1348" s="181">
        <f>IF(N1348="sníž. přenesená",J1348,0)</f>
        <v>0</v>
      </c>
      <c r="BI1348" s="181">
        <f>IF(N1348="nulová",J1348,0)</f>
        <v>0</v>
      </c>
      <c r="BJ1348" s="18" t="s">
        <v>154</v>
      </c>
      <c r="BK1348" s="181">
        <f>ROUND(I1348*H1348,0)</f>
        <v>0</v>
      </c>
      <c r="BL1348" s="18" t="s">
        <v>272</v>
      </c>
      <c r="BM1348" s="180" t="s">
        <v>2162</v>
      </c>
    </row>
    <row r="1349" spans="1:65" s="1" customFormat="1" ht="48" hidden="1">
      <c r="A1349" s="35"/>
      <c r="B1349" s="36"/>
      <c r="C1349" s="37"/>
      <c r="D1349" s="182" t="s">
        <v>156</v>
      </c>
      <c r="E1349" s="37"/>
      <c r="F1349" s="183" t="s">
        <v>2163</v>
      </c>
      <c r="G1349" s="37"/>
      <c r="H1349" s="37"/>
      <c r="I1349" s="184"/>
      <c r="J1349" s="37"/>
      <c r="K1349" s="37"/>
      <c r="L1349" s="40"/>
      <c r="M1349" s="185"/>
      <c r="N1349" s="186"/>
      <c r="O1349" s="65"/>
      <c r="P1349" s="65"/>
      <c r="Q1349" s="65"/>
      <c r="R1349" s="65"/>
      <c r="S1349" s="65"/>
      <c r="T1349" s="66"/>
      <c r="U1349" s="35"/>
      <c r="V1349" s="35"/>
      <c r="W1349" s="35"/>
      <c r="X1349" s="35"/>
      <c r="Y1349" s="35"/>
      <c r="Z1349" s="35"/>
      <c r="AA1349" s="35"/>
      <c r="AB1349" s="35"/>
      <c r="AC1349" s="35"/>
      <c r="AD1349" s="35"/>
      <c r="AE1349" s="35"/>
      <c r="AT1349" s="18" t="s">
        <v>156</v>
      </c>
      <c r="AU1349" s="18" t="s">
        <v>154</v>
      </c>
    </row>
    <row r="1350" spans="1:65" s="1" customFormat="1" hidden="1">
      <c r="A1350" s="35"/>
      <c r="B1350" s="36"/>
      <c r="C1350" s="37"/>
      <c r="D1350" s="187" t="s">
        <v>158</v>
      </c>
      <c r="E1350" s="37"/>
      <c r="F1350" s="188" t="s">
        <v>2164</v>
      </c>
      <c r="G1350" s="37"/>
      <c r="H1350" s="37"/>
      <c r="I1350" s="184"/>
      <c r="J1350" s="37"/>
      <c r="K1350" s="37"/>
      <c r="L1350" s="40"/>
      <c r="M1350" s="185"/>
      <c r="N1350" s="186"/>
      <c r="O1350" s="65"/>
      <c r="P1350" s="65"/>
      <c r="Q1350" s="65"/>
      <c r="R1350" s="65"/>
      <c r="S1350" s="65"/>
      <c r="T1350" s="66"/>
      <c r="U1350" s="35"/>
      <c r="V1350" s="35"/>
      <c r="W1350" s="35"/>
      <c r="X1350" s="35"/>
      <c r="Y1350" s="35"/>
      <c r="Z1350" s="35"/>
      <c r="AA1350" s="35"/>
      <c r="AB1350" s="35"/>
      <c r="AC1350" s="35"/>
      <c r="AD1350" s="35"/>
      <c r="AE1350" s="35"/>
      <c r="AT1350" s="18" t="s">
        <v>158</v>
      </c>
      <c r="AU1350" s="18" t="s">
        <v>154</v>
      </c>
    </row>
    <row r="1351" spans="1:65" s="13" customFormat="1" ht="36">
      <c r="B1351" s="200"/>
      <c r="C1351" s="201"/>
      <c r="D1351" s="182" t="s">
        <v>162</v>
      </c>
      <c r="E1351" s="202" t="s">
        <v>20</v>
      </c>
      <c r="F1351" s="203" t="s">
        <v>2165</v>
      </c>
      <c r="G1351" s="201"/>
      <c r="H1351" s="204">
        <v>216.64</v>
      </c>
      <c r="I1351" s="205"/>
      <c r="J1351" s="201"/>
      <c r="K1351" s="201"/>
      <c r="L1351" s="206"/>
      <c r="M1351" s="207"/>
      <c r="N1351" s="208"/>
      <c r="O1351" s="208"/>
      <c r="P1351" s="208"/>
      <c r="Q1351" s="208"/>
      <c r="R1351" s="208"/>
      <c r="S1351" s="208"/>
      <c r="T1351" s="209"/>
      <c r="AT1351" s="210" t="s">
        <v>162</v>
      </c>
      <c r="AU1351" s="210" t="s">
        <v>154</v>
      </c>
      <c r="AV1351" s="13" t="s">
        <v>154</v>
      </c>
      <c r="AW1351" s="13" t="s">
        <v>33</v>
      </c>
      <c r="AX1351" s="13" t="s">
        <v>72</v>
      </c>
      <c r="AY1351" s="210" t="s">
        <v>146</v>
      </c>
    </row>
    <row r="1352" spans="1:65" s="13" customFormat="1" ht="12">
      <c r="B1352" s="200"/>
      <c r="C1352" s="201"/>
      <c r="D1352" s="182" t="s">
        <v>162</v>
      </c>
      <c r="E1352" s="202" t="s">
        <v>20</v>
      </c>
      <c r="F1352" s="203" t="s">
        <v>2166</v>
      </c>
      <c r="G1352" s="201"/>
      <c r="H1352" s="204">
        <v>76.900000000000006</v>
      </c>
      <c r="I1352" s="205"/>
      <c r="J1352" s="201"/>
      <c r="K1352" s="201"/>
      <c r="L1352" s="206"/>
      <c r="M1352" s="207"/>
      <c r="N1352" s="208"/>
      <c r="O1352" s="208"/>
      <c r="P1352" s="208"/>
      <c r="Q1352" s="208"/>
      <c r="R1352" s="208"/>
      <c r="S1352" s="208"/>
      <c r="T1352" s="209"/>
      <c r="AT1352" s="210" t="s">
        <v>162</v>
      </c>
      <c r="AU1352" s="210" t="s">
        <v>154</v>
      </c>
      <c r="AV1352" s="13" t="s">
        <v>154</v>
      </c>
      <c r="AW1352" s="13" t="s">
        <v>33</v>
      </c>
      <c r="AX1352" s="13" t="s">
        <v>72</v>
      </c>
      <c r="AY1352" s="210" t="s">
        <v>146</v>
      </c>
    </row>
    <row r="1353" spans="1:65" s="15" customFormat="1" ht="12">
      <c r="B1353" s="231"/>
      <c r="C1353" s="232"/>
      <c r="D1353" s="182" t="s">
        <v>162</v>
      </c>
      <c r="E1353" s="233" t="s">
        <v>20</v>
      </c>
      <c r="F1353" s="234" t="s">
        <v>428</v>
      </c>
      <c r="G1353" s="232"/>
      <c r="H1353" s="235">
        <v>293.54000000000002</v>
      </c>
      <c r="I1353" s="236"/>
      <c r="J1353" s="232"/>
      <c r="K1353" s="232"/>
      <c r="L1353" s="237"/>
      <c r="M1353" s="238"/>
      <c r="N1353" s="239"/>
      <c r="O1353" s="239"/>
      <c r="P1353" s="239"/>
      <c r="Q1353" s="239"/>
      <c r="R1353" s="239"/>
      <c r="S1353" s="239"/>
      <c r="T1353" s="240"/>
      <c r="AT1353" s="241" t="s">
        <v>162</v>
      </c>
      <c r="AU1353" s="241" t="s">
        <v>154</v>
      </c>
      <c r="AV1353" s="15" t="s">
        <v>170</v>
      </c>
      <c r="AW1353" s="15" t="s">
        <v>33</v>
      </c>
      <c r="AX1353" s="15" t="s">
        <v>72</v>
      </c>
      <c r="AY1353" s="241" t="s">
        <v>146</v>
      </c>
    </row>
    <row r="1354" spans="1:65" s="13" customFormat="1" ht="12">
      <c r="B1354" s="200"/>
      <c r="C1354" s="201"/>
      <c r="D1354" s="182" t="s">
        <v>162</v>
      </c>
      <c r="E1354" s="202" t="s">
        <v>20</v>
      </c>
      <c r="F1354" s="203" t="s">
        <v>2167</v>
      </c>
      <c r="G1354" s="201"/>
      <c r="H1354" s="204">
        <v>48</v>
      </c>
      <c r="I1354" s="205"/>
      <c r="J1354" s="201"/>
      <c r="K1354" s="201"/>
      <c r="L1354" s="206"/>
      <c r="M1354" s="207"/>
      <c r="N1354" s="208"/>
      <c r="O1354" s="208"/>
      <c r="P1354" s="208"/>
      <c r="Q1354" s="208"/>
      <c r="R1354" s="208"/>
      <c r="S1354" s="208"/>
      <c r="T1354" s="209"/>
      <c r="AT1354" s="210" t="s">
        <v>162</v>
      </c>
      <c r="AU1354" s="210" t="s">
        <v>154</v>
      </c>
      <c r="AV1354" s="13" t="s">
        <v>154</v>
      </c>
      <c r="AW1354" s="13" t="s">
        <v>33</v>
      </c>
      <c r="AX1354" s="13" t="s">
        <v>72</v>
      </c>
      <c r="AY1354" s="210" t="s">
        <v>146</v>
      </c>
    </row>
    <row r="1355" spans="1:65" s="14" customFormat="1" ht="12">
      <c r="B1355" s="220"/>
      <c r="C1355" s="221"/>
      <c r="D1355" s="182" t="s">
        <v>162</v>
      </c>
      <c r="E1355" s="222" t="s">
        <v>20</v>
      </c>
      <c r="F1355" s="223" t="s">
        <v>255</v>
      </c>
      <c r="G1355" s="221"/>
      <c r="H1355" s="224">
        <v>341.54</v>
      </c>
      <c r="I1355" s="225"/>
      <c r="J1355" s="221"/>
      <c r="K1355" s="221"/>
      <c r="L1355" s="226"/>
      <c r="M1355" s="227"/>
      <c r="N1355" s="228"/>
      <c r="O1355" s="228"/>
      <c r="P1355" s="228"/>
      <c r="Q1355" s="228"/>
      <c r="R1355" s="228"/>
      <c r="S1355" s="228"/>
      <c r="T1355" s="229"/>
      <c r="AT1355" s="230" t="s">
        <v>162</v>
      </c>
      <c r="AU1355" s="230" t="s">
        <v>154</v>
      </c>
      <c r="AV1355" s="14" t="s">
        <v>153</v>
      </c>
      <c r="AW1355" s="14" t="s">
        <v>33</v>
      </c>
      <c r="AX1355" s="14" t="s">
        <v>8</v>
      </c>
      <c r="AY1355" s="230" t="s">
        <v>146</v>
      </c>
    </row>
    <row r="1356" spans="1:65" s="1" customFormat="1" ht="24.25" customHeight="1">
      <c r="A1356" s="35"/>
      <c r="B1356" s="36"/>
      <c r="C1356" s="170" t="s">
        <v>2168</v>
      </c>
      <c r="D1356" s="170" t="s">
        <v>148</v>
      </c>
      <c r="E1356" s="171" t="s">
        <v>2169</v>
      </c>
      <c r="F1356" s="172" t="s">
        <v>2170</v>
      </c>
      <c r="G1356" s="173" t="s">
        <v>248</v>
      </c>
      <c r="H1356" s="174">
        <v>11.82</v>
      </c>
      <c r="I1356" s="175"/>
      <c r="J1356" s="174">
        <f>ROUND(I1356*H1356,0)</f>
        <v>0</v>
      </c>
      <c r="K1356" s="172" t="s">
        <v>152</v>
      </c>
      <c r="L1356" s="40"/>
      <c r="M1356" s="176" t="s">
        <v>20</v>
      </c>
      <c r="N1356" s="177" t="s">
        <v>44</v>
      </c>
      <c r="O1356" s="65"/>
      <c r="P1356" s="178">
        <f>O1356*H1356</f>
        <v>0</v>
      </c>
      <c r="Q1356" s="178">
        <v>2.614E-2</v>
      </c>
      <c r="R1356" s="178">
        <f>Q1356*H1356</f>
        <v>0.30897479999999999</v>
      </c>
      <c r="S1356" s="178">
        <v>0</v>
      </c>
      <c r="T1356" s="179">
        <f>S1356*H1356</f>
        <v>0</v>
      </c>
      <c r="U1356" s="35"/>
      <c r="V1356" s="35"/>
      <c r="W1356" s="35"/>
      <c r="X1356" s="35"/>
      <c r="Y1356" s="35"/>
      <c r="Z1356" s="35"/>
      <c r="AA1356" s="35"/>
      <c r="AB1356" s="35"/>
      <c r="AC1356" s="35"/>
      <c r="AD1356" s="35"/>
      <c r="AE1356" s="35"/>
      <c r="AR1356" s="180" t="s">
        <v>272</v>
      </c>
      <c r="AT1356" s="180" t="s">
        <v>148</v>
      </c>
      <c r="AU1356" s="180" t="s">
        <v>154</v>
      </c>
      <c r="AY1356" s="18" t="s">
        <v>146</v>
      </c>
      <c r="BE1356" s="181">
        <f>IF(N1356="základní",J1356,0)</f>
        <v>0</v>
      </c>
      <c r="BF1356" s="181">
        <f>IF(N1356="snížená",J1356,0)</f>
        <v>0</v>
      </c>
      <c r="BG1356" s="181">
        <f>IF(N1356="zákl. přenesená",J1356,0)</f>
        <v>0</v>
      </c>
      <c r="BH1356" s="181">
        <f>IF(N1356="sníž. přenesená",J1356,0)</f>
        <v>0</v>
      </c>
      <c r="BI1356" s="181">
        <f>IF(N1356="nulová",J1356,0)</f>
        <v>0</v>
      </c>
      <c r="BJ1356" s="18" t="s">
        <v>154</v>
      </c>
      <c r="BK1356" s="181">
        <f>ROUND(I1356*H1356,0)</f>
        <v>0</v>
      </c>
      <c r="BL1356" s="18" t="s">
        <v>272</v>
      </c>
      <c r="BM1356" s="180" t="s">
        <v>2171</v>
      </c>
    </row>
    <row r="1357" spans="1:65" s="1" customFormat="1" ht="48" hidden="1">
      <c r="A1357" s="35"/>
      <c r="B1357" s="36"/>
      <c r="C1357" s="37"/>
      <c r="D1357" s="182" t="s">
        <v>156</v>
      </c>
      <c r="E1357" s="37"/>
      <c r="F1357" s="183" t="s">
        <v>2172</v>
      </c>
      <c r="G1357" s="37"/>
      <c r="H1357" s="37"/>
      <c r="I1357" s="184"/>
      <c r="J1357" s="37"/>
      <c r="K1357" s="37"/>
      <c r="L1357" s="40"/>
      <c r="M1357" s="185"/>
      <c r="N1357" s="186"/>
      <c r="O1357" s="65"/>
      <c r="P1357" s="65"/>
      <c r="Q1357" s="65"/>
      <c r="R1357" s="65"/>
      <c r="S1357" s="65"/>
      <c r="T1357" s="66"/>
      <c r="U1357" s="35"/>
      <c r="V1357" s="35"/>
      <c r="W1357" s="35"/>
      <c r="X1357" s="35"/>
      <c r="Y1357" s="35"/>
      <c r="Z1357" s="35"/>
      <c r="AA1357" s="35"/>
      <c r="AB1357" s="35"/>
      <c r="AC1357" s="35"/>
      <c r="AD1357" s="35"/>
      <c r="AE1357" s="35"/>
      <c r="AT1357" s="18" t="s">
        <v>156</v>
      </c>
      <c r="AU1357" s="18" t="s">
        <v>154</v>
      </c>
    </row>
    <row r="1358" spans="1:65" s="1" customFormat="1" hidden="1">
      <c r="A1358" s="35"/>
      <c r="B1358" s="36"/>
      <c r="C1358" s="37"/>
      <c r="D1358" s="187" t="s">
        <v>158</v>
      </c>
      <c r="E1358" s="37"/>
      <c r="F1358" s="188" t="s">
        <v>2173</v>
      </c>
      <c r="G1358" s="37"/>
      <c r="H1358" s="37"/>
      <c r="I1358" s="184"/>
      <c r="J1358" s="37"/>
      <c r="K1358" s="37"/>
      <c r="L1358" s="40"/>
      <c r="M1358" s="185"/>
      <c r="N1358" s="186"/>
      <c r="O1358" s="65"/>
      <c r="P1358" s="65"/>
      <c r="Q1358" s="65"/>
      <c r="R1358" s="65"/>
      <c r="S1358" s="65"/>
      <c r="T1358" s="66"/>
      <c r="U1358" s="35"/>
      <c r="V1358" s="35"/>
      <c r="W1358" s="35"/>
      <c r="X1358" s="35"/>
      <c r="Y1358" s="35"/>
      <c r="Z1358" s="35"/>
      <c r="AA1358" s="35"/>
      <c r="AB1358" s="35"/>
      <c r="AC1358" s="35"/>
      <c r="AD1358" s="35"/>
      <c r="AE1358" s="35"/>
      <c r="AT1358" s="18" t="s">
        <v>158</v>
      </c>
      <c r="AU1358" s="18" t="s">
        <v>154</v>
      </c>
    </row>
    <row r="1359" spans="1:65" s="1" customFormat="1" ht="216" hidden="1">
      <c r="A1359" s="35"/>
      <c r="B1359" s="36"/>
      <c r="C1359" s="37"/>
      <c r="D1359" s="182" t="s">
        <v>160</v>
      </c>
      <c r="E1359" s="37"/>
      <c r="F1359" s="189" t="s">
        <v>2174</v>
      </c>
      <c r="G1359" s="37"/>
      <c r="H1359" s="37"/>
      <c r="I1359" s="184"/>
      <c r="J1359" s="37"/>
      <c r="K1359" s="37"/>
      <c r="L1359" s="40"/>
      <c r="M1359" s="185"/>
      <c r="N1359" s="186"/>
      <c r="O1359" s="65"/>
      <c r="P1359" s="65"/>
      <c r="Q1359" s="65"/>
      <c r="R1359" s="65"/>
      <c r="S1359" s="65"/>
      <c r="T1359" s="66"/>
      <c r="U1359" s="35"/>
      <c r="V1359" s="35"/>
      <c r="W1359" s="35"/>
      <c r="X1359" s="35"/>
      <c r="Y1359" s="35"/>
      <c r="Z1359" s="35"/>
      <c r="AA1359" s="35"/>
      <c r="AB1359" s="35"/>
      <c r="AC1359" s="35"/>
      <c r="AD1359" s="35"/>
      <c r="AE1359" s="35"/>
      <c r="AT1359" s="18" t="s">
        <v>160</v>
      </c>
      <c r="AU1359" s="18" t="s">
        <v>154</v>
      </c>
    </row>
    <row r="1360" spans="1:65" s="13" customFormat="1" ht="12">
      <c r="B1360" s="200"/>
      <c r="C1360" s="201"/>
      <c r="D1360" s="182" t="s">
        <v>162</v>
      </c>
      <c r="E1360" s="202" t="s">
        <v>20</v>
      </c>
      <c r="F1360" s="203" t="s">
        <v>2175</v>
      </c>
      <c r="G1360" s="201"/>
      <c r="H1360" s="204">
        <v>11.82</v>
      </c>
      <c r="I1360" s="205"/>
      <c r="J1360" s="201"/>
      <c r="K1360" s="201"/>
      <c r="L1360" s="206"/>
      <c r="M1360" s="207"/>
      <c r="N1360" s="208"/>
      <c r="O1360" s="208"/>
      <c r="P1360" s="208"/>
      <c r="Q1360" s="208"/>
      <c r="R1360" s="208"/>
      <c r="S1360" s="208"/>
      <c r="T1360" s="209"/>
      <c r="AT1360" s="210" t="s">
        <v>162</v>
      </c>
      <c r="AU1360" s="210" t="s">
        <v>154</v>
      </c>
      <c r="AV1360" s="13" t="s">
        <v>154</v>
      </c>
      <c r="AW1360" s="13" t="s">
        <v>33</v>
      </c>
      <c r="AX1360" s="13" t="s">
        <v>8</v>
      </c>
      <c r="AY1360" s="210" t="s">
        <v>146</v>
      </c>
    </row>
    <row r="1361" spans="1:65" s="1" customFormat="1" ht="16.5" customHeight="1">
      <c r="A1361" s="35"/>
      <c r="B1361" s="36"/>
      <c r="C1361" s="170" t="s">
        <v>2176</v>
      </c>
      <c r="D1361" s="170" t="s">
        <v>148</v>
      </c>
      <c r="E1361" s="171" t="s">
        <v>2177</v>
      </c>
      <c r="F1361" s="172" t="s">
        <v>2178</v>
      </c>
      <c r="G1361" s="173" t="s">
        <v>248</v>
      </c>
      <c r="H1361" s="174">
        <v>610.72</v>
      </c>
      <c r="I1361" s="175"/>
      <c r="J1361" s="174">
        <f>ROUND(I1361*H1361,0)</f>
        <v>0</v>
      </c>
      <c r="K1361" s="172" t="s">
        <v>152</v>
      </c>
      <c r="L1361" s="40"/>
      <c r="M1361" s="176" t="s">
        <v>20</v>
      </c>
      <c r="N1361" s="177" t="s">
        <v>44</v>
      </c>
      <c r="O1361" s="65"/>
      <c r="P1361" s="178">
        <f>O1361*H1361</f>
        <v>0</v>
      </c>
      <c r="Q1361" s="178">
        <v>0</v>
      </c>
      <c r="R1361" s="178">
        <f>Q1361*H1361</f>
        <v>0</v>
      </c>
      <c r="S1361" s="178">
        <v>0</v>
      </c>
      <c r="T1361" s="179">
        <f>S1361*H1361</f>
        <v>0</v>
      </c>
      <c r="U1361" s="35"/>
      <c r="V1361" s="35"/>
      <c r="W1361" s="35"/>
      <c r="X1361" s="35"/>
      <c r="Y1361" s="35"/>
      <c r="Z1361" s="35"/>
      <c r="AA1361" s="35"/>
      <c r="AB1361" s="35"/>
      <c r="AC1361" s="35"/>
      <c r="AD1361" s="35"/>
      <c r="AE1361" s="35"/>
      <c r="AR1361" s="180" t="s">
        <v>272</v>
      </c>
      <c r="AT1361" s="180" t="s">
        <v>148</v>
      </c>
      <c r="AU1361" s="180" t="s">
        <v>154</v>
      </c>
      <c r="AY1361" s="18" t="s">
        <v>146</v>
      </c>
      <c r="BE1361" s="181">
        <f>IF(N1361="základní",J1361,0)</f>
        <v>0</v>
      </c>
      <c r="BF1361" s="181">
        <f>IF(N1361="snížená",J1361,0)</f>
        <v>0</v>
      </c>
      <c r="BG1361" s="181">
        <f>IF(N1361="zákl. přenesená",J1361,0)</f>
        <v>0</v>
      </c>
      <c r="BH1361" s="181">
        <f>IF(N1361="sníž. přenesená",J1361,0)</f>
        <v>0</v>
      </c>
      <c r="BI1361" s="181">
        <f>IF(N1361="nulová",J1361,0)</f>
        <v>0</v>
      </c>
      <c r="BJ1361" s="18" t="s">
        <v>154</v>
      </c>
      <c r="BK1361" s="181">
        <f>ROUND(I1361*H1361,0)</f>
        <v>0</v>
      </c>
      <c r="BL1361" s="18" t="s">
        <v>272</v>
      </c>
      <c r="BM1361" s="180" t="s">
        <v>2179</v>
      </c>
    </row>
    <row r="1362" spans="1:65" s="1" customFormat="1" ht="36" hidden="1">
      <c r="A1362" s="35"/>
      <c r="B1362" s="36"/>
      <c r="C1362" s="37"/>
      <c r="D1362" s="182" t="s">
        <v>156</v>
      </c>
      <c r="E1362" s="37"/>
      <c r="F1362" s="183" t="s">
        <v>2180</v>
      </c>
      <c r="G1362" s="37"/>
      <c r="H1362" s="37"/>
      <c r="I1362" s="184"/>
      <c r="J1362" s="37"/>
      <c r="K1362" s="37"/>
      <c r="L1362" s="40"/>
      <c r="M1362" s="185"/>
      <c r="N1362" s="186"/>
      <c r="O1362" s="65"/>
      <c r="P1362" s="65"/>
      <c r="Q1362" s="65"/>
      <c r="R1362" s="65"/>
      <c r="S1362" s="65"/>
      <c r="T1362" s="66"/>
      <c r="U1362" s="35"/>
      <c r="V1362" s="35"/>
      <c r="W1362" s="35"/>
      <c r="X1362" s="35"/>
      <c r="Y1362" s="35"/>
      <c r="Z1362" s="35"/>
      <c r="AA1362" s="35"/>
      <c r="AB1362" s="35"/>
      <c r="AC1362" s="35"/>
      <c r="AD1362" s="35"/>
      <c r="AE1362" s="35"/>
      <c r="AT1362" s="18" t="s">
        <v>156</v>
      </c>
      <c r="AU1362" s="18" t="s">
        <v>154</v>
      </c>
    </row>
    <row r="1363" spans="1:65" s="1" customFormat="1" hidden="1">
      <c r="A1363" s="35"/>
      <c r="B1363" s="36"/>
      <c r="C1363" s="37"/>
      <c r="D1363" s="187" t="s">
        <v>158</v>
      </c>
      <c r="E1363" s="37"/>
      <c r="F1363" s="188" t="s">
        <v>2181</v>
      </c>
      <c r="G1363" s="37"/>
      <c r="H1363" s="37"/>
      <c r="I1363" s="184"/>
      <c r="J1363" s="37"/>
      <c r="K1363" s="37"/>
      <c r="L1363" s="40"/>
      <c r="M1363" s="185"/>
      <c r="N1363" s="186"/>
      <c r="O1363" s="65"/>
      <c r="P1363" s="65"/>
      <c r="Q1363" s="65"/>
      <c r="R1363" s="65"/>
      <c r="S1363" s="65"/>
      <c r="T1363" s="66"/>
      <c r="U1363" s="35"/>
      <c r="V1363" s="35"/>
      <c r="W1363" s="35"/>
      <c r="X1363" s="35"/>
      <c r="Y1363" s="35"/>
      <c r="Z1363" s="35"/>
      <c r="AA1363" s="35"/>
      <c r="AB1363" s="35"/>
      <c r="AC1363" s="35"/>
      <c r="AD1363" s="35"/>
      <c r="AE1363" s="35"/>
      <c r="AT1363" s="18" t="s">
        <v>158</v>
      </c>
      <c r="AU1363" s="18" t="s">
        <v>154</v>
      </c>
    </row>
    <row r="1364" spans="1:65" s="1" customFormat="1" ht="216" hidden="1">
      <c r="A1364" s="35"/>
      <c r="B1364" s="36"/>
      <c r="C1364" s="37"/>
      <c r="D1364" s="182" t="s">
        <v>160</v>
      </c>
      <c r="E1364" s="37"/>
      <c r="F1364" s="189" t="s">
        <v>2174</v>
      </c>
      <c r="G1364" s="37"/>
      <c r="H1364" s="37"/>
      <c r="I1364" s="184"/>
      <c r="J1364" s="37"/>
      <c r="K1364" s="37"/>
      <c r="L1364" s="40"/>
      <c r="M1364" s="185"/>
      <c r="N1364" s="186"/>
      <c r="O1364" s="65"/>
      <c r="P1364" s="65"/>
      <c r="Q1364" s="65"/>
      <c r="R1364" s="65"/>
      <c r="S1364" s="65"/>
      <c r="T1364" s="66"/>
      <c r="U1364" s="35"/>
      <c r="V1364" s="35"/>
      <c r="W1364" s="35"/>
      <c r="X1364" s="35"/>
      <c r="Y1364" s="35"/>
      <c r="Z1364" s="35"/>
      <c r="AA1364" s="35"/>
      <c r="AB1364" s="35"/>
      <c r="AC1364" s="35"/>
      <c r="AD1364" s="35"/>
      <c r="AE1364" s="35"/>
      <c r="AT1364" s="18" t="s">
        <v>160</v>
      </c>
      <c r="AU1364" s="18" t="s">
        <v>154</v>
      </c>
    </row>
    <row r="1365" spans="1:65" s="13" customFormat="1" ht="12">
      <c r="B1365" s="200"/>
      <c r="C1365" s="201"/>
      <c r="D1365" s="182" t="s">
        <v>162</v>
      </c>
      <c r="E1365" s="202" t="s">
        <v>20</v>
      </c>
      <c r="F1365" s="203" t="s">
        <v>2182</v>
      </c>
      <c r="G1365" s="201"/>
      <c r="H1365" s="204">
        <v>610.72</v>
      </c>
      <c r="I1365" s="205"/>
      <c r="J1365" s="201"/>
      <c r="K1365" s="201"/>
      <c r="L1365" s="206"/>
      <c r="M1365" s="207"/>
      <c r="N1365" s="208"/>
      <c r="O1365" s="208"/>
      <c r="P1365" s="208"/>
      <c r="Q1365" s="208"/>
      <c r="R1365" s="208"/>
      <c r="S1365" s="208"/>
      <c r="T1365" s="209"/>
      <c r="AT1365" s="210" t="s">
        <v>162</v>
      </c>
      <c r="AU1365" s="210" t="s">
        <v>154</v>
      </c>
      <c r="AV1365" s="13" t="s">
        <v>154</v>
      </c>
      <c r="AW1365" s="13" t="s">
        <v>33</v>
      </c>
      <c r="AX1365" s="13" t="s">
        <v>8</v>
      </c>
      <c r="AY1365" s="210" t="s">
        <v>146</v>
      </c>
    </row>
    <row r="1366" spans="1:65" s="1" customFormat="1" ht="24.25" customHeight="1">
      <c r="A1366" s="35"/>
      <c r="B1366" s="36"/>
      <c r="C1366" s="211" t="s">
        <v>2183</v>
      </c>
      <c r="D1366" s="211" t="s">
        <v>221</v>
      </c>
      <c r="E1366" s="212" t="s">
        <v>2184</v>
      </c>
      <c r="F1366" s="213" t="s">
        <v>2185</v>
      </c>
      <c r="G1366" s="214" t="s">
        <v>248</v>
      </c>
      <c r="H1366" s="215">
        <v>671.79</v>
      </c>
      <c r="I1366" s="216"/>
      <c r="J1366" s="215">
        <f>ROUND(I1366*H1366,0)</f>
        <v>0</v>
      </c>
      <c r="K1366" s="213" t="s">
        <v>152</v>
      </c>
      <c r="L1366" s="217"/>
      <c r="M1366" s="218" t="s">
        <v>20</v>
      </c>
      <c r="N1366" s="219" t="s">
        <v>44</v>
      </c>
      <c r="O1366" s="65"/>
      <c r="P1366" s="178">
        <f>O1366*H1366</f>
        <v>0</v>
      </c>
      <c r="Q1366" s="178">
        <v>1.1E-4</v>
      </c>
      <c r="R1366" s="178">
        <f>Q1366*H1366</f>
        <v>7.3896900000000001E-2</v>
      </c>
      <c r="S1366" s="178">
        <v>0</v>
      </c>
      <c r="T1366" s="179">
        <f>S1366*H1366</f>
        <v>0</v>
      </c>
      <c r="U1366" s="35"/>
      <c r="V1366" s="35"/>
      <c r="W1366" s="35"/>
      <c r="X1366" s="35"/>
      <c r="Y1366" s="35"/>
      <c r="Z1366" s="35"/>
      <c r="AA1366" s="35"/>
      <c r="AB1366" s="35"/>
      <c r="AC1366" s="35"/>
      <c r="AD1366" s="35"/>
      <c r="AE1366" s="35"/>
      <c r="AR1366" s="180" t="s">
        <v>393</v>
      </c>
      <c r="AT1366" s="180" t="s">
        <v>221</v>
      </c>
      <c r="AU1366" s="180" t="s">
        <v>154</v>
      </c>
      <c r="AY1366" s="18" t="s">
        <v>146</v>
      </c>
      <c r="BE1366" s="181">
        <f>IF(N1366="základní",J1366,0)</f>
        <v>0</v>
      </c>
      <c r="BF1366" s="181">
        <f>IF(N1366="snížená",J1366,0)</f>
        <v>0</v>
      </c>
      <c r="BG1366" s="181">
        <f>IF(N1366="zákl. přenesená",J1366,0)</f>
        <v>0</v>
      </c>
      <c r="BH1366" s="181">
        <f>IF(N1366="sníž. přenesená",J1366,0)</f>
        <v>0</v>
      </c>
      <c r="BI1366" s="181">
        <f>IF(N1366="nulová",J1366,0)</f>
        <v>0</v>
      </c>
      <c r="BJ1366" s="18" t="s">
        <v>154</v>
      </c>
      <c r="BK1366" s="181">
        <f>ROUND(I1366*H1366,0)</f>
        <v>0</v>
      </c>
      <c r="BL1366" s="18" t="s">
        <v>272</v>
      </c>
      <c r="BM1366" s="180" t="s">
        <v>2186</v>
      </c>
    </row>
    <row r="1367" spans="1:65" s="1" customFormat="1" ht="24" hidden="1">
      <c r="A1367" s="35"/>
      <c r="B1367" s="36"/>
      <c r="C1367" s="37"/>
      <c r="D1367" s="182" t="s">
        <v>156</v>
      </c>
      <c r="E1367" s="37"/>
      <c r="F1367" s="183" t="s">
        <v>2185</v>
      </c>
      <c r="G1367" s="37"/>
      <c r="H1367" s="37"/>
      <c r="I1367" s="184"/>
      <c r="J1367" s="37"/>
      <c r="K1367" s="37"/>
      <c r="L1367" s="40"/>
      <c r="M1367" s="185"/>
      <c r="N1367" s="186"/>
      <c r="O1367" s="65"/>
      <c r="P1367" s="65"/>
      <c r="Q1367" s="65"/>
      <c r="R1367" s="65"/>
      <c r="S1367" s="65"/>
      <c r="T1367" s="66"/>
      <c r="U1367" s="35"/>
      <c r="V1367" s="35"/>
      <c r="W1367" s="35"/>
      <c r="X1367" s="35"/>
      <c r="Y1367" s="35"/>
      <c r="Z1367" s="35"/>
      <c r="AA1367" s="35"/>
      <c r="AB1367" s="35"/>
      <c r="AC1367" s="35"/>
      <c r="AD1367" s="35"/>
      <c r="AE1367" s="35"/>
      <c r="AT1367" s="18" t="s">
        <v>156</v>
      </c>
      <c r="AU1367" s="18" t="s">
        <v>154</v>
      </c>
    </row>
    <row r="1368" spans="1:65" s="1" customFormat="1" hidden="1">
      <c r="A1368" s="35"/>
      <c r="B1368" s="36"/>
      <c r="C1368" s="37"/>
      <c r="D1368" s="187" t="s">
        <v>158</v>
      </c>
      <c r="E1368" s="37"/>
      <c r="F1368" s="188" t="s">
        <v>2187</v>
      </c>
      <c r="G1368" s="37"/>
      <c r="H1368" s="37"/>
      <c r="I1368" s="184"/>
      <c r="J1368" s="37"/>
      <c r="K1368" s="37"/>
      <c r="L1368" s="40"/>
      <c r="M1368" s="185"/>
      <c r="N1368" s="186"/>
      <c r="O1368" s="65"/>
      <c r="P1368" s="65"/>
      <c r="Q1368" s="65"/>
      <c r="R1368" s="65"/>
      <c r="S1368" s="65"/>
      <c r="T1368" s="66"/>
      <c r="U1368" s="35"/>
      <c r="V1368" s="35"/>
      <c r="W1368" s="35"/>
      <c r="X1368" s="35"/>
      <c r="Y1368" s="35"/>
      <c r="Z1368" s="35"/>
      <c r="AA1368" s="35"/>
      <c r="AB1368" s="35"/>
      <c r="AC1368" s="35"/>
      <c r="AD1368" s="35"/>
      <c r="AE1368" s="35"/>
      <c r="AT1368" s="18" t="s">
        <v>158</v>
      </c>
      <c r="AU1368" s="18" t="s">
        <v>154</v>
      </c>
    </row>
    <row r="1369" spans="1:65" s="13" customFormat="1" ht="12">
      <c r="B1369" s="200"/>
      <c r="C1369" s="201"/>
      <c r="D1369" s="182" t="s">
        <v>162</v>
      </c>
      <c r="E1369" s="202" t="s">
        <v>20</v>
      </c>
      <c r="F1369" s="203" t="s">
        <v>2188</v>
      </c>
      <c r="G1369" s="201"/>
      <c r="H1369" s="204">
        <v>610.72</v>
      </c>
      <c r="I1369" s="205"/>
      <c r="J1369" s="201"/>
      <c r="K1369" s="201"/>
      <c r="L1369" s="206"/>
      <c r="M1369" s="207"/>
      <c r="N1369" s="208"/>
      <c r="O1369" s="208"/>
      <c r="P1369" s="208"/>
      <c r="Q1369" s="208"/>
      <c r="R1369" s="208"/>
      <c r="S1369" s="208"/>
      <c r="T1369" s="209"/>
      <c r="AT1369" s="210" t="s">
        <v>162</v>
      </c>
      <c r="AU1369" s="210" t="s">
        <v>154</v>
      </c>
      <c r="AV1369" s="13" t="s">
        <v>154</v>
      </c>
      <c r="AW1369" s="13" t="s">
        <v>33</v>
      </c>
      <c r="AX1369" s="13" t="s">
        <v>8</v>
      </c>
      <c r="AY1369" s="210" t="s">
        <v>146</v>
      </c>
    </row>
    <row r="1370" spans="1:65" s="13" customFormat="1" ht="12">
      <c r="B1370" s="200"/>
      <c r="C1370" s="201"/>
      <c r="D1370" s="182" t="s">
        <v>162</v>
      </c>
      <c r="E1370" s="201"/>
      <c r="F1370" s="203" t="s">
        <v>2189</v>
      </c>
      <c r="G1370" s="201"/>
      <c r="H1370" s="204">
        <v>671.79</v>
      </c>
      <c r="I1370" s="205"/>
      <c r="J1370" s="201"/>
      <c r="K1370" s="201"/>
      <c r="L1370" s="206"/>
      <c r="M1370" s="207"/>
      <c r="N1370" s="208"/>
      <c r="O1370" s="208"/>
      <c r="P1370" s="208"/>
      <c r="Q1370" s="208"/>
      <c r="R1370" s="208"/>
      <c r="S1370" s="208"/>
      <c r="T1370" s="209"/>
      <c r="AT1370" s="210" t="s">
        <v>162</v>
      </c>
      <c r="AU1370" s="210" t="s">
        <v>154</v>
      </c>
      <c r="AV1370" s="13" t="s">
        <v>154</v>
      </c>
      <c r="AW1370" s="13" t="s">
        <v>4</v>
      </c>
      <c r="AX1370" s="13" t="s">
        <v>8</v>
      </c>
      <c r="AY1370" s="210" t="s">
        <v>146</v>
      </c>
    </row>
    <row r="1371" spans="1:65" s="1" customFormat="1" ht="24.25" customHeight="1">
      <c r="A1371" s="35"/>
      <c r="B1371" s="36"/>
      <c r="C1371" s="170" t="s">
        <v>2190</v>
      </c>
      <c r="D1371" s="170" t="s">
        <v>148</v>
      </c>
      <c r="E1371" s="171" t="s">
        <v>2191</v>
      </c>
      <c r="F1371" s="172" t="s">
        <v>2192</v>
      </c>
      <c r="G1371" s="173" t="s">
        <v>248</v>
      </c>
      <c r="H1371" s="174">
        <v>48</v>
      </c>
      <c r="I1371" s="175"/>
      <c r="J1371" s="174">
        <f>ROUND(I1371*H1371,0)</f>
        <v>0</v>
      </c>
      <c r="K1371" s="172" t="s">
        <v>2193</v>
      </c>
      <c r="L1371" s="40"/>
      <c r="M1371" s="176" t="s">
        <v>20</v>
      </c>
      <c r="N1371" s="177" t="s">
        <v>44</v>
      </c>
      <c r="O1371" s="65"/>
      <c r="P1371" s="178">
        <f>O1371*H1371</f>
        <v>0</v>
      </c>
      <c r="Q1371" s="178">
        <v>0</v>
      </c>
      <c r="R1371" s="178">
        <f>Q1371*H1371</f>
        <v>0</v>
      </c>
      <c r="S1371" s="178">
        <v>5.638E-2</v>
      </c>
      <c r="T1371" s="179">
        <f>S1371*H1371</f>
        <v>2.7062400000000002</v>
      </c>
      <c r="U1371" s="35"/>
      <c r="V1371" s="35"/>
      <c r="W1371" s="35"/>
      <c r="X1371" s="35"/>
      <c r="Y1371" s="35"/>
      <c r="Z1371" s="35"/>
      <c r="AA1371" s="35"/>
      <c r="AB1371" s="35"/>
      <c r="AC1371" s="35"/>
      <c r="AD1371" s="35"/>
      <c r="AE1371" s="35"/>
      <c r="AR1371" s="180" t="s">
        <v>272</v>
      </c>
      <c r="AT1371" s="180" t="s">
        <v>148</v>
      </c>
      <c r="AU1371" s="180" t="s">
        <v>154</v>
      </c>
      <c r="AY1371" s="18" t="s">
        <v>146</v>
      </c>
      <c r="BE1371" s="181">
        <f>IF(N1371="základní",J1371,0)</f>
        <v>0</v>
      </c>
      <c r="BF1371" s="181">
        <f>IF(N1371="snížená",J1371,0)</f>
        <v>0</v>
      </c>
      <c r="BG1371" s="181">
        <f>IF(N1371="zákl. přenesená",J1371,0)</f>
        <v>0</v>
      </c>
      <c r="BH1371" s="181">
        <f>IF(N1371="sníž. přenesená",J1371,0)</f>
        <v>0</v>
      </c>
      <c r="BI1371" s="181">
        <f>IF(N1371="nulová",J1371,0)</f>
        <v>0</v>
      </c>
      <c r="BJ1371" s="18" t="s">
        <v>154</v>
      </c>
      <c r="BK1371" s="181">
        <f>ROUND(I1371*H1371,0)</f>
        <v>0</v>
      </c>
      <c r="BL1371" s="18" t="s">
        <v>272</v>
      </c>
      <c r="BM1371" s="180" t="s">
        <v>2194</v>
      </c>
    </row>
    <row r="1372" spans="1:65" s="1" customFormat="1" ht="36" hidden="1">
      <c r="A1372" s="35"/>
      <c r="B1372" s="36"/>
      <c r="C1372" s="37"/>
      <c r="D1372" s="182" t="s">
        <v>156</v>
      </c>
      <c r="E1372" s="37"/>
      <c r="F1372" s="183" t="s">
        <v>2195</v>
      </c>
      <c r="G1372" s="37"/>
      <c r="H1372" s="37"/>
      <c r="I1372" s="184"/>
      <c r="J1372" s="37"/>
      <c r="K1372" s="37"/>
      <c r="L1372" s="40"/>
      <c r="M1372" s="185"/>
      <c r="N1372" s="186"/>
      <c r="O1372" s="65"/>
      <c r="P1372" s="65"/>
      <c r="Q1372" s="65"/>
      <c r="R1372" s="65"/>
      <c r="S1372" s="65"/>
      <c r="T1372" s="66"/>
      <c r="U1372" s="35"/>
      <c r="V1372" s="35"/>
      <c r="W1372" s="35"/>
      <c r="X1372" s="35"/>
      <c r="Y1372" s="35"/>
      <c r="Z1372" s="35"/>
      <c r="AA1372" s="35"/>
      <c r="AB1372" s="35"/>
      <c r="AC1372" s="35"/>
      <c r="AD1372" s="35"/>
      <c r="AE1372" s="35"/>
      <c r="AT1372" s="18" t="s">
        <v>156</v>
      </c>
      <c r="AU1372" s="18" t="s">
        <v>154</v>
      </c>
    </row>
    <row r="1373" spans="1:65" s="1" customFormat="1" ht="84" hidden="1">
      <c r="A1373" s="35"/>
      <c r="B1373" s="36"/>
      <c r="C1373" s="37"/>
      <c r="D1373" s="182" t="s">
        <v>160</v>
      </c>
      <c r="E1373" s="37"/>
      <c r="F1373" s="189" t="s">
        <v>2196</v>
      </c>
      <c r="G1373" s="37"/>
      <c r="H1373" s="37"/>
      <c r="I1373" s="184"/>
      <c r="J1373" s="37"/>
      <c r="K1373" s="37"/>
      <c r="L1373" s="40"/>
      <c r="M1373" s="185"/>
      <c r="N1373" s="186"/>
      <c r="O1373" s="65"/>
      <c r="P1373" s="65"/>
      <c r="Q1373" s="65"/>
      <c r="R1373" s="65"/>
      <c r="S1373" s="65"/>
      <c r="T1373" s="66"/>
      <c r="U1373" s="35"/>
      <c r="V1373" s="35"/>
      <c r="W1373" s="35"/>
      <c r="X1373" s="35"/>
      <c r="Y1373" s="35"/>
      <c r="Z1373" s="35"/>
      <c r="AA1373" s="35"/>
      <c r="AB1373" s="35"/>
      <c r="AC1373" s="35"/>
      <c r="AD1373" s="35"/>
      <c r="AE1373" s="35"/>
      <c r="AT1373" s="18" t="s">
        <v>160</v>
      </c>
      <c r="AU1373" s="18" t="s">
        <v>154</v>
      </c>
    </row>
    <row r="1374" spans="1:65" s="13" customFormat="1" ht="12">
      <c r="B1374" s="200"/>
      <c r="C1374" s="201"/>
      <c r="D1374" s="182" t="s">
        <v>162</v>
      </c>
      <c r="E1374" s="202" t="s">
        <v>20</v>
      </c>
      <c r="F1374" s="203" t="s">
        <v>2167</v>
      </c>
      <c r="G1374" s="201"/>
      <c r="H1374" s="204">
        <v>48</v>
      </c>
      <c r="I1374" s="205"/>
      <c r="J1374" s="201"/>
      <c r="K1374" s="201"/>
      <c r="L1374" s="206"/>
      <c r="M1374" s="207"/>
      <c r="N1374" s="208"/>
      <c r="O1374" s="208"/>
      <c r="P1374" s="208"/>
      <c r="Q1374" s="208"/>
      <c r="R1374" s="208"/>
      <c r="S1374" s="208"/>
      <c r="T1374" s="209"/>
      <c r="AT1374" s="210" t="s">
        <v>162</v>
      </c>
      <c r="AU1374" s="210" t="s">
        <v>154</v>
      </c>
      <c r="AV1374" s="13" t="s">
        <v>154</v>
      </c>
      <c r="AW1374" s="13" t="s">
        <v>33</v>
      </c>
      <c r="AX1374" s="13" t="s">
        <v>8</v>
      </c>
      <c r="AY1374" s="210" t="s">
        <v>146</v>
      </c>
    </row>
    <row r="1375" spans="1:65" s="1" customFormat="1" ht="24.25" customHeight="1">
      <c r="A1375" s="35"/>
      <c r="B1375" s="36"/>
      <c r="C1375" s="170" t="s">
        <v>2197</v>
      </c>
      <c r="D1375" s="170" t="s">
        <v>148</v>
      </c>
      <c r="E1375" s="171" t="s">
        <v>2198</v>
      </c>
      <c r="F1375" s="172" t="s">
        <v>2199</v>
      </c>
      <c r="G1375" s="173" t="s">
        <v>248</v>
      </c>
      <c r="H1375" s="174">
        <v>263.52</v>
      </c>
      <c r="I1375" s="175"/>
      <c r="J1375" s="174">
        <f>ROUND(I1375*H1375,0)</f>
        <v>0</v>
      </c>
      <c r="K1375" s="172" t="s">
        <v>152</v>
      </c>
      <c r="L1375" s="40"/>
      <c r="M1375" s="176" t="s">
        <v>20</v>
      </c>
      <c r="N1375" s="177" t="s">
        <v>44</v>
      </c>
      <c r="O1375" s="65"/>
      <c r="P1375" s="178">
        <f>O1375*H1375</f>
        <v>0</v>
      </c>
      <c r="Q1375" s="178">
        <v>1.3849999999999999E-2</v>
      </c>
      <c r="R1375" s="178">
        <f>Q1375*H1375</f>
        <v>3.6497519999999994</v>
      </c>
      <c r="S1375" s="178">
        <v>0</v>
      </c>
      <c r="T1375" s="179">
        <f>S1375*H1375</f>
        <v>0</v>
      </c>
      <c r="U1375" s="35"/>
      <c r="V1375" s="35"/>
      <c r="W1375" s="35"/>
      <c r="X1375" s="35"/>
      <c r="Y1375" s="35"/>
      <c r="Z1375" s="35"/>
      <c r="AA1375" s="35"/>
      <c r="AB1375" s="35"/>
      <c r="AC1375" s="35"/>
      <c r="AD1375" s="35"/>
      <c r="AE1375" s="35"/>
      <c r="AR1375" s="180" t="s">
        <v>272</v>
      </c>
      <c r="AT1375" s="180" t="s">
        <v>148</v>
      </c>
      <c r="AU1375" s="180" t="s">
        <v>154</v>
      </c>
      <c r="AY1375" s="18" t="s">
        <v>146</v>
      </c>
      <c r="BE1375" s="181">
        <f>IF(N1375="základní",J1375,0)</f>
        <v>0</v>
      </c>
      <c r="BF1375" s="181">
        <f>IF(N1375="snížená",J1375,0)</f>
        <v>0</v>
      </c>
      <c r="BG1375" s="181">
        <f>IF(N1375="zákl. přenesená",J1375,0)</f>
        <v>0</v>
      </c>
      <c r="BH1375" s="181">
        <f>IF(N1375="sníž. přenesená",J1375,0)</f>
        <v>0</v>
      </c>
      <c r="BI1375" s="181">
        <f>IF(N1375="nulová",J1375,0)</f>
        <v>0</v>
      </c>
      <c r="BJ1375" s="18" t="s">
        <v>154</v>
      </c>
      <c r="BK1375" s="181">
        <f>ROUND(I1375*H1375,0)</f>
        <v>0</v>
      </c>
      <c r="BL1375" s="18" t="s">
        <v>272</v>
      </c>
      <c r="BM1375" s="180" t="s">
        <v>2200</v>
      </c>
    </row>
    <row r="1376" spans="1:65" s="1" customFormat="1" ht="48" hidden="1">
      <c r="A1376" s="35"/>
      <c r="B1376" s="36"/>
      <c r="C1376" s="37"/>
      <c r="D1376" s="182" t="s">
        <v>156</v>
      </c>
      <c r="E1376" s="37"/>
      <c r="F1376" s="183" t="s">
        <v>2201</v>
      </c>
      <c r="G1376" s="37"/>
      <c r="H1376" s="37"/>
      <c r="I1376" s="184"/>
      <c r="J1376" s="37"/>
      <c r="K1376" s="37"/>
      <c r="L1376" s="40"/>
      <c r="M1376" s="185"/>
      <c r="N1376" s="186"/>
      <c r="O1376" s="65"/>
      <c r="P1376" s="65"/>
      <c r="Q1376" s="65"/>
      <c r="R1376" s="65"/>
      <c r="S1376" s="65"/>
      <c r="T1376" s="66"/>
      <c r="U1376" s="35"/>
      <c r="V1376" s="35"/>
      <c r="W1376" s="35"/>
      <c r="X1376" s="35"/>
      <c r="Y1376" s="35"/>
      <c r="Z1376" s="35"/>
      <c r="AA1376" s="35"/>
      <c r="AB1376" s="35"/>
      <c r="AC1376" s="35"/>
      <c r="AD1376" s="35"/>
      <c r="AE1376" s="35"/>
      <c r="AT1376" s="18" t="s">
        <v>156</v>
      </c>
      <c r="AU1376" s="18" t="s">
        <v>154</v>
      </c>
    </row>
    <row r="1377" spans="1:65" s="1" customFormat="1" hidden="1">
      <c r="A1377" s="35"/>
      <c r="B1377" s="36"/>
      <c r="C1377" s="37"/>
      <c r="D1377" s="187" t="s">
        <v>158</v>
      </c>
      <c r="E1377" s="37"/>
      <c r="F1377" s="188" t="s">
        <v>2202</v>
      </c>
      <c r="G1377" s="37"/>
      <c r="H1377" s="37"/>
      <c r="I1377" s="184"/>
      <c r="J1377" s="37"/>
      <c r="K1377" s="37"/>
      <c r="L1377" s="40"/>
      <c r="M1377" s="185"/>
      <c r="N1377" s="186"/>
      <c r="O1377" s="65"/>
      <c r="P1377" s="65"/>
      <c r="Q1377" s="65"/>
      <c r="R1377" s="65"/>
      <c r="S1377" s="65"/>
      <c r="T1377" s="66"/>
      <c r="U1377" s="35"/>
      <c r="V1377" s="35"/>
      <c r="W1377" s="35"/>
      <c r="X1377" s="35"/>
      <c r="Y1377" s="35"/>
      <c r="Z1377" s="35"/>
      <c r="AA1377" s="35"/>
      <c r="AB1377" s="35"/>
      <c r="AC1377" s="35"/>
      <c r="AD1377" s="35"/>
      <c r="AE1377" s="35"/>
      <c r="AT1377" s="18" t="s">
        <v>158</v>
      </c>
      <c r="AU1377" s="18" t="s">
        <v>154</v>
      </c>
    </row>
    <row r="1378" spans="1:65" s="1" customFormat="1" ht="192" hidden="1">
      <c r="A1378" s="35"/>
      <c r="B1378" s="36"/>
      <c r="C1378" s="37"/>
      <c r="D1378" s="182" t="s">
        <v>160</v>
      </c>
      <c r="E1378" s="37"/>
      <c r="F1378" s="189" t="s">
        <v>2203</v>
      </c>
      <c r="G1378" s="37"/>
      <c r="H1378" s="37"/>
      <c r="I1378" s="184"/>
      <c r="J1378" s="37"/>
      <c r="K1378" s="37"/>
      <c r="L1378" s="40"/>
      <c r="M1378" s="185"/>
      <c r="N1378" s="186"/>
      <c r="O1378" s="65"/>
      <c r="P1378" s="65"/>
      <c r="Q1378" s="65"/>
      <c r="R1378" s="65"/>
      <c r="S1378" s="65"/>
      <c r="T1378" s="66"/>
      <c r="U1378" s="35"/>
      <c r="V1378" s="35"/>
      <c r="W1378" s="35"/>
      <c r="X1378" s="35"/>
      <c r="Y1378" s="35"/>
      <c r="Z1378" s="35"/>
      <c r="AA1378" s="35"/>
      <c r="AB1378" s="35"/>
      <c r="AC1378" s="35"/>
      <c r="AD1378" s="35"/>
      <c r="AE1378" s="35"/>
      <c r="AT1378" s="18" t="s">
        <v>160</v>
      </c>
      <c r="AU1378" s="18" t="s">
        <v>154</v>
      </c>
    </row>
    <row r="1379" spans="1:65" s="13" customFormat="1" ht="12">
      <c r="B1379" s="200"/>
      <c r="C1379" s="201"/>
      <c r="D1379" s="182" t="s">
        <v>162</v>
      </c>
      <c r="E1379" s="202" t="s">
        <v>20</v>
      </c>
      <c r="F1379" s="203" t="s">
        <v>2204</v>
      </c>
      <c r="G1379" s="201"/>
      <c r="H1379" s="204">
        <v>263.52</v>
      </c>
      <c r="I1379" s="205"/>
      <c r="J1379" s="201"/>
      <c r="K1379" s="201"/>
      <c r="L1379" s="206"/>
      <c r="M1379" s="207"/>
      <c r="N1379" s="208"/>
      <c r="O1379" s="208"/>
      <c r="P1379" s="208"/>
      <c r="Q1379" s="208"/>
      <c r="R1379" s="208"/>
      <c r="S1379" s="208"/>
      <c r="T1379" s="209"/>
      <c r="AT1379" s="210" t="s">
        <v>162</v>
      </c>
      <c r="AU1379" s="210" t="s">
        <v>154</v>
      </c>
      <c r="AV1379" s="13" t="s">
        <v>154</v>
      </c>
      <c r="AW1379" s="13" t="s">
        <v>33</v>
      </c>
      <c r="AX1379" s="13" t="s">
        <v>8</v>
      </c>
      <c r="AY1379" s="210" t="s">
        <v>146</v>
      </c>
    </row>
    <row r="1380" spans="1:65" s="1" customFormat="1" ht="16.5" customHeight="1">
      <c r="A1380" s="35"/>
      <c r="B1380" s="36"/>
      <c r="C1380" s="170" t="s">
        <v>2205</v>
      </c>
      <c r="D1380" s="170" t="s">
        <v>148</v>
      </c>
      <c r="E1380" s="171" t="s">
        <v>2206</v>
      </c>
      <c r="F1380" s="172" t="s">
        <v>2207</v>
      </c>
      <c r="G1380" s="173" t="s">
        <v>248</v>
      </c>
      <c r="H1380" s="174">
        <v>263.52</v>
      </c>
      <c r="I1380" s="175"/>
      <c r="J1380" s="174">
        <f>ROUND(I1380*H1380,0)</f>
        <v>0</v>
      </c>
      <c r="K1380" s="172" t="s">
        <v>152</v>
      </c>
      <c r="L1380" s="40"/>
      <c r="M1380" s="176" t="s">
        <v>20</v>
      </c>
      <c r="N1380" s="177" t="s">
        <v>44</v>
      </c>
      <c r="O1380" s="65"/>
      <c r="P1380" s="178">
        <f>O1380*H1380</f>
        <v>0</v>
      </c>
      <c r="Q1380" s="178">
        <v>0</v>
      </c>
      <c r="R1380" s="178">
        <f>Q1380*H1380</f>
        <v>0</v>
      </c>
      <c r="S1380" s="178">
        <v>0</v>
      </c>
      <c r="T1380" s="179">
        <f>S1380*H1380</f>
        <v>0</v>
      </c>
      <c r="U1380" s="35"/>
      <c r="V1380" s="35"/>
      <c r="W1380" s="35"/>
      <c r="X1380" s="35"/>
      <c r="Y1380" s="35"/>
      <c r="Z1380" s="35"/>
      <c r="AA1380" s="35"/>
      <c r="AB1380" s="35"/>
      <c r="AC1380" s="35"/>
      <c r="AD1380" s="35"/>
      <c r="AE1380" s="35"/>
      <c r="AR1380" s="180" t="s">
        <v>272</v>
      </c>
      <c r="AT1380" s="180" t="s">
        <v>148</v>
      </c>
      <c r="AU1380" s="180" t="s">
        <v>154</v>
      </c>
      <c r="AY1380" s="18" t="s">
        <v>146</v>
      </c>
      <c r="BE1380" s="181">
        <f>IF(N1380="základní",J1380,0)</f>
        <v>0</v>
      </c>
      <c r="BF1380" s="181">
        <f>IF(N1380="snížená",J1380,0)</f>
        <v>0</v>
      </c>
      <c r="BG1380" s="181">
        <f>IF(N1380="zákl. přenesená",J1380,0)</f>
        <v>0</v>
      </c>
      <c r="BH1380" s="181">
        <f>IF(N1380="sníž. přenesená",J1380,0)</f>
        <v>0</v>
      </c>
      <c r="BI1380" s="181">
        <f>IF(N1380="nulová",J1380,0)</f>
        <v>0</v>
      </c>
      <c r="BJ1380" s="18" t="s">
        <v>154</v>
      </c>
      <c r="BK1380" s="181">
        <f>ROUND(I1380*H1380,0)</f>
        <v>0</v>
      </c>
      <c r="BL1380" s="18" t="s">
        <v>272</v>
      </c>
      <c r="BM1380" s="180" t="s">
        <v>2208</v>
      </c>
    </row>
    <row r="1381" spans="1:65" s="1" customFormat="1" ht="36" hidden="1">
      <c r="A1381" s="35"/>
      <c r="B1381" s="36"/>
      <c r="C1381" s="37"/>
      <c r="D1381" s="182" t="s">
        <v>156</v>
      </c>
      <c r="E1381" s="37"/>
      <c r="F1381" s="183" t="s">
        <v>2209</v>
      </c>
      <c r="G1381" s="37"/>
      <c r="H1381" s="37"/>
      <c r="I1381" s="184"/>
      <c r="J1381" s="37"/>
      <c r="K1381" s="37"/>
      <c r="L1381" s="40"/>
      <c r="M1381" s="185"/>
      <c r="N1381" s="186"/>
      <c r="O1381" s="65"/>
      <c r="P1381" s="65"/>
      <c r="Q1381" s="65"/>
      <c r="R1381" s="65"/>
      <c r="S1381" s="65"/>
      <c r="T1381" s="66"/>
      <c r="U1381" s="35"/>
      <c r="V1381" s="35"/>
      <c r="W1381" s="35"/>
      <c r="X1381" s="35"/>
      <c r="Y1381" s="35"/>
      <c r="Z1381" s="35"/>
      <c r="AA1381" s="35"/>
      <c r="AB1381" s="35"/>
      <c r="AC1381" s="35"/>
      <c r="AD1381" s="35"/>
      <c r="AE1381" s="35"/>
      <c r="AT1381" s="18" t="s">
        <v>156</v>
      </c>
      <c r="AU1381" s="18" t="s">
        <v>154</v>
      </c>
    </row>
    <row r="1382" spans="1:65" s="1" customFormat="1" hidden="1">
      <c r="A1382" s="35"/>
      <c r="B1382" s="36"/>
      <c r="C1382" s="37"/>
      <c r="D1382" s="187" t="s">
        <v>158</v>
      </c>
      <c r="E1382" s="37"/>
      <c r="F1382" s="188" t="s">
        <v>2210</v>
      </c>
      <c r="G1382" s="37"/>
      <c r="H1382" s="37"/>
      <c r="I1382" s="184"/>
      <c r="J1382" s="37"/>
      <c r="K1382" s="37"/>
      <c r="L1382" s="40"/>
      <c r="M1382" s="185"/>
      <c r="N1382" s="186"/>
      <c r="O1382" s="65"/>
      <c r="P1382" s="65"/>
      <c r="Q1382" s="65"/>
      <c r="R1382" s="65"/>
      <c r="S1382" s="65"/>
      <c r="T1382" s="66"/>
      <c r="U1382" s="35"/>
      <c r="V1382" s="35"/>
      <c r="W1382" s="35"/>
      <c r="X1382" s="35"/>
      <c r="Y1382" s="35"/>
      <c r="Z1382" s="35"/>
      <c r="AA1382" s="35"/>
      <c r="AB1382" s="35"/>
      <c r="AC1382" s="35"/>
      <c r="AD1382" s="35"/>
      <c r="AE1382" s="35"/>
      <c r="AT1382" s="18" t="s">
        <v>158</v>
      </c>
      <c r="AU1382" s="18" t="s">
        <v>154</v>
      </c>
    </row>
    <row r="1383" spans="1:65" s="1" customFormat="1" ht="192" hidden="1">
      <c r="A1383" s="35"/>
      <c r="B1383" s="36"/>
      <c r="C1383" s="37"/>
      <c r="D1383" s="182" t="s">
        <v>160</v>
      </c>
      <c r="E1383" s="37"/>
      <c r="F1383" s="189" t="s">
        <v>2203</v>
      </c>
      <c r="G1383" s="37"/>
      <c r="H1383" s="37"/>
      <c r="I1383" s="184"/>
      <c r="J1383" s="37"/>
      <c r="K1383" s="37"/>
      <c r="L1383" s="40"/>
      <c r="M1383" s="185"/>
      <c r="N1383" s="186"/>
      <c r="O1383" s="65"/>
      <c r="P1383" s="65"/>
      <c r="Q1383" s="65"/>
      <c r="R1383" s="65"/>
      <c r="S1383" s="65"/>
      <c r="T1383" s="66"/>
      <c r="U1383" s="35"/>
      <c r="V1383" s="35"/>
      <c r="W1383" s="35"/>
      <c r="X1383" s="35"/>
      <c r="Y1383" s="35"/>
      <c r="Z1383" s="35"/>
      <c r="AA1383" s="35"/>
      <c r="AB1383" s="35"/>
      <c r="AC1383" s="35"/>
      <c r="AD1383" s="35"/>
      <c r="AE1383" s="35"/>
      <c r="AT1383" s="18" t="s">
        <v>160</v>
      </c>
      <c r="AU1383" s="18" t="s">
        <v>154</v>
      </c>
    </row>
    <row r="1384" spans="1:65" s="13" customFormat="1" ht="12">
      <c r="B1384" s="200"/>
      <c r="C1384" s="201"/>
      <c r="D1384" s="182" t="s">
        <v>162</v>
      </c>
      <c r="E1384" s="202" t="s">
        <v>20</v>
      </c>
      <c r="F1384" s="203" t="s">
        <v>2211</v>
      </c>
      <c r="G1384" s="201"/>
      <c r="H1384" s="204">
        <v>263.52</v>
      </c>
      <c r="I1384" s="205"/>
      <c r="J1384" s="201"/>
      <c r="K1384" s="201"/>
      <c r="L1384" s="206"/>
      <c r="M1384" s="207"/>
      <c r="N1384" s="208"/>
      <c r="O1384" s="208"/>
      <c r="P1384" s="208"/>
      <c r="Q1384" s="208"/>
      <c r="R1384" s="208"/>
      <c r="S1384" s="208"/>
      <c r="T1384" s="209"/>
      <c r="AT1384" s="210" t="s">
        <v>162</v>
      </c>
      <c r="AU1384" s="210" t="s">
        <v>154</v>
      </c>
      <c r="AV1384" s="13" t="s">
        <v>154</v>
      </c>
      <c r="AW1384" s="13" t="s">
        <v>33</v>
      </c>
      <c r="AX1384" s="13" t="s">
        <v>8</v>
      </c>
      <c r="AY1384" s="210" t="s">
        <v>146</v>
      </c>
    </row>
    <row r="1385" spans="1:65" s="1" customFormat="1" ht="24.25" customHeight="1">
      <c r="A1385" s="35"/>
      <c r="B1385" s="36"/>
      <c r="C1385" s="211" t="s">
        <v>2212</v>
      </c>
      <c r="D1385" s="211" t="s">
        <v>221</v>
      </c>
      <c r="E1385" s="212" t="s">
        <v>2184</v>
      </c>
      <c r="F1385" s="213" t="s">
        <v>2185</v>
      </c>
      <c r="G1385" s="214" t="s">
        <v>248</v>
      </c>
      <c r="H1385" s="215">
        <v>289.87</v>
      </c>
      <c r="I1385" s="216"/>
      <c r="J1385" s="215">
        <f>ROUND(I1385*H1385,0)</f>
        <v>0</v>
      </c>
      <c r="K1385" s="213" t="s">
        <v>152</v>
      </c>
      <c r="L1385" s="217"/>
      <c r="M1385" s="218" t="s">
        <v>20</v>
      </c>
      <c r="N1385" s="219" t="s">
        <v>44</v>
      </c>
      <c r="O1385" s="65"/>
      <c r="P1385" s="178">
        <f>O1385*H1385</f>
        <v>0</v>
      </c>
      <c r="Q1385" s="178">
        <v>1.1E-4</v>
      </c>
      <c r="R1385" s="178">
        <f>Q1385*H1385</f>
        <v>3.1885700000000003E-2</v>
      </c>
      <c r="S1385" s="178">
        <v>0</v>
      </c>
      <c r="T1385" s="179">
        <f>S1385*H1385</f>
        <v>0</v>
      </c>
      <c r="U1385" s="35"/>
      <c r="V1385" s="35"/>
      <c r="W1385" s="35"/>
      <c r="X1385" s="35"/>
      <c r="Y1385" s="35"/>
      <c r="Z1385" s="35"/>
      <c r="AA1385" s="35"/>
      <c r="AB1385" s="35"/>
      <c r="AC1385" s="35"/>
      <c r="AD1385" s="35"/>
      <c r="AE1385" s="35"/>
      <c r="AR1385" s="180" t="s">
        <v>393</v>
      </c>
      <c r="AT1385" s="180" t="s">
        <v>221</v>
      </c>
      <c r="AU1385" s="180" t="s">
        <v>154</v>
      </c>
      <c r="AY1385" s="18" t="s">
        <v>146</v>
      </c>
      <c r="BE1385" s="181">
        <f>IF(N1385="základní",J1385,0)</f>
        <v>0</v>
      </c>
      <c r="BF1385" s="181">
        <f>IF(N1385="snížená",J1385,0)</f>
        <v>0</v>
      </c>
      <c r="BG1385" s="181">
        <f>IF(N1385="zákl. přenesená",J1385,0)</f>
        <v>0</v>
      </c>
      <c r="BH1385" s="181">
        <f>IF(N1385="sníž. přenesená",J1385,0)</f>
        <v>0</v>
      </c>
      <c r="BI1385" s="181">
        <f>IF(N1385="nulová",J1385,0)</f>
        <v>0</v>
      </c>
      <c r="BJ1385" s="18" t="s">
        <v>154</v>
      </c>
      <c r="BK1385" s="181">
        <f>ROUND(I1385*H1385,0)</f>
        <v>0</v>
      </c>
      <c r="BL1385" s="18" t="s">
        <v>272</v>
      </c>
      <c r="BM1385" s="180" t="s">
        <v>2213</v>
      </c>
    </row>
    <row r="1386" spans="1:65" s="1" customFormat="1" ht="24" hidden="1">
      <c r="A1386" s="35"/>
      <c r="B1386" s="36"/>
      <c r="C1386" s="37"/>
      <c r="D1386" s="182" t="s">
        <v>156</v>
      </c>
      <c r="E1386" s="37"/>
      <c r="F1386" s="183" t="s">
        <v>2185</v>
      </c>
      <c r="G1386" s="37"/>
      <c r="H1386" s="37"/>
      <c r="I1386" s="184"/>
      <c r="J1386" s="37"/>
      <c r="K1386" s="37"/>
      <c r="L1386" s="40"/>
      <c r="M1386" s="185"/>
      <c r="N1386" s="186"/>
      <c r="O1386" s="65"/>
      <c r="P1386" s="65"/>
      <c r="Q1386" s="65"/>
      <c r="R1386" s="65"/>
      <c r="S1386" s="65"/>
      <c r="T1386" s="66"/>
      <c r="U1386" s="35"/>
      <c r="V1386" s="35"/>
      <c r="W1386" s="35"/>
      <c r="X1386" s="35"/>
      <c r="Y1386" s="35"/>
      <c r="Z1386" s="35"/>
      <c r="AA1386" s="35"/>
      <c r="AB1386" s="35"/>
      <c r="AC1386" s="35"/>
      <c r="AD1386" s="35"/>
      <c r="AE1386" s="35"/>
      <c r="AT1386" s="18" t="s">
        <v>156</v>
      </c>
      <c r="AU1386" s="18" t="s">
        <v>154</v>
      </c>
    </row>
    <row r="1387" spans="1:65" s="1" customFormat="1" hidden="1">
      <c r="A1387" s="35"/>
      <c r="B1387" s="36"/>
      <c r="C1387" s="37"/>
      <c r="D1387" s="187" t="s">
        <v>158</v>
      </c>
      <c r="E1387" s="37"/>
      <c r="F1387" s="188" t="s">
        <v>2187</v>
      </c>
      <c r="G1387" s="37"/>
      <c r="H1387" s="37"/>
      <c r="I1387" s="184"/>
      <c r="J1387" s="37"/>
      <c r="K1387" s="37"/>
      <c r="L1387" s="40"/>
      <c r="M1387" s="185"/>
      <c r="N1387" s="186"/>
      <c r="O1387" s="65"/>
      <c r="P1387" s="65"/>
      <c r="Q1387" s="65"/>
      <c r="R1387" s="65"/>
      <c r="S1387" s="65"/>
      <c r="T1387" s="66"/>
      <c r="U1387" s="35"/>
      <c r="V1387" s="35"/>
      <c r="W1387" s="35"/>
      <c r="X1387" s="35"/>
      <c r="Y1387" s="35"/>
      <c r="Z1387" s="35"/>
      <c r="AA1387" s="35"/>
      <c r="AB1387" s="35"/>
      <c r="AC1387" s="35"/>
      <c r="AD1387" s="35"/>
      <c r="AE1387" s="35"/>
      <c r="AT1387" s="18" t="s">
        <v>158</v>
      </c>
      <c r="AU1387" s="18" t="s">
        <v>154</v>
      </c>
    </row>
    <row r="1388" spans="1:65" s="13" customFormat="1" ht="12">
      <c r="B1388" s="200"/>
      <c r="C1388" s="201"/>
      <c r="D1388" s="182" t="s">
        <v>162</v>
      </c>
      <c r="E1388" s="202" t="s">
        <v>20</v>
      </c>
      <c r="F1388" s="203" t="s">
        <v>2211</v>
      </c>
      <c r="G1388" s="201"/>
      <c r="H1388" s="204">
        <v>263.52</v>
      </c>
      <c r="I1388" s="205"/>
      <c r="J1388" s="201"/>
      <c r="K1388" s="201"/>
      <c r="L1388" s="206"/>
      <c r="M1388" s="207"/>
      <c r="N1388" s="208"/>
      <c r="O1388" s="208"/>
      <c r="P1388" s="208"/>
      <c r="Q1388" s="208"/>
      <c r="R1388" s="208"/>
      <c r="S1388" s="208"/>
      <c r="T1388" s="209"/>
      <c r="AT1388" s="210" t="s">
        <v>162</v>
      </c>
      <c r="AU1388" s="210" t="s">
        <v>154</v>
      </c>
      <c r="AV1388" s="13" t="s">
        <v>154</v>
      </c>
      <c r="AW1388" s="13" t="s">
        <v>33</v>
      </c>
      <c r="AX1388" s="13" t="s">
        <v>8</v>
      </c>
      <c r="AY1388" s="210" t="s">
        <v>146</v>
      </c>
    </row>
    <row r="1389" spans="1:65" s="13" customFormat="1" ht="12">
      <c r="B1389" s="200"/>
      <c r="C1389" s="201"/>
      <c r="D1389" s="182" t="s">
        <v>162</v>
      </c>
      <c r="E1389" s="201"/>
      <c r="F1389" s="203" t="s">
        <v>2214</v>
      </c>
      <c r="G1389" s="201"/>
      <c r="H1389" s="204">
        <v>289.87</v>
      </c>
      <c r="I1389" s="205"/>
      <c r="J1389" s="201"/>
      <c r="K1389" s="201"/>
      <c r="L1389" s="206"/>
      <c r="M1389" s="207"/>
      <c r="N1389" s="208"/>
      <c r="O1389" s="208"/>
      <c r="P1389" s="208"/>
      <c r="Q1389" s="208"/>
      <c r="R1389" s="208"/>
      <c r="S1389" s="208"/>
      <c r="T1389" s="209"/>
      <c r="AT1389" s="210" t="s">
        <v>162</v>
      </c>
      <c r="AU1389" s="210" t="s">
        <v>154</v>
      </c>
      <c r="AV1389" s="13" t="s">
        <v>154</v>
      </c>
      <c r="AW1389" s="13" t="s">
        <v>4</v>
      </c>
      <c r="AX1389" s="13" t="s">
        <v>8</v>
      </c>
      <c r="AY1389" s="210" t="s">
        <v>146</v>
      </c>
    </row>
    <row r="1390" spans="1:65" s="1" customFormat="1" ht="16.5" customHeight="1">
      <c r="A1390" s="35"/>
      <c r="B1390" s="36"/>
      <c r="C1390" s="170" t="s">
        <v>2215</v>
      </c>
      <c r="D1390" s="170" t="s">
        <v>148</v>
      </c>
      <c r="E1390" s="171" t="s">
        <v>2216</v>
      </c>
      <c r="F1390" s="172" t="s">
        <v>2217</v>
      </c>
      <c r="G1390" s="173" t="s">
        <v>291</v>
      </c>
      <c r="H1390" s="174">
        <v>16</v>
      </c>
      <c r="I1390" s="175"/>
      <c r="J1390" s="174">
        <f>ROUND(I1390*H1390,0)</f>
        <v>0</v>
      </c>
      <c r="K1390" s="172" t="s">
        <v>152</v>
      </c>
      <c r="L1390" s="40"/>
      <c r="M1390" s="176" t="s">
        <v>20</v>
      </c>
      <c r="N1390" s="177" t="s">
        <v>44</v>
      </c>
      <c r="O1390" s="65"/>
      <c r="P1390" s="178">
        <f>O1390*H1390</f>
        <v>0</v>
      </c>
      <c r="Q1390" s="178">
        <v>2.2000000000000001E-4</v>
      </c>
      <c r="R1390" s="178">
        <f>Q1390*H1390</f>
        <v>3.5200000000000001E-3</v>
      </c>
      <c r="S1390" s="178">
        <v>0</v>
      </c>
      <c r="T1390" s="179">
        <f>S1390*H1390</f>
        <v>0</v>
      </c>
      <c r="U1390" s="35"/>
      <c r="V1390" s="35"/>
      <c r="W1390" s="35"/>
      <c r="X1390" s="35"/>
      <c r="Y1390" s="35"/>
      <c r="Z1390" s="35"/>
      <c r="AA1390" s="35"/>
      <c r="AB1390" s="35"/>
      <c r="AC1390" s="35"/>
      <c r="AD1390" s="35"/>
      <c r="AE1390" s="35"/>
      <c r="AR1390" s="180" t="s">
        <v>272</v>
      </c>
      <c r="AT1390" s="180" t="s">
        <v>148</v>
      </c>
      <c r="AU1390" s="180" t="s">
        <v>154</v>
      </c>
      <c r="AY1390" s="18" t="s">
        <v>146</v>
      </c>
      <c r="BE1390" s="181">
        <f>IF(N1390="základní",J1390,0)</f>
        <v>0</v>
      </c>
      <c r="BF1390" s="181">
        <f>IF(N1390="snížená",J1390,0)</f>
        <v>0</v>
      </c>
      <c r="BG1390" s="181">
        <f>IF(N1390="zákl. přenesená",J1390,0)</f>
        <v>0</v>
      </c>
      <c r="BH1390" s="181">
        <f>IF(N1390="sníž. přenesená",J1390,0)</f>
        <v>0</v>
      </c>
      <c r="BI1390" s="181">
        <f>IF(N1390="nulová",J1390,0)</f>
        <v>0</v>
      </c>
      <c r="BJ1390" s="18" t="s">
        <v>154</v>
      </c>
      <c r="BK1390" s="181">
        <f>ROUND(I1390*H1390,0)</f>
        <v>0</v>
      </c>
      <c r="BL1390" s="18" t="s">
        <v>272</v>
      </c>
      <c r="BM1390" s="180" t="s">
        <v>2218</v>
      </c>
    </row>
    <row r="1391" spans="1:65" s="1" customFormat="1" ht="24" hidden="1">
      <c r="A1391" s="35"/>
      <c r="B1391" s="36"/>
      <c r="C1391" s="37"/>
      <c r="D1391" s="182" t="s">
        <v>156</v>
      </c>
      <c r="E1391" s="37"/>
      <c r="F1391" s="183" t="s">
        <v>2219</v>
      </c>
      <c r="G1391" s="37"/>
      <c r="H1391" s="37"/>
      <c r="I1391" s="184"/>
      <c r="J1391" s="37"/>
      <c r="K1391" s="37"/>
      <c r="L1391" s="40"/>
      <c r="M1391" s="185"/>
      <c r="N1391" s="186"/>
      <c r="O1391" s="65"/>
      <c r="P1391" s="65"/>
      <c r="Q1391" s="65"/>
      <c r="R1391" s="65"/>
      <c r="S1391" s="65"/>
      <c r="T1391" s="66"/>
      <c r="U1391" s="35"/>
      <c r="V1391" s="35"/>
      <c r="W1391" s="35"/>
      <c r="X1391" s="35"/>
      <c r="Y1391" s="35"/>
      <c r="Z1391" s="35"/>
      <c r="AA1391" s="35"/>
      <c r="AB1391" s="35"/>
      <c r="AC1391" s="35"/>
      <c r="AD1391" s="35"/>
      <c r="AE1391" s="35"/>
      <c r="AT1391" s="18" t="s">
        <v>156</v>
      </c>
      <c r="AU1391" s="18" t="s">
        <v>154</v>
      </c>
    </row>
    <row r="1392" spans="1:65" s="1" customFormat="1" hidden="1">
      <c r="A1392" s="35"/>
      <c r="B1392" s="36"/>
      <c r="C1392" s="37"/>
      <c r="D1392" s="187" t="s">
        <v>158</v>
      </c>
      <c r="E1392" s="37"/>
      <c r="F1392" s="188" t="s">
        <v>2220</v>
      </c>
      <c r="G1392" s="37"/>
      <c r="H1392" s="37"/>
      <c r="I1392" s="184"/>
      <c r="J1392" s="37"/>
      <c r="K1392" s="37"/>
      <c r="L1392" s="40"/>
      <c r="M1392" s="185"/>
      <c r="N1392" s="186"/>
      <c r="O1392" s="65"/>
      <c r="P1392" s="65"/>
      <c r="Q1392" s="65"/>
      <c r="R1392" s="65"/>
      <c r="S1392" s="65"/>
      <c r="T1392" s="66"/>
      <c r="U1392" s="35"/>
      <c r="V1392" s="35"/>
      <c r="W1392" s="35"/>
      <c r="X1392" s="35"/>
      <c r="Y1392" s="35"/>
      <c r="Z1392" s="35"/>
      <c r="AA1392" s="35"/>
      <c r="AB1392" s="35"/>
      <c r="AC1392" s="35"/>
      <c r="AD1392" s="35"/>
      <c r="AE1392" s="35"/>
      <c r="AT1392" s="18" t="s">
        <v>158</v>
      </c>
      <c r="AU1392" s="18" t="s">
        <v>154</v>
      </c>
    </row>
    <row r="1393" spans="1:65" s="1" customFormat="1" ht="409.6" hidden="1">
      <c r="A1393" s="35"/>
      <c r="B1393" s="36"/>
      <c r="C1393" s="37"/>
      <c r="D1393" s="182" t="s">
        <v>160</v>
      </c>
      <c r="E1393" s="37"/>
      <c r="F1393" s="189" t="s">
        <v>2221</v>
      </c>
      <c r="G1393" s="37"/>
      <c r="H1393" s="37"/>
      <c r="I1393" s="184"/>
      <c r="J1393" s="37"/>
      <c r="K1393" s="37"/>
      <c r="L1393" s="40"/>
      <c r="M1393" s="185"/>
      <c r="N1393" s="186"/>
      <c r="O1393" s="65"/>
      <c r="P1393" s="65"/>
      <c r="Q1393" s="65"/>
      <c r="R1393" s="65"/>
      <c r="S1393" s="65"/>
      <c r="T1393" s="66"/>
      <c r="U1393" s="35"/>
      <c r="V1393" s="35"/>
      <c r="W1393" s="35"/>
      <c r="X1393" s="35"/>
      <c r="Y1393" s="35"/>
      <c r="Z1393" s="35"/>
      <c r="AA1393" s="35"/>
      <c r="AB1393" s="35"/>
      <c r="AC1393" s="35"/>
      <c r="AD1393" s="35"/>
      <c r="AE1393" s="35"/>
      <c r="AT1393" s="18" t="s">
        <v>160</v>
      </c>
      <c r="AU1393" s="18" t="s">
        <v>154</v>
      </c>
    </row>
    <row r="1394" spans="1:65" s="13" customFormat="1" ht="12">
      <c r="B1394" s="200"/>
      <c r="C1394" s="201"/>
      <c r="D1394" s="182" t="s">
        <v>162</v>
      </c>
      <c r="E1394" s="202" t="s">
        <v>20</v>
      </c>
      <c r="F1394" s="203" t="s">
        <v>2222</v>
      </c>
      <c r="G1394" s="201"/>
      <c r="H1394" s="204">
        <v>16</v>
      </c>
      <c r="I1394" s="205"/>
      <c r="J1394" s="201"/>
      <c r="K1394" s="201"/>
      <c r="L1394" s="206"/>
      <c r="M1394" s="207"/>
      <c r="N1394" s="208"/>
      <c r="O1394" s="208"/>
      <c r="P1394" s="208"/>
      <c r="Q1394" s="208"/>
      <c r="R1394" s="208"/>
      <c r="S1394" s="208"/>
      <c r="T1394" s="209"/>
      <c r="AT1394" s="210" t="s">
        <v>162</v>
      </c>
      <c r="AU1394" s="210" t="s">
        <v>154</v>
      </c>
      <c r="AV1394" s="13" t="s">
        <v>154</v>
      </c>
      <c r="AW1394" s="13" t="s">
        <v>33</v>
      </c>
      <c r="AX1394" s="13" t="s">
        <v>8</v>
      </c>
      <c r="AY1394" s="210" t="s">
        <v>146</v>
      </c>
    </row>
    <row r="1395" spans="1:65" s="1" customFormat="1" ht="33" customHeight="1">
      <c r="A1395" s="35"/>
      <c r="B1395" s="36"/>
      <c r="C1395" s="211" t="s">
        <v>2223</v>
      </c>
      <c r="D1395" s="211" t="s">
        <v>221</v>
      </c>
      <c r="E1395" s="212" t="s">
        <v>2224</v>
      </c>
      <c r="F1395" s="213" t="s">
        <v>2225</v>
      </c>
      <c r="G1395" s="214" t="s">
        <v>291</v>
      </c>
      <c r="H1395" s="215">
        <v>3</v>
      </c>
      <c r="I1395" s="216"/>
      <c r="J1395" s="215">
        <f>ROUND(I1395*H1395,0)</f>
        <v>0</v>
      </c>
      <c r="K1395" s="213" t="s">
        <v>152</v>
      </c>
      <c r="L1395" s="217"/>
      <c r="M1395" s="218" t="s">
        <v>20</v>
      </c>
      <c r="N1395" s="219" t="s">
        <v>44</v>
      </c>
      <c r="O1395" s="65"/>
      <c r="P1395" s="178">
        <f>O1395*H1395</f>
        <v>0</v>
      </c>
      <c r="Q1395" s="178">
        <v>1.489E-2</v>
      </c>
      <c r="R1395" s="178">
        <f>Q1395*H1395</f>
        <v>4.4670000000000001E-2</v>
      </c>
      <c r="S1395" s="178">
        <v>0</v>
      </c>
      <c r="T1395" s="179">
        <f>S1395*H1395</f>
        <v>0</v>
      </c>
      <c r="U1395" s="35"/>
      <c r="V1395" s="35"/>
      <c r="W1395" s="35"/>
      <c r="X1395" s="35"/>
      <c r="Y1395" s="35"/>
      <c r="Z1395" s="35"/>
      <c r="AA1395" s="35"/>
      <c r="AB1395" s="35"/>
      <c r="AC1395" s="35"/>
      <c r="AD1395" s="35"/>
      <c r="AE1395" s="35"/>
      <c r="AR1395" s="180" t="s">
        <v>393</v>
      </c>
      <c r="AT1395" s="180" t="s">
        <v>221</v>
      </c>
      <c r="AU1395" s="180" t="s">
        <v>154</v>
      </c>
      <c r="AY1395" s="18" t="s">
        <v>146</v>
      </c>
      <c r="BE1395" s="181">
        <f>IF(N1395="základní",J1395,0)</f>
        <v>0</v>
      </c>
      <c r="BF1395" s="181">
        <f>IF(N1395="snížená",J1395,0)</f>
        <v>0</v>
      </c>
      <c r="BG1395" s="181">
        <f>IF(N1395="zákl. přenesená",J1395,0)</f>
        <v>0</v>
      </c>
      <c r="BH1395" s="181">
        <f>IF(N1395="sníž. přenesená",J1395,0)</f>
        <v>0</v>
      </c>
      <c r="BI1395" s="181">
        <f>IF(N1395="nulová",J1395,0)</f>
        <v>0</v>
      </c>
      <c r="BJ1395" s="18" t="s">
        <v>154</v>
      </c>
      <c r="BK1395" s="181">
        <f>ROUND(I1395*H1395,0)</f>
        <v>0</v>
      </c>
      <c r="BL1395" s="18" t="s">
        <v>272</v>
      </c>
      <c r="BM1395" s="180" t="s">
        <v>2226</v>
      </c>
    </row>
    <row r="1396" spans="1:65" s="1" customFormat="1" ht="24" hidden="1">
      <c r="A1396" s="35"/>
      <c r="B1396" s="36"/>
      <c r="C1396" s="37"/>
      <c r="D1396" s="182" t="s">
        <v>156</v>
      </c>
      <c r="E1396" s="37"/>
      <c r="F1396" s="183" t="s">
        <v>2225</v>
      </c>
      <c r="G1396" s="37"/>
      <c r="H1396" s="37"/>
      <c r="I1396" s="184"/>
      <c r="J1396" s="37"/>
      <c r="K1396" s="37"/>
      <c r="L1396" s="40"/>
      <c r="M1396" s="185"/>
      <c r="N1396" s="186"/>
      <c r="O1396" s="65"/>
      <c r="P1396" s="65"/>
      <c r="Q1396" s="65"/>
      <c r="R1396" s="65"/>
      <c r="S1396" s="65"/>
      <c r="T1396" s="66"/>
      <c r="U1396" s="35"/>
      <c r="V1396" s="35"/>
      <c r="W1396" s="35"/>
      <c r="X1396" s="35"/>
      <c r="Y1396" s="35"/>
      <c r="Z1396" s="35"/>
      <c r="AA1396" s="35"/>
      <c r="AB1396" s="35"/>
      <c r="AC1396" s="35"/>
      <c r="AD1396" s="35"/>
      <c r="AE1396" s="35"/>
      <c r="AT1396" s="18" t="s">
        <v>156</v>
      </c>
      <c r="AU1396" s="18" t="s">
        <v>154</v>
      </c>
    </row>
    <row r="1397" spans="1:65" s="1" customFormat="1" hidden="1">
      <c r="A1397" s="35"/>
      <c r="B1397" s="36"/>
      <c r="C1397" s="37"/>
      <c r="D1397" s="187" t="s">
        <v>158</v>
      </c>
      <c r="E1397" s="37"/>
      <c r="F1397" s="188" t="s">
        <v>2227</v>
      </c>
      <c r="G1397" s="37"/>
      <c r="H1397" s="37"/>
      <c r="I1397" s="184"/>
      <c r="J1397" s="37"/>
      <c r="K1397" s="37"/>
      <c r="L1397" s="40"/>
      <c r="M1397" s="185"/>
      <c r="N1397" s="186"/>
      <c r="O1397" s="65"/>
      <c r="P1397" s="65"/>
      <c r="Q1397" s="65"/>
      <c r="R1397" s="65"/>
      <c r="S1397" s="65"/>
      <c r="T1397" s="66"/>
      <c r="U1397" s="35"/>
      <c r="V1397" s="35"/>
      <c r="W1397" s="35"/>
      <c r="X1397" s="35"/>
      <c r="Y1397" s="35"/>
      <c r="Z1397" s="35"/>
      <c r="AA1397" s="35"/>
      <c r="AB1397" s="35"/>
      <c r="AC1397" s="35"/>
      <c r="AD1397" s="35"/>
      <c r="AE1397" s="35"/>
      <c r="AT1397" s="18" t="s">
        <v>158</v>
      </c>
      <c r="AU1397" s="18" t="s">
        <v>154</v>
      </c>
    </row>
    <row r="1398" spans="1:65" s="13" customFormat="1" ht="12">
      <c r="B1398" s="200"/>
      <c r="C1398" s="201"/>
      <c r="D1398" s="182" t="s">
        <v>162</v>
      </c>
      <c r="E1398" s="202" t="s">
        <v>20</v>
      </c>
      <c r="F1398" s="203" t="s">
        <v>2228</v>
      </c>
      <c r="G1398" s="201"/>
      <c r="H1398" s="204">
        <v>3</v>
      </c>
      <c r="I1398" s="205"/>
      <c r="J1398" s="201"/>
      <c r="K1398" s="201"/>
      <c r="L1398" s="206"/>
      <c r="M1398" s="207"/>
      <c r="N1398" s="208"/>
      <c r="O1398" s="208"/>
      <c r="P1398" s="208"/>
      <c r="Q1398" s="208"/>
      <c r="R1398" s="208"/>
      <c r="S1398" s="208"/>
      <c r="T1398" s="209"/>
      <c r="AT1398" s="210" t="s">
        <v>162</v>
      </c>
      <c r="AU1398" s="210" t="s">
        <v>154</v>
      </c>
      <c r="AV1398" s="13" t="s">
        <v>154</v>
      </c>
      <c r="AW1398" s="13" t="s">
        <v>33</v>
      </c>
      <c r="AX1398" s="13" t="s">
        <v>8</v>
      </c>
      <c r="AY1398" s="210" t="s">
        <v>146</v>
      </c>
    </row>
    <row r="1399" spans="1:65" s="1" customFormat="1" ht="33" customHeight="1">
      <c r="A1399" s="35"/>
      <c r="B1399" s="36"/>
      <c r="C1399" s="211" t="s">
        <v>2229</v>
      </c>
      <c r="D1399" s="211" t="s">
        <v>221</v>
      </c>
      <c r="E1399" s="212" t="s">
        <v>2230</v>
      </c>
      <c r="F1399" s="213" t="s">
        <v>2231</v>
      </c>
      <c r="G1399" s="214" t="s">
        <v>291</v>
      </c>
      <c r="H1399" s="215">
        <v>2</v>
      </c>
      <c r="I1399" s="216"/>
      <c r="J1399" s="215">
        <f>ROUND(I1399*H1399,0)</f>
        <v>0</v>
      </c>
      <c r="K1399" s="213" t="s">
        <v>152</v>
      </c>
      <c r="L1399" s="217"/>
      <c r="M1399" s="218" t="s">
        <v>20</v>
      </c>
      <c r="N1399" s="219" t="s">
        <v>44</v>
      </c>
      <c r="O1399" s="65"/>
      <c r="P1399" s="178">
        <f>O1399*H1399</f>
        <v>0</v>
      </c>
      <c r="Q1399" s="178">
        <v>1.553E-2</v>
      </c>
      <c r="R1399" s="178">
        <f>Q1399*H1399</f>
        <v>3.1060000000000001E-2</v>
      </c>
      <c r="S1399" s="178">
        <v>0</v>
      </c>
      <c r="T1399" s="179">
        <f>S1399*H1399</f>
        <v>0</v>
      </c>
      <c r="U1399" s="35"/>
      <c r="V1399" s="35"/>
      <c r="W1399" s="35"/>
      <c r="X1399" s="35"/>
      <c r="Y1399" s="35"/>
      <c r="Z1399" s="35"/>
      <c r="AA1399" s="35"/>
      <c r="AB1399" s="35"/>
      <c r="AC1399" s="35"/>
      <c r="AD1399" s="35"/>
      <c r="AE1399" s="35"/>
      <c r="AR1399" s="180" t="s">
        <v>393</v>
      </c>
      <c r="AT1399" s="180" t="s">
        <v>221</v>
      </c>
      <c r="AU1399" s="180" t="s">
        <v>154</v>
      </c>
      <c r="AY1399" s="18" t="s">
        <v>146</v>
      </c>
      <c r="BE1399" s="181">
        <f>IF(N1399="základní",J1399,0)</f>
        <v>0</v>
      </c>
      <c r="BF1399" s="181">
        <f>IF(N1399="snížená",J1399,0)</f>
        <v>0</v>
      </c>
      <c r="BG1399" s="181">
        <f>IF(N1399="zákl. přenesená",J1399,0)</f>
        <v>0</v>
      </c>
      <c r="BH1399" s="181">
        <f>IF(N1399="sníž. přenesená",J1399,0)</f>
        <v>0</v>
      </c>
      <c r="BI1399" s="181">
        <f>IF(N1399="nulová",J1399,0)</f>
        <v>0</v>
      </c>
      <c r="BJ1399" s="18" t="s">
        <v>154</v>
      </c>
      <c r="BK1399" s="181">
        <f>ROUND(I1399*H1399,0)</f>
        <v>0</v>
      </c>
      <c r="BL1399" s="18" t="s">
        <v>272</v>
      </c>
      <c r="BM1399" s="180" t="s">
        <v>2232</v>
      </c>
    </row>
    <row r="1400" spans="1:65" s="1" customFormat="1" ht="24" hidden="1">
      <c r="A1400" s="35"/>
      <c r="B1400" s="36"/>
      <c r="C1400" s="37"/>
      <c r="D1400" s="182" t="s">
        <v>156</v>
      </c>
      <c r="E1400" s="37"/>
      <c r="F1400" s="183" t="s">
        <v>2231</v>
      </c>
      <c r="G1400" s="37"/>
      <c r="H1400" s="37"/>
      <c r="I1400" s="184"/>
      <c r="J1400" s="37"/>
      <c r="K1400" s="37"/>
      <c r="L1400" s="40"/>
      <c r="M1400" s="185"/>
      <c r="N1400" s="186"/>
      <c r="O1400" s="65"/>
      <c r="P1400" s="65"/>
      <c r="Q1400" s="65"/>
      <c r="R1400" s="65"/>
      <c r="S1400" s="65"/>
      <c r="T1400" s="66"/>
      <c r="U1400" s="35"/>
      <c r="V1400" s="35"/>
      <c r="W1400" s="35"/>
      <c r="X1400" s="35"/>
      <c r="Y1400" s="35"/>
      <c r="Z1400" s="35"/>
      <c r="AA1400" s="35"/>
      <c r="AB1400" s="35"/>
      <c r="AC1400" s="35"/>
      <c r="AD1400" s="35"/>
      <c r="AE1400" s="35"/>
      <c r="AT1400" s="18" t="s">
        <v>156</v>
      </c>
      <c r="AU1400" s="18" t="s">
        <v>154</v>
      </c>
    </row>
    <row r="1401" spans="1:65" s="1" customFormat="1" hidden="1">
      <c r="A1401" s="35"/>
      <c r="B1401" s="36"/>
      <c r="C1401" s="37"/>
      <c r="D1401" s="187" t="s">
        <v>158</v>
      </c>
      <c r="E1401" s="37"/>
      <c r="F1401" s="188" t="s">
        <v>2233</v>
      </c>
      <c r="G1401" s="37"/>
      <c r="H1401" s="37"/>
      <c r="I1401" s="184"/>
      <c r="J1401" s="37"/>
      <c r="K1401" s="37"/>
      <c r="L1401" s="40"/>
      <c r="M1401" s="185"/>
      <c r="N1401" s="186"/>
      <c r="O1401" s="65"/>
      <c r="P1401" s="65"/>
      <c r="Q1401" s="65"/>
      <c r="R1401" s="65"/>
      <c r="S1401" s="65"/>
      <c r="T1401" s="66"/>
      <c r="U1401" s="35"/>
      <c r="V1401" s="35"/>
      <c r="W1401" s="35"/>
      <c r="X1401" s="35"/>
      <c r="Y1401" s="35"/>
      <c r="Z1401" s="35"/>
      <c r="AA1401" s="35"/>
      <c r="AB1401" s="35"/>
      <c r="AC1401" s="35"/>
      <c r="AD1401" s="35"/>
      <c r="AE1401" s="35"/>
      <c r="AT1401" s="18" t="s">
        <v>158</v>
      </c>
      <c r="AU1401" s="18" t="s">
        <v>154</v>
      </c>
    </row>
    <row r="1402" spans="1:65" s="13" customFormat="1" ht="12">
      <c r="B1402" s="200"/>
      <c r="C1402" s="201"/>
      <c r="D1402" s="182" t="s">
        <v>162</v>
      </c>
      <c r="E1402" s="202" t="s">
        <v>20</v>
      </c>
      <c r="F1402" s="203" t="s">
        <v>2234</v>
      </c>
      <c r="G1402" s="201"/>
      <c r="H1402" s="204">
        <v>2</v>
      </c>
      <c r="I1402" s="205"/>
      <c r="J1402" s="201"/>
      <c r="K1402" s="201"/>
      <c r="L1402" s="206"/>
      <c r="M1402" s="207"/>
      <c r="N1402" s="208"/>
      <c r="O1402" s="208"/>
      <c r="P1402" s="208"/>
      <c r="Q1402" s="208"/>
      <c r="R1402" s="208"/>
      <c r="S1402" s="208"/>
      <c r="T1402" s="209"/>
      <c r="AT1402" s="210" t="s">
        <v>162</v>
      </c>
      <c r="AU1402" s="210" t="s">
        <v>154</v>
      </c>
      <c r="AV1402" s="13" t="s">
        <v>154</v>
      </c>
      <c r="AW1402" s="13" t="s">
        <v>33</v>
      </c>
      <c r="AX1402" s="13" t="s">
        <v>8</v>
      </c>
      <c r="AY1402" s="210" t="s">
        <v>146</v>
      </c>
    </row>
    <row r="1403" spans="1:65" s="1" customFormat="1" ht="33" customHeight="1">
      <c r="A1403" s="35"/>
      <c r="B1403" s="36"/>
      <c r="C1403" s="211" t="s">
        <v>2235</v>
      </c>
      <c r="D1403" s="211" t="s">
        <v>221</v>
      </c>
      <c r="E1403" s="212" t="s">
        <v>2236</v>
      </c>
      <c r="F1403" s="213" t="s">
        <v>2237</v>
      </c>
      <c r="G1403" s="214" t="s">
        <v>291</v>
      </c>
      <c r="H1403" s="215">
        <v>11</v>
      </c>
      <c r="I1403" s="216"/>
      <c r="J1403" s="215">
        <f>ROUND(I1403*H1403,0)</f>
        <v>0</v>
      </c>
      <c r="K1403" s="213" t="s">
        <v>152</v>
      </c>
      <c r="L1403" s="217"/>
      <c r="M1403" s="218" t="s">
        <v>20</v>
      </c>
      <c r="N1403" s="219" t="s">
        <v>44</v>
      </c>
      <c r="O1403" s="65"/>
      <c r="P1403" s="178">
        <f>O1403*H1403</f>
        <v>0</v>
      </c>
      <c r="Q1403" s="178">
        <v>1.6240000000000001E-2</v>
      </c>
      <c r="R1403" s="178">
        <f>Q1403*H1403</f>
        <v>0.17864000000000002</v>
      </c>
      <c r="S1403" s="178">
        <v>0</v>
      </c>
      <c r="T1403" s="179">
        <f>S1403*H1403</f>
        <v>0</v>
      </c>
      <c r="U1403" s="35"/>
      <c r="V1403" s="35"/>
      <c r="W1403" s="35"/>
      <c r="X1403" s="35"/>
      <c r="Y1403" s="35"/>
      <c r="Z1403" s="35"/>
      <c r="AA1403" s="35"/>
      <c r="AB1403" s="35"/>
      <c r="AC1403" s="35"/>
      <c r="AD1403" s="35"/>
      <c r="AE1403" s="35"/>
      <c r="AR1403" s="180" t="s">
        <v>393</v>
      </c>
      <c r="AT1403" s="180" t="s">
        <v>221</v>
      </c>
      <c r="AU1403" s="180" t="s">
        <v>154</v>
      </c>
      <c r="AY1403" s="18" t="s">
        <v>146</v>
      </c>
      <c r="BE1403" s="181">
        <f>IF(N1403="základní",J1403,0)</f>
        <v>0</v>
      </c>
      <c r="BF1403" s="181">
        <f>IF(N1403="snížená",J1403,0)</f>
        <v>0</v>
      </c>
      <c r="BG1403" s="181">
        <f>IF(N1403="zákl. přenesená",J1403,0)</f>
        <v>0</v>
      </c>
      <c r="BH1403" s="181">
        <f>IF(N1403="sníž. přenesená",J1403,0)</f>
        <v>0</v>
      </c>
      <c r="BI1403" s="181">
        <f>IF(N1403="nulová",J1403,0)</f>
        <v>0</v>
      </c>
      <c r="BJ1403" s="18" t="s">
        <v>154</v>
      </c>
      <c r="BK1403" s="181">
        <f>ROUND(I1403*H1403,0)</f>
        <v>0</v>
      </c>
      <c r="BL1403" s="18" t="s">
        <v>272</v>
      </c>
      <c r="BM1403" s="180" t="s">
        <v>2238</v>
      </c>
    </row>
    <row r="1404" spans="1:65" s="1" customFormat="1" ht="24" hidden="1">
      <c r="A1404" s="35"/>
      <c r="B1404" s="36"/>
      <c r="C1404" s="37"/>
      <c r="D1404" s="182" t="s">
        <v>156</v>
      </c>
      <c r="E1404" s="37"/>
      <c r="F1404" s="183" t="s">
        <v>2237</v>
      </c>
      <c r="G1404" s="37"/>
      <c r="H1404" s="37"/>
      <c r="I1404" s="184"/>
      <c r="J1404" s="37"/>
      <c r="K1404" s="37"/>
      <c r="L1404" s="40"/>
      <c r="M1404" s="185"/>
      <c r="N1404" s="186"/>
      <c r="O1404" s="65"/>
      <c r="P1404" s="65"/>
      <c r="Q1404" s="65"/>
      <c r="R1404" s="65"/>
      <c r="S1404" s="65"/>
      <c r="T1404" s="66"/>
      <c r="U1404" s="35"/>
      <c r="V1404" s="35"/>
      <c r="W1404" s="35"/>
      <c r="X1404" s="35"/>
      <c r="Y1404" s="35"/>
      <c r="Z1404" s="35"/>
      <c r="AA1404" s="35"/>
      <c r="AB1404" s="35"/>
      <c r="AC1404" s="35"/>
      <c r="AD1404" s="35"/>
      <c r="AE1404" s="35"/>
      <c r="AT1404" s="18" t="s">
        <v>156</v>
      </c>
      <c r="AU1404" s="18" t="s">
        <v>154</v>
      </c>
    </row>
    <row r="1405" spans="1:65" s="1" customFormat="1" hidden="1">
      <c r="A1405" s="35"/>
      <c r="B1405" s="36"/>
      <c r="C1405" s="37"/>
      <c r="D1405" s="187" t="s">
        <v>158</v>
      </c>
      <c r="E1405" s="37"/>
      <c r="F1405" s="188" t="s">
        <v>2239</v>
      </c>
      <c r="G1405" s="37"/>
      <c r="H1405" s="37"/>
      <c r="I1405" s="184"/>
      <c r="J1405" s="37"/>
      <c r="K1405" s="37"/>
      <c r="L1405" s="40"/>
      <c r="M1405" s="185"/>
      <c r="N1405" s="186"/>
      <c r="O1405" s="65"/>
      <c r="P1405" s="65"/>
      <c r="Q1405" s="65"/>
      <c r="R1405" s="65"/>
      <c r="S1405" s="65"/>
      <c r="T1405" s="66"/>
      <c r="U1405" s="35"/>
      <c r="V1405" s="35"/>
      <c r="W1405" s="35"/>
      <c r="X1405" s="35"/>
      <c r="Y1405" s="35"/>
      <c r="Z1405" s="35"/>
      <c r="AA1405" s="35"/>
      <c r="AB1405" s="35"/>
      <c r="AC1405" s="35"/>
      <c r="AD1405" s="35"/>
      <c r="AE1405" s="35"/>
      <c r="AT1405" s="18" t="s">
        <v>158</v>
      </c>
      <c r="AU1405" s="18" t="s">
        <v>154</v>
      </c>
    </row>
    <row r="1406" spans="1:65" s="13" customFormat="1" ht="12">
      <c r="B1406" s="200"/>
      <c r="C1406" s="201"/>
      <c r="D1406" s="182" t="s">
        <v>162</v>
      </c>
      <c r="E1406" s="202" t="s">
        <v>20</v>
      </c>
      <c r="F1406" s="203" t="s">
        <v>2240</v>
      </c>
      <c r="G1406" s="201"/>
      <c r="H1406" s="204">
        <v>11</v>
      </c>
      <c r="I1406" s="205"/>
      <c r="J1406" s="201"/>
      <c r="K1406" s="201"/>
      <c r="L1406" s="206"/>
      <c r="M1406" s="207"/>
      <c r="N1406" s="208"/>
      <c r="O1406" s="208"/>
      <c r="P1406" s="208"/>
      <c r="Q1406" s="208"/>
      <c r="R1406" s="208"/>
      <c r="S1406" s="208"/>
      <c r="T1406" s="209"/>
      <c r="AT1406" s="210" t="s">
        <v>162</v>
      </c>
      <c r="AU1406" s="210" t="s">
        <v>154</v>
      </c>
      <c r="AV1406" s="13" t="s">
        <v>154</v>
      </c>
      <c r="AW1406" s="13" t="s">
        <v>33</v>
      </c>
      <c r="AX1406" s="13" t="s">
        <v>8</v>
      </c>
      <c r="AY1406" s="210" t="s">
        <v>146</v>
      </c>
    </row>
    <row r="1407" spans="1:65" s="1" customFormat="1" ht="24.25" customHeight="1">
      <c r="A1407" s="35"/>
      <c r="B1407" s="36"/>
      <c r="C1407" s="170" t="s">
        <v>2241</v>
      </c>
      <c r="D1407" s="170" t="s">
        <v>148</v>
      </c>
      <c r="E1407" s="171" t="s">
        <v>2242</v>
      </c>
      <c r="F1407" s="172" t="s">
        <v>2243</v>
      </c>
      <c r="G1407" s="173" t="s">
        <v>291</v>
      </c>
      <c r="H1407" s="174">
        <v>16</v>
      </c>
      <c r="I1407" s="175"/>
      <c r="J1407" s="174">
        <f>ROUND(I1407*H1407,0)</f>
        <v>0</v>
      </c>
      <c r="K1407" s="172" t="s">
        <v>152</v>
      </c>
      <c r="L1407" s="40"/>
      <c r="M1407" s="176" t="s">
        <v>20</v>
      </c>
      <c r="N1407" s="177" t="s">
        <v>44</v>
      </c>
      <c r="O1407" s="65"/>
      <c r="P1407" s="178">
        <f>O1407*H1407</f>
        <v>0</v>
      </c>
      <c r="Q1407" s="178">
        <v>5.28E-3</v>
      </c>
      <c r="R1407" s="178">
        <f>Q1407*H1407</f>
        <v>8.448E-2</v>
      </c>
      <c r="S1407" s="178">
        <v>0</v>
      </c>
      <c r="T1407" s="179">
        <f>S1407*H1407</f>
        <v>0</v>
      </c>
      <c r="U1407" s="35"/>
      <c r="V1407" s="35"/>
      <c r="W1407" s="35"/>
      <c r="X1407" s="35"/>
      <c r="Y1407" s="35"/>
      <c r="Z1407" s="35"/>
      <c r="AA1407" s="35"/>
      <c r="AB1407" s="35"/>
      <c r="AC1407" s="35"/>
      <c r="AD1407" s="35"/>
      <c r="AE1407" s="35"/>
      <c r="AR1407" s="180" t="s">
        <v>272</v>
      </c>
      <c r="AT1407" s="180" t="s">
        <v>148</v>
      </c>
      <c r="AU1407" s="180" t="s">
        <v>154</v>
      </c>
      <c r="AY1407" s="18" t="s">
        <v>146</v>
      </c>
      <c r="BE1407" s="181">
        <f>IF(N1407="základní",J1407,0)</f>
        <v>0</v>
      </c>
      <c r="BF1407" s="181">
        <f>IF(N1407="snížená",J1407,0)</f>
        <v>0</v>
      </c>
      <c r="BG1407" s="181">
        <f>IF(N1407="zákl. přenesená",J1407,0)</f>
        <v>0</v>
      </c>
      <c r="BH1407" s="181">
        <f>IF(N1407="sníž. přenesená",J1407,0)</f>
        <v>0</v>
      </c>
      <c r="BI1407" s="181">
        <f>IF(N1407="nulová",J1407,0)</f>
        <v>0</v>
      </c>
      <c r="BJ1407" s="18" t="s">
        <v>154</v>
      </c>
      <c r="BK1407" s="181">
        <f>ROUND(I1407*H1407,0)</f>
        <v>0</v>
      </c>
      <c r="BL1407" s="18" t="s">
        <v>272</v>
      </c>
      <c r="BM1407" s="180" t="s">
        <v>2244</v>
      </c>
    </row>
    <row r="1408" spans="1:65" s="1" customFormat="1" ht="48" hidden="1">
      <c r="A1408" s="35"/>
      <c r="B1408" s="36"/>
      <c r="C1408" s="37"/>
      <c r="D1408" s="182" t="s">
        <v>156</v>
      </c>
      <c r="E1408" s="37"/>
      <c r="F1408" s="183" t="s">
        <v>2245</v>
      </c>
      <c r="G1408" s="37"/>
      <c r="H1408" s="37"/>
      <c r="I1408" s="184"/>
      <c r="J1408" s="37"/>
      <c r="K1408" s="37"/>
      <c r="L1408" s="40"/>
      <c r="M1408" s="185"/>
      <c r="N1408" s="186"/>
      <c r="O1408" s="65"/>
      <c r="P1408" s="65"/>
      <c r="Q1408" s="65"/>
      <c r="R1408" s="65"/>
      <c r="S1408" s="65"/>
      <c r="T1408" s="66"/>
      <c r="U1408" s="35"/>
      <c r="V1408" s="35"/>
      <c r="W1408" s="35"/>
      <c r="X1408" s="35"/>
      <c r="Y1408" s="35"/>
      <c r="Z1408" s="35"/>
      <c r="AA1408" s="35"/>
      <c r="AB1408" s="35"/>
      <c r="AC1408" s="35"/>
      <c r="AD1408" s="35"/>
      <c r="AE1408" s="35"/>
      <c r="AT1408" s="18" t="s">
        <v>156</v>
      </c>
      <c r="AU1408" s="18" t="s">
        <v>154</v>
      </c>
    </row>
    <row r="1409" spans="1:65" s="1" customFormat="1" hidden="1">
      <c r="A1409" s="35"/>
      <c r="B1409" s="36"/>
      <c r="C1409" s="37"/>
      <c r="D1409" s="187" t="s">
        <v>158</v>
      </c>
      <c r="E1409" s="37"/>
      <c r="F1409" s="188" t="s">
        <v>2246</v>
      </c>
      <c r="G1409" s="37"/>
      <c r="H1409" s="37"/>
      <c r="I1409" s="184"/>
      <c r="J1409" s="37"/>
      <c r="K1409" s="37"/>
      <c r="L1409" s="40"/>
      <c r="M1409" s="185"/>
      <c r="N1409" s="186"/>
      <c r="O1409" s="65"/>
      <c r="P1409" s="65"/>
      <c r="Q1409" s="65"/>
      <c r="R1409" s="65"/>
      <c r="S1409" s="65"/>
      <c r="T1409" s="66"/>
      <c r="U1409" s="35"/>
      <c r="V1409" s="35"/>
      <c r="W1409" s="35"/>
      <c r="X1409" s="35"/>
      <c r="Y1409" s="35"/>
      <c r="Z1409" s="35"/>
      <c r="AA1409" s="35"/>
      <c r="AB1409" s="35"/>
      <c r="AC1409" s="35"/>
      <c r="AD1409" s="35"/>
      <c r="AE1409" s="35"/>
      <c r="AT1409" s="18" t="s">
        <v>158</v>
      </c>
      <c r="AU1409" s="18" t="s">
        <v>154</v>
      </c>
    </row>
    <row r="1410" spans="1:65" s="1" customFormat="1" ht="409.6" hidden="1">
      <c r="A1410" s="35"/>
      <c r="B1410" s="36"/>
      <c r="C1410" s="37"/>
      <c r="D1410" s="182" t="s">
        <v>160</v>
      </c>
      <c r="E1410" s="37"/>
      <c r="F1410" s="189" t="s">
        <v>2221</v>
      </c>
      <c r="G1410" s="37"/>
      <c r="H1410" s="37"/>
      <c r="I1410" s="184"/>
      <c r="J1410" s="37"/>
      <c r="K1410" s="37"/>
      <c r="L1410" s="40"/>
      <c r="M1410" s="185"/>
      <c r="N1410" s="186"/>
      <c r="O1410" s="65"/>
      <c r="P1410" s="65"/>
      <c r="Q1410" s="65"/>
      <c r="R1410" s="65"/>
      <c r="S1410" s="65"/>
      <c r="T1410" s="66"/>
      <c r="U1410" s="35"/>
      <c r="V1410" s="35"/>
      <c r="W1410" s="35"/>
      <c r="X1410" s="35"/>
      <c r="Y1410" s="35"/>
      <c r="Z1410" s="35"/>
      <c r="AA1410" s="35"/>
      <c r="AB1410" s="35"/>
      <c r="AC1410" s="35"/>
      <c r="AD1410" s="35"/>
      <c r="AE1410" s="35"/>
      <c r="AT1410" s="18" t="s">
        <v>160</v>
      </c>
      <c r="AU1410" s="18" t="s">
        <v>154</v>
      </c>
    </row>
    <row r="1411" spans="1:65" s="13" customFormat="1" ht="12">
      <c r="B1411" s="200"/>
      <c r="C1411" s="201"/>
      <c r="D1411" s="182" t="s">
        <v>162</v>
      </c>
      <c r="E1411" s="202" t="s">
        <v>20</v>
      </c>
      <c r="F1411" s="203" t="s">
        <v>2222</v>
      </c>
      <c r="G1411" s="201"/>
      <c r="H1411" s="204">
        <v>16</v>
      </c>
      <c r="I1411" s="205"/>
      <c r="J1411" s="201"/>
      <c r="K1411" s="201"/>
      <c r="L1411" s="206"/>
      <c r="M1411" s="207"/>
      <c r="N1411" s="208"/>
      <c r="O1411" s="208"/>
      <c r="P1411" s="208"/>
      <c r="Q1411" s="208"/>
      <c r="R1411" s="208"/>
      <c r="S1411" s="208"/>
      <c r="T1411" s="209"/>
      <c r="AT1411" s="210" t="s">
        <v>162</v>
      </c>
      <c r="AU1411" s="210" t="s">
        <v>154</v>
      </c>
      <c r="AV1411" s="13" t="s">
        <v>154</v>
      </c>
      <c r="AW1411" s="13" t="s">
        <v>33</v>
      </c>
      <c r="AX1411" s="13" t="s">
        <v>8</v>
      </c>
      <c r="AY1411" s="210" t="s">
        <v>146</v>
      </c>
    </row>
    <row r="1412" spans="1:65" s="1" customFormat="1" ht="24.25" customHeight="1">
      <c r="A1412" s="35"/>
      <c r="B1412" s="36"/>
      <c r="C1412" s="170" t="s">
        <v>2247</v>
      </c>
      <c r="D1412" s="170" t="s">
        <v>148</v>
      </c>
      <c r="E1412" s="171" t="s">
        <v>2248</v>
      </c>
      <c r="F1412" s="172" t="s">
        <v>2249</v>
      </c>
      <c r="G1412" s="173" t="s">
        <v>789</v>
      </c>
      <c r="H1412" s="175"/>
      <c r="I1412" s="175"/>
      <c r="J1412" s="174">
        <f>ROUND(I1412*H1412,0)</f>
        <v>0</v>
      </c>
      <c r="K1412" s="172" t="s">
        <v>152</v>
      </c>
      <c r="L1412" s="40"/>
      <c r="M1412" s="176" t="s">
        <v>20</v>
      </c>
      <c r="N1412" s="177" t="s">
        <v>44</v>
      </c>
      <c r="O1412" s="65"/>
      <c r="P1412" s="178">
        <f>O1412*H1412</f>
        <v>0</v>
      </c>
      <c r="Q1412" s="178">
        <v>0</v>
      </c>
      <c r="R1412" s="178">
        <f>Q1412*H1412</f>
        <v>0</v>
      </c>
      <c r="S1412" s="178">
        <v>0</v>
      </c>
      <c r="T1412" s="179">
        <f>S1412*H1412</f>
        <v>0</v>
      </c>
      <c r="U1412" s="35"/>
      <c r="V1412" s="35"/>
      <c r="W1412" s="35"/>
      <c r="X1412" s="35"/>
      <c r="Y1412" s="35"/>
      <c r="Z1412" s="35"/>
      <c r="AA1412" s="35"/>
      <c r="AB1412" s="35"/>
      <c r="AC1412" s="35"/>
      <c r="AD1412" s="35"/>
      <c r="AE1412" s="35"/>
      <c r="AR1412" s="180" t="s">
        <v>272</v>
      </c>
      <c r="AT1412" s="180" t="s">
        <v>148</v>
      </c>
      <c r="AU1412" s="180" t="s">
        <v>154</v>
      </c>
      <c r="AY1412" s="18" t="s">
        <v>146</v>
      </c>
      <c r="BE1412" s="181">
        <f>IF(N1412="základní",J1412,0)</f>
        <v>0</v>
      </c>
      <c r="BF1412" s="181">
        <f>IF(N1412="snížená",J1412,0)</f>
        <v>0</v>
      </c>
      <c r="BG1412" s="181">
        <f>IF(N1412="zákl. přenesená",J1412,0)</f>
        <v>0</v>
      </c>
      <c r="BH1412" s="181">
        <f>IF(N1412="sníž. přenesená",J1412,0)</f>
        <v>0</v>
      </c>
      <c r="BI1412" s="181">
        <f>IF(N1412="nulová",J1412,0)</f>
        <v>0</v>
      </c>
      <c r="BJ1412" s="18" t="s">
        <v>154</v>
      </c>
      <c r="BK1412" s="181">
        <f>ROUND(I1412*H1412,0)</f>
        <v>0</v>
      </c>
      <c r="BL1412" s="18" t="s">
        <v>272</v>
      </c>
      <c r="BM1412" s="180" t="s">
        <v>2250</v>
      </c>
    </row>
    <row r="1413" spans="1:65" s="1" customFormat="1" ht="48" hidden="1">
      <c r="A1413" s="35"/>
      <c r="B1413" s="36"/>
      <c r="C1413" s="37"/>
      <c r="D1413" s="182" t="s">
        <v>156</v>
      </c>
      <c r="E1413" s="37"/>
      <c r="F1413" s="183" t="s">
        <v>2251</v>
      </c>
      <c r="G1413" s="37"/>
      <c r="H1413" s="37"/>
      <c r="I1413" s="184"/>
      <c r="J1413" s="37"/>
      <c r="K1413" s="37"/>
      <c r="L1413" s="40"/>
      <c r="M1413" s="185"/>
      <c r="N1413" s="186"/>
      <c r="O1413" s="65"/>
      <c r="P1413" s="65"/>
      <c r="Q1413" s="65"/>
      <c r="R1413" s="65"/>
      <c r="S1413" s="65"/>
      <c r="T1413" s="66"/>
      <c r="U1413" s="35"/>
      <c r="V1413" s="35"/>
      <c r="W1413" s="35"/>
      <c r="X1413" s="35"/>
      <c r="Y1413" s="35"/>
      <c r="Z1413" s="35"/>
      <c r="AA1413" s="35"/>
      <c r="AB1413" s="35"/>
      <c r="AC1413" s="35"/>
      <c r="AD1413" s="35"/>
      <c r="AE1413" s="35"/>
      <c r="AT1413" s="18" t="s">
        <v>156</v>
      </c>
      <c r="AU1413" s="18" t="s">
        <v>154</v>
      </c>
    </row>
    <row r="1414" spans="1:65" s="1" customFormat="1" hidden="1">
      <c r="A1414" s="35"/>
      <c r="B1414" s="36"/>
      <c r="C1414" s="37"/>
      <c r="D1414" s="187" t="s">
        <v>158</v>
      </c>
      <c r="E1414" s="37"/>
      <c r="F1414" s="188" t="s">
        <v>2252</v>
      </c>
      <c r="G1414" s="37"/>
      <c r="H1414" s="37"/>
      <c r="I1414" s="184"/>
      <c r="J1414" s="37"/>
      <c r="K1414" s="37"/>
      <c r="L1414" s="40"/>
      <c r="M1414" s="185"/>
      <c r="N1414" s="186"/>
      <c r="O1414" s="65"/>
      <c r="P1414" s="65"/>
      <c r="Q1414" s="65"/>
      <c r="R1414" s="65"/>
      <c r="S1414" s="65"/>
      <c r="T1414" s="66"/>
      <c r="U1414" s="35"/>
      <c r="V1414" s="35"/>
      <c r="W1414" s="35"/>
      <c r="X1414" s="35"/>
      <c r="Y1414" s="35"/>
      <c r="Z1414" s="35"/>
      <c r="AA1414" s="35"/>
      <c r="AB1414" s="35"/>
      <c r="AC1414" s="35"/>
      <c r="AD1414" s="35"/>
      <c r="AE1414" s="35"/>
      <c r="AT1414" s="18" t="s">
        <v>158</v>
      </c>
      <c r="AU1414" s="18" t="s">
        <v>154</v>
      </c>
    </row>
    <row r="1415" spans="1:65" s="1" customFormat="1" ht="204" hidden="1">
      <c r="A1415" s="35"/>
      <c r="B1415" s="36"/>
      <c r="C1415" s="37"/>
      <c r="D1415" s="182" t="s">
        <v>160</v>
      </c>
      <c r="E1415" s="37"/>
      <c r="F1415" s="189" t="s">
        <v>2253</v>
      </c>
      <c r="G1415" s="37"/>
      <c r="H1415" s="37"/>
      <c r="I1415" s="184"/>
      <c r="J1415" s="37"/>
      <c r="K1415" s="37"/>
      <c r="L1415" s="40"/>
      <c r="M1415" s="185"/>
      <c r="N1415" s="186"/>
      <c r="O1415" s="65"/>
      <c r="P1415" s="65"/>
      <c r="Q1415" s="65"/>
      <c r="R1415" s="65"/>
      <c r="S1415" s="65"/>
      <c r="T1415" s="66"/>
      <c r="U1415" s="35"/>
      <c r="V1415" s="35"/>
      <c r="W1415" s="35"/>
      <c r="X1415" s="35"/>
      <c r="Y1415" s="35"/>
      <c r="Z1415" s="35"/>
      <c r="AA1415" s="35"/>
      <c r="AB1415" s="35"/>
      <c r="AC1415" s="35"/>
      <c r="AD1415" s="35"/>
      <c r="AE1415" s="35"/>
      <c r="AT1415" s="18" t="s">
        <v>160</v>
      </c>
      <c r="AU1415" s="18" t="s">
        <v>154</v>
      </c>
    </row>
    <row r="1416" spans="1:65" s="11" customFormat="1" ht="23" customHeight="1">
      <c r="B1416" s="154"/>
      <c r="C1416" s="155"/>
      <c r="D1416" s="156" t="s">
        <v>71</v>
      </c>
      <c r="E1416" s="168" t="s">
        <v>2254</v>
      </c>
      <c r="F1416" s="168" t="s">
        <v>2255</v>
      </c>
      <c r="G1416" s="155"/>
      <c r="H1416" s="155"/>
      <c r="I1416" s="158"/>
      <c r="J1416" s="169">
        <f>BK1416</f>
        <v>0</v>
      </c>
      <c r="K1416" s="155"/>
      <c r="L1416" s="160"/>
      <c r="M1416" s="161"/>
      <c r="N1416" s="162"/>
      <c r="O1416" s="162"/>
      <c r="P1416" s="163">
        <f>SUM(P1417:P1463)</f>
        <v>0</v>
      </c>
      <c r="Q1416" s="162"/>
      <c r="R1416" s="163">
        <f>SUM(R1417:R1463)</f>
        <v>0.48398149999999995</v>
      </c>
      <c r="S1416" s="162"/>
      <c r="T1416" s="164">
        <f>SUM(T1417:T1463)</f>
        <v>9.8175999999999986E-2</v>
      </c>
      <c r="AR1416" s="165" t="s">
        <v>154</v>
      </c>
      <c r="AT1416" s="166" t="s">
        <v>71</v>
      </c>
      <c r="AU1416" s="166" t="s">
        <v>8</v>
      </c>
      <c r="AY1416" s="165" t="s">
        <v>146</v>
      </c>
      <c r="BK1416" s="167">
        <f>SUM(BK1417:BK1463)</f>
        <v>0</v>
      </c>
    </row>
    <row r="1417" spans="1:65" s="1" customFormat="1" ht="16.5" customHeight="1">
      <c r="A1417" s="35"/>
      <c r="B1417" s="36"/>
      <c r="C1417" s="170" t="s">
        <v>2256</v>
      </c>
      <c r="D1417" s="170" t="s">
        <v>148</v>
      </c>
      <c r="E1417" s="171" t="s">
        <v>2257</v>
      </c>
      <c r="F1417" s="172" t="s">
        <v>2258</v>
      </c>
      <c r="G1417" s="173" t="s">
        <v>299</v>
      </c>
      <c r="H1417" s="174">
        <v>37.76</v>
      </c>
      <c r="I1417" s="175"/>
      <c r="J1417" s="174">
        <f>ROUND(I1417*H1417,0)</f>
        <v>0</v>
      </c>
      <c r="K1417" s="172" t="s">
        <v>152</v>
      </c>
      <c r="L1417" s="40"/>
      <c r="M1417" s="176" t="s">
        <v>20</v>
      </c>
      <c r="N1417" s="177" t="s">
        <v>44</v>
      </c>
      <c r="O1417" s="65"/>
      <c r="P1417" s="178">
        <f>O1417*H1417</f>
        <v>0</v>
      </c>
      <c r="Q1417" s="178">
        <v>0</v>
      </c>
      <c r="R1417" s="178">
        <f>Q1417*H1417</f>
        <v>0</v>
      </c>
      <c r="S1417" s="178">
        <v>2.5999999999999999E-3</v>
      </c>
      <c r="T1417" s="179">
        <f>S1417*H1417</f>
        <v>9.8175999999999986E-2</v>
      </c>
      <c r="U1417" s="35"/>
      <c r="V1417" s="35"/>
      <c r="W1417" s="35"/>
      <c r="X1417" s="35"/>
      <c r="Y1417" s="35"/>
      <c r="Z1417" s="35"/>
      <c r="AA1417" s="35"/>
      <c r="AB1417" s="35"/>
      <c r="AC1417" s="35"/>
      <c r="AD1417" s="35"/>
      <c r="AE1417" s="35"/>
      <c r="AR1417" s="180" t="s">
        <v>272</v>
      </c>
      <c r="AT1417" s="180" t="s">
        <v>148</v>
      </c>
      <c r="AU1417" s="180" t="s">
        <v>154</v>
      </c>
      <c r="AY1417" s="18" t="s">
        <v>146</v>
      </c>
      <c r="BE1417" s="181">
        <f>IF(N1417="základní",J1417,0)</f>
        <v>0</v>
      </c>
      <c r="BF1417" s="181">
        <f>IF(N1417="snížená",J1417,0)</f>
        <v>0</v>
      </c>
      <c r="BG1417" s="181">
        <f>IF(N1417="zákl. přenesená",J1417,0)</f>
        <v>0</v>
      </c>
      <c r="BH1417" s="181">
        <f>IF(N1417="sníž. přenesená",J1417,0)</f>
        <v>0</v>
      </c>
      <c r="BI1417" s="181">
        <f>IF(N1417="nulová",J1417,0)</f>
        <v>0</v>
      </c>
      <c r="BJ1417" s="18" t="s">
        <v>154</v>
      </c>
      <c r="BK1417" s="181">
        <f>ROUND(I1417*H1417,0)</f>
        <v>0</v>
      </c>
      <c r="BL1417" s="18" t="s">
        <v>272</v>
      </c>
      <c r="BM1417" s="180" t="s">
        <v>2259</v>
      </c>
    </row>
    <row r="1418" spans="1:65" s="1" customFormat="1" ht="24" hidden="1">
      <c r="A1418" s="35"/>
      <c r="B1418" s="36"/>
      <c r="C1418" s="37"/>
      <c r="D1418" s="182" t="s">
        <v>156</v>
      </c>
      <c r="E1418" s="37"/>
      <c r="F1418" s="183" t="s">
        <v>2260</v>
      </c>
      <c r="G1418" s="37"/>
      <c r="H1418" s="37"/>
      <c r="I1418" s="184"/>
      <c r="J1418" s="37"/>
      <c r="K1418" s="37"/>
      <c r="L1418" s="40"/>
      <c r="M1418" s="185"/>
      <c r="N1418" s="186"/>
      <c r="O1418" s="65"/>
      <c r="P1418" s="65"/>
      <c r="Q1418" s="65"/>
      <c r="R1418" s="65"/>
      <c r="S1418" s="65"/>
      <c r="T1418" s="66"/>
      <c r="U1418" s="35"/>
      <c r="V1418" s="35"/>
      <c r="W1418" s="35"/>
      <c r="X1418" s="35"/>
      <c r="Y1418" s="35"/>
      <c r="Z1418" s="35"/>
      <c r="AA1418" s="35"/>
      <c r="AB1418" s="35"/>
      <c r="AC1418" s="35"/>
      <c r="AD1418" s="35"/>
      <c r="AE1418" s="35"/>
      <c r="AT1418" s="18" t="s">
        <v>156</v>
      </c>
      <c r="AU1418" s="18" t="s">
        <v>154</v>
      </c>
    </row>
    <row r="1419" spans="1:65" s="1" customFormat="1" hidden="1">
      <c r="A1419" s="35"/>
      <c r="B1419" s="36"/>
      <c r="C1419" s="37"/>
      <c r="D1419" s="187" t="s">
        <v>158</v>
      </c>
      <c r="E1419" s="37"/>
      <c r="F1419" s="188" t="s">
        <v>2261</v>
      </c>
      <c r="G1419" s="37"/>
      <c r="H1419" s="37"/>
      <c r="I1419" s="184"/>
      <c r="J1419" s="37"/>
      <c r="K1419" s="37"/>
      <c r="L1419" s="40"/>
      <c r="M1419" s="185"/>
      <c r="N1419" s="186"/>
      <c r="O1419" s="65"/>
      <c r="P1419" s="65"/>
      <c r="Q1419" s="65"/>
      <c r="R1419" s="65"/>
      <c r="S1419" s="65"/>
      <c r="T1419" s="66"/>
      <c r="U1419" s="35"/>
      <c r="V1419" s="35"/>
      <c r="W1419" s="35"/>
      <c r="X1419" s="35"/>
      <c r="Y1419" s="35"/>
      <c r="Z1419" s="35"/>
      <c r="AA1419" s="35"/>
      <c r="AB1419" s="35"/>
      <c r="AC1419" s="35"/>
      <c r="AD1419" s="35"/>
      <c r="AE1419" s="35"/>
      <c r="AT1419" s="18" t="s">
        <v>158</v>
      </c>
      <c r="AU1419" s="18" t="s">
        <v>154</v>
      </c>
    </row>
    <row r="1420" spans="1:65" s="13" customFormat="1" ht="12">
      <c r="B1420" s="200"/>
      <c r="C1420" s="201"/>
      <c r="D1420" s="182" t="s">
        <v>162</v>
      </c>
      <c r="E1420" s="202" t="s">
        <v>20</v>
      </c>
      <c r="F1420" s="203" t="s">
        <v>2262</v>
      </c>
      <c r="G1420" s="201"/>
      <c r="H1420" s="204">
        <v>37.76</v>
      </c>
      <c r="I1420" s="205"/>
      <c r="J1420" s="201"/>
      <c r="K1420" s="201"/>
      <c r="L1420" s="206"/>
      <c r="M1420" s="207"/>
      <c r="N1420" s="208"/>
      <c r="O1420" s="208"/>
      <c r="P1420" s="208"/>
      <c r="Q1420" s="208"/>
      <c r="R1420" s="208"/>
      <c r="S1420" s="208"/>
      <c r="T1420" s="209"/>
      <c r="AT1420" s="210" t="s">
        <v>162</v>
      </c>
      <c r="AU1420" s="210" t="s">
        <v>154</v>
      </c>
      <c r="AV1420" s="13" t="s">
        <v>154</v>
      </c>
      <c r="AW1420" s="13" t="s">
        <v>33</v>
      </c>
      <c r="AX1420" s="13" t="s">
        <v>8</v>
      </c>
      <c r="AY1420" s="210" t="s">
        <v>146</v>
      </c>
    </row>
    <row r="1421" spans="1:65" s="1" customFormat="1" ht="21.75" customHeight="1">
      <c r="A1421" s="35"/>
      <c r="B1421" s="36"/>
      <c r="C1421" s="170" t="s">
        <v>2263</v>
      </c>
      <c r="D1421" s="170" t="s">
        <v>148</v>
      </c>
      <c r="E1421" s="171" t="s">
        <v>2264</v>
      </c>
      <c r="F1421" s="172" t="s">
        <v>2265</v>
      </c>
      <c r="G1421" s="173" t="s">
        <v>299</v>
      </c>
      <c r="H1421" s="174">
        <v>60.7</v>
      </c>
      <c r="I1421" s="175"/>
      <c r="J1421" s="174">
        <f>ROUND(I1421*H1421,0)</f>
        <v>0</v>
      </c>
      <c r="K1421" s="172" t="s">
        <v>152</v>
      </c>
      <c r="L1421" s="40"/>
      <c r="M1421" s="176" t="s">
        <v>20</v>
      </c>
      <c r="N1421" s="177" t="s">
        <v>44</v>
      </c>
      <c r="O1421" s="65"/>
      <c r="P1421" s="178">
        <f>O1421*H1421</f>
        <v>0</v>
      </c>
      <c r="Q1421" s="178">
        <v>1.82E-3</v>
      </c>
      <c r="R1421" s="178">
        <f>Q1421*H1421</f>
        <v>0.110474</v>
      </c>
      <c r="S1421" s="178">
        <v>0</v>
      </c>
      <c r="T1421" s="179">
        <f>S1421*H1421</f>
        <v>0</v>
      </c>
      <c r="U1421" s="35"/>
      <c r="V1421" s="35"/>
      <c r="W1421" s="35"/>
      <c r="X1421" s="35"/>
      <c r="Y1421" s="35"/>
      <c r="Z1421" s="35"/>
      <c r="AA1421" s="35"/>
      <c r="AB1421" s="35"/>
      <c r="AC1421" s="35"/>
      <c r="AD1421" s="35"/>
      <c r="AE1421" s="35"/>
      <c r="AR1421" s="180" t="s">
        <v>272</v>
      </c>
      <c r="AT1421" s="180" t="s">
        <v>148</v>
      </c>
      <c r="AU1421" s="180" t="s">
        <v>154</v>
      </c>
      <c r="AY1421" s="18" t="s">
        <v>146</v>
      </c>
      <c r="BE1421" s="181">
        <f>IF(N1421="základní",J1421,0)</f>
        <v>0</v>
      </c>
      <c r="BF1421" s="181">
        <f>IF(N1421="snížená",J1421,0)</f>
        <v>0</v>
      </c>
      <c r="BG1421" s="181">
        <f>IF(N1421="zákl. přenesená",J1421,0)</f>
        <v>0</v>
      </c>
      <c r="BH1421" s="181">
        <f>IF(N1421="sníž. přenesená",J1421,0)</f>
        <v>0</v>
      </c>
      <c r="BI1421" s="181">
        <f>IF(N1421="nulová",J1421,0)</f>
        <v>0</v>
      </c>
      <c r="BJ1421" s="18" t="s">
        <v>154</v>
      </c>
      <c r="BK1421" s="181">
        <f>ROUND(I1421*H1421,0)</f>
        <v>0</v>
      </c>
      <c r="BL1421" s="18" t="s">
        <v>272</v>
      </c>
      <c r="BM1421" s="180" t="s">
        <v>2266</v>
      </c>
    </row>
    <row r="1422" spans="1:65" s="1" customFormat="1" ht="24" hidden="1">
      <c r="A1422" s="35"/>
      <c r="B1422" s="36"/>
      <c r="C1422" s="37"/>
      <c r="D1422" s="182" t="s">
        <v>156</v>
      </c>
      <c r="E1422" s="37"/>
      <c r="F1422" s="183" t="s">
        <v>2267</v>
      </c>
      <c r="G1422" s="37"/>
      <c r="H1422" s="37"/>
      <c r="I1422" s="184"/>
      <c r="J1422" s="37"/>
      <c r="K1422" s="37"/>
      <c r="L1422" s="40"/>
      <c r="M1422" s="185"/>
      <c r="N1422" s="186"/>
      <c r="O1422" s="65"/>
      <c r="P1422" s="65"/>
      <c r="Q1422" s="65"/>
      <c r="R1422" s="65"/>
      <c r="S1422" s="65"/>
      <c r="T1422" s="66"/>
      <c r="U1422" s="35"/>
      <c r="V1422" s="35"/>
      <c r="W1422" s="35"/>
      <c r="X1422" s="35"/>
      <c r="Y1422" s="35"/>
      <c r="Z1422" s="35"/>
      <c r="AA1422" s="35"/>
      <c r="AB1422" s="35"/>
      <c r="AC1422" s="35"/>
      <c r="AD1422" s="35"/>
      <c r="AE1422" s="35"/>
      <c r="AT1422" s="18" t="s">
        <v>156</v>
      </c>
      <c r="AU1422" s="18" t="s">
        <v>154</v>
      </c>
    </row>
    <row r="1423" spans="1:65" s="1" customFormat="1" hidden="1">
      <c r="A1423" s="35"/>
      <c r="B1423" s="36"/>
      <c r="C1423" s="37"/>
      <c r="D1423" s="187" t="s">
        <v>158</v>
      </c>
      <c r="E1423" s="37"/>
      <c r="F1423" s="188" t="s">
        <v>2268</v>
      </c>
      <c r="G1423" s="37"/>
      <c r="H1423" s="37"/>
      <c r="I1423" s="184"/>
      <c r="J1423" s="37"/>
      <c r="K1423" s="37"/>
      <c r="L1423" s="40"/>
      <c r="M1423" s="185"/>
      <c r="N1423" s="186"/>
      <c r="O1423" s="65"/>
      <c r="P1423" s="65"/>
      <c r="Q1423" s="65"/>
      <c r="R1423" s="65"/>
      <c r="S1423" s="65"/>
      <c r="T1423" s="66"/>
      <c r="U1423" s="35"/>
      <c r="V1423" s="35"/>
      <c r="W1423" s="35"/>
      <c r="X1423" s="35"/>
      <c r="Y1423" s="35"/>
      <c r="Z1423" s="35"/>
      <c r="AA1423" s="35"/>
      <c r="AB1423" s="35"/>
      <c r="AC1423" s="35"/>
      <c r="AD1423" s="35"/>
      <c r="AE1423" s="35"/>
      <c r="AT1423" s="18" t="s">
        <v>158</v>
      </c>
      <c r="AU1423" s="18" t="s">
        <v>154</v>
      </c>
    </row>
    <row r="1424" spans="1:65" s="1" customFormat="1" ht="48" hidden="1">
      <c r="A1424" s="35"/>
      <c r="B1424" s="36"/>
      <c r="C1424" s="37"/>
      <c r="D1424" s="182" t="s">
        <v>160</v>
      </c>
      <c r="E1424" s="37"/>
      <c r="F1424" s="189" t="s">
        <v>2269</v>
      </c>
      <c r="G1424" s="37"/>
      <c r="H1424" s="37"/>
      <c r="I1424" s="184"/>
      <c r="J1424" s="37"/>
      <c r="K1424" s="37"/>
      <c r="L1424" s="40"/>
      <c r="M1424" s="185"/>
      <c r="N1424" s="186"/>
      <c r="O1424" s="65"/>
      <c r="P1424" s="65"/>
      <c r="Q1424" s="65"/>
      <c r="R1424" s="65"/>
      <c r="S1424" s="65"/>
      <c r="T1424" s="66"/>
      <c r="U1424" s="35"/>
      <c r="V1424" s="35"/>
      <c r="W1424" s="35"/>
      <c r="X1424" s="35"/>
      <c r="Y1424" s="35"/>
      <c r="Z1424" s="35"/>
      <c r="AA1424" s="35"/>
      <c r="AB1424" s="35"/>
      <c r="AC1424" s="35"/>
      <c r="AD1424" s="35"/>
      <c r="AE1424" s="35"/>
      <c r="AT1424" s="18" t="s">
        <v>160</v>
      </c>
      <c r="AU1424" s="18" t="s">
        <v>154</v>
      </c>
    </row>
    <row r="1425" spans="1:65" s="13" customFormat="1" ht="12">
      <c r="B1425" s="200"/>
      <c r="C1425" s="201"/>
      <c r="D1425" s="182" t="s">
        <v>162</v>
      </c>
      <c r="E1425" s="202" t="s">
        <v>20</v>
      </c>
      <c r="F1425" s="203" t="s">
        <v>2270</v>
      </c>
      <c r="G1425" s="201"/>
      <c r="H1425" s="204">
        <v>60.7</v>
      </c>
      <c r="I1425" s="205"/>
      <c r="J1425" s="201"/>
      <c r="K1425" s="201"/>
      <c r="L1425" s="206"/>
      <c r="M1425" s="207"/>
      <c r="N1425" s="208"/>
      <c r="O1425" s="208"/>
      <c r="P1425" s="208"/>
      <c r="Q1425" s="208"/>
      <c r="R1425" s="208"/>
      <c r="S1425" s="208"/>
      <c r="T1425" s="209"/>
      <c r="AT1425" s="210" t="s">
        <v>162</v>
      </c>
      <c r="AU1425" s="210" t="s">
        <v>154</v>
      </c>
      <c r="AV1425" s="13" t="s">
        <v>154</v>
      </c>
      <c r="AW1425" s="13" t="s">
        <v>33</v>
      </c>
      <c r="AX1425" s="13" t="s">
        <v>8</v>
      </c>
      <c r="AY1425" s="210" t="s">
        <v>146</v>
      </c>
    </row>
    <row r="1426" spans="1:65" s="1" customFormat="1" ht="24.25" customHeight="1">
      <c r="A1426" s="35"/>
      <c r="B1426" s="36"/>
      <c r="C1426" s="170" t="s">
        <v>2271</v>
      </c>
      <c r="D1426" s="170" t="s">
        <v>148</v>
      </c>
      <c r="E1426" s="171" t="s">
        <v>2272</v>
      </c>
      <c r="F1426" s="172" t="s">
        <v>2273</v>
      </c>
      <c r="G1426" s="173" t="s">
        <v>299</v>
      </c>
      <c r="H1426" s="174">
        <v>29.7</v>
      </c>
      <c r="I1426" s="175"/>
      <c r="J1426" s="174">
        <f>ROUND(I1426*H1426,0)</f>
        <v>0</v>
      </c>
      <c r="K1426" s="172" t="s">
        <v>152</v>
      </c>
      <c r="L1426" s="40"/>
      <c r="M1426" s="176" t="s">
        <v>20</v>
      </c>
      <c r="N1426" s="177" t="s">
        <v>44</v>
      </c>
      <c r="O1426" s="65"/>
      <c r="P1426" s="178">
        <f>O1426*H1426</f>
        <v>0</v>
      </c>
      <c r="Q1426" s="178">
        <v>8.9999999999999998E-4</v>
      </c>
      <c r="R1426" s="178">
        <f>Q1426*H1426</f>
        <v>2.673E-2</v>
      </c>
      <c r="S1426" s="178">
        <v>0</v>
      </c>
      <c r="T1426" s="179">
        <f>S1426*H1426</f>
        <v>0</v>
      </c>
      <c r="U1426" s="35"/>
      <c r="V1426" s="35"/>
      <c r="W1426" s="35"/>
      <c r="X1426" s="35"/>
      <c r="Y1426" s="35"/>
      <c r="Z1426" s="35"/>
      <c r="AA1426" s="35"/>
      <c r="AB1426" s="35"/>
      <c r="AC1426" s="35"/>
      <c r="AD1426" s="35"/>
      <c r="AE1426" s="35"/>
      <c r="AR1426" s="180" t="s">
        <v>272</v>
      </c>
      <c r="AT1426" s="180" t="s">
        <v>148</v>
      </c>
      <c r="AU1426" s="180" t="s">
        <v>154</v>
      </c>
      <c r="AY1426" s="18" t="s">
        <v>146</v>
      </c>
      <c r="BE1426" s="181">
        <f>IF(N1426="základní",J1426,0)</f>
        <v>0</v>
      </c>
      <c r="BF1426" s="181">
        <f>IF(N1426="snížená",J1426,0)</f>
        <v>0</v>
      </c>
      <c r="BG1426" s="181">
        <f>IF(N1426="zákl. přenesená",J1426,0)</f>
        <v>0</v>
      </c>
      <c r="BH1426" s="181">
        <f>IF(N1426="sníž. přenesená",J1426,0)</f>
        <v>0</v>
      </c>
      <c r="BI1426" s="181">
        <f>IF(N1426="nulová",J1426,0)</f>
        <v>0</v>
      </c>
      <c r="BJ1426" s="18" t="s">
        <v>154</v>
      </c>
      <c r="BK1426" s="181">
        <f>ROUND(I1426*H1426,0)</f>
        <v>0</v>
      </c>
      <c r="BL1426" s="18" t="s">
        <v>272</v>
      </c>
      <c r="BM1426" s="180" t="s">
        <v>2274</v>
      </c>
    </row>
    <row r="1427" spans="1:65" s="1" customFormat="1" ht="24" hidden="1">
      <c r="A1427" s="35"/>
      <c r="B1427" s="36"/>
      <c r="C1427" s="37"/>
      <c r="D1427" s="182" t="s">
        <v>156</v>
      </c>
      <c r="E1427" s="37"/>
      <c r="F1427" s="183" t="s">
        <v>2275</v>
      </c>
      <c r="G1427" s="37"/>
      <c r="H1427" s="37"/>
      <c r="I1427" s="184"/>
      <c r="J1427" s="37"/>
      <c r="K1427" s="37"/>
      <c r="L1427" s="40"/>
      <c r="M1427" s="185"/>
      <c r="N1427" s="186"/>
      <c r="O1427" s="65"/>
      <c r="P1427" s="65"/>
      <c r="Q1427" s="65"/>
      <c r="R1427" s="65"/>
      <c r="S1427" s="65"/>
      <c r="T1427" s="66"/>
      <c r="U1427" s="35"/>
      <c r="V1427" s="35"/>
      <c r="W1427" s="35"/>
      <c r="X1427" s="35"/>
      <c r="Y1427" s="35"/>
      <c r="Z1427" s="35"/>
      <c r="AA1427" s="35"/>
      <c r="AB1427" s="35"/>
      <c r="AC1427" s="35"/>
      <c r="AD1427" s="35"/>
      <c r="AE1427" s="35"/>
      <c r="AT1427" s="18" t="s">
        <v>156</v>
      </c>
      <c r="AU1427" s="18" t="s">
        <v>154</v>
      </c>
    </row>
    <row r="1428" spans="1:65" s="1" customFormat="1" hidden="1">
      <c r="A1428" s="35"/>
      <c r="B1428" s="36"/>
      <c r="C1428" s="37"/>
      <c r="D1428" s="187" t="s">
        <v>158</v>
      </c>
      <c r="E1428" s="37"/>
      <c r="F1428" s="188" t="s">
        <v>2276</v>
      </c>
      <c r="G1428" s="37"/>
      <c r="H1428" s="37"/>
      <c r="I1428" s="184"/>
      <c r="J1428" s="37"/>
      <c r="K1428" s="37"/>
      <c r="L1428" s="40"/>
      <c r="M1428" s="185"/>
      <c r="N1428" s="186"/>
      <c r="O1428" s="65"/>
      <c r="P1428" s="65"/>
      <c r="Q1428" s="65"/>
      <c r="R1428" s="65"/>
      <c r="S1428" s="65"/>
      <c r="T1428" s="66"/>
      <c r="U1428" s="35"/>
      <c r="V1428" s="35"/>
      <c r="W1428" s="35"/>
      <c r="X1428" s="35"/>
      <c r="Y1428" s="35"/>
      <c r="Z1428" s="35"/>
      <c r="AA1428" s="35"/>
      <c r="AB1428" s="35"/>
      <c r="AC1428" s="35"/>
      <c r="AD1428" s="35"/>
      <c r="AE1428" s="35"/>
      <c r="AT1428" s="18" t="s">
        <v>158</v>
      </c>
      <c r="AU1428" s="18" t="s">
        <v>154</v>
      </c>
    </row>
    <row r="1429" spans="1:65" s="13" customFormat="1" ht="12">
      <c r="B1429" s="200"/>
      <c r="C1429" s="201"/>
      <c r="D1429" s="182" t="s">
        <v>162</v>
      </c>
      <c r="E1429" s="202" t="s">
        <v>20</v>
      </c>
      <c r="F1429" s="203" t="s">
        <v>2277</v>
      </c>
      <c r="G1429" s="201"/>
      <c r="H1429" s="204">
        <v>25.7</v>
      </c>
      <c r="I1429" s="205"/>
      <c r="J1429" s="201"/>
      <c r="K1429" s="201"/>
      <c r="L1429" s="206"/>
      <c r="M1429" s="207"/>
      <c r="N1429" s="208"/>
      <c r="O1429" s="208"/>
      <c r="P1429" s="208"/>
      <c r="Q1429" s="208"/>
      <c r="R1429" s="208"/>
      <c r="S1429" s="208"/>
      <c r="T1429" s="209"/>
      <c r="AT1429" s="210" t="s">
        <v>162</v>
      </c>
      <c r="AU1429" s="210" t="s">
        <v>154</v>
      </c>
      <c r="AV1429" s="13" t="s">
        <v>154</v>
      </c>
      <c r="AW1429" s="13" t="s">
        <v>33</v>
      </c>
      <c r="AX1429" s="13" t="s">
        <v>72</v>
      </c>
      <c r="AY1429" s="210" t="s">
        <v>146</v>
      </c>
    </row>
    <row r="1430" spans="1:65" s="13" customFormat="1" ht="12">
      <c r="B1430" s="200"/>
      <c r="C1430" s="201"/>
      <c r="D1430" s="182" t="s">
        <v>162</v>
      </c>
      <c r="E1430" s="202" t="s">
        <v>20</v>
      </c>
      <c r="F1430" s="203" t="s">
        <v>2278</v>
      </c>
      <c r="G1430" s="201"/>
      <c r="H1430" s="204">
        <v>4</v>
      </c>
      <c r="I1430" s="205"/>
      <c r="J1430" s="201"/>
      <c r="K1430" s="201"/>
      <c r="L1430" s="206"/>
      <c r="M1430" s="207"/>
      <c r="N1430" s="208"/>
      <c r="O1430" s="208"/>
      <c r="P1430" s="208"/>
      <c r="Q1430" s="208"/>
      <c r="R1430" s="208"/>
      <c r="S1430" s="208"/>
      <c r="T1430" s="209"/>
      <c r="AT1430" s="210" t="s">
        <v>162</v>
      </c>
      <c r="AU1430" s="210" t="s">
        <v>154</v>
      </c>
      <c r="AV1430" s="13" t="s">
        <v>154</v>
      </c>
      <c r="AW1430" s="13" t="s">
        <v>33</v>
      </c>
      <c r="AX1430" s="13" t="s">
        <v>72</v>
      </c>
      <c r="AY1430" s="210" t="s">
        <v>146</v>
      </c>
    </row>
    <row r="1431" spans="1:65" s="14" customFormat="1" ht="12">
      <c r="B1431" s="220"/>
      <c r="C1431" s="221"/>
      <c r="D1431" s="182" t="s">
        <v>162</v>
      </c>
      <c r="E1431" s="222" t="s">
        <v>20</v>
      </c>
      <c r="F1431" s="223" t="s">
        <v>255</v>
      </c>
      <c r="G1431" s="221"/>
      <c r="H1431" s="224">
        <v>29.7</v>
      </c>
      <c r="I1431" s="225"/>
      <c r="J1431" s="221"/>
      <c r="K1431" s="221"/>
      <c r="L1431" s="226"/>
      <c r="M1431" s="227"/>
      <c r="N1431" s="228"/>
      <c r="O1431" s="228"/>
      <c r="P1431" s="228"/>
      <c r="Q1431" s="228"/>
      <c r="R1431" s="228"/>
      <c r="S1431" s="228"/>
      <c r="T1431" s="229"/>
      <c r="AT1431" s="230" t="s">
        <v>162</v>
      </c>
      <c r="AU1431" s="230" t="s">
        <v>154</v>
      </c>
      <c r="AV1431" s="14" t="s">
        <v>153</v>
      </c>
      <c r="AW1431" s="14" t="s">
        <v>33</v>
      </c>
      <c r="AX1431" s="14" t="s">
        <v>8</v>
      </c>
      <c r="AY1431" s="230" t="s">
        <v>146</v>
      </c>
    </row>
    <row r="1432" spans="1:65" s="1" customFormat="1" ht="24.25" customHeight="1">
      <c r="A1432" s="35"/>
      <c r="B1432" s="36"/>
      <c r="C1432" s="170" t="s">
        <v>2279</v>
      </c>
      <c r="D1432" s="170" t="s">
        <v>148</v>
      </c>
      <c r="E1432" s="171" t="s">
        <v>2280</v>
      </c>
      <c r="F1432" s="172" t="s">
        <v>2281</v>
      </c>
      <c r="G1432" s="173" t="s">
        <v>299</v>
      </c>
      <c r="H1432" s="174">
        <v>4</v>
      </c>
      <c r="I1432" s="175"/>
      <c r="J1432" s="174">
        <f>ROUND(I1432*H1432,0)</f>
        <v>0</v>
      </c>
      <c r="K1432" s="172" t="s">
        <v>152</v>
      </c>
      <c r="L1432" s="40"/>
      <c r="M1432" s="176" t="s">
        <v>20</v>
      </c>
      <c r="N1432" s="177" t="s">
        <v>44</v>
      </c>
      <c r="O1432" s="65"/>
      <c r="P1432" s="178">
        <f>O1432*H1432</f>
        <v>0</v>
      </c>
      <c r="Q1432" s="178">
        <v>1.72E-3</v>
      </c>
      <c r="R1432" s="178">
        <f>Q1432*H1432</f>
        <v>6.8799999999999998E-3</v>
      </c>
      <c r="S1432" s="178">
        <v>0</v>
      </c>
      <c r="T1432" s="179">
        <f>S1432*H1432</f>
        <v>0</v>
      </c>
      <c r="U1432" s="35"/>
      <c r="V1432" s="35"/>
      <c r="W1432" s="35"/>
      <c r="X1432" s="35"/>
      <c r="Y1432" s="35"/>
      <c r="Z1432" s="35"/>
      <c r="AA1432" s="35"/>
      <c r="AB1432" s="35"/>
      <c r="AC1432" s="35"/>
      <c r="AD1432" s="35"/>
      <c r="AE1432" s="35"/>
      <c r="AR1432" s="180" t="s">
        <v>272</v>
      </c>
      <c r="AT1432" s="180" t="s">
        <v>148</v>
      </c>
      <c r="AU1432" s="180" t="s">
        <v>154</v>
      </c>
      <c r="AY1432" s="18" t="s">
        <v>146</v>
      </c>
      <c r="BE1432" s="181">
        <f>IF(N1432="základní",J1432,0)</f>
        <v>0</v>
      </c>
      <c r="BF1432" s="181">
        <f>IF(N1432="snížená",J1432,0)</f>
        <v>0</v>
      </c>
      <c r="BG1432" s="181">
        <f>IF(N1432="zákl. přenesená",J1432,0)</f>
        <v>0</v>
      </c>
      <c r="BH1432" s="181">
        <f>IF(N1432="sníž. přenesená",J1432,0)</f>
        <v>0</v>
      </c>
      <c r="BI1432" s="181">
        <f>IF(N1432="nulová",J1432,0)</f>
        <v>0</v>
      </c>
      <c r="BJ1432" s="18" t="s">
        <v>154</v>
      </c>
      <c r="BK1432" s="181">
        <f>ROUND(I1432*H1432,0)</f>
        <v>0</v>
      </c>
      <c r="BL1432" s="18" t="s">
        <v>272</v>
      </c>
      <c r="BM1432" s="180" t="s">
        <v>2282</v>
      </c>
    </row>
    <row r="1433" spans="1:65" s="1" customFormat="1" ht="24" hidden="1">
      <c r="A1433" s="35"/>
      <c r="B1433" s="36"/>
      <c r="C1433" s="37"/>
      <c r="D1433" s="182" t="s">
        <v>156</v>
      </c>
      <c r="E1433" s="37"/>
      <c r="F1433" s="183" t="s">
        <v>2283</v>
      </c>
      <c r="G1433" s="37"/>
      <c r="H1433" s="37"/>
      <c r="I1433" s="184"/>
      <c r="J1433" s="37"/>
      <c r="K1433" s="37"/>
      <c r="L1433" s="40"/>
      <c r="M1433" s="185"/>
      <c r="N1433" s="186"/>
      <c r="O1433" s="65"/>
      <c r="P1433" s="65"/>
      <c r="Q1433" s="65"/>
      <c r="R1433" s="65"/>
      <c r="S1433" s="65"/>
      <c r="T1433" s="66"/>
      <c r="U1433" s="35"/>
      <c r="V1433" s="35"/>
      <c r="W1433" s="35"/>
      <c r="X1433" s="35"/>
      <c r="Y1433" s="35"/>
      <c r="Z1433" s="35"/>
      <c r="AA1433" s="35"/>
      <c r="AB1433" s="35"/>
      <c r="AC1433" s="35"/>
      <c r="AD1433" s="35"/>
      <c r="AE1433" s="35"/>
      <c r="AT1433" s="18" t="s">
        <v>156</v>
      </c>
      <c r="AU1433" s="18" t="s">
        <v>154</v>
      </c>
    </row>
    <row r="1434" spans="1:65" s="1" customFormat="1" hidden="1">
      <c r="A1434" s="35"/>
      <c r="B1434" s="36"/>
      <c r="C1434" s="37"/>
      <c r="D1434" s="187" t="s">
        <v>158</v>
      </c>
      <c r="E1434" s="37"/>
      <c r="F1434" s="188" t="s">
        <v>2284</v>
      </c>
      <c r="G1434" s="37"/>
      <c r="H1434" s="37"/>
      <c r="I1434" s="184"/>
      <c r="J1434" s="37"/>
      <c r="K1434" s="37"/>
      <c r="L1434" s="40"/>
      <c r="M1434" s="185"/>
      <c r="N1434" s="186"/>
      <c r="O1434" s="65"/>
      <c r="P1434" s="65"/>
      <c r="Q1434" s="65"/>
      <c r="R1434" s="65"/>
      <c r="S1434" s="65"/>
      <c r="T1434" s="66"/>
      <c r="U1434" s="35"/>
      <c r="V1434" s="35"/>
      <c r="W1434" s="35"/>
      <c r="X1434" s="35"/>
      <c r="Y1434" s="35"/>
      <c r="Z1434" s="35"/>
      <c r="AA1434" s="35"/>
      <c r="AB1434" s="35"/>
      <c r="AC1434" s="35"/>
      <c r="AD1434" s="35"/>
      <c r="AE1434" s="35"/>
      <c r="AT1434" s="18" t="s">
        <v>158</v>
      </c>
      <c r="AU1434" s="18" t="s">
        <v>154</v>
      </c>
    </row>
    <row r="1435" spans="1:65" s="13" customFormat="1" ht="12">
      <c r="B1435" s="200"/>
      <c r="C1435" s="201"/>
      <c r="D1435" s="182" t="s">
        <v>162</v>
      </c>
      <c r="E1435" s="202" t="s">
        <v>20</v>
      </c>
      <c r="F1435" s="203" t="s">
        <v>2285</v>
      </c>
      <c r="G1435" s="201"/>
      <c r="H1435" s="204">
        <v>4</v>
      </c>
      <c r="I1435" s="205"/>
      <c r="J1435" s="201"/>
      <c r="K1435" s="201"/>
      <c r="L1435" s="206"/>
      <c r="M1435" s="207"/>
      <c r="N1435" s="208"/>
      <c r="O1435" s="208"/>
      <c r="P1435" s="208"/>
      <c r="Q1435" s="208"/>
      <c r="R1435" s="208"/>
      <c r="S1435" s="208"/>
      <c r="T1435" s="209"/>
      <c r="AT1435" s="210" t="s">
        <v>162</v>
      </c>
      <c r="AU1435" s="210" t="s">
        <v>154</v>
      </c>
      <c r="AV1435" s="13" t="s">
        <v>154</v>
      </c>
      <c r="AW1435" s="13" t="s">
        <v>33</v>
      </c>
      <c r="AX1435" s="13" t="s">
        <v>8</v>
      </c>
      <c r="AY1435" s="210" t="s">
        <v>146</v>
      </c>
    </row>
    <row r="1436" spans="1:65" s="1" customFormat="1" ht="33" customHeight="1">
      <c r="A1436" s="35"/>
      <c r="B1436" s="36"/>
      <c r="C1436" s="170" t="s">
        <v>2286</v>
      </c>
      <c r="D1436" s="170" t="s">
        <v>148</v>
      </c>
      <c r="E1436" s="171" t="s">
        <v>2287</v>
      </c>
      <c r="F1436" s="172" t="s">
        <v>2288</v>
      </c>
      <c r="G1436" s="173" t="s">
        <v>248</v>
      </c>
      <c r="H1436" s="174">
        <v>11.4</v>
      </c>
      <c r="I1436" s="175"/>
      <c r="J1436" s="174">
        <f>ROUND(I1436*H1436,0)</f>
        <v>0</v>
      </c>
      <c r="K1436" s="172" t="s">
        <v>152</v>
      </c>
      <c r="L1436" s="40"/>
      <c r="M1436" s="176" t="s">
        <v>20</v>
      </c>
      <c r="N1436" s="177" t="s">
        <v>44</v>
      </c>
      <c r="O1436" s="65"/>
      <c r="P1436" s="178">
        <f>O1436*H1436</f>
        <v>0</v>
      </c>
      <c r="Q1436" s="178">
        <v>7.8300000000000002E-3</v>
      </c>
      <c r="R1436" s="178">
        <f>Q1436*H1436</f>
        <v>8.9262000000000008E-2</v>
      </c>
      <c r="S1436" s="178">
        <v>0</v>
      </c>
      <c r="T1436" s="179">
        <f>S1436*H1436</f>
        <v>0</v>
      </c>
      <c r="U1436" s="35"/>
      <c r="V1436" s="35"/>
      <c r="W1436" s="35"/>
      <c r="X1436" s="35"/>
      <c r="Y1436" s="35"/>
      <c r="Z1436" s="35"/>
      <c r="AA1436" s="35"/>
      <c r="AB1436" s="35"/>
      <c r="AC1436" s="35"/>
      <c r="AD1436" s="35"/>
      <c r="AE1436" s="35"/>
      <c r="AR1436" s="180" t="s">
        <v>272</v>
      </c>
      <c r="AT1436" s="180" t="s">
        <v>148</v>
      </c>
      <c r="AU1436" s="180" t="s">
        <v>154</v>
      </c>
      <c r="AY1436" s="18" t="s">
        <v>146</v>
      </c>
      <c r="BE1436" s="181">
        <f>IF(N1436="základní",J1436,0)</f>
        <v>0</v>
      </c>
      <c r="BF1436" s="181">
        <f>IF(N1436="snížená",J1436,0)</f>
        <v>0</v>
      </c>
      <c r="BG1436" s="181">
        <f>IF(N1436="zákl. přenesená",J1436,0)</f>
        <v>0</v>
      </c>
      <c r="BH1436" s="181">
        <f>IF(N1436="sníž. přenesená",J1436,0)</f>
        <v>0</v>
      </c>
      <c r="BI1436" s="181">
        <f>IF(N1436="nulová",J1436,0)</f>
        <v>0</v>
      </c>
      <c r="BJ1436" s="18" t="s">
        <v>154</v>
      </c>
      <c r="BK1436" s="181">
        <f>ROUND(I1436*H1436,0)</f>
        <v>0</v>
      </c>
      <c r="BL1436" s="18" t="s">
        <v>272</v>
      </c>
      <c r="BM1436" s="180" t="s">
        <v>2289</v>
      </c>
    </row>
    <row r="1437" spans="1:65" s="1" customFormat="1" ht="36" hidden="1">
      <c r="A1437" s="35"/>
      <c r="B1437" s="36"/>
      <c r="C1437" s="37"/>
      <c r="D1437" s="182" t="s">
        <v>156</v>
      </c>
      <c r="E1437" s="37"/>
      <c r="F1437" s="183" t="s">
        <v>2290</v>
      </c>
      <c r="G1437" s="37"/>
      <c r="H1437" s="37"/>
      <c r="I1437" s="184"/>
      <c r="J1437" s="37"/>
      <c r="K1437" s="37"/>
      <c r="L1437" s="40"/>
      <c r="M1437" s="185"/>
      <c r="N1437" s="186"/>
      <c r="O1437" s="65"/>
      <c r="P1437" s="65"/>
      <c r="Q1437" s="65"/>
      <c r="R1437" s="65"/>
      <c r="S1437" s="65"/>
      <c r="T1437" s="66"/>
      <c r="U1437" s="35"/>
      <c r="V1437" s="35"/>
      <c r="W1437" s="35"/>
      <c r="X1437" s="35"/>
      <c r="Y1437" s="35"/>
      <c r="Z1437" s="35"/>
      <c r="AA1437" s="35"/>
      <c r="AB1437" s="35"/>
      <c r="AC1437" s="35"/>
      <c r="AD1437" s="35"/>
      <c r="AE1437" s="35"/>
      <c r="AT1437" s="18" t="s">
        <v>156</v>
      </c>
      <c r="AU1437" s="18" t="s">
        <v>154</v>
      </c>
    </row>
    <row r="1438" spans="1:65" s="1" customFormat="1" hidden="1">
      <c r="A1438" s="35"/>
      <c r="B1438" s="36"/>
      <c r="C1438" s="37"/>
      <c r="D1438" s="187" t="s">
        <v>158</v>
      </c>
      <c r="E1438" s="37"/>
      <c r="F1438" s="188" t="s">
        <v>2291</v>
      </c>
      <c r="G1438" s="37"/>
      <c r="H1438" s="37"/>
      <c r="I1438" s="184"/>
      <c r="J1438" s="37"/>
      <c r="K1438" s="37"/>
      <c r="L1438" s="40"/>
      <c r="M1438" s="185"/>
      <c r="N1438" s="186"/>
      <c r="O1438" s="65"/>
      <c r="P1438" s="65"/>
      <c r="Q1438" s="65"/>
      <c r="R1438" s="65"/>
      <c r="S1438" s="65"/>
      <c r="T1438" s="66"/>
      <c r="U1438" s="35"/>
      <c r="V1438" s="35"/>
      <c r="W1438" s="35"/>
      <c r="X1438" s="35"/>
      <c r="Y1438" s="35"/>
      <c r="Z1438" s="35"/>
      <c r="AA1438" s="35"/>
      <c r="AB1438" s="35"/>
      <c r="AC1438" s="35"/>
      <c r="AD1438" s="35"/>
      <c r="AE1438" s="35"/>
      <c r="AT1438" s="18" t="s">
        <v>158</v>
      </c>
      <c r="AU1438" s="18" t="s">
        <v>154</v>
      </c>
    </row>
    <row r="1439" spans="1:65" s="13" customFormat="1" ht="12">
      <c r="B1439" s="200"/>
      <c r="C1439" s="201"/>
      <c r="D1439" s="182" t="s">
        <v>162</v>
      </c>
      <c r="E1439" s="202" t="s">
        <v>20</v>
      </c>
      <c r="F1439" s="203" t="s">
        <v>2292</v>
      </c>
      <c r="G1439" s="201"/>
      <c r="H1439" s="204">
        <v>11.4</v>
      </c>
      <c r="I1439" s="205"/>
      <c r="J1439" s="201"/>
      <c r="K1439" s="201"/>
      <c r="L1439" s="206"/>
      <c r="M1439" s="207"/>
      <c r="N1439" s="208"/>
      <c r="O1439" s="208"/>
      <c r="P1439" s="208"/>
      <c r="Q1439" s="208"/>
      <c r="R1439" s="208"/>
      <c r="S1439" s="208"/>
      <c r="T1439" s="209"/>
      <c r="AT1439" s="210" t="s">
        <v>162</v>
      </c>
      <c r="AU1439" s="210" t="s">
        <v>154</v>
      </c>
      <c r="AV1439" s="13" t="s">
        <v>154</v>
      </c>
      <c r="AW1439" s="13" t="s">
        <v>33</v>
      </c>
      <c r="AX1439" s="13" t="s">
        <v>8</v>
      </c>
      <c r="AY1439" s="210" t="s">
        <v>146</v>
      </c>
    </row>
    <row r="1440" spans="1:65" s="1" customFormat="1" ht="24.25" customHeight="1">
      <c r="A1440" s="35"/>
      <c r="B1440" s="36"/>
      <c r="C1440" s="170" t="s">
        <v>2293</v>
      </c>
      <c r="D1440" s="170" t="s">
        <v>148</v>
      </c>
      <c r="E1440" s="171" t="s">
        <v>2294</v>
      </c>
      <c r="F1440" s="172" t="s">
        <v>2295</v>
      </c>
      <c r="G1440" s="173" t="s">
        <v>299</v>
      </c>
      <c r="H1440" s="174">
        <v>12.75</v>
      </c>
      <c r="I1440" s="175"/>
      <c r="J1440" s="174">
        <f>ROUND(I1440*H1440,0)</f>
        <v>0</v>
      </c>
      <c r="K1440" s="172" t="s">
        <v>152</v>
      </c>
      <c r="L1440" s="40"/>
      <c r="M1440" s="176" t="s">
        <v>20</v>
      </c>
      <c r="N1440" s="177" t="s">
        <v>44</v>
      </c>
      <c r="O1440" s="65"/>
      <c r="P1440" s="178">
        <f>O1440*H1440</f>
        <v>0</v>
      </c>
      <c r="Q1440" s="178">
        <v>8.7000000000000001E-4</v>
      </c>
      <c r="R1440" s="178">
        <f>Q1440*H1440</f>
        <v>1.10925E-2</v>
      </c>
      <c r="S1440" s="178">
        <v>0</v>
      </c>
      <c r="T1440" s="179">
        <f>S1440*H1440</f>
        <v>0</v>
      </c>
      <c r="U1440" s="35"/>
      <c r="V1440" s="35"/>
      <c r="W1440" s="35"/>
      <c r="X1440" s="35"/>
      <c r="Y1440" s="35"/>
      <c r="Z1440" s="35"/>
      <c r="AA1440" s="35"/>
      <c r="AB1440" s="35"/>
      <c r="AC1440" s="35"/>
      <c r="AD1440" s="35"/>
      <c r="AE1440" s="35"/>
      <c r="AR1440" s="180" t="s">
        <v>272</v>
      </c>
      <c r="AT1440" s="180" t="s">
        <v>148</v>
      </c>
      <c r="AU1440" s="180" t="s">
        <v>154</v>
      </c>
      <c r="AY1440" s="18" t="s">
        <v>146</v>
      </c>
      <c r="BE1440" s="181">
        <f>IF(N1440="základní",J1440,0)</f>
        <v>0</v>
      </c>
      <c r="BF1440" s="181">
        <f>IF(N1440="snížená",J1440,0)</f>
        <v>0</v>
      </c>
      <c r="BG1440" s="181">
        <f>IF(N1440="zákl. přenesená",J1440,0)</f>
        <v>0</v>
      </c>
      <c r="BH1440" s="181">
        <f>IF(N1440="sníž. přenesená",J1440,0)</f>
        <v>0</v>
      </c>
      <c r="BI1440" s="181">
        <f>IF(N1440="nulová",J1440,0)</f>
        <v>0</v>
      </c>
      <c r="BJ1440" s="18" t="s">
        <v>154</v>
      </c>
      <c r="BK1440" s="181">
        <f>ROUND(I1440*H1440,0)</f>
        <v>0</v>
      </c>
      <c r="BL1440" s="18" t="s">
        <v>272</v>
      </c>
      <c r="BM1440" s="180" t="s">
        <v>2296</v>
      </c>
    </row>
    <row r="1441" spans="1:65" s="1" customFormat="1" ht="24" hidden="1">
      <c r="A1441" s="35"/>
      <c r="B1441" s="36"/>
      <c r="C1441" s="37"/>
      <c r="D1441" s="182" t="s">
        <v>156</v>
      </c>
      <c r="E1441" s="37"/>
      <c r="F1441" s="183" t="s">
        <v>2297</v>
      </c>
      <c r="G1441" s="37"/>
      <c r="H1441" s="37"/>
      <c r="I1441" s="184"/>
      <c r="J1441" s="37"/>
      <c r="K1441" s="37"/>
      <c r="L1441" s="40"/>
      <c r="M1441" s="185"/>
      <c r="N1441" s="186"/>
      <c r="O1441" s="65"/>
      <c r="P1441" s="65"/>
      <c r="Q1441" s="65"/>
      <c r="R1441" s="65"/>
      <c r="S1441" s="65"/>
      <c r="T1441" s="66"/>
      <c r="U1441" s="35"/>
      <c r="V1441" s="35"/>
      <c r="W1441" s="35"/>
      <c r="X1441" s="35"/>
      <c r="Y1441" s="35"/>
      <c r="Z1441" s="35"/>
      <c r="AA1441" s="35"/>
      <c r="AB1441" s="35"/>
      <c r="AC1441" s="35"/>
      <c r="AD1441" s="35"/>
      <c r="AE1441" s="35"/>
      <c r="AT1441" s="18" t="s">
        <v>156</v>
      </c>
      <c r="AU1441" s="18" t="s">
        <v>154</v>
      </c>
    </row>
    <row r="1442" spans="1:65" s="1" customFormat="1" hidden="1">
      <c r="A1442" s="35"/>
      <c r="B1442" s="36"/>
      <c r="C1442" s="37"/>
      <c r="D1442" s="187" t="s">
        <v>158</v>
      </c>
      <c r="E1442" s="37"/>
      <c r="F1442" s="188" t="s">
        <v>2298</v>
      </c>
      <c r="G1442" s="37"/>
      <c r="H1442" s="37"/>
      <c r="I1442" s="184"/>
      <c r="J1442" s="37"/>
      <c r="K1442" s="37"/>
      <c r="L1442" s="40"/>
      <c r="M1442" s="185"/>
      <c r="N1442" s="186"/>
      <c r="O1442" s="65"/>
      <c r="P1442" s="65"/>
      <c r="Q1442" s="65"/>
      <c r="R1442" s="65"/>
      <c r="S1442" s="65"/>
      <c r="T1442" s="66"/>
      <c r="U1442" s="35"/>
      <c r="V1442" s="35"/>
      <c r="W1442" s="35"/>
      <c r="X1442" s="35"/>
      <c r="Y1442" s="35"/>
      <c r="Z1442" s="35"/>
      <c r="AA1442" s="35"/>
      <c r="AB1442" s="35"/>
      <c r="AC1442" s="35"/>
      <c r="AD1442" s="35"/>
      <c r="AE1442" s="35"/>
      <c r="AT1442" s="18" t="s">
        <v>158</v>
      </c>
      <c r="AU1442" s="18" t="s">
        <v>154</v>
      </c>
    </row>
    <row r="1443" spans="1:65" s="13" customFormat="1" ht="12">
      <c r="B1443" s="200"/>
      <c r="C1443" s="201"/>
      <c r="D1443" s="182" t="s">
        <v>162</v>
      </c>
      <c r="E1443" s="202" t="s">
        <v>20</v>
      </c>
      <c r="F1443" s="203" t="s">
        <v>2299</v>
      </c>
      <c r="G1443" s="201"/>
      <c r="H1443" s="204">
        <v>12.75</v>
      </c>
      <c r="I1443" s="205"/>
      <c r="J1443" s="201"/>
      <c r="K1443" s="201"/>
      <c r="L1443" s="206"/>
      <c r="M1443" s="207"/>
      <c r="N1443" s="208"/>
      <c r="O1443" s="208"/>
      <c r="P1443" s="208"/>
      <c r="Q1443" s="208"/>
      <c r="R1443" s="208"/>
      <c r="S1443" s="208"/>
      <c r="T1443" s="209"/>
      <c r="AT1443" s="210" t="s">
        <v>162</v>
      </c>
      <c r="AU1443" s="210" t="s">
        <v>154</v>
      </c>
      <c r="AV1443" s="13" t="s">
        <v>154</v>
      </c>
      <c r="AW1443" s="13" t="s">
        <v>33</v>
      </c>
      <c r="AX1443" s="13" t="s">
        <v>8</v>
      </c>
      <c r="AY1443" s="210" t="s">
        <v>146</v>
      </c>
    </row>
    <row r="1444" spans="1:65" s="1" customFormat="1" ht="33" customHeight="1">
      <c r="A1444" s="35"/>
      <c r="B1444" s="36"/>
      <c r="C1444" s="170" t="s">
        <v>2300</v>
      </c>
      <c r="D1444" s="170" t="s">
        <v>148</v>
      </c>
      <c r="E1444" s="171" t="s">
        <v>2301</v>
      </c>
      <c r="F1444" s="172" t="s">
        <v>2302</v>
      </c>
      <c r="G1444" s="173" t="s">
        <v>299</v>
      </c>
      <c r="H1444" s="174">
        <v>25.7</v>
      </c>
      <c r="I1444" s="175"/>
      <c r="J1444" s="174">
        <f>ROUND(I1444*H1444,0)</f>
        <v>0</v>
      </c>
      <c r="K1444" s="172" t="s">
        <v>152</v>
      </c>
      <c r="L1444" s="40"/>
      <c r="M1444" s="176" t="s">
        <v>20</v>
      </c>
      <c r="N1444" s="177" t="s">
        <v>44</v>
      </c>
      <c r="O1444" s="65"/>
      <c r="P1444" s="178">
        <f>O1444*H1444</f>
        <v>0</v>
      </c>
      <c r="Q1444" s="178">
        <v>3.5000000000000001E-3</v>
      </c>
      <c r="R1444" s="178">
        <f>Q1444*H1444</f>
        <v>8.9950000000000002E-2</v>
      </c>
      <c r="S1444" s="178">
        <v>0</v>
      </c>
      <c r="T1444" s="179">
        <f>S1444*H1444</f>
        <v>0</v>
      </c>
      <c r="U1444" s="35"/>
      <c r="V1444" s="35"/>
      <c r="W1444" s="35"/>
      <c r="X1444" s="35"/>
      <c r="Y1444" s="35"/>
      <c r="Z1444" s="35"/>
      <c r="AA1444" s="35"/>
      <c r="AB1444" s="35"/>
      <c r="AC1444" s="35"/>
      <c r="AD1444" s="35"/>
      <c r="AE1444" s="35"/>
      <c r="AR1444" s="180" t="s">
        <v>272</v>
      </c>
      <c r="AT1444" s="180" t="s">
        <v>148</v>
      </c>
      <c r="AU1444" s="180" t="s">
        <v>154</v>
      </c>
      <c r="AY1444" s="18" t="s">
        <v>146</v>
      </c>
      <c r="BE1444" s="181">
        <f>IF(N1444="základní",J1444,0)</f>
        <v>0</v>
      </c>
      <c r="BF1444" s="181">
        <f>IF(N1444="snížená",J1444,0)</f>
        <v>0</v>
      </c>
      <c r="BG1444" s="181">
        <f>IF(N1444="zákl. přenesená",J1444,0)</f>
        <v>0</v>
      </c>
      <c r="BH1444" s="181">
        <f>IF(N1444="sníž. přenesená",J1444,0)</f>
        <v>0</v>
      </c>
      <c r="BI1444" s="181">
        <f>IF(N1444="nulová",J1444,0)</f>
        <v>0</v>
      </c>
      <c r="BJ1444" s="18" t="s">
        <v>154</v>
      </c>
      <c r="BK1444" s="181">
        <f>ROUND(I1444*H1444,0)</f>
        <v>0</v>
      </c>
      <c r="BL1444" s="18" t="s">
        <v>272</v>
      </c>
      <c r="BM1444" s="180" t="s">
        <v>2303</v>
      </c>
    </row>
    <row r="1445" spans="1:65" s="1" customFormat="1" ht="36" hidden="1">
      <c r="A1445" s="35"/>
      <c r="B1445" s="36"/>
      <c r="C1445" s="37"/>
      <c r="D1445" s="182" t="s">
        <v>156</v>
      </c>
      <c r="E1445" s="37"/>
      <c r="F1445" s="183" t="s">
        <v>2304</v>
      </c>
      <c r="G1445" s="37"/>
      <c r="H1445" s="37"/>
      <c r="I1445" s="184"/>
      <c r="J1445" s="37"/>
      <c r="K1445" s="37"/>
      <c r="L1445" s="40"/>
      <c r="M1445" s="185"/>
      <c r="N1445" s="186"/>
      <c r="O1445" s="65"/>
      <c r="P1445" s="65"/>
      <c r="Q1445" s="65"/>
      <c r="R1445" s="65"/>
      <c r="S1445" s="65"/>
      <c r="T1445" s="66"/>
      <c r="U1445" s="35"/>
      <c r="V1445" s="35"/>
      <c r="W1445" s="35"/>
      <c r="X1445" s="35"/>
      <c r="Y1445" s="35"/>
      <c r="Z1445" s="35"/>
      <c r="AA1445" s="35"/>
      <c r="AB1445" s="35"/>
      <c r="AC1445" s="35"/>
      <c r="AD1445" s="35"/>
      <c r="AE1445" s="35"/>
      <c r="AT1445" s="18" t="s">
        <v>156</v>
      </c>
      <c r="AU1445" s="18" t="s">
        <v>154</v>
      </c>
    </row>
    <row r="1446" spans="1:65" s="1" customFormat="1" hidden="1">
      <c r="A1446" s="35"/>
      <c r="B1446" s="36"/>
      <c r="C1446" s="37"/>
      <c r="D1446" s="187" t="s">
        <v>158</v>
      </c>
      <c r="E1446" s="37"/>
      <c r="F1446" s="188" t="s">
        <v>2305</v>
      </c>
      <c r="G1446" s="37"/>
      <c r="H1446" s="37"/>
      <c r="I1446" s="184"/>
      <c r="J1446" s="37"/>
      <c r="K1446" s="37"/>
      <c r="L1446" s="40"/>
      <c r="M1446" s="185"/>
      <c r="N1446" s="186"/>
      <c r="O1446" s="65"/>
      <c r="P1446" s="65"/>
      <c r="Q1446" s="65"/>
      <c r="R1446" s="65"/>
      <c r="S1446" s="65"/>
      <c r="T1446" s="66"/>
      <c r="U1446" s="35"/>
      <c r="V1446" s="35"/>
      <c r="W1446" s="35"/>
      <c r="X1446" s="35"/>
      <c r="Y1446" s="35"/>
      <c r="Z1446" s="35"/>
      <c r="AA1446" s="35"/>
      <c r="AB1446" s="35"/>
      <c r="AC1446" s="35"/>
      <c r="AD1446" s="35"/>
      <c r="AE1446" s="35"/>
      <c r="AT1446" s="18" t="s">
        <v>158</v>
      </c>
      <c r="AU1446" s="18" t="s">
        <v>154</v>
      </c>
    </row>
    <row r="1447" spans="1:65" s="13" customFormat="1" ht="12">
      <c r="B1447" s="200"/>
      <c r="C1447" s="201"/>
      <c r="D1447" s="182" t="s">
        <v>162</v>
      </c>
      <c r="E1447" s="202" t="s">
        <v>20</v>
      </c>
      <c r="F1447" s="203" t="s">
        <v>2306</v>
      </c>
      <c r="G1447" s="201"/>
      <c r="H1447" s="204">
        <v>25.7</v>
      </c>
      <c r="I1447" s="205"/>
      <c r="J1447" s="201"/>
      <c r="K1447" s="201"/>
      <c r="L1447" s="206"/>
      <c r="M1447" s="207"/>
      <c r="N1447" s="208"/>
      <c r="O1447" s="208"/>
      <c r="P1447" s="208"/>
      <c r="Q1447" s="208"/>
      <c r="R1447" s="208"/>
      <c r="S1447" s="208"/>
      <c r="T1447" s="209"/>
      <c r="AT1447" s="210" t="s">
        <v>162</v>
      </c>
      <c r="AU1447" s="210" t="s">
        <v>154</v>
      </c>
      <c r="AV1447" s="13" t="s">
        <v>154</v>
      </c>
      <c r="AW1447" s="13" t="s">
        <v>33</v>
      </c>
      <c r="AX1447" s="13" t="s">
        <v>8</v>
      </c>
      <c r="AY1447" s="210" t="s">
        <v>146</v>
      </c>
    </row>
    <row r="1448" spans="1:65" s="1" customFormat="1" ht="24.25" customHeight="1">
      <c r="A1448" s="35"/>
      <c r="B1448" s="36"/>
      <c r="C1448" s="170" t="s">
        <v>2307</v>
      </c>
      <c r="D1448" s="170" t="s">
        <v>148</v>
      </c>
      <c r="E1448" s="171" t="s">
        <v>2308</v>
      </c>
      <c r="F1448" s="172" t="s">
        <v>2309</v>
      </c>
      <c r="G1448" s="173" t="s">
        <v>299</v>
      </c>
      <c r="H1448" s="174">
        <v>60.7</v>
      </c>
      <c r="I1448" s="175"/>
      <c r="J1448" s="174">
        <f>ROUND(I1448*H1448,0)</f>
        <v>0</v>
      </c>
      <c r="K1448" s="172" t="s">
        <v>152</v>
      </c>
      <c r="L1448" s="40"/>
      <c r="M1448" s="176" t="s">
        <v>20</v>
      </c>
      <c r="N1448" s="177" t="s">
        <v>44</v>
      </c>
      <c r="O1448" s="65"/>
      <c r="P1448" s="178">
        <f>O1448*H1448</f>
        <v>0</v>
      </c>
      <c r="Q1448" s="178">
        <v>1.6900000000000001E-3</v>
      </c>
      <c r="R1448" s="178">
        <f>Q1448*H1448</f>
        <v>0.10258300000000001</v>
      </c>
      <c r="S1448" s="178">
        <v>0</v>
      </c>
      <c r="T1448" s="179">
        <f>S1448*H1448</f>
        <v>0</v>
      </c>
      <c r="U1448" s="35"/>
      <c r="V1448" s="35"/>
      <c r="W1448" s="35"/>
      <c r="X1448" s="35"/>
      <c r="Y1448" s="35"/>
      <c r="Z1448" s="35"/>
      <c r="AA1448" s="35"/>
      <c r="AB1448" s="35"/>
      <c r="AC1448" s="35"/>
      <c r="AD1448" s="35"/>
      <c r="AE1448" s="35"/>
      <c r="AR1448" s="180" t="s">
        <v>272</v>
      </c>
      <c r="AT1448" s="180" t="s">
        <v>148</v>
      </c>
      <c r="AU1448" s="180" t="s">
        <v>154</v>
      </c>
      <c r="AY1448" s="18" t="s">
        <v>146</v>
      </c>
      <c r="BE1448" s="181">
        <f>IF(N1448="základní",J1448,0)</f>
        <v>0</v>
      </c>
      <c r="BF1448" s="181">
        <f>IF(N1448="snížená",J1448,0)</f>
        <v>0</v>
      </c>
      <c r="BG1448" s="181">
        <f>IF(N1448="zákl. přenesená",J1448,0)</f>
        <v>0</v>
      </c>
      <c r="BH1448" s="181">
        <f>IF(N1448="sníž. přenesená",J1448,0)</f>
        <v>0</v>
      </c>
      <c r="BI1448" s="181">
        <f>IF(N1448="nulová",J1448,0)</f>
        <v>0</v>
      </c>
      <c r="BJ1448" s="18" t="s">
        <v>154</v>
      </c>
      <c r="BK1448" s="181">
        <f>ROUND(I1448*H1448,0)</f>
        <v>0</v>
      </c>
      <c r="BL1448" s="18" t="s">
        <v>272</v>
      </c>
      <c r="BM1448" s="180" t="s">
        <v>2310</v>
      </c>
    </row>
    <row r="1449" spans="1:65" s="1" customFormat="1" ht="24" hidden="1">
      <c r="A1449" s="35"/>
      <c r="B1449" s="36"/>
      <c r="C1449" s="37"/>
      <c r="D1449" s="182" t="s">
        <v>156</v>
      </c>
      <c r="E1449" s="37"/>
      <c r="F1449" s="183" t="s">
        <v>2311</v>
      </c>
      <c r="G1449" s="37"/>
      <c r="H1449" s="37"/>
      <c r="I1449" s="184"/>
      <c r="J1449" s="37"/>
      <c r="K1449" s="37"/>
      <c r="L1449" s="40"/>
      <c r="M1449" s="185"/>
      <c r="N1449" s="186"/>
      <c r="O1449" s="65"/>
      <c r="P1449" s="65"/>
      <c r="Q1449" s="65"/>
      <c r="R1449" s="65"/>
      <c r="S1449" s="65"/>
      <c r="T1449" s="66"/>
      <c r="U1449" s="35"/>
      <c r="V1449" s="35"/>
      <c r="W1449" s="35"/>
      <c r="X1449" s="35"/>
      <c r="Y1449" s="35"/>
      <c r="Z1449" s="35"/>
      <c r="AA1449" s="35"/>
      <c r="AB1449" s="35"/>
      <c r="AC1449" s="35"/>
      <c r="AD1449" s="35"/>
      <c r="AE1449" s="35"/>
      <c r="AT1449" s="18" t="s">
        <v>156</v>
      </c>
      <c r="AU1449" s="18" t="s">
        <v>154</v>
      </c>
    </row>
    <row r="1450" spans="1:65" s="1" customFormat="1" hidden="1">
      <c r="A1450" s="35"/>
      <c r="B1450" s="36"/>
      <c r="C1450" s="37"/>
      <c r="D1450" s="187" t="s">
        <v>158</v>
      </c>
      <c r="E1450" s="37"/>
      <c r="F1450" s="188" t="s">
        <v>2312</v>
      </c>
      <c r="G1450" s="37"/>
      <c r="H1450" s="37"/>
      <c r="I1450" s="184"/>
      <c r="J1450" s="37"/>
      <c r="K1450" s="37"/>
      <c r="L1450" s="40"/>
      <c r="M1450" s="185"/>
      <c r="N1450" s="186"/>
      <c r="O1450" s="65"/>
      <c r="P1450" s="65"/>
      <c r="Q1450" s="65"/>
      <c r="R1450" s="65"/>
      <c r="S1450" s="65"/>
      <c r="T1450" s="66"/>
      <c r="U1450" s="35"/>
      <c r="V1450" s="35"/>
      <c r="W1450" s="35"/>
      <c r="X1450" s="35"/>
      <c r="Y1450" s="35"/>
      <c r="Z1450" s="35"/>
      <c r="AA1450" s="35"/>
      <c r="AB1450" s="35"/>
      <c r="AC1450" s="35"/>
      <c r="AD1450" s="35"/>
      <c r="AE1450" s="35"/>
      <c r="AT1450" s="18" t="s">
        <v>158</v>
      </c>
      <c r="AU1450" s="18" t="s">
        <v>154</v>
      </c>
    </row>
    <row r="1451" spans="1:65" s="13" customFormat="1" ht="12">
      <c r="B1451" s="200"/>
      <c r="C1451" s="201"/>
      <c r="D1451" s="182" t="s">
        <v>162</v>
      </c>
      <c r="E1451" s="202" t="s">
        <v>20</v>
      </c>
      <c r="F1451" s="203" t="s">
        <v>2313</v>
      </c>
      <c r="G1451" s="201"/>
      <c r="H1451" s="204">
        <v>60.7</v>
      </c>
      <c r="I1451" s="205"/>
      <c r="J1451" s="201"/>
      <c r="K1451" s="201"/>
      <c r="L1451" s="206"/>
      <c r="M1451" s="207"/>
      <c r="N1451" s="208"/>
      <c r="O1451" s="208"/>
      <c r="P1451" s="208"/>
      <c r="Q1451" s="208"/>
      <c r="R1451" s="208"/>
      <c r="S1451" s="208"/>
      <c r="T1451" s="209"/>
      <c r="AT1451" s="210" t="s">
        <v>162</v>
      </c>
      <c r="AU1451" s="210" t="s">
        <v>154</v>
      </c>
      <c r="AV1451" s="13" t="s">
        <v>154</v>
      </c>
      <c r="AW1451" s="13" t="s">
        <v>33</v>
      </c>
      <c r="AX1451" s="13" t="s">
        <v>8</v>
      </c>
      <c r="AY1451" s="210" t="s">
        <v>146</v>
      </c>
    </row>
    <row r="1452" spans="1:65" s="1" customFormat="1" ht="24.25" customHeight="1">
      <c r="A1452" s="35"/>
      <c r="B1452" s="36"/>
      <c r="C1452" s="170" t="s">
        <v>2314</v>
      </c>
      <c r="D1452" s="170" t="s">
        <v>148</v>
      </c>
      <c r="E1452" s="171" t="s">
        <v>2315</v>
      </c>
      <c r="F1452" s="172" t="s">
        <v>2316</v>
      </c>
      <c r="G1452" s="173" t="s">
        <v>291</v>
      </c>
      <c r="H1452" s="174">
        <v>4</v>
      </c>
      <c r="I1452" s="175"/>
      <c r="J1452" s="174">
        <f>ROUND(I1452*H1452,0)</f>
        <v>0</v>
      </c>
      <c r="K1452" s="172" t="s">
        <v>152</v>
      </c>
      <c r="L1452" s="40"/>
      <c r="M1452" s="176" t="s">
        <v>20</v>
      </c>
      <c r="N1452" s="177" t="s">
        <v>44</v>
      </c>
      <c r="O1452" s="65"/>
      <c r="P1452" s="178">
        <f>O1452*H1452</f>
        <v>0</v>
      </c>
      <c r="Q1452" s="178">
        <v>3.6000000000000002E-4</v>
      </c>
      <c r="R1452" s="178">
        <f>Q1452*H1452</f>
        <v>1.4400000000000001E-3</v>
      </c>
      <c r="S1452" s="178">
        <v>0</v>
      </c>
      <c r="T1452" s="179">
        <f>S1452*H1452</f>
        <v>0</v>
      </c>
      <c r="U1452" s="35"/>
      <c r="V1452" s="35"/>
      <c r="W1452" s="35"/>
      <c r="X1452" s="35"/>
      <c r="Y1452" s="35"/>
      <c r="Z1452" s="35"/>
      <c r="AA1452" s="35"/>
      <c r="AB1452" s="35"/>
      <c r="AC1452" s="35"/>
      <c r="AD1452" s="35"/>
      <c r="AE1452" s="35"/>
      <c r="AR1452" s="180" t="s">
        <v>272</v>
      </c>
      <c r="AT1452" s="180" t="s">
        <v>148</v>
      </c>
      <c r="AU1452" s="180" t="s">
        <v>154</v>
      </c>
      <c r="AY1452" s="18" t="s">
        <v>146</v>
      </c>
      <c r="BE1452" s="181">
        <f>IF(N1452="základní",J1452,0)</f>
        <v>0</v>
      </c>
      <c r="BF1452" s="181">
        <f>IF(N1452="snížená",J1452,0)</f>
        <v>0</v>
      </c>
      <c r="BG1452" s="181">
        <f>IF(N1452="zákl. přenesená",J1452,0)</f>
        <v>0</v>
      </c>
      <c r="BH1452" s="181">
        <f>IF(N1452="sníž. přenesená",J1452,0)</f>
        <v>0</v>
      </c>
      <c r="BI1452" s="181">
        <f>IF(N1452="nulová",J1452,0)</f>
        <v>0</v>
      </c>
      <c r="BJ1452" s="18" t="s">
        <v>154</v>
      </c>
      <c r="BK1452" s="181">
        <f>ROUND(I1452*H1452,0)</f>
        <v>0</v>
      </c>
      <c r="BL1452" s="18" t="s">
        <v>272</v>
      </c>
      <c r="BM1452" s="180" t="s">
        <v>2317</v>
      </c>
    </row>
    <row r="1453" spans="1:65" s="1" customFormat="1" ht="36" hidden="1">
      <c r="A1453" s="35"/>
      <c r="B1453" s="36"/>
      <c r="C1453" s="37"/>
      <c r="D1453" s="182" t="s">
        <v>156</v>
      </c>
      <c r="E1453" s="37"/>
      <c r="F1453" s="183" t="s">
        <v>2318</v>
      </c>
      <c r="G1453" s="37"/>
      <c r="H1453" s="37"/>
      <c r="I1453" s="184"/>
      <c r="J1453" s="37"/>
      <c r="K1453" s="37"/>
      <c r="L1453" s="40"/>
      <c r="M1453" s="185"/>
      <c r="N1453" s="186"/>
      <c r="O1453" s="65"/>
      <c r="P1453" s="65"/>
      <c r="Q1453" s="65"/>
      <c r="R1453" s="65"/>
      <c r="S1453" s="65"/>
      <c r="T1453" s="66"/>
      <c r="U1453" s="35"/>
      <c r="V1453" s="35"/>
      <c r="W1453" s="35"/>
      <c r="X1453" s="35"/>
      <c r="Y1453" s="35"/>
      <c r="Z1453" s="35"/>
      <c r="AA1453" s="35"/>
      <c r="AB1453" s="35"/>
      <c r="AC1453" s="35"/>
      <c r="AD1453" s="35"/>
      <c r="AE1453" s="35"/>
      <c r="AT1453" s="18" t="s">
        <v>156</v>
      </c>
      <c r="AU1453" s="18" t="s">
        <v>154</v>
      </c>
    </row>
    <row r="1454" spans="1:65" s="1" customFormat="1" hidden="1">
      <c r="A1454" s="35"/>
      <c r="B1454" s="36"/>
      <c r="C1454" s="37"/>
      <c r="D1454" s="187" t="s">
        <v>158</v>
      </c>
      <c r="E1454" s="37"/>
      <c r="F1454" s="188" t="s">
        <v>2319</v>
      </c>
      <c r="G1454" s="37"/>
      <c r="H1454" s="37"/>
      <c r="I1454" s="184"/>
      <c r="J1454" s="37"/>
      <c r="K1454" s="37"/>
      <c r="L1454" s="40"/>
      <c r="M1454" s="185"/>
      <c r="N1454" s="186"/>
      <c r="O1454" s="65"/>
      <c r="P1454" s="65"/>
      <c r="Q1454" s="65"/>
      <c r="R1454" s="65"/>
      <c r="S1454" s="65"/>
      <c r="T1454" s="66"/>
      <c r="U1454" s="35"/>
      <c r="V1454" s="35"/>
      <c r="W1454" s="35"/>
      <c r="X1454" s="35"/>
      <c r="Y1454" s="35"/>
      <c r="Z1454" s="35"/>
      <c r="AA1454" s="35"/>
      <c r="AB1454" s="35"/>
      <c r="AC1454" s="35"/>
      <c r="AD1454" s="35"/>
      <c r="AE1454" s="35"/>
      <c r="AT1454" s="18" t="s">
        <v>158</v>
      </c>
      <c r="AU1454" s="18" t="s">
        <v>154</v>
      </c>
    </row>
    <row r="1455" spans="1:65" s="13" customFormat="1" ht="12">
      <c r="B1455" s="200"/>
      <c r="C1455" s="201"/>
      <c r="D1455" s="182" t="s">
        <v>162</v>
      </c>
      <c r="E1455" s="202" t="s">
        <v>20</v>
      </c>
      <c r="F1455" s="203" t="s">
        <v>153</v>
      </c>
      <c r="G1455" s="201"/>
      <c r="H1455" s="204">
        <v>4</v>
      </c>
      <c r="I1455" s="205"/>
      <c r="J1455" s="201"/>
      <c r="K1455" s="201"/>
      <c r="L1455" s="206"/>
      <c r="M1455" s="207"/>
      <c r="N1455" s="208"/>
      <c r="O1455" s="208"/>
      <c r="P1455" s="208"/>
      <c r="Q1455" s="208"/>
      <c r="R1455" s="208"/>
      <c r="S1455" s="208"/>
      <c r="T1455" s="209"/>
      <c r="AT1455" s="210" t="s">
        <v>162</v>
      </c>
      <c r="AU1455" s="210" t="s">
        <v>154</v>
      </c>
      <c r="AV1455" s="13" t="s">
        <v>154</v>
      </c>
      <c r="AW1455" s="13" t="s">
        <v>33</v>
      </c>
      <c r="AX1455" s="13" t="s">
        <v>8</v>
      </c>
      <c r="AY1455" s="210" t="s">
        <v>146</v>
      </c>
    </row>
    <row r="1456" spans="1:65" s="1" customFormat="1" ht="24.25" customHeight="1">
      <c r="A1456" s="35"/>
      <c r="B1456" s="36"/>
      <c r="C1456" s="170" t="s">
        <v>2320</v>
      </c>
      <c r="D1456" s="170" t="s">
        <v>148</v>
      </c>
      <c r="E1456" s="171" t="s">
        <v>2321</v>
      </c>
      <c r="F1456" s="172" t="s">
        <v>2322</v>
      </c>
      <c r="G1456" s="173" t="s">
        <v>299</v>
      </c>
      <c r="H1456" s="174">
        <v>21</v>
      </c>
      <c r="I1456" s="175"/>
      <c r="J1456" s="174">
        <f>ROUND(I1456*H1456,0)</f>
        <v>0</v>
      </c>
      <c r="K1456" s="172" t="s">
        <v>152</v>
      </c>
      <c r="L1456" s="40"/>
      <c r="M1456" s="176" t="s">
        <v>20</v>
      </c>
      <c r="N1456" s="177" t="s">
        <v>44</v>
      </c>
      <c r="O1456" s="65"/>
      <c r="P1456" s="178">
        <f>O1456*H1456</f>
        <v>0</v>
      </c>
      <c r="Q1456" s="178">
        <v>2.1700000000000001E-3</v>
      </c>
      <c r="R1456" s="178">
        <f>Q1456*H1456</f>
        <v>4.5569999999999999E-2</v>
      </c>
      <c r="S1456" s="178">
        <v>0</v>
      </c>
      <c r="T1456" s="179">
        <f>S1456*H1456</f>
        <v>0</v>
      </c>
      <c r="U1456" s="35"/>
      <c r="V1456" s="35"/>
      <c r="W1456" s="35"/>
      <c r="X1456" s="35"/>
      <c r="Y1456" s="35"/>
      <c r="Z1456" s="35"/>
      <c r="AA1456" s="35"/>
      <c r="AB1456" s="35"/>
      <c r="AC1456" s="35"/>
      <c r="AD1456" s="35"/>
      <c r="AE1456" s="35"/>
      <c r="AR1456" s="180" t="s">
        <v>272</v>
      </c>
      <c r="AT1456" s="180" t="s">
        <v>148</v>
      </c>
      <c r="AU1456" s="180" t="s">
        <v>154</v>
      </c>
      <c r="AY1456" s="18" t="s">
        <v>146</v>
      </c>
      <c r="BE1456" s="181">
        <f>IF(N1456="základní",J1456,0)</f>
        <v>0</v>
      </c>
      <c r="BF1456" s="181">
        <f>IF(N1456="snížená",J1456,0)</f>
        <v>0</v>
      </c>
      <c r="BG1456" s="181">
        <f>IF(N1456="zákl. přenesená",J1456,0)</f>
        <v>0</v>
      </c>
      <c r="BH1456" s="181">
        <f>IF(N1456="sníž. přenesená",J1456,0)</f>
        <v>0</v>
      </c>
      <c r="BI1456" s="181">
        <f>IF(N1456="nulová",J1456,0)</f>
        <v>0</v>
      </c>
      <c r="BJ1456" s="18" t="s">
        <v>154</v>
      </c>
      <c r="BK1456" s="181">
        <f>ROUND(I1456*H1456,0)</f>
        <v>0</v>
      </c>
      <c r="BL1456" s="18" t="s">
        <v>272</v>
      </c>
      <c r="BM1456" s="180" t="s">
        <v>2323</v>
      </c>
    </row>
    <row r="1457" spans="1:65" s="1" customFormat="1" ht="36" hidden="1">
      <c r="A1457" s="35"/>
      <c r="B1457" s="36"/>
      <c r="C1457" s="37"/>
      <c r="D1457" s="182" t="s">
        <v>156</v>
      </c>
      <c r="E1457" s="37"/>
      <c r="F1457" s="183" t="s">
        <v>2324</v>
      </c>
      <c r="G1457" s="37"/>
      <c r="H1457" s="37"/>
      <c r="I1457" s="184"/>
      <c r="J1457" s="37"/>
      <c r="K1457" s="37"/>
      <c r="L1457" s="40"/>
      <c r="M1457" s="185"/>
      <c r="N1457" s="186"/>
      <c r="O1457" s="65"/>
      <c r="P1457" s="65"/>
      <c r="Q1457" s="65"/>
      <c r="R1457" s="65"/>
      <c r="S1457" s="65"/>
      <c r="T1457" s="66"/>
      <c r="U1457" s="35"/>
      <c r="V1457" s="35"/>
      <c r="W1457" s="35"/>
      <c r="X1457" s="35"/>
      <c r="Y1457" s="35"/>
      <c r="Z1457" s="35"/>
      <c r="AA1457" s="35"/>
      <c r="AB1457" s="35"/>
      <c r="AC1457" s="35"/>
      <c r="AD1457" s="35"/>
      <c r="AE1457" s="35"/>
      <c r="AT1457" s="18" t="s">
        <v>156</v>
      </c>
      <c r="AU1457" s="18" t="s">
        <v>154</v>
      </c>
    </row>
    <row r="1458" spans="1:65" s="1" customFormat="1" hidden="1">
      <c r="A1458" s="35"/>
      <c r="B1458" s="36"/>
      <c r="C1458" s="37"/>
      <c r="D1458" s="187" t="s">
        <v>158</v>
      </c>
      <c r="E1458" s="37"/>
      <c r="F1458" s="188" t="s">
        <v>2325</v>
      </c>
      <c r="G1458" s="37"/>
      <c r="H1458" s="37"/>
      <c r="I1458" s="184"/>
      <c r="J1458" s="37"/>
      <c r="K1458" s="37"/>
      <c r="L1458" s="40"/>
      <c r="M1458" s="185"/>
      <c r="N1458" s="186"/>
      <c r="O1458" s="65"/>
      <c r="P1458" s="65"/>
      <c r="Q1458" s="65"/>
      <c r="R1458" s="65"/>
      <c r="S1458" s="65"/>
      <c r="T1458" s="66"/>
      <c r="U1458" s="35"/>
      <c r="V1458" s="35"/>
      <c r="W1458" s="35"/>
      <c r="X1458" s="35"/>
      <c r="Y1458" s="35"/>
      <c r="Z1458" s="35"/>
      <c r="AA1458" s="35"/>
      <c r="AB1458" s="35"/>
      <c r="AC1458" s="35"/>
      <c r="AD1458" s="35"/>
      <c r="AE1458" s="35"/>
      <c r="AT1458" s="18" t="s">
        <v>158</v>
      </c>
      <c r="AU1458" s="18" t="s">
        <v>154</v>
      </c>
    </row>
    <row r="1459" spans="1:65" s="13" customFormat="1" ht="12">
      <c r="B1459" s="200"/>
      <c r="C1459" s="201"/>
      <c r="D1459" s="182" t="s">
        <v>162</v>
      </c>
      <c r="E1459" s="202" t="s">
        <v>20</v>
      </c>
      <c r="F1459" s="203" t="s">
        <v>2326</v>
      </c>
      <c r="G1459" s="201"/>
      <c r="H1459" s="204">
        <v>21</v>
      </c>
      <c r="I1459" s="205"/>
      <c r="J1459" s="201"/>
      <c r="K1459" s="201"/>
      <c r="L1459" s="206"/>
      <c r="M1459" s="207"/>
      <c r="N1459" s="208"/>
      <c r="O1459" s="208"/>
      <c r="P1459" s="208"/>
      <c r="Q1459" s="208"/>
      <c r="R1459" s="208"/>
      <c r="S1459" s="208"/>
      <c r="T1459" s="209"/>
      <c r="AT1459" s="210" t="s">
        <v>162</v>
      </c>
      <c r="AU1459" s="210" t="s">
        <v>154</v>
      </c>
      <c r="AV1459" s="13" t="s">
        <v>154</v>
      </c>
      <c r="AW1459" s="13" t="s">
        <v>33</v>
      </c>
      <c r="AX1459" s="13" t="s">
        <v>8</v>
      </c>
      <c r="AY1459" s="210" t="s">
        <v>146</v>
      </c>
    </row>
    <row r="1460" spans="1:65" s="1" customFormat="1" ht="24.25" customHeight="1">
      <c r="A1460" s="35"/>
      <c r="B1460" s="36"/>
      <c r="C1460" s="170" t="s">
        <v>2327</v>
      </c>
      <c r="D1460" s="170" t="s">
        <v>148</v>
      </c>
      <c r="E1460" s="171" t="s">
        <v>2328</v>
      </c>
      <c r="F1460" s="172" t="s">
        <v>2329</v>
      </c>
      <c r="G1460" s="173" t="s">
        <v>789</v>
      </c>
      <c r="H1460" s="175"/>
      <c r="I1460" s="175"/>
      <c r="J1460" s="174">
        <f>ROUND(I1460*H1460,0)</f>
        <v>0</v>
      </c>
      <c r="K1460" s="172" t="s">
        <v>152</v>
      </c>
      <c r="L1460" s="40"/>
      <c r="M1460" s="176" t="s">
        <v>20</v>
      </c>
      <c r="N1460" s="177" t="s">
        <v>44</v>
      </c>
      <c r="O1460" s="65"/>
      <c r="P1460" s="178">
        <f>O1460*H1460</f>
        <v>0</v>
      </c>
      <c r="Q1460" s="178">
        <v>0</v>
      </c>
      <c r="R1460" s="178">
        <f>Q1460*H1460</f>
        <v>0</v>
      </c>
      <c r="S1460" s="178">
        <v>0</v>
      </c>
      <c r="T1460" s="179">
        <f>S1460*H1460</f>
        <v>0</v>
      </c>
      <c r="U1460" s="35"/>
      <c r="V1460" s="35"/>
      <c r="W1460" s="35"/>
      <c r="X1460" s="35"/>
      <c r="Y1460" s="35"/>
      <c r="Z1460" s="35"/>
      <c r="AA1460" s="35"/>
      <c r="AB1460" s="35"/>
      <c r="AC1460" s="35"/>
      <c r="AD1460" s="35"/>
      <c r="AE1460" s="35"/>
      <c r="AR1460" s="180" t="s">
        <v>272</v>
      </c>
      <c r="AT1460" s="180" t="s">
        <v>148</v>
      </c>
      <c r="AU1460" s="180" t="s">
        <v>154</v>
      </c>
      <c r="AY1460" s="18" t="s">
        <v>146</v>
      </c>
      <c r="BE1460" s="181">
        <f>IF(N1460="základní",J1460,0)</f>
        <v>0</v>
      </c>
      <c r="BF1460" s="181">
        <f>IF(N1460="snížená",J1460,0)</f>
        <v>0</v>
      </c>
      <c r="BG1460" s="181">
        <f>IF(N1460="zákl. přenesená",J1460,0)</f>
        <v>0</v>
      </c>
      <c r="BH1460" s="181">
        <f>IF(N1460="sníž. přenesená",J1460,0)</f>
        <v>0</v>
      </c>
      <c r="BI1460" s="181">
        <f>IF(N1460="nulová",J1460,0)</f>
        <v>0</v>
      </c>
      <c r="BJ1460" s="18" t="s">
        <v>154</v>
      </c>
      <c r="BK1460" s="181">
        <f>ROUND(I1460*H1460,0)</f>
        <v>0</v>
      </c>
      <c r="BL1460" s="18" t="s">
        <v>272</v>
      </c>
      <c r="BM1460" s="180" t="s">
        <v>2330</v>
      </c>
    </row>
    <row r="1461" spans="1:65" s="1" customFormat="1" ht="36" hidden="1">
      <c r="A1461" s="35"/>
      <c r="B1461" s="36"/>
      <c r="C1461" s="37"/>
      <c r="D1461" s="182" t="s">
        <v>156</v>
      </c>
      <c r="E1461" s="37"/>
      <c r="F1461" s="183" t="s">
        <v>2331</v>
      </c>
      <c r="G1461" s="37"/>
      <c r="H1461" s="37"/>
      <c r="I1461" s="184"/>
      <c r="J1461" s="37"/>
      <c r="K1461" s="37"/>
      <c r="L1461" s="40"/>
      <c r="M1461" s="185"/>
      <c r="N1461" s="186"/>
      <c r="O1461" s="65"/>
      <c r="P1461" s="65"/>
      <c r="Q1461" s="65"/>
      <c r="R1461" s="65"/>
      <c r="S1461" s="65"/>
      <c r="T1461" s="66"/>
      <c r="U1461" s="35"/>
      <c r="V1461" s="35"/>
      <c r="W1461" s="35"/>
      <c r="X1461" s="35"/>
      <c r="Y1461" s="35"/>
      <c r="Z1461" s="35"/>
      <c r="AA1461" s="35"/>
      <c r="AB1461" s="35"/>
      <c r="AC1461" s="35"/>
      <c r="AD1461" s="35"/>
      <c r="AE1461" s="35"/>
      <c r="AT1461" s="18" t="s">
        <v>156</v>
      </c>
      <c r="AU1461" s="18" t="s">
        <v>154</v>
      </c>
    </row>
    <row r="1462" spans="1:65" s="1" customFormat="1" hidden="1">
      <c r="A1462" s="35"/>
      <c r="B1462" s="36"/>
      <c r="C1462" s="37"/>
      <c r="D1462" s="187" t="s">
        <v>158</v>
      </c>
      <c r="E1462" s="37"/>
      <c r="F1462" s="188" t="s">
        <v>2332</v>
      </c>
      <c r="G1462" s="37"/>
      <c r="H1462" s="37"/>
      <c r="I1462" s="184"/>
      <c r="J1462" s="37"/>
      <c r="K1462" s="37"/>
      <c r="L1462" s="40"/>
      <c r="M1462" s="185"/>
      <c r="N1462" s="186"/>
      <c r="O1462" s="65"/>
      <c r="P1462" s="65"/>
      <c r="Q1462" s="65"/>
      <c r="R1462" s="65"/>
      <c r="S1462" s="65"/>
      <c r="T1462" s="66"/>
      <c r="U1462" s="35"/>
      <c r="V1462" s="35"/>
      <c r="W1462" s="35"/>
      <c r="X1462" s="35"/>
      <c r="Y1462" s="35"/>
      <c r="Z1462" s="35"/>
      <c r="AA1462" s="35"/>
      <c r="AB1462" s="35"/>
      <c r="AC1462" s="35"/>
      <c r="AD1462" s="35"/>
      <c r="AE1462" s="35"/>
      <c r="AT1462" s="18" t="s">
        <v>158</v>
      </c>
      <c r="AU1462" s="18" t="s">
        <v>154</v>
      </c>
    </row>
    <row r="1463" spans="1:65" s="1" customFormat="1" ht="192" hidden="1">
      <c r="A1463" s="35"/>
      <c r="B1463" s="36"/>
      <c r="C1463" s="37"/>
      <c r="D1463" s="182" t="s">
        <v>160</v>
      </c>
      <c r="E1463" s="37"/>
      <c r="F1463" s="189" t="s">
        <v>2333</v>
      </c>
      <c r="G1463" s="37"/>
      <c r="H1463" s="37"/>
      <c r="I1463" s="184"/>
      <c r="J1463" s="37"/>
      <c r="K1463" s="37"/>
      <c r="L1463" s="40"/>
      <c r="M1463" s="185"/>
      <c r="N1463" s="186"/>
      <c r="O1463" s="65"/>
      <c r="P1463" s="65"/>
      <c r="Q1463" s="65"/>
      <c r="R1463" s="65"/>
      <c r="S1463" s="65"/>
      <c r="T1463" s="66"/>
      <c r="U1463" s="35"/>
      <c r="V1463" s="35"/>
      <c r="W1463" s="35"/>
      <c r="X1463" s="35"/>
      <c r="Y1463" s="35"/>
      <c r="Z1463" s="35"/>
      <c r="AA1463" s="35"/>
      <c r="AB1463" s="35"/>
      <c r="AC1463" s="35"/>
      <c r="AD1463" s="35"/>
      <c r="AE1463" s="35"/>
      <c r="AT1463" s="18" t="s">
        <v>160</v>
      </c>
      <c r="AU1463" s="18" t="s">
        <v>154</v>
      </c>
    </row>
    <row r="1464" spans="1:65" s="11" customFormat="1" ht="23" customHeight="1">
      <c r="B1464" s="154"/>
      <c r="C1464" s="155"/>
      <c r="D1464" s="156" t="s">
        <v>71</v>
      </c>
      <c r="E1464" s="168" t="s">
        <v>2334</v>
      </c>
      <c r="F1464" s="168" t="s">
        <v>2335</v>
      </c>
      <c r="G1464" s="155"/>
      <c r="H1464" s="155"/>
      <c r="I1464" s="158"/>
      <c r="J1464" s="169">
        <f>BK1464</f>
        <v>0</v>
      </c>
      <c r="K1464" s="155"/>
      <c r="L1464" s="160"/>
      <c r="M1464" s="161"/>
      <c r="N1464" s="162"/>
      <c r="O1464" s="162"/>
      <c r="P1464" s="163">
        <f>SUM(P1465:P1534)</f>
        <v>0</v>
      </c>
      <c r="Q1464" s="162"/>
      <c r="R1464" s="163">
        <f>SUM(R1465:R1534)</f>
        <v>0.68211389999999994</v>
      </c>
      <c r="S1464" s="162"/>
      <c r="T1464" s="164">
        <f>SUM(T1465:T1534)</f>
        <v>0</v>
      </c>
      <c r="AR1464" s="165" t="s">
        <v>154</v>
      </c>
      <c r="AT1464" s="166" t="s">
        <v>71</v>
      </c>
      <c r="AU1464" s="166" t="s">
        <v>8</v>
      </c>
      <c r="AY1464" s="165" t="s">
        <v>146</v>
      </c>
      <c r="BK1464" s="167">
        <f>SUM(BK1465:BK1534)</f>
        <v>0</v>
      </c>
    </row>
    <row r="1465" spans="1:65" s="1" customFormat="1" ht="24.25" customHeight="1">
      <c r="A1465" s="35"/>
      <c r="B1465" s="36"/>
      <c r="C1465" s="170" t="s">
        <v>2336</v>
      </c>
      <c r="D1465" s="170" t="s">
        <v>148</v>
      </c>
      <c r="E1465" s="171" t="s">
        <v>2337</v>
      </c>
      <c r="F1465" s="172" t="s">
        <v>2338</v>
      </c>
      <c r="G1465" s="173" t="s">
        <v>291</v>
      </c>
      <c r="H1465" s="174">
        <v>10</v>
      </c>
      <c r="I1465" s="175"/>
      <c r="J1465" s="174">
        <f>ROUND(I1465*H1465,0)</f>
        <v>0</v>
      </c>
      <c r="K1465" s="172" t="s">
        <v>20</v>
      </c>
      <c r="L1465" s="40"/>
      <c r="M1465" s="176" t="s">
        <v>20</v>
      </c>
      <c r="N1465" s="177" t="s">
        <v>44</v>
      </c>
      <c r="O1465" s="65"/>
      <c r="P1465" s="178">
        <f>O1465*H1465</f>
        <v>0</v>
      </c>
      <c r="Q1465" s="178">
        <v>0</v>
      </c>
      <c r="R1465" s="178">
        <f>Q1465*H1465</f>
        <v>0</v>
      </c>
      <c r="S1465" s="178">
        <v>0</v>
      </c>
      <c r="T1465" s="179">
        <f>S1465*H1465</f>
        <v>0</v>
      </c>
      <c r="U1465" s="35"/>
      <c r="V1465" s="35"/>
      <c r="W1465" s="35"/>
      <c r="X1465" s="35"/>
      <c r="Y1465" s="35"/>
      <c r="Z1465" s="35"/>
      <c r="AA1465" s="35"/>
      <c r="AB1465" s="35"/>
      <c r="AC1465" s="35"/>
      <c r="AD1465" s="35"/>
      <c r="AE1465" s="35"/>
      <c r="AR1465" s="180" t="s">
        <v>272</v>
      </c>
      <c r="AT1465" s="180" t="s">
        <v>148</v>
      </c>
      <c r="AU1465" s="180" t="s">
        <v>154</v>
      </c>
      <c r="AY1465" s="18" t="s">
        <v>146</v>
      </c>
      <c r="BE1465" s="181">
        <f>IF(N1465="základní",J1465,0)</f>
        <v>0</v>
      </c>
      <c r="BF1465" s="181">
        <f>IF(N1465="snížená",J1465,0)</f>
        <v>0</v>
      </c>
      <c r="BG1465" s="181">
        <f>IF(N1465="zákl. přenesená",J1465,0)</f>
        <v>0</v>
      </c>
      <c r="BH1465" s="181">
        <f>IF(N1465="sníž. přenesená",J1465,0)</f>
        <v>0</v>
      </c>
      <c r="BI1465" s="181">
        <f>IF(N1465="nulová",J1465,0)</f>
        <v>0</v>
      </c>
      <c r="BJ1465" s="18" t="s">
        <v>154</v>
      </c>
      <c r="BK1465" s="181">
        <f>ROUND(I1465*H1465,0)</f>
        <v>0</v>
      </c>
      <c r="BL1465" s="18" t="s">
        <v>272</v>
      </c>
      <c r="BM1465" s="180" t="s">
        <v>2339</v>
      </c>
    </row>
    <row r="1466" spans="1:65" s="1" customFormat="1" ht="12" hidden="1">
      <c r="A1466" s="35"/>
      <c r="B1466" s="36"/>
      <c r="C1466" s="37"/>
      <c r="D1466" s="182" t="s">
        <v>156</v>
      </c>
      <c r="E1466" s="37"/>
      <c r="F1466" s="183" t="s">
        <v>2340</v>
      </c>
      <c r="G1466" s="37"/>
      <c r="H1466" s="37"/>
      <c r="I1466" s="184"/>
      <c r="J1466" s="37"/>
      <c r="K1466" s="37"/>
      <c r="L1466" s="40"/>
      <c r="M1466" s="185"/>
      <c r="N1466" s="186"/>
      <c r="O1466" s="65"/>
      <c r="P1466" s="65"/>
      <c r="Q1466" s="65"/>
      <c r="R1466" s="65"/>
      <c r="S1466" s="65"/>
      <c r="T1466" s="66"/>
      <c r="U1466" s="35"/>
      <c r="V1466" s="35"/>
      <c r="W1466" s="35"/>
      <c r="X1466" s="35"/>
      <c r="Y1466" s="35"/>
      <c r="Z1466" s="35"/>
      <c r="AA1466" s="35"/>
      <c r="AB1466" s="35"/>
      <c r="AC1466" s="35"/>
      <c r="AD1466" s="35"/>
      <c r="AE1466" s="35"/>
      <c r="AT1466" s="18" t="s">
        <v>156</v>
      </c>
      <c r="AU1466" s="18" t="s">
        <v>154</v>
      </c>
    </row>
    <row r="1467" spans="1:65" s="1" customFormat="1" ht="16.5" customHeight="1">
      <c r="A1467" s="35"/>
      <c r="B1467" s="36"/>
      <c r="C1467" s="170" t="s">
        <v>2341</v>
      </c>
      <c r="D1467" s="170" t="s">
        <v>148</v>
      </c>
      <c r="E1467" s="171" t="s">
        <v>2342</v>
      </c>
      <c r="F1467" s="339" t="s">
        <v>2344</v>
      </c>
      <c r="G1467" s="173" t="s">
        <v>1174</v>
      </c>
      <c r="H1467" s="174">
        <v>9</v>
      </c>
      <c r="I1467" s="175"/>
      <c r="J1467" s="174">
        <f>ROUND(I1467*H1467,0)</f>
        <v>0</v>
      </c>
      <c r="K1467" s="172" t="s">
        <v>20</v>
      </c>
      <c r="L1467" s="40"/>
      <c r="M1467" s="176" t="s">
        <v>20</v>
      </c>
      <c r="N1467" s="177" t="s">
        <v>44</v>
      </c>
      <c r="O1467" s="65"/>
      <c r="P1467" s="178">
        <f>O1467*H1467</f>
        <v>0</v>
      </c>
      <c r="Q1467" s="178">
        <v>0</v>
      </c>
      <c r="R1467" s="178">
        <f>Q1467*H1467</f>
        <v>0</v>
      </c>
      <c r="S1467" s="178">
        <v>0</v>
      </c>
      <c r="T1467" s="179">
        <f>S1467*H1467</f>
        <v>0</v>
      </c>
      <c r="U1467" s="35"/>
      <c r="V1467" s="35"/>
      <c r="W1467" s="35"/>
      <c r="X1467" s="35"/>
      <c r="Y1467" s="35"/>
      <c r="Z1467" s="35"/>
      <c r="AA1467" s="35"/>
      <c r="AB1467" s="35"/>
      <c r="AC1467" s="35"/>
      <c r="AD1467" s="35"/>
      <c r="AE1467" s="35"/>
      <c r="AR1467" s="180" t="s">
        <v>272</v>
      </c>
      <c r="AT1467" s="180" t="s">
        <v>148</v>
      </c>
      <c r="AU1467" s="180" t="s">
        <v>154</v>
      </c>
      <c r="AY1467" s="18" t="s">
        <v>146</v>
      </c>
      <c r="BE1467" s="181">
        <f>IF(N1467="základní",J1467,0)</f>
        <v>0</v>
      </c>
      <c r="BF1467" s="181">
        <f>IF(N1467="snížená",J1467,0)</f>
        <v>0</v>
      </c>
      <c r="BG1467" s="181">
        <f>IF(N1467="zákl. přenesená",J1467,0)</f>
        <v>0</v>
      </c>
      <c r="BH1467" s="181">
        <f>IF(N1467="sníž. přenesená",J1467,0)</f>
        <v>0</v>
      </c>
      <c r="BI1467" s="181">
        <f>IF(N1467="nulová",J1467,0)</f>
        <v>0</v>
      </c>
      <c r="BJ1467" s="18" t="s">
        <v>154</v>
      </c>
      <c r="BK1467" s="181">
        <f>ROUND(I1467*H1467,0)</f>
        <v>0</v>
      </c>
      <c r="BL1467" s="18" t="s">
        <v>272</v>
      </c>
      <c r="BM1467" s="180" t="s">
        <v>2343</v>
      </c>
    </row>
    <row r="1468" spans="1:65" s="1" customFormat="1" ht="12" hidden="1">
      <c r="A1468" s="35"/>
      <c r="B1468" s="36"/>
      <c r="C1468" s="37"/>
      <c r="D1468" s="182" t="s">
        <v>156</v>
      </c>
      <c r="E1468" s="37"/>
      <c r="F1468" s="183" t="s">
        <v>2344</v>
      </c>
      <c r="G1468" s="37"/>
      <c r="H1468" s="37"/>
      <c r="I1468" s="184"/>
      <c r="J1468" s="37"/>
      <c r="K1468" s="37"/>
      <c r="L1468" s="40"/>
      <c r="M1468" s="185"/>
      <c r="N1468" s="186"/>
      <c r="O1468" s="65"/>
      <c r="P1468" s="65"/>
      <c r="Q1468" s="65"/>
      <c r="R1468" s="65"/>
      <c r="S1468" s="65"/>
      <c r="T1468" s="66"/>
      <c r="U1468" s="35"/>
      <c r="V1468" s="35"/>
      <c r="W1468" s="35"/>
      <c r="X1468" s="35"/>
      <c r="Y1468" s="35"/>
      <c r="Z1468" s="35"/>
      <c r="AA1468" s="35"/>
      <c r="AB1468" s="35"/>
      <c r="AC1468" s="35"/>
      <c r="AD1468" s="35"/>
      <c r="AE1468" s="35"/>
      <c r="AT1468" s="18" t="s">
        <v>156</v>
      </c>
      <c r="AU1468" s="18" t="s">
        <v>154</v>
      </c>
    </row>
    <row r="1469" spans="1:65" s="1" customFormat="1" ht="16.5" customHeight="1">
      <c r="A1469" s="35"/>
      <c r="B1469" s="36"/>
      <c r="C1469" s="170" t="s">
        <v>2345</v>
      </c>
      <c r="D1469" s="170" t="s">
        <v>148</v>
      </c>
      <c r="E1469" s="171" t="s">
        <v>2346</v>
      </c>
      <c r="F1469" s="339" t="s">
        <v>2348</v>
      </c>
      <c r="G1469" s="173" t="s">
        <v>1174</v>
      </c>
      <c r="H1469" s="174">
        <v>9</v>
      </c>
      <c r="I1469" s="175"/>
      <c r="J1469" s="174">
        <f>ROUND(I1469*H1469,0)</f>
        <v>0</v>
      </c>
      <c r="K1469" s="172" t="s">
        <v>20</v>
      </c>
      <c r="L1469" s="40"/>
      <c r="M1469" s="176" t="s">
        <v>20</v>
      </c>
      <c r="N1469" s="177" t="s">
        <v>44</v>
      </c>
      <c r="O1469" s="65"/>
      <c r="P1469" s="178">
        <f>O1469*H1469</f>
        <v>0</v>
      </c>
      <c r="Q1469" s="178">
        <v>0</v>
      </c>
      <c r="R1469" s="178">
        <f>Q1469*H1469</f>
        <v>0</v>
      </c>
      <c r="S1469" s="178">
        <v>0</v>
      </c>
      <c r="T1469" s="179">
        <f>S1469*H1469</f>
        <v>0</v>
      </c>
      <c r="U1469" s="35"/>
      <c r="V1469" s="35"/>
      <c r="W1469" s="35"/>
      <c r="X1469" s="35"/>
      <c r="Y1469" s="35"/>
      <c r="Z1469" s="35"/>
      <c r="AA1469" s="35"/>
      <c r="AB1469" s="35"/>
      <c r="AC1469" s="35"/>
      <c r="AD1469" s="35"/>
      <c r="AE1469" s="35"/>
      <c r="AR1469" s="180" t="s">
        <v>272</v>
      </c>
      <c r="AT1469" s="180" t="s">
        <v>148</v>
      </c>
      <c r="AU1469" s="180" t="s">
        <v>154</v>
      </c>
      <c r="AY1469" s="18" t="s">
        <v>146</v>
      </c>
      <c r="BE1469" s="181">
        <f>IF(N1469="základní",J1469,0)</f>
        <v>0</v>
      </c>
      <c r="BF1469" s="181">
        <f>IF(N1469="snížená",J1469,0)</f>
        <v>0</v>
      </c>
      <c r="BG1469" s="181">
        <f>IF(N1469="zákl. přenesená",J1469,0)</f>
        <v>0</v>
      </c>
      <c r="BH1469" s="181">
        <f>IF(N1469="sníž. přenesená",J1469,0)</f>
        <v>0</v>
      </c>
      <c r="BI1469" s="181">
        <f>IF(N1469="nulová",J1469,0)</f>
        <v>0</v>
      </c>
      <c r="BJ1469" s="18" t="s">
        <v>154</v>
      </c>
      <c r="BK1469" s="181">
        <f>ROUND(I1469*H1469,0)</f>
        <v>0</v>
      </c>
      <c r="BL1469" s="18" t="s">
        <v>272</v>
      </c>
      <c r="BM1469" s="180" t="s">
        <v>2347</v>
      </c>
    </row>
    <row r="1470" spans="1:65" s="1" customFormat="1" ht="12" hidden="1">
      <c r="A1470" s="35"/>
      <c r="B1470" s="36"/>
      <c r="C1470" s="37"/>
      <c r="D1470" s="182" t="s">
        <v>156</v>
      </c>
      <c r="E1470" s="37"/>
      <c r="F1470" s="183" t="s">
        <v>2348</v>
      </c>
      <c r="G1470" s="37"/>
      <c r="H1470" s="37"/>
      <c r="I1470" s="184"/>
      <c r="J1470" s="37"/>
      <c r="K1470" s="37"/>
      <c r="L1470" s="40"/>
      <c r="M1470" s="185"/>
      <c r="N1470" s="186"/>
      <c r="O1470" s="65"/>
      <c r="P1470" s="65"/>
      <c r="Q1470" s="65"/>
      <c r="R1470" s="65"/>
      <c r="S1470" s="65"/>
      <c r="T1470" s="66"/>
      <c r="U1470" s="35"/>
      <c r="V1470" s="35"/>
      <c r="W1470" s="35"/>
      <c r="X1470" s="35"/>
      <c r="Y1470" s="35"/>
      <c r="Z1470" s="35"/>
      <c r="AA1470" s="35"/>
      <c r="AB1470" s="35"/>
      <c r="AC1470" s="35"/>
      <c r="AD1470" s="35"/>
      <c r="AE1470" s="35"/>
      <c r="AT1470" s="18" t="s">
        <v>156</v>
      </c>
      <c r="AU1470" s="18" t="s">
        <v>154</v>
      </c>
    </row>
    <row r="1471" spans="1:65" s="1" customFormat="1" ht="16.5" customHeight="1">
      <c r="A1471" s="35"/>
      <c r="B1471" s="36"/>
      <c r="C1471" s="170" t="s">
        <v>2349</v>
      </c>
      <c r="D1471" s="170" t="s">
        <v>148</v>
      </c>
      <c r="E1471" s="171" t="s">
        <v>2350</v>
      </c>
      <c r="F1471" s="339" t="s">
        <v>2352</v>
      </c>
      <c r="G1471" s="173" t="s">
        <v>1174</v>
      </c>
      <c r="H1471" s="174">
        <v>1</v>
      </c>
      <c r="I1471" s="175"/>
      <c r="J1471" s="174">
        <f>ROUND(I1471*H1471,0)</f>
        <v>0</v>
      </c>
      <c r="K1471" s="172" t="s">
        <v>20</v>
      </c>
      <c r="L1471" s="40"/>
      <c r="M1471" s="176" t="s">
        <v>20</v>
      </c>
      <c r="N1471" s="177" t="s">
        <v>44</v>
      </c>
      <c r="O1471" s="65"/>
      <c r="P1471" s="178">
        <f>O1471*H1471</f>
        <v>0</v>
      </c>
      <c r="Q1471" s="178">
        <v>0</v>
      </c>
      <c r="R1471" s="178">
        <f>Q1471*H1471</f>
        <v>0</v>
      </c>
      <c r="S1471" s="178">
        <v>0</v>
      </c>
      <c r="T1471" s="179">
        <f>S1471*H1471</f>
        <v>0</v>
      </c>
      <c r="U1471" s="35"/>
      <c r="V1471" s="35"/>
      <c r="W1471" s="35"/>
      <c r="X1471" s="35"/>
      <c r="Y1471" s="35"/>
      <c r="Z1471" s="35"/>
      <c r="AA1471" s="35"/>
      <c r="AB1471" s="35"/>
      <c r="AC1471" s="35"/>
      <c r="AD1471" s="35"/>
      <c r="AE1471" s="35"/>
      <c r="AR1471" s="180" t="s">
        <v>272</v>
      </c>
      <c r="AT1471" s="180" t="s">
        <v>148</v>
      </c>
      <c r="AU1471" s="180" t="s">
        <v>154</v>
      </c>
      <c r="AY1471" s="18" t="s">
        <v>146</v>
      </c>
      <c r="BE1471" s="181">
        <f>IF(N1471="základní",J1471,0)</f>
        <v>0</v>
      </c>
      <c r="BF1471" s="181">
        <f>IF(N1471="snížená",J1471,0)</f>
        <v>0</v>
      </c>
      <c r="BG1471" s="181">
        <f>IF(N1471="zákl. přenesená",J1471,0)</f>
        <v>0</v>
      </c>
      <c r="BH1471" s="181">
        <f>IF(N1471="sníž. přenesená",J1471,0)</f>
        <v>0</v>
      </c>
      <c r="BI1471" s="181">
        <f>IF(N1471="nulová",J1471,0)</f>
        <v>0</v>
      </c>
      <c r="BJ1471" s="18" t="s">
        <v>154</v>
      </c>
      <c r="BK1471" s="181">
        <f>ROUND(I1471*H1471,0)</f>
        <v>0</v>
      </c>
      <c r="BL1471" s="18" t="s">
        <v>272</v>
      </c>
      <c r="BM1471" s="180" t="s">
        <v>2351</v>
      </c>
    </row>
    <row r="1472" spans="1:65" s="1" customFormat="1" ht="12" hidden="1">
      <c r="A1472" s="35"/>
      <c r="B1472" s="36"/>
      <c r="C1472" s="37"/>
      <c r="D1472" s="182" t="s">
        <v>156</v>
      </c>
      <c r="E1472" s="37"/>
      <c r="F1472" s="183" t="s">
        <v>2352</v>
      </c>
      <c r="G1472" s="37"/>
      <c r="H1472" s="37"/>
      <c r="I1472" s="184"/>
      <c r="J1472" s="37"/>
      <c r="K1472" s="37"/>
      <c r="L1472" s="40"/>
      <c r="M1472" s="185"/>
      <c r="N1472" s="186"/>
      <c r="O1472" s="65"/>
      <c r="P1472" s="65"/>
      <c r="Q1472" s="65"/>
      <c r="R1472" s="65"/>
      <c r="S1472" s="65"/>
      <c r="T1472" s="66"/>
      <c r="U1472" s="35"/>
      <c r="V1472" s="35"/>
      <c r="W1472" s="35"/>
      <c r="X1472" s="35"/>
      <c r="Y1472" s="35"/>
      <c r="Z1472" s="35"/>
      <c r="AA1472" s="35"/>
      <c r="AB1472" s="35"/>
      <c r="AC1472" s="35"/>
      <c r="AD1472" s="35"/>
      <c r="AE1472" s="35"/>
      <c r="AT1472" s="18" t="s">
        <v>156</v>
      </c>
      <c r="AU1472" s="18" t="s">
        <v>154</v>
      </c>
    </row>
    <row r="1473" spans="1:65" s="1" customFormat="1" ht="24.25" customHeight="1">
      <c r="A1473" s="35"/>
      <c r="B1473" s="36"/>
      <c r="C1473" s="170" t="s">
        <v>2353</v>
      </c>
      <c r="D1473" s="170" t="s">
        <v>148</v>
      </c>
      <c r="E1473" s="171" t="s">
        <v>2354</v>
      </c>
      <c r="F1473" s="172" t="s">
        <v>2355</v>
      </c>
      <c r="G1473" s="173" t="s">
        <v>248</v>
      </c>
      <c r="H1473" s="174">
        <v>19.13</v>
      </c>
      <c r="I1473" s="175"/>
      <c r="J1473" s="174">
        <f>ROUND(I1473*H1473,0)</f>
        <v>0</v>
      </c>
      <c r="K1473" s="172" t="s">
        <v>152</v>
      </c>
      <c r="L1473" s="40"/>
      <c r="M1473" s="176" t="s">
        <v>20</v>
      </c>
      <c r="N1473" s="177" t="s">
        <v>44</v>
      </c>
      <c r="O1473" s="65"/>
      <c r="P1473" s="178">
        <f>O1473*H1473</f>
        <v>0</v>
      </c>
      <c r="Q1473" s="178">
        <v>2.7E-4</v>
      </c>
      <c r="R1473" s="178">
        <f>Q1473*H1473</f>
        <v>5.1650999999999997E-3</v>
      </c>
      <c r="S1473" s="178">
        <v>0</v>
      </c>
      <c r="T1473" s="179">
        <f>S1473*H1473</f>
        <v>0</v>
      </c>
      <c r="U1473" s="35"/>
      <c r="V1473" s="35"/>
      <c r="W1473" s="35"/>
      <c r="X1473" s="35"/>
      <c r="Y1473" s="35"/>
      <c r="Z1473" s="35"/>
      <c r="AA1473" s="35"/>
      <c r="AB1473" s="35"/>
      <c r="AC1473" s="35"/>
      <c r="AD1473" s="35"/>
      <c r="AE1473" s="35"/>
      <c r="AR1473" s="180" t="s">
        <v>272</v>
      </c>
      <c r="AT1473" s="180" t="s">
        <v>148</v>
      </c>
      <c r="AU1473" s="180" t="s">
        <v>154</v>
      </c>
      <c r="AY1473" s="18" t="s">
        <v>146</v>
      </c>
      <c r="BE1473" s="181">
        <f>IF(N1473="základní",J1473,0)</f>
        <v>0</v>
      </c>
      <c r="BF1473" s="181">
        <f>IF(N1473="snížená",J1473,0)</f>
        <v>0</v>
      </c>
      <c r="BG1473" s="181">
        <f>IF(N1473="zákl. přenesená",J1473,0)</f>
        <v>0</v>
      </c>
      <c r="BH1473" s="181">
        <f>IF(N1473="sníž. přenesená",J1473,0)</f>
        <v>0</v>
      </c>
      <c r="BI1473" s="181">
        <f>IF(N1473="nulová",J1473,0)</f>
        <v>0</v>
      </c>
      <c r="BJ1473" s="18" t="s">
        <v>154</v>
      </c>
      <c r="BK1473" s="181">
        <f>ROUND(I1473*H1473,0)</f>
        <v>0</v>
      </c>
      <c r="BL1473" s="18" t="s">
        <v>272</v>
      </c>
      <c r="BM1473" s="180" t="s">
        <v>2356</v>
      </c>
    </row>
    <row r="1474" spans="1:65" s="1" customFormat="1" ht="24" hidden="1">
      <c r="A1474" s="35"/>
      <c r="B1474" s="36"/>
      <c r="C1474" s="37"/>
      <c r="D1474" s="182" t="s">
        <v>156</v>
      </c>
      <c r="E1474" s="37"/>
      <c r="F1474" s="183" t="s">
        <v>2357</v>
      </c>
      <c r="G1474" s="37"/>
      <c r="H1474" s="37"/>
      <c r="I1474" s="184"/>
      <c r="J1474" s="37"/>
      <c r="K1474" s="37"/>
      <c r="L1474" s="40"/>
      <c r="M1474" s="185"/>
      <c r="N1474" s="186"/>
      <c r="O1474" s="65"/>
      <c r="P1474" s="65"/>
      <c r="Q1474" s="65"/>
      <c r="R1474" s="65"/>
      <c r="S1474" s="65"/>
      <c r="T1474" s="66"/>
      <c r="U1474" s="35"/>
      <c r="V1474" s="35"/>
      <c r="W1474" s="35"/>
      <c r="X1474" s="35"/>
      <c r="Y1474" s="35"/>
      <c r="Z1474" s="35"/>
      <c r="AA1474" s="35"/>
      <c r="AB1474" s="35"/>
      <c r="AC1474" s="35"/>
      <c r="AD1474" s="35"/>
      <c r="AE1474" s="35"/>
      <c r="AT1474" s="18" t="s">
        <v>156</v>
      </c>
      <c r="AU1474" s="18" t="s">
        <v>154</v>
      </c>
    </row>
    <row r="1475" spans="1:65" s="1" customFormat="1" hidden="1">
      <c r="A1475" s="35"/>
      <c r="B1475" s="36"/>
      <c r="C1475" s="37"/>
      <c r="D1475" s="187" t="s">
        <v>158</v>
      </c>
      <c r="E1475" s="37"/>
      <c r="F1475" s="188" t="s">
        <v>2358</v>
      </c>
      <c r="G1475" s="37"/>
      <c r="H1475" s="37"/>
      <c r="I1475" s="184"/>
      <c r="J1475" s="37"/>
      <c r="K1475" s="37"/>
      <c r="L1475" s="40"/>
      <c r="M1475" s="185"/>
      <c r="N1475" s="186"/>
      <c r="O1475" s="65"/>
      <c r="P1475" s="65"/>
      <c r="Q1475" s="65"/>
      <c r="R1475" s="65"/>
      <c r="S1475" s="65"/>
      <c r="T1475" s="66"/>
      <c r="U1475" s="35"/>
      <c r="V1475" s="35"/>
      <c r="W1475" s="35"/>
      <c r="X1475" s="35"/>
      <c r="Y1475" s="35"/>
      <c r="Z1475" s="35"/>
      <c r="AA1475" s="35"/>
      <c r="AB1475" s="35"/>
      <c r="AC1475" s="35"/>
      <c r="AD1475" s="35"/>
      <c r="AE1475" s="35"/>
      <c r="AT1475" s="18" t="s">
        <v>158</v>
      </c>
      <c r="AU1475" s="18" t="s">
        <v>154</v>
      </c>
    </row>
    <row r="1476" spans="1:65" s="1" customFormat="1" ht="168" hidden="1">
      <c r="A1476" s="35"/>
      <c r="B1476" s="36"/>
      <c r="C1476" s="37"/>
      <c r="D1476" s="182" t="s">
        <v>160</v>
      </c>
      <c r="E1476" s="37"/>
      <c r="F1476" s="189" t="s">
        <v>2359</v>
      </c>
      <c r="G1476" s="37"/>
      <c r="H1476" s="37"/>
      <c r="I1476" s="184"/>
      <c r="J1476" s="37"/>
      <c r="K1476" s="37"/>
      <c r="L1476" s="40"/>
      <c r="M1476" s="185"/>
      <c r="N1476" s="186"/>
      <c r="O1476" s="65"/>
      <c r="P1476" s="65"/>
      <c r="Q1476" s="65"/>
      <c r="R1476" s="65"/>
      <c r="S1476" s="65"/>
      <c r="T1476" s="66"/>
      <c r="U1476" s="35"/>
      <c r="V1476" s="35"/>
      <c r="W1476" s="35"/>
      <c r="X1476" s="35"/>
      <c r="Y1476" s="35"/>
      <c r="Z1476" s="35"/>
      <c r="AA1476" s="35"/>
      <c r="AB1476" s="35"/>
      <c r="AC1476" s="35"/>
      <c r="AD1476" s="35"/>
      <c r="AE1476" s="35"/>
      <c r="AT1476" s="18" t="s">
        <v>160</v>
      </c>
      <c r="AU1476" s="18" t="s">
        <v>154</v>
      </c>
    </row>
    <row r="1477" spans="1:65" s="13" customFormat="1" ht="12">
      <c r="B1477" s="200"/>
      <c r="C1477" s="201"/>
      <c r="D1477" s="182" t="s">
        <v>162</v>
      </c>
      <c r="E1477" s="202" t="s">
        <v>20</v>
      </c>
      <c r="F1477" s="203" t="s">
        <v>2360</v>
      </c>
      <c r="G1477" s="201"/>
      <c r="H1477" s="204">
        <v>19.13</v>
      </c>
      <c r="I1477" s="205"/>
      <c r="J1477" s="201"/>
      <c r="K1477" s="201"/>
      <c r="L1477" s="206"/>
      <c r="M1477" s="207"/>
      <c r="N1477" s="208"/>
      <c r="O1477" s="208"/>
      <c r="P1477" s="208"/>
      <c r="Q1477" s="208"/>
      <c r="R1477" s="208"/>
      <c r="S1477" s="208"/>
      <c r="T1477" s="209"/>
      <c r="AT1477" s="210" t="s">
        <v>162</v>
      </c>
      <c r="AU1477" s="210" t="s">
        <v>154</v>
      </c>
      <c r="AV1477" s="13" t="s">
        <v>154</v>
      </c>
      <c r="AW1477" s="13" t="s">
        <v>33</v>
      </c>
      <c r="AX1477" s="13" t="s">
        <v>8</v>
      </c>
      <c r="AY1477" s="210" t="s">
        <v>146</v>
      </c>
    </row>
    <row r="1478" spans="1:65" s="1" customFormat="1" ht="24.25" customHeight="1">
      <c r="A1478" s="35"/>
      <c r="B1478" s="36"/>
      <c r="C1478" s="211" t="s">
        <v>2361</v>
      </c>
      <c r="D1478" s="211" t="s">
        <v>221</v>
      </c>
      <c r="E1478" s="212" t="s">
        <v>2362</v>
      </c>
      <c r="F1478" s="213" t="s">
        <v>2363</v>
      </c>
      <c r="G1478" s="214" t="s">
        <v>248</v>
      </c>
      <c r="H1478" s="215">
        <v>19.13</v>
      </c>
      <c r="I1478" s="216"/>
      <c r="J1478" s="215">
        <f>ROUND(I1478*H1478,0)</f>
        <v>0</v>
      </c>
      <c r="K1478" s="213" t="s">
        <v>152</v>
      </c>
      <c r="L1478" s="217"/>
      <c r="M1478" s="218" t="s">
        <v>20</v>
      </c>
      <c r="N1478" s="219" t="s">
        <v>44</v>
      </c>
      <c r="O1478" s="65"/>
      <c r="P1478" s="178">
        <f>O1478*H1478</f>
        <v>0</v>
      </c>
      <c r="Q1478" s="178">
        <v>3.056E-2</v>
      </c>
      <c r="R1478" s="178">
        <f>Q1478*H1478</f>
        <v>0.58461279999999993</v>
      </c>
      <c r="S1478" s="178">
        <v>0</v>
      </c>
      <c r="T1478" s="179">
        <f>S1478*H1478</f>
        <v>0</v>
      </c>
      <c r="U1478" s="35"/>
      <c r="V1478" s="35"/>
      <c r="W1478" s="35"/>
      <c r="X1478" s="35"/>
      <c r="Y1478" s="35"/>
      <c r="Z1478" s="35"/>
      <c r="AA1478" s="35"/>
      <c r="AB1478" s="35"/>
      <c r="AC1478" s="35"/>
      <c r="AD1478" s="35"/>
      <c r="AE1478" s="35"/>
      <c r="AR1478" s="180" t="s">
        <v>393</v>
      </c>
      <c r="AT1478" s="180" t="s">
        <v>221</v>
      </c>
      <c r="AU1478" s="180" t="s">
        <v>154</v>
      </c>
      <c r="AY1478" s="18" t="s">
        <v>146</v>
      </c>
      <c r="BE1478" s="181">
        <f>IF(N1478="základní",J1478,0)</f>
        <v>0</v>
      </c>
      <c r="BF1478" s="181">
        <f>IF(N1478="snížená",J1478,0)</f>
        <v>0</v>
      </c>
      <c r="BG1478" s="181">
        <f>IF(N1478="zákl. přenesená",J1478,0)</f>
        <v>0</v>
      </c>
      <c r="BH1478" s="181">
        <f>IF(N1478="sníž. přenesená",J1478,0)</f>
        <v>0</v>
      </c>
      <c r="BI1478" s="181">
        <f>IF(N1478="nulová",J1478,0)</f>
        <v>0</v>
      </c>
      <c r="BJ1478" s="18" t="s">
        <v>154</v>
      </c>
      <c r="BK1478" s="181">
        <f>ROUND(I1478*H1478,0)</f>
        <v>0</v>
      </c>
      <c r="BL1478" s="18" t="s">
        <v>272</v>
      </c>
      <c r="BM1478" s="180" t="s">
        <v>2364</v>
      </c>
    </row>
    <row r="1479" spans="1:65" s="1" customFormat="1" ht="24" hidden="1">
      <c r="A1479" s="35"/>
      <c r="B1479" s="36"/>
      <c r="C1479" s="37"/>
      <c r="D1479" s="182" t="s">
        <v>156</v>
      </c>
      <c r="E1479" s="37"/>
      <c r="F1479" s="183" t="s">
        <v>2363</v>
      </c>
      <c r="G1479" s="37"/>
      <c r="H1479" s="37"/>
      <c r="I1479" s="184"/>
      <c r="J1479" s="37"/>
      <c r="K1479" s="37"/>
      <c r="L1479" s="40"/>
      <c r="M1479" s="185"/>
      <c r="N1479" s="186"/>
      <c r="O1479" s="65"/>
      <c r="P1479" s="65"/>
      <c r="Q1479" s="65"/>
      <c r="R1479" s="65"/>
      <c r="S1479" s="65"/>
      <c r="T1479" s="66"/>
      <c r="U1479" s="35"/>
      <c r="V1479" s="35"/>
      <c r="W1479" s="35"/>
      <c r="X1479" s="35"/>
      <c r="Y1479" s="35"/>
      <c r="Z1479" s="35"/>
      <c r="AA1479" s="35"/>
      <c r="AB1479" s="35"/>
      <c r="AC1479" s="35"/>
      <c r="AD1479" s="35"/>
      <c r="AE1479" s="35"/>
      <c r="AT1479" s="18" t="s">
        <v>156</v>
      </c>
      <c r="AU1479" s="18" t="s">
        <v>154</v>
      </c>
    </row>
    <row r="1480" spans="1:65" s="1" customFormat="1" hidden="1">
      <c r="A1480" s="35"/>
      <c r="B1480" s="36"/>
      <c r="C1480" s="37"/>
      <c r="D1480" s="187" t="s">
        <v>158</v>
      </c>
      <c r="E1480" s="37"/>
      <c r="F1480" s="188" t="s">
        <v>2365</v>
      </c>
      <c r="G1480" s="37"/>
      <c r="H1480" s="37"/>
      <c r="I1480" s="184"/>
      <c r="J1480" s="37"/>
      <c r="K1480" s="37"/>
      <c r="L1480" s="40"/>
      <c r="M1480" s="185"/>
      <c r="N1480" s="186"/>
      <c r="O1480" s="65"/>
      <c r="P1480" s="65"/>
      <c r="Q1480" s="65"/>
      <c r="R1480" s="65"/>
      <c r="S1480" s="65"/>
      <c r="T1480" s="66"/>
      <c r="U1480" s="35"/>
      <c r="V1480" s="35"/>
      <c r="W1480" s="35"/>
      <c r="X1480" s="35"/>
      <c r="Y1480" s="35"/>
      <c r="Z1480" s="35"/>
      <c r="AA1480" s="35"/>
      <c r="AB1480" s="35"/>
      <c r="AC1480" s="35"/>
      <c r="AD1480" s="35"/>
      <c r="AE1480" s="35"/>
      <c r="AT1480" s="18" t="s">
        <v>158</v>
      </c>
      <c r="AU1480" s="18" t="s">
        <v>154</v>
      </c>
    </row>
    <row r="1481" spans="1:65" s="13" customFormat="1" ht="12">
      <c r="B1481" s="200"/>
      <c r="C1481" s="201"/>
      <c r="D1481" s="182" t="s">
        <v>162</v>
      </c>
      <c r="E1481" s="202" t="s">
        <v>20</v>
      </c>
      <c r="F1481" s="203" t="s">
        <v>2366</v>
      </c>
      <c r="G1481" s="201"/>
      <c r="H1481" s="204">
        <v>19.13</v>
      </c>
      <c r="I1481" s="205"/>
      <c r="J1481" s="201"/>
      <c r="K1481" s="201"/>
      <c r="L1481" s="206"/>
      <c r="M1481" s="207"/>
      <c r="N1481" s="208"/>
      <c r="O1481" s="208"/>
      <c r="P1481" s="208"/>
      <c r="Q1481" s="208"/>
      <c r="R1481" s="208"/>
      <c r="S1481" s="208"/>
      <c r="T1481" s="209"/>
      <c r="AT1481" s="210" t="s">
        <v>162</v>
      </c>
      <c r="AU1481" s="210" t="s">
        <v>154</v>
      </c>
      <c r="AV1481" s="13" t="s">
        <v>154</v>
      </c>
      <c r="AW1481" s="13" t="s">
        <v>33</v>
      </c>
      <c r="AX1481" s="13" t="s">
        <v>8</v>
      </c>
      <c r="AY1481" s="210" t="s">
        <v>146</v>
      </c>
    </row>
    <row r="1482" spans="1:65" s="1" customFormat="1" ht="24.25" customHeight="1">
      <c r="A1482" s="35"/>
      <c r="B1482" s="36"/>
      <c r="C1482" s="170" t="s">
        <v>2367</v>
      </c>
      <c r="D1482" s="170" t="s">
        <v>148</v>
      </c>
      <c r="E1482" s="171" t="s">
        <v>2368</v>
      </c>
      <c r="F1482" s="172" t="s">
        <v>2369</v>
      </c>
      <c r="G1482" s="173" t="s">
        <v>299</v>
      </c>
      <c r="H1482" s="174">
        <v>52.7</v>
      </c>
      <c r="I1482" s="175"/>
      <c r="J1482" s="174">
        <f>ROUND(I1482*H1482,0)</f>
        <v>0</v>
      </c>
      <c r="K1482" s="172" t="s">
        <v>152</v>
      </c>
      <c r="L1482" s="40"/>
      <c r="M1482" s="176" t="s">
        <v>20</v>
      </c>
      <c r="N1482" s="177" t="s">
        <v>44</v>
      </c>
      <c r="O1482" s="65"/>
      <c r="P1482" s="178">
        <f>O1482*H1482</f>
        <v>0</v>
      </c>
      <c r="Q1482" s="178">
        <v>2.7999999999999998E-4</v>
      </c>
      <c r="R1482" s="178">
        <f>Q1482*H1482</f>
        <v>1.4756E-2</v>
      </c>
      <c r="S1482" s="178">
        <v>0</v>
      </c>
      <c r="T1482" s="179">
        <f>S1482*H1482</f>
        <v>0</v>
      </c>
      <c r="U1482" s="35"/>
      <c r="V1482" s="35"/>
      <c r="W1482" s="35"/>
      <c r="X1482" s="35"/>
      <c r="Y1482" s="35"/>
      <c r="Z1482" s="35"/>
      <c r="AA1482" s="35"/>
      <c r="AB1482" s="35"/>
      <c r="AC1482" s="35"/>
      <c r="AD1482" s="35"/>
      <c r="AE1482" s="35"/>
      <c r="AR1482" s="180" t="s">
        <v>272</v>
      </c>
      <c r="AT1482" s="180" t="s">
        <v>148</v>
      </c>
      <c r="AU1482" s="180" t="s">
        <v>154</v>
      </c>
      <c r="AY1482" s="18" t="s">
        <v>146</v>
      </c>
      <c r="BE1482" s="181">
        <f>IF(N1482="základní",J1482,0)</f>
        <v>0</v>
      </c>
      <c r="BF1482" s="181">
        <f>IF(N1482="snížená",J1482,0)</f>
        <v>0</v>
      </c>
      <c r="BG1482" s="181">
        <f>IF(N1482="zákl. přenesená",J1482,0)</f>
        <v>0</v>
      </c>
      <c r="BH1482" s="181">
        <f>IF(N1482="sníž. přenesená",J1482,0)</f>
        <v>0</v>
      </c>
      <c r="BI1482" s="181">
        <f>IF(N1482="nulová",J1482,0)</f>
        <v>0</v>
      </c>
      <c r="BJ1482" s="18" t="s">
        <v>154</v>
      </c>
      <c r="BK1482" s="181">
        <f>ROUND(I1482*H1482,0)</f>
        <v>0</v>
      </c>
      <c r="BL1482" s="18" t="s">
        <v>272</v>
      </c>
      <c r="BM1482" s="180" t="s">
        <v>2370</v>
      </c>
    </row>
    <row r="1483" spans="1:65" s="1" customFormat="1" ht="36" hidden="1">
      <c r="A1483" s="35"/>
      <c r="B1483" s="36"/>
      <c r="C1483" s="37"/>
      <c r="D1483" s="182" t="s">
        <v>156</v>
      </c>
      <c r="E1483" s="37"/>
      <c r="F1483" s="183" t="s">
        <v>2371</v>
      </c>
      <c r="G1483" s="37"/>
      <c r="H1483" s="37"/>
      <c r="I1483" s="184"/>
      <c r="J1483" s="37"/>
      <c r="K1483" s="37"/>
      <c r="L1483" s="40"/>
      <c r="M1483" s="185"/>
      <c r="N1483" s="186"/>
      <c r="O1483" s="65"/>
      <c r="P1483" s="65"/>
      <c r="Q1483" s="65"/>
      <c r="R1483" s="65"/>
      <c r="S1483" s="65"/>
      <c r="T1483" s="66"/>
      <c r="U1483" s="35"/>
      <c r="V1483" s="35"/>
      <c r="W1483" s="35"/>
      <c r="X1483" s="35"/>
      <c r="Y1483" s="35"/>
      <c r="Z1483" s="35"/>
      <c r="AA1483" s="35"/>
      <c r="AB1483" s="35"/>
      <c r="AC1483" s="35"/>
      <c r="AD1483" s="35"/>
      <c r="AE1483" s="35"/>
      <c r="AT1483" s="18" t="s">
        <v>156</v>
      </c>
      <c r="AU1483" s="18" t="s">
        <v>154</v>
      </c>
    </row>
    <row r="1484" spans="1:65" s="1" customFormat="1" hidden="1">
      <c r="A1484" s="35"/>
      <c r="B1484" s="36"/>
      <c r="C1484" s="37"/>
      <c r="D1484" s="187" t="s">
        <v>158</v>
      </c>
      <c r="E1484" s="37"/>
      <c r="F1484" s="188" t="s">
        <v>2372</v>
      </c>
      <c r="G1484" s="37"/>
      <c r="H1484" s="37"/>
      <c r="I1484" s="184"/>
      <c r="J1484" s="37"/>
      <c r="K1484" s="37"/>
      <c r="L1484" s="40"/>
      <c r="M1484" s="185"/>
      <c r="N1484" s="186"/>
      <c r="O1484" s="65"/>
      <c r="P1484" s="65"/>
      <c r="Q1484" s="65"/>
      <c r="R1484" s="65"/>
      <c r="S1484" s="65"/>
      <c r="T1484" s="66"/>
      <c r="U1484" s="35"/>
      <c r="V1484" s="35"/>
      <c r="W1484" s="35"/>
      <c r="X1484" s="35"/>
      <c r="Y1484" s="35"/>
      <c r="Z1484" s="35"/>
      <c r="AA1484" s="35"/>
      <c r="AB1484" s="35"/>
      <c r="AC1484" s="35"/>
      <c r="AD1484" s="35"/>
      <c r="AE1484" s="35"/>
      <c r="AT1484" s="18" t="s">
        <v>158</v>
      </c>
      <c r="AU1484" s="18" t="s">
        <v>154</v>
      </c>
    </row>
    <row r="1485" spans="1:65" s="1" customFormat="1" ht="156" hidden="1">
      <c r="A1485" s="35"/>
      <c r="B1485" s="36"/>
      <c r="C1485" s="37"/>
      <c r="D1485" s="182" t="s">
        <v>160</v>
      </c>
      <c r="E1485" s="37"/>
      <c r="F1485" s="189" t="s">
        <v>2373</v>
      </c>
      <c r="G1485" s="37"/>
      <c r="H1485" s="37"/>
      <c r="I1485" s="184"/>
      <c r="J1485" s="37"/>
      <c r="K1485" s="37"/>
      <c r="L1485" s="40"/>
      <c r="M1485" s="185"/>
      <c r="N1485" s="186"/>
      <c r="O1485" s="65"/>
      <c r="P1485" s="65"/>
      <c r="Q1485" s="65"/>
      <c r="R1485" s="65"/>
      <c r="S1485" s="65"/>
      <c r="T1485" s="66"/>
      <c r="U1485" s="35"/>
      <c r="V1485" s="35"/>
      <c r="W1485" s="35"/>
      <c r="X1485" s="35"/>
      <c r="Y1485" s="35"/>
      <c r="Z1485" s="35"/>
      <c r="AA1485" s="35"/>
      <c r="AB1485" s="35"/>
      <c r="AC1485" s="35"/>
      <c r="AD1485" s="35"/>
      <c r="AE1485" s="35"/>
      <c r="AT1485" s="18" t="s">
        <v>160</v>
      </c>
      <c r="AU1485" s="18" t="s">
        <v>154</v>
      </c>
    </row>
    <row r="1486" spans="1:65" s="13" customFormat="1" ht="12">
      <c r="B1486" s="200"/>
      <c r="C1486" s="201"/>
      <c r="D1486" s="182" t="s">
        <v>162</v>
      </c>
      <c r="E1486" s="202" t="s">
        <v>20</v>
      </c>
      <c r="F1486" s="203" t="s">
        <v>2374</v>
      </c>
      <c r="G1486" s="201"/>
      <c r="H1486" s="204">
        <v>52.7</v>
      </c>
      <c r="I1486" s="205"/>
      <c r="J1486" s="201"/>
      <c r="K1486" s="201"/>
      <c r="L1486" s="206"/>
      <c r="M1486" s="207"/>
      <c r="N1486" s="208"/>
      <c r="O1486" s="208"/>
      <c r="P1486" s="208"/>
      <c r="Q1486" s="208"/>
      <c r="R1486" s="208"/>
      <c r="S1486" s="208"/>
      <c r="T1486" s="209"/>
      <c r="AT1486" s="210" t="s">
        <v>162</v>
      </c>
      <c r="AU1486" s="210" t="s">
        <v>154</v>
      </c>
      <c r="AV1486" s="13" t="s">
        <v>154</v>
      </c>
      <c r="AW1486" s="13" t="s">
        <v>33</v>
      </c>
      <c r="AX1486" s="13" t="s">
        <v>8</v>
      </c>
      <c r="AY1486" s="210" t="s">
        <v>146</v>
      </c>
    </row>
    <row r="1487" spans="1:65" s="1" customFormat="1" ht="16.5" customHeight="1">
      <c r="A1487" s="35"/>
      <c r="B1487" s="36"/>
      <c r="C1487" s="211" t="s">
        <v>2375</v>
      </c>
      <c r="D1487" s="211" t="s">
        <v>221</v>
      </c>
      <c r="E1487" s="212" t="s">
        <v>2376</v>
      </c>
      <c r="F1487" s="213" t="s">
        <v>2377</v>
      </c>
      <c r="G1487" s="214" t="s">
        <v>1174</v>
      </c>
      <c r="H1487" s="215">
        <v>2</v>
      </c>
      <c r="I1487" s="216"/>
      <c r="J1487" s="215">
        <f>ROUND(I1487*H1487,0)</f>
        <v>0</v>
      </c>
      <c r="K1487" s="213" t="s">
        <v>20</v>
      </c>
      <c r="L1487" s="217"/>
      <c r="M1487" s="218" t="s">
        <v>20</v>
      </c>
      <c r="N1487" s="219" t="s">
        <v>44</v>
      </c>
      <c r="O1487" s="65"/>
      <c r="P1487" s="178">
        <f>O1487*H1487</f>
        <v>0</v>
      </c>
      <c r="Q1487" s="178">
        <v>0</v>
      </c>
      <c r="R1487" s="178">
        <f>Q1487*H1487</f>
        <v>0</v>
      </c>
      <c r="S1487" s="178">
        <v>0</v>
      </c>
      <c r="T1487" s="179">
        <f>S1487*H1487</f>
        <v>0</v>
      </c>
      <c r="U1487" s="35"/>
      <c r="V1487" s="35"/>
      <c r="W1487" s="35"/>
      <c r="X1487" s="35"/>
      <c r="Y1487" s="35"/>
      <c r="Z1487" s="35"/>
      <c r="AA1487" s="35"/>
      <c r="AB1487" s="35"/>
      <c r="AC1487" s="35"/>
      <c r="AD1487" s="35"/>
      <c r="AE1487" s="35"/>
      <c r="AR1487" s="180" t="s">
        <v>393</v>
      </c>
      <c r="AT1487" s="180" t="s">
        <v>221</v>
      </c>
      <c r="AU1487" s="180" t="s">
        <v>154</v>
      </c>
      <c r="AY1487" s="18" t="s">
        <v>146</v>
      </c>
      <c r="BE1487" s="181">
        <f>IF(N1487="základní",J1487,0)</f>
        <v>0</v>
      </c>
      <c r="BF1487" s="181">
        <f>IF(N1487="snížená",J1487,0)</f>
        <v>0</v>
      </c>
      <c r="BG1487" s="181">
        <f>IF(N1487="zákl. přenesená",J1487,0)</f>
        <v>0</v>
      </c>
      <c r="BH1487" s="181">
        <f>IF(N1487="sníž. přenesená",J1487,0)</f>
        <v>0</v>
      </c>
      <c r="BI1487" s="181">
        <f>IF(N1487="nulová",J1487,0)</f>
        <v>0</v>
      </c>
      <c r="BJ1487" s="18" t="s">
        <v>154</v>
      </c>
      <c r="BK1487" s="181">
        <f>ROUND(I1487*H1487,0)</f>
        <v>0</v>
      </c>
      <c r="BL1487" s="18" t="s">
        <v>272</v>
      </c>
      <c r="BM1487" s="180" t="s">
        <v>2378</v>
      </c>
    </row>
    <row r="1488" spans="1:65" s="1" customFormat="1" ht="12" hidden="1">
      <c r="A1488" s="35"/>
      <c r="B1488" s="36"/>
      <c r="C1488" s="37"/>
      <c r="D1488" s="182" t="s">
        <v>156</v>
      </c>
      <c r="E1488" s="37"/>
      <c r="F1488" s="183" t="s">
        <v>2377</v>
      </c>
      <c r="G1488" s="37"/>
      <c r="H1488" s="37"/>
      <c r="I1488" s="184"/>
      <c r="J1488" s="37"/>
      <c r="K1488" s="37"/>
      <c r="L1488" s="40"/>
      <c r="M1488" s="185"/>
      <c r="N1488" s="186"/>
      <c r="O1488" s="65"/>
      <c r="P1488" s="65"/>
      <c r="Q1488" s="65"/>
      <c r="R1488" s="65"/>
      <c r="S1488" s="65"/>
      <c r="T1488" s="66"/>
      <c r="U1488" s="35"/>
      <c r="V1488" s="35"/>
      <c r="W1488" s="35"/>
      <c r="X1488" s="35"/>
      <c r="Y1488" s="35"/>
      <c r="Z1488" s="35"/>
      <c r="AA1488" s="35"/>
      <c r="AB1488" s="35"/>
      <c r="AC1488" s="35"/>
      <c r="AD1488" s="35"/>
      <c r="AE1488" s="35"/>
      <c r="AT1488" s="18" t="s">
        <v>156</v>
      </c>
      <c r="AU1488" s="18" t="s">
        <v>154</v>
      </c>
    </row>
    <row r="1489" spans="1:65" s="1" customFormat="1" ht="24.25" customHeight="1">
      <c r="A1489" s="35"/>
      <c r="B1489" s="36"/>
      <c r="C1489" s="170" t="s">
        <v>2379</v>
      </c>
      <c r="D1489" s="170" t="s">
        <v>148</v>
      </c>
      <c r="E1489" s="171" t="s">
        <v>2380</v>
      </c>
      <c r="F1489" s="172" t="s">
        <v>2381</v>
      </c>
      <c r="G1489" s="173" t="s">
        <v>291</v>
      </c>
      <c r="H1489" s="174">
        <v>3</v>
      </c>
      <c r="I1489" s="175"/>
      <c r="J1489" s="174">
        <f>ROUND(I1489*H1489,0)</f>
        <v>0</v>
      </c>
      <c r="K1489" s="172" t="s">
        <v>152</v>
      </c>
      <c r="L1489" s="40"/>
      <c r="M1489" s="176" t="s">
        <v>20</v>
      </c>
      <c r="N1489" s="177" t="s">
        <v>44</v>
      </c>
      <c r="O1489" s="65"/>
      <c r="P1489" s="178">
        <f>O1489*H1489</f>
        <v>0</v>
      </c>
      <c r="Q1489" s="178">
        <v>0</v>
      </c>
      <c r="R1489" s="178">
        <f>Q1489*H1489</f>
        <v>0</v>
      </c>
      <c r="S1489" s="178">
        <v>0</v>
      </c>
      <c r="T1489" s="179">
        <f>S1489*H1489</f>
        <v>0</v>
      </c>
      <c r="U1489" s="35"/>
      <c r="V1489" s="35"/>
      <c r="W1489" s="35"/>
      <c r="X1489" s="35"/>
      <c r="Y1489" s="35"/>
      <c r="Z1489" s="35"/>
      <c r="AA1489" s="35"/>
      <c r="AB1489" s="35"/>
      <c r="AC1489" s="35"/>
      <c r="AD1489" s="35"/>
      <c r="AE1489" s="35"/>
      <c r="AR1489" s="180" t="s">
        <v>272</v>
      </c>
      <c r="AT1489" s="180" t="s">
        <v>148</v>
      </c>
      <c r="AU1489" s="180" t="s">
        <v>154</v>
      </c>
      <c r="AY1489" s="18" t="s">
        <v>146</v>
      </c>
      <c r="BE1489" s="181">
        <f>IF(N1489="základní",J1489,0)</f>
        <v>0</v>
      </c>
      <c r="BF1489" s="181">
        <f>IF(N1489="snížená",J1489,0)</f>
        <v>0</v>
      </c>
      <c r="BG1489" s="181">
        <f>IF(N1489="zákl. přenesená",J1489,0)</f>
        <v>0</v>
      </c>
      <c r="BH1489" s="181">
        <f>IF(N1489="sníž. přenesená",J1489,0)</f>
        <v>0</v>
      </c>
      <c r="BI1489" s="181">
        <f>IF(N1489="nulová",J1489,0)</f>
        <v>0</v>
      </c>
      <c r="BJ1489" s="18" t="s">
        <v>154</v>
      </c>
      <c r="BK1489" s="181">
        <f>ROUND(I1489*H1489,0)</f>
        <v>0</v>
      </c>
      <c r="BL1489" s="18" t="s">
        <v>272</v>
      </c>
      <c r="BM1489" s="180" t="s">
        <v>2382</v>
      </c>
    </row>
    <row r="1490" spans="1:65" s="1" customFormat="1" ht="36" hidden="1">
      <c r="A1490" s="35"/>
      <c r="B1490" s="36"/>
      <c r="C1490" s="37"/>
      <c r="D1490" s="182" t="s">
        <v>156</v>
      </c>
      <c r="E1490" s="37"/>
      <c r="F1490" s="183" t="s">
        <v>2383</v>
      </c>
      <c r="G1490" s="37"/>
      <c r="H1490" s="37"/>
      <c r="I1490" s="184"/>
      <c r="J1490" s="37"/>
      <c r="K1490" s="37"/>
      <c r="L1490" s="40"/>
      <c r="M1490" s="185"/>
      <c r="N1490" s="186"/>
      <c r="O1490" s="65"/>
      <c r="P1490" s="65"/>
      <c r="Q1490" s="65"/>
      <c r="R1490" s="65"/>
      <c r="S1490" s="65"/>
      <c r="T1490" s="66"/>
      <c r="U1490" s="35"/>
      <c r="V1490" s="35"/>
      <c r="W1490" s="35"/>
      <c r="X1490" s="35"/>
      <c r="Y1490" s="35"/>
      <c r="Z1490" s="35"/>
      <c r="AA1490" s="35"/>
      <c r="AB1490" s="35"/>
      <c r="AC1490" s="35"/>
      <c r="AD1490" s="35"/>
      <c r="AE1490" s="35"/>
      <c r="AT1490" s="18" t="s">
        <v>156</v>
      </c>
      <c r="AU1490" s="18" t="s">
        <v>154</v>
      </c>
    </row>
    <row r="1491" spans="1:65" s="1" customFormat="1" hidden="1">
      <c r="A1491" s="35"/>
      <c r="B1491" s="36"/>
      <c r="C1491" s="37"/>
      <c r="D1491" s="187" t="s">
        <v>158</v>
      </c>
      <c r="E1491" s="37"/>
      <c r="F1491" s="188" t="s">
        <v>2384</v>
      </c>
      <c r="G1491" s="37"/>
      <c r="H1491" s="37"/>
      <c r="I1491" s="184"/>
      <c r="J1491" s="37"/>
      <c r="K1491" s="37"/>
      <c r="L1491" s="40"/>
      <c r="M1491" s="185"/>
      <c r="N1491" s="186"/>
      <c r="O1491" s="65"/>
      <c r="P1491" s="65"/>
      <c r="Q1491" s="65"/>
      <c r="R1491" s="65"/>
      <c r="S1491" s="65"/>
      <c r="T1491" s="66"/>
      <c r="U1491" s="35"/>
      <c r="V1491" s="35"/>
      <c r="W1491" s="35"/>
      <c r="X1491" s="35"/>
      <c r="Y1491" s="35"/>
      <c r="Z1491" s="35"/>
      <c r="AA1491" s="35"/>
      <c r="AB1491" s="35"/>
      <c r="AC1491" s="35"/>
      <c r="AD1491" s="35"/>
      <c r="AE1491" s="35"/>
      <c r="AT1491" s="18" t="s">
        <v>158</v>
      </c>
      <c r="AU1491" s="18" t="s">
        <v>154</v>
      </c>
    </row>
    <row r="1492" spans="1:65" s="1" customFormat="1" ht="168" hidden="1">
      <c r="A1492" s="35"/>
      <c r="B1492" s="36"/>
      <c r="C1492" s="37"/>
      <c r="D1492" s="182" t="s">
        <v>160</v>
      </c>
      <c r="E1492" s="37"/>
      <c r="F1492" s="189" t="s">
        <v>2385</v>
      </c>
      <c r="G1492" s="37"/>
      <c r="H1492" s="37"/>
      <c r="I1492" s="184"/>
      <c r="J1492" s="37"/>
      <c r="K1492" s="37"/>
      <c r="L1492" s="40"/>
      <c r="M1492" s="185"/>
      <c r="N1492" s="186"/>
      <c r="O1492" s="65"/>
      <c r="P1492" s="65"/>
      <c r="Q1492" s="65"/>
      <c r="R1492" s="65"/>
      <c r="S1492" s="65"/>
      <c r="T1492" s="66"/>
      <c r="U1492" s="35"/>
      <c r="V1492" s="35"/>
      <c r="W1492" s="35"/>
      <c r="X1492" s="35"/>
      <c r="Y1492" s="35"/>
      <c r="Z1492" s="35"/>
      <c r="AA1492" s="35"/>
      <c r="AB1492" s="35"/>
      <c r="AC1492" s="35"/>
      <c r="AD1492" s="35"/>
      <c r="AE1492" s="35"/>
      <c r="AT1492" s="18" t="s">
        <v>160</v>
      </c>
      <c r="AU1492" s="18" t="s">
        <v>154</v>
      </c>
    </row>
    <row r="1493" spans="1:65" s="13" customFormat="1" ht="12">
      <c r="B1493" s="200"/>
      <c r="C1493" s="201"/>
      <c r="D1493" s="182" t="s">
        <v>162</v>
      </c>
      <c r="E1493" s="202" t="s">
        <v>20</v>
      </c>
      <c r="F1493" s="203" t="s">
        <v>2228</v>
      </c>
      <c r="G1493" s="201"/>
      <c r="H1493" s="204">
        <v>3</v>
      </c>
      <c r="I1493" s="205"/>
      <c r="J1493" s="201"/>
      <c r="K1493" s="201"/>
      <c r="L1493" s="206"/>
      <c r="M1493" s="207"/>
      <c r="N1493" s="208"/>
      <c r="O1493" s="208"/>
      <c r="P1493" s="208"/>
      <c r="Q1493" s="208"/>
      <c r="R1493" s="208"/>
      <c r="S1493" s="208"/>
      <c r="T1493" s="209"/>
      <c r="AT1493" s="210" t="s">
        <v>162</v>
      </c>
      <c r="AU1493" s="210" t="s">
        <v>154</v>
      </c>
      <c r="AV1493" s="13" t="s">
        <v>154</v>
      </c>
      <c r="AW1493" s="13" t="s">
        <v>33</v>
      </c>
      <c r="AX1493" s="13" t="s">
        <v>8</v>
      </c>
      <c r="AY1493" s="210" t="s">
        <v>146</v>
      </c>
    </row>
    <row r="1494" spans="1:65" s="1" customFormat="1" ht="44.25" customHeight="1">
      <c r="A1494" s="35"/>
      <c r="B1494" s="36"/>
      <c r="C1494" s="211" t="s">
        <v>2386</v>
      </c>
      <c r="D1494" s="211" t="s">
        <v>221</v>
      </c>
      <c r="E1494" s="212" t="s">
        <v>2387</v>
      </c>
      <c r="F1494" s="213" t="s">
        <v>2388</v>
      </c>
      <c r="G1494" s="214" t="s">
        <v>1174</v>
      </c>
      <c r="H1494" s="215">
        <v>1</v>
      </c>
      <c r="I1494" s="216"/>
      <c r="J1494" s="215">
        <f>ROUND(I1494*H1494,0)</f>
        <v>0</v>
      </c>
      <c r="K1494" s="213" t="s">
        <v>20</v>
      </c>
      <c r="L1494" s="217"/>
      <c r="M1494" s="218" t="s">
        <v>20</v>
      </c>
      <c r="N1494" s="219" t="s">
        <v>44</v>
      </c>
      <c r="O1494" s="65"/>
      <c r="P1494" s="178">
        <f>O1494*H1494</f>
        <v>0</v>
      </c>
      <c r="Q1494" s="178">
        <v>0</v>
      </c>
      <c r="R1494" s="178">
        <f>Q1494*H1494</f>
        <v>0</v>
      </c>
      <c r="S1494" s="178">
        <v>0</v>
      </c>
      <c r="T1494" s="179">
        <f>S1494*H1494</f>
        <v>0</v>
      </c>
      <c r="U1494" s="35"/>
      <c r="V1494" s="35"/>
      <c r="W1494" s="35"/>
      <c r="X1494" s="35"/>
      <c r="Y1494" s="35"/>
      <c r="Z1494" s="35"/>
      <c r="AA1494" s="35"/>
      <c r="AB1494" s="35"/>
      <c r="AC1494" s="35"/>
      <c r="AD1494" s="35"/>
      <c r="AE1494" s="35"/>
      <c r="AR1494" s="180" t="s">
        <v>393</v>
      </c>
      <c r="AT1494" s="180" t="s">
        <v>221</v>
      </c>
      <c r="AU1494" s="180" t="s">
        <v>154</v>
      </c>
      <c r="AY1494" s="18" t="s">
        <v>146</v>
      </c>
      <c r="BE1494" s="181">
        <f>IF(N1494="základní",J1494,0)</f>
        <v>0</v>
      </c>
      <c r="BF1494" s="181">
        <f>IF(N1494="snížená",J1494,0)</f>
        <v>0</v>
      </c>
      <c r="BG1494" s="181">
        <f>IF(N1494="zákl. přenesená",J1494,0)</f>
        <v>0</v>
      </c>
      <c r="BH1494" s="181">
        <f>IF(N1494="sníž. přenesená",J1494,0)</f>
        <v>0</v>
      </c>
      <c r="BI1494" s="181">
        <f>IF(N1494="nulová",J1494,0)</f>
        <v>0</v>
      </c>
      <c r="BJ1494" s="18" t="s">
        <v>154</v>
      </c>
      <c r="BK1494" s="181">
        <f>ROUND(I1494*H1494,0)</f>
        <v>0</v>
      </c>
      <c r="BL1494" s="18" t="s">
        <v>272</v>
      </c>
      <c r="BM1494" s="180" t="s">
        <v>2389</v>
      </c>
    </row>
    <row r="1495" spans="1:65" s="1" customFormat="1" ht="36" hidden="1">
      <c r="A1495" s="35"/>
      <c r="B1495" s="36"/>
      <c r="C1495" s="37"/>
      <c r="D1495" s="182" t="s">
        <v>156</v>
      </c>
      <c r="E1495" s="37"/>
      <c r="F1495" s="183" t="s">
        <v>2388</v>
      </c>
      <c r="G1495" s="37"/>
      <c r="H1495" s="37"/>
      <c r="I1495" s="184"/>
      <c r="J1495" s="37"/>
      <c r="K1495" s="37"/>
      <c r="L1495" s="40"/>
      <c r="M1495" s="185"/>
      <c r="N1495" s="186"/>
      <c r="O1495" s="65"/>
      <c r="P1495" s="65"/>
      <c r="Q1495" s="65"/>
      <c r="R1495" s="65"/>
      <c r="S1495" s="65"/>
      <c r="T1495" s="66"/>
      <c r="U1495" s="35"/>
      <c r="V1495" s="35"/>
      <c r="W1495" s="35"/>
      <c r="X1495" s="35"/>
      <c r="Y1495" s="35"/>
      <c r="Z1495" s="35"/>
      <c r="AA1495" s="35"/>
      <c r="AB1495" s="35"/>
      <c r="AC1495" s="35"/>
      <c r="AD1495" s="35"/>
      <c r="AE1495" s="35"/>
      <c r="AT1495" s="18" t="s">
        <v>156</v>
      </c>
      <c r="AU1495" s="18" t="s">
        <v>154</v>
      </c>
    </row>
    <row r="1496" spans="1:65" s="1" customFormat="1" ht="49.25" customHeight="1">
      <c r="A1496" s="35"/>
      <c r="B1496" s="36"/>
      <c r="C1496" s="211" t="s">
        <v>2390</v>
      </c>
      <c r="D1496" s="211" t="s">
        <v>221</v>
      </c>
      <c r="E1496" s="212" t="s">
        <v>2391</v>
      </c>
      <c r="F1496" s="213" t="s">
        <v>2392</v>
      </c>
      <c r="G1496" s="214" t="s">
        <v>1174</v>
      </c>
      <c r="H1496" s="215">
        <v>2</v>
      </c>
      <c r="I1496" s="216"/>
      <c r="J1496" s="215">
        <f>ROUND(I1496*H1496,0)</f>
        <v>0</v>
      </c>
      <c r="K1496" s="213" t="s">
        <v>20</v>
      </c>
      <c r="L1496" s="217"/>
      <c r="M1496" s="218" t="s">
        <v>20</v>
      </c>
      <c r="N1496" s="219" t="s">
        <v>44</v>
      </c>
      <c r="O1496" s="65"/>
      <c r="P1496" s="178">
        <f>O1496*H1496</f>
        <v>0</v>
      </c>
      <c r="Q1496" s="178">
        <v>0</v>
      </c>
      <c r="R1496" s="178">
        <f>Q1496*H1496</f>
        <v>0</v>
      </c>
      <c r="S1496" s="178">
        <v>0</v>
      </c>
      <c r="T1496" s="179">
        <f>S1496*H1496</f>
        <v>0</v>
      </c>
      <c r="U1496" s="35"/>
      <c r="V1496" s="35"/>
      <c r="W1496" s="35"/>
      <c r="X1496" s="35"/>
      <c r="Y1496" s="35"/>
      <c r="Z1496" s="35"/>
      <c r="AA1496" s="35"/>
      <c r="AB1496" s="35"/>
      <c r="AC1496" s="35"/>
      <c r="AD1496" s="35"/>
      <c r="AE1496" s="35"/>
      <c r="AR1496" s="180" t="s">
        <v>393</v>
      </c>
      <c r="AT1496" s="180" t="s">
        <v>221</v>
      </c>
      <c r="AU1496" s="180" t="s">
        <v>154</v>
      </c>
      <c r="AY1496" s="18" t="s">
        <v>146</v>
      </c>
      <c r="BE1496" s="181">
        <f>IF(N1496="základní",J1496,0)</f>
        <v>0</v>
      </c>
      <c r="BF1496" s="181">
        <f>IF(N1496="snížená",J1496,0)</f>
        <v>0</v>
      </c>
      <c r="BG1496" s="181">
        <f>IF(N1496="zákl. přenesená",J1496,0)</f>
        <v>0</v>
      </c>
      <c r="BH1496" s="181">
        <f>IF(N1496="sníž. přenesená",J1496,0)</f>
        <v>0</v>
      </c>
      <c r="BI1496" s="181">
        <f>IF(N1496="nulová",J1496,0)</f>
        <v>0</v>
      </c>
      <c r="BJ1496" s="18" t="s">
        <v>154</v>
      </c>
      <c r="BK1496" s="181">
        <f>ROUND(I1496*H1496,0)</f>
        <v>0</v>
      </c>
      <c r="BL1496" s="18" t="s">
        <v>272</v>
      </c>
      <c r="BM1496" s="180" t="s">
        <v>2393</v>
      </c>
    </row>
    <row r="1497" spans="1:65" s="1" customFormat="1" ht="36" hidden="1">
      <c r="A1497" s="35"/>
      <c r="B1497" s="36"/>
      <c r="C1497" s="37"/>
      <c r="D1497" s="182" t="s">
        <v>156</v>
      </c>
      <c r="E1497" s="37"/>
      <c r="F1497" s="183" t="s">
        <v>2392</v>
      </c>
      <c r="G1497" s="37"/>
      <c r="H1497" s="37"/>
      <c r="I1497" s="184"/>
      <c r="J1497" s="37"/>
      <c r="K1497" s="37"/>
      <c r="L1497" s="40"/>
      <c r="M1497" s="185"/>
      <c r="N1497" s="186"/>
      <c r="O1497" s="65"/>
      <c r="P1497" s="65"/>
      <c r="Q1497" s="65"/>
      <c r="R1497" s="65"/>
      <c r="S1497" s="65"/>
      <c r="T1497" s="66"/>
      <c r="U1497" s="35"/>
      <c r="V1497" s="35"/>
      <c r="W1497" s="35"/>
      <c r="X1497" s="35"/>
      <c r="Y1497" s="35"/>
      <c r="Z1497" s="35"/>
      <c r="AA1497" s="35"/>
      <c r="AB1497" s="35"/>
      <c r="AC1497" s="35"/>
      <c r="AD1497" s="35"/>
      <c r="AE1497" s="35"/>
      <c r="AT1497" s="18" t="s">
        <v>156</v>
      </c>
      <c r="AU1497" s="18" t="s">
        <v>154</v>
      </c>
    </row>
    <row r="1498" spans="1:65" s="1" customFormat="1" ht="49.25" customHeight="1">
      <c r="A1498" s="35"/>
      <c r="B1498" s="36"/>
      <c r="C1498" s="211" t="s">
        <v>2394</v>
      </c>
      <c r="D1498" s="211" t="s">
        <v>221</v>
      </c>
      <c r="E1498" s="212" t="s">
        <v>2395</v>
      </c>
      <c r="F1498" s="213" t="s">
        <v>2396</v>
      </c>
      <c r="G1498" s="214" t="s">
        <v>1174</v>
      </c>
      <c r="H1498" s="215">
        <v>1</v>
      </c>
      <c r="I1498" s="216"/>
      <c r="J1498" s="215">
        <f>ROUND(I1498*H1498,0)</f>
        <v>0</v>
      </c>
      <c r="K1498" s="213" t="s">
        <v>20</v>
      </c>
      <c r="L1498" s="217"/>
      <c r="M1498" s="218" t="s">
        <v>20</v>
      </c>
      <c r="N1498" s="219" t="s">
        <v>44</v>
      </c>
      <c r="O1498" s="65"/>
      <c r="P1498" s="178">
        <f>O1498*H1498</f>
        <v>0</v>
      </c>
      <c r="Q1498" s="178">
        <v>0</v>
      </c>
      <c r="R1498" s="178">
        <f>Q1498*H1498</f>
        <v>0</v>
      </c>
      <c r="S1498" s="178">
        <v>0</v>
      </c>
      <c r="T1498" s="179">
        <f>S1498*H1498</f>
        <v>0</v>
      </c>
      <c r="U1498" s="35"/>
      <c r="V1498" s="35"/>
      <c r="W1498" s="35"/>
      <c r="X1498" s="35"/>
      <c r="Y1498" s="35"/>
      <c r="Z1498" s="35"/>
      <c r="AA1498" s="35"/>
      <c r="AB1498" s="35"/>
      <c r="AC1498" s="35"/>
      <c r="AD1498" s="35"/>
      <c r="AE1498" s="35"/>
      <c r="AR1498" s="180" t="s">
        <v>393</v>
      </c>
      <c r="AT1498" s="180" t="s">
        <v>221</v>
      </c>
      <c r="AU1498" s="180" t="s">
        <v>154</v>
      </c>
      <c r="AY1498" s="18" t="s">
        <v>146</v>
      </c>
      <c r="BE1498" s="181">
        <f>IF(N1498="základní",J1498,0)</f>
        <v>0</v>
      </c>
      <c r="BF1498" s="181">
        <f>IF(N1498="snížená",J1498,0)</f>
        <v>0</v>
      </c>
      <c r="BG1498" s="181">
        <f>IF(N1498="zákl. přenesená",J1498,0)</f>
        <v>0</v>
      </c>
      <c r="BH1498" s="181">
        <f>IF(N1498="sníž. přenesená",J1498,0)</f>
        <v>0</v>
      </c>
      <c r="BI1498" s="181">
        <f>IF(N1498="nulová",J1498,0)</f>
        <v>0</v>
      </c>
      <c r="BJ1498" s="18" t="s">
        <v>154</v>
      </c>
      <c r="BK1498" s="181">
        <f>ROUND(I1498*H1498,0)</f>
        <v>0</v>
      </c>
      <c r="BL1498" s="18" t="s">
        <v>272</v>
      </c>
      <c r="BM1498" s="180" t="s">
        <v>2397</v>
      </c>
    </row>
    <row r="1499" spans="1:65" s="1" customFormat="1" ht="48" hidden="1">
      <c r="A1499" s="35"/>
      <c r="B1499" s="36"/>
      <c r="C1499" s="37"/>
      <c r="D1499" s="182" t="s">
        <v>156</v>
      </c>
      <c r="E1499" s="37"/>
      <c r="F1499" s="183" t="s">
        <v>2396</v>
      </c>
      <c r="G1499" s="37"/>
      <c r="H1499" s="37"/>
      <c r="I1499" s="184"/>
      <c r="J1499" s="37"/>
      <c r="K1499" s="37"/>
      <c r="L1499" s="40"/>
      <c r="M1499" s="185"/>
      <c r="N1499" s="186"/>
      <c r="O1499" s="65"/>
      <c r="P1499" s="65"/>
      <c r="Q1499" s="65"/>
      <c r="R1499" s="65"/>
      <c r="S1499" s="65"/>
      <c r="T1499" s="66"/>
      <c r="U1499" s="35"/>
      <c r="V1499" s="35"/>
      <c r="W1499" s="35"/>
      <c r="X1499" s="35"/>
      <c r="Y1499" s="35"/>
      <c r="Z1499" s="35"/>
      <c r="AA1499" s="35"/>
      <c r="AB1499" s="35"/>
      <c r="AC1499" s="35"/>
      <c r="AD1499" s="35"/>
      <c r="AE1499" s="35"/>
      <c r="AT1499" s="18" t="s">
        <v>156</v>
      </c>
      <c r="AU1499" s="18" t="s">
        <v>154</v>
      </c>
    </row>
    <row r="1500" spans="1:65" s="1" customFormat="1" ht="44.25" customHeight="1">
      <c r="A1500" s="35"/>
      <c r="B1500" s="36"/>
      <c r="C1500" s="211" t="s">
        <v>2398</v>
      </c>
      <c r="D1500" s="211" t="s">
        <v>221</v>
      </c>
      <c r="E1500" s="212" t="s">
        <v>2399</v>
      </c>
      <c r="F1500" s="213" t="s">
        <v>2400</v>
      </c>
      <c r="G1500" s="214" t="s">
        <v>1174</v>
      </c>
      <c r="H1500" s="215">
        <v>1</v>
      </c>
      <c r="I1500" s="216"/>
      <c r="J1500" s="215">
        <f>ROUND(I1500*H1500,0)</f>
        <v>0</v>
      </c>
      <c r="K1500" s="213" t="s">
        <v>20</v>
      </c>
      <c r="L1500" s="217"/>
      <c r="M1500" s="218" t="s">
        <v>20</v>
      </c>
      <c r="N1500" s="219" t="s">
        <v>44</v>
      </c>
      <c r="O1500" s="65"/>
      <c r="P1500" s="178">
        <f>O1500*H1500</f>
        <v>0</v>
      </c>
      <c r="Q1500" s="178">
        <v>0</v>
      </c>
      <c r="R1500" s="178">
        <f>Q1500*H1500</f>
        <v>0</v>
      </c>
      <c r="S1500" s="178">
        <v>0</v>
      </c>
      <c r="T1500" s="179">
        <f>S1500*H1500</f>
        <v>0</v>
      </c>
      <c r="U1500" s="35"/>
      <c r="V1500" s="35"/>
      <c r="W1500" s="35"/>
      <c r="X1500" s="35"/>
      <c r="Y1500" s="35"/>
      <c r="Z1500" s="35"/>
      <c r="AA1500" s="35"/>
      <c r="AB1500" s="35"/>
      <c r="AC1500" s="35"/>
      <c r="AD1500" s="35"/>
      <c r="AE1500" s="35"/>
      <c r="AR1500" s="180" t="s">
        <v>393</v>
      </c>
      <c r="AT1500" s="180" t="s">
        <v>221</v>
      </c>
      <c r="AU1500" s="180" t="s">
        <v>154</v>
      </c>
      <c r="AY1500" s="18" t="s">
        <v>146</v>
      </c>
      <c r="BE1500" s="181">
        <f>IF(N1500="základní",J1500,0)</f>
        <v>0</v>
      </c>
      <c r="BF1500" s="181">
        <f>IF(N1500="snížená",J1500,0)</f>
        <v>0</v>
      </c>
      <c r="BG1500" s="181">
        <f>IF(N1500="zákl. přenesená",J1500,0)</f>
        <v>0</v>
      </c>
      <c r="BH1500" s="181">
        <f>IF(N1500="sníž. přenesená",J1500,0)</f>
        <v>0</v>
      </c>
      <c r="BI1500" s="181">
        <f>IF(N1500="nulová",J1500,0)</f>
        <v>0</v>
      </c>
      <c r="BJ1500" s="18" t="s">
        <v>154</v>
      </c>
      <c r="BK1500" s="181">
        <f>ROUND(I1500*H1500,0)</f>
        <v>0</v>
      </c>
      <c r="BL1500" s="18" t="s">
        <v>272</v>
      </c>
      <c r="BM1500" s="180" t="s">
        <v>2401</v>
      </c>
    </row>
    <row r="1501" spans="1:65" s="1" customFormat="1" ht="36" hidden="1">
      <c r="A1501" s="35"/>
      <c r="B1501" s="36"/>
      <c r="C1501" s="37"/>
      <c r="D1501" s="182" t="s">
        <v>156</v>
      </c>
      <c r="E1501" s="37"/>
      <c r="F1501" s="183" t="s">
        <v>2400</v>
      </c>
      <c r="G1501" s="37"/>
      <c r="H1501" s="37"/>
      <c r="I1501" s="184"/>
      <c r="J1501" s="37"/>
      <c r="K1501" s="37"/>
      <c r="L1501" s="40"/>
      <c r="M1501" s="185"/>
      <c r="N1501" s="186"/>
      <c r="O1501" s="65"/>
      <c r="P1501" s="65"/>
      <c r="Q1501" s="65"/>
      <c r="R1501" s="65"/>
      <c r="S1501" s="65"/>
      <c r="T1501" s="66"/>
      <c r="U1501" s="35"/>
      <c r="V1501" s="35"/>
      <c r="W1501" s="35"/>
      <c r="X1501" s="35"/>
      <c r="Y1501" s="35"/>
      <c r="Z1501" s="35"/>
      <c r="AA1501" s="35"/>
      <c r="AB1501" s="35"/>
      <c r="AC1501" s="35"/>
      <c r="AD1501" s="35"/>
      <c r="AE1501" s="35"/>
      <c r="AT1501" s="18" t="s">
        <v>156</v>
      </c>
      <c r="AU1501" s="18" t="s">
        <v>154</v>
      </c>
    </row>
    <row r="1502" spans="1:65" s="1" customFormat="1" ht="49.25" customHeight="1">
      <c r="A1502" s="35"/>
      <c r="B1502" s="36"/>
      <c r="C1502" s="211" t="s">
        <v>2402</v>
      </c>
      <c r="D1502" s="211" t="s">
        <v>221</v>
      </c>
      <c r="E1502" s="212" t="s">
        <v>2403</v>
      </c>
      <c r="F1502" s="213" t="s">
        <v>2404</v>
      </c>
      <c r="G1502" s="214" t="s">
        <v>1174</v>
      </c>
      <c r="H1502" s="215">
        <v>2</v>
      </c>
      <c r="I1502" s="216"/>
      <c r="J1502" s="215">
        <f>ROUND(I1502*H1502,0)</f>
        <v>0</v>
      </c>
      <c r="K1502" s="213" t="s">
        <v>20</v>
      </c>
      <c r="L1502" s="217"/>
      <c r="M1502" s="218" t="s">
        <v>20</v>
      </c>
      <c r="N1502" s="219" t="s">
        <v>44</v>
      </c>
      <c r="O1502" s="65"/>
      <c r="P1502" s="178">
        <f>O1502*H1502</f>
        <v>0</v>
      </c>
      <c r="Q1502" s="178">
        <v>0</v>
      </c>
      <c r="R1502" s="178">
        <f>Q1502*H1502</f>
        <v>0</v>
      </c>
      <c r="S1502" s="178">
        <v>0</v>
      </c>
      <c r="T1502" s="179">
        <f>S1502*H1502</f>
        <v>0</v>
      </c>
      <c r="U1502" s="35"/>
      <c r="V1502" s="35"/>
      <c r="W1502" s="35"/>
      <c r="X1502" s="35"/>
      <c r="Y1502" s="35"/>
      <c r="Z1502" s="35"/>
      <c r="AA1502" s="35"/>
      <c r="AB1502" s="35"/>
      <c r="AC1502" s="35"/>
      <c r="AD1502" s="35"/>
      <c r="AE1502" s="35"/>
      <c r="AR1502" s="180" t="s">
        <v>393</v>
      </c>
      <c r="AT1502" s="180" t="s">
        <v>221</v>
      </c>
      <c r="AU1502" s="180" t="s">
        <v>154</v>
      </c>
      <c r="AY1502" s="18" t="s">
        <v>146</v>
      </c>
      <c r="BE1502" s="181">
        <f>IF(N1502="základní",J1502,0)</f>
        <v>0</v>
      </c>
      <c r="BF1502" s="181">
        <f>IF(N1502="snížená",J1502,0)</f>
        <v>0</v>
      </c>
      <c r="BG1502" s="181">
        <f>IF(N1502="zákl. přenesená",J1502,0)</f>
        <v>0</v>
      </c>
      <c r="BH1502" s="181">
        <f>IF(N1502="sníž. přenesená",J1502,0)</f>
        <v>0</v>
      </c>
      <c r="BI1502" s="181">
        <f>IF(N1502="nulová",J1502,0)</f>
        <v>0</v>
      </c>
      <c r="BJ1502" s="18" t="s">
        <v>154</v>
      </c>
      <c r="BK1502" s="181">
        <f>ROUND(I1502*H1502,0)</f>
        <v>0</v>
      </c>
      <c r="BL1502" s="18" t="s">
        <v>272</v>
      </c>
      <c r="BM1502" s="180" t="s">
        <v>2405</v>
      </c>
    </row>
    <row r="1503" spans="1:65" s="1" customFormat="1" ht="36" hidden="1">
      <c r="A1503" s="35"/>
      <c r="B1503" s="36"/>
      <c r="C1503" s="37"/>
      <c r="D1503" s="182" t="s">
        <v>156</v>
      </c>
      <c r="E1503" s="37"/>
      <c r="F1503" s="183" t="s">
        <v>2404</v>
      </c>
      <c r="G1503" s="37"/>
      <c r="H1503" s="37"/>
      <c r="I1503" s="184"/>
      <c r="J1503" s="37"/>
      <c r="K1503" s="37"/>
      <c r="L1503" s="40"/>
      <c r="M1503" s="185"/>
      <c r="N1503" s="186"/>
      <c r="O1503" s="65"/>
      <c r="P1503" s="65"/>
      <c r="Q1503" s="65"/>
      <c r="R1503" s="65"/>
      <c r="S1503" s="65"/>
      <c r="T1503" s="66"/>
      <c r="U1503" s="35"/>
      <c r="V1503" s="35"/>
      <c r="W1503" s="35"/>
      <c r="X1503" s="35"/>
      <c r="Y1503" s="35"/>
      <c r="Z1503" s="35"/>
      <c r="AA1503" s="35"/>
      <c r="AB1503" s="35"/>
      <c r="AC1503" s="35"/>
      <c r="AD1503" s="35"/>
      <c r="AE1503" s="35"/>
      <c r="AT1503" s="18" t="s">
        <v>156</v>
      </c>
      <c r="AU1503" s="18" t="s">
        <v>154</v>
      </c>
    </row>
    <row r="1504" spans="1:65" s="1" customFormat="1" ht="62.75" customHeight="1">
      <c r="A1504" s="35"/>
      <c r="B1504" s="36"/>
      <c r="C1504" s="211" t="s">
        <v>2406</v>
      </c>
      <c r="D1504" s="211" t="s">
        <v>221</v>
      </c>
      <c r="E1504" s="212" t="s">
        <v>2407</v>
      </c>
      <c r="F1504" s="213" t="s">
        <v>2408</v>
      </c>
      <c r="G1504" s="214" t="s">
        <v>20</v>
      </c>
      <c r="H1504" s="215">
        <v>1</v>
      </c>
      <c r="I1504" s="216"/>
      <c r="J1504" s="215">
        <f>ROUND(I1504*H1504,0)</f>
        <v>0</v>
      </c>
      <c r="K1504" s="213" t="s">
        <v>20</v>
      </c>
      <c r="L1504" s="217"/>
      <c r="M1504" s="218" t="s">
        <v>20</v>
      </c>
      <c r="N1504" s="219" t="s">
        <v>44</v>
      </c>
      <c r="O1504" s="65"/>
      <c r="P1504" s="178">
        <f>O1504*H1504</f>
        <v>0</v>
      </c>
      <c r="Q1504" s="178">
        <v>0</v>
      </c>
      <c r="R1504" s="178">
        <f>Q1504*H1504</f>
        <v>0</v>
      </c>
      <c r="S1504" s="178">
        <v>0</v>
      </c>
      <c r="T1504" s="179">
        <f>S1504*H1504</f>
        <v>0</v>
      </c>
      <c r="U1504" s="35"/>
      <c r="V1504" s="35"/>
      <c r="W1504" s="35"/>
      <c r="X1504" s="35"/>
      <c r="Y1504" s="35"/>
      <c r="Z1504" s="35"/>
      <c r="AA1504" s="35"/>
      <c r="AB1504" s="35"/>
      <c r="AC1504" s="35"/>
      <c r="AD1504" s="35"/>
      <c r="AE1504" s="35"/>
      <c r="AR1504" s="180" t="s">
        <v>393</v>
      </c>
      <c r="AT1504" s="180" t="s">
        <v>221</v>
      </c>
      <c r="AU1504" s="180" t="s">
        <v>154</v>
      </c>
      <c r="AY1504" s="18" t="s">
        <v>146</v>
      </c>
      <c r="BE1504" s="181">
        <f>IF(N1504="základní",J1504,0)</f>
        <v>0</v>
      </c>
      <c r="BF1504" s="181">
        <f>IF(N1504="snížená",J1504,0)</f>
        <v>0</v>
      </c>
      <c r="BG1504" s="181">
        <f>IF(N1504="zákl. přenesená",J1504,0)</f>
        <v>0</v>
      </c>
      <c r="BH1504" s="181">
        <f>IF(N1504="sníž. přenesená",J1504,0)</f>
        <v>0</v>
      </c>
      <c r="BI1504" s="181">
        <f>IF(N1504="nulová",J1504,0)</f>
        <v>0</v>
      </c>
      <c r="BJ1504" s="18" t="s">
        <v>154</v>
      </c>
      <c r="BK1504" s="181">
        <f>ROUND(I1504*H1504,0)</f>
        <v>0</v>
      </c>
      <c r="BL1504" s="18" t="s">
        <v>272</v>
      </c>
      <c r="BM1504" s="180" t="s">
        <v>2409</v>
      </c>
    </row>
    <row r="1505" spans="1:65" s="1" customFormat="1" ht="48" hidden="1">
      <c r="A1505" s="35"/>
      <c r="B1505" s="36"/>
      <c r="C1505" s="37"/>
      <c r="D1505" s="182" t="s">
        <v>156</v>
      </c>
      <c r="E1505" s="37"/>
      <c r="F1505" s="183" t="s">
        <v>2408</v>
      </c>
      <c r="G1505" s="37"/>
      <c r="H1505" s="37"/>
      <c r="I1505" s="184"/>
      <c r="J1505" s="37"/>
      <c r="K1505" s="37"/>
      <c r="L1505" s="40"/>
      <c r="M1505" s="185"/>
      <c r="N1505" s="186"/>
      <c r="O1505" s="65"/>
      <c r="P1505" s="65"/>
      <c r="Q1505" s="65"/>
      <c r="R1505" s="65"/>
      <c r="S1505" s="65"/>
      <c r="T1505" s="66"/>
      <c r="U1505" s="35"/>
      <c r="V1505" s="35"/>
      <c r="W1505" s="35"/>
      <c r="X1505" s="35"/>
      <c r="Y1505" s="35"/>
      <c r="Z1505" s="35"/>
      <c r="AA1505" s="35"/>
      <c r="AB1505" s="35"/>
      <c r="AC1505" s="35"/>
      <c r="AD1505" s="35"/>
      <c r="AE1505" s="35"/>
      <c r="AT1505" s="18" t="s">
        <v>156</v>
      </c>
      <c r="AU1505" s="18" t="s">
        <v>154</v>
      </c>
    </row>
    <row r="1506" spans="1:65" s="1" customFormat="1" ht="55.5" customHeight="1">
      <c r="A1506" s="35"/>
      <c r="B1506" s="36"/>
      <c r="C1506" s="211" t="s">
        <v>2410</v>
      </c>
      <c r="D1506" s="211" t="s">
        <v>221</v>
      </c>
      <c r="E1506" s="212" t="s">
        <v>2411</v>
      </c>
      <c r="F1506" s="213" t="s">
        <v>2412</v>
      </c>
      <c r="G1506" s="214" t="s">
        <v>1174</v>
      </c>
      <c r="H1506" s="215">
        <v>8</v>
      </c>
      <c r="I1506" s="216"/>
      <c r="J1506" s="215">
        <f>ROUND(I1506*H1506,0)</f>
        <v>0</v>
      </c>
      <c r="K1506" s="213" t="s">
        <v>20</v>
      </c>
      <c r="L1506" s="217"/>
      <c r="M1506" s="218" t="s">
        <v>20</v>
      </c>
      <c r="N1506" s="219" t="s">
        <v>44</v>
      </c>
      <c r="O1506" s="65"/>
      <c r="P1506" s="178">
        <f>O1506*H1506</f>
        <v>0</v>
      </c>
      <c r="Q1506" s="178">
        <v>0</v>
      </c>
      <c r="R1506" s="178">
        <f>Q1506*H1506</f>
        <v>0</v>
      </c>
      <c r="S1506" s="178">
        <v>0</v>
      </c>
      <c r="T1506" s="179">
        <f>S1506*H1506</f>
        <v>0</v>
      </c>
      <c r="U1506" s="35"/>
      <c r="V1506" s="35"/>
      <c r="W1506" s="35"/>
      <c r="X1506" s="35"/>
      <c r="Y1506" s="35"/>
      <c r="Z1506" s="35"/>
      <c r="AA1506" s="35"/>
      <c r="AB1506" s="35"/>
      <c r="AC1506" s="35"/>
      <c r="AD1506" s="35"/>
      <c r="AE1506" s="35"/>
      <c r="AR1506" s="180" t="s">
        <v>393</v>
      </c>
      <c r="AT1506" s="180" t="s">
        <v>221</v>
      </c>
      <c r="AU1506" s="180" t="s">
        <v>154</v>
      </c>
      <c r="AY1506" s="18" t="s">
        <v>146</v>
      </c>
      <c r="BE1506" s="181">
        <f>IF(N1506="základní",J1506,0)</f>
        <v>0</v>
      </c>
      <c r="BF1506" s="181">
        <f>IF(N1506="snížená",J1506,0)</f>
        <v>0</v>
      </c>
      <c r="BG1506" s="181">
        <f>IF(N1506="zákl. přenesená",J1506,0)</f>
        <v>0</v>
      </c>
      <c r="BH1506" s="181">
        <f>IF(N1506="sníž. přenesená",J1506,0)</f>
        <v>0</v>
      </c>
      <c r="BI1506" s="181">
        <f>IF(N1506="nulová",J1506,0)</f>
        <v>0</v>
      </c>
      <c r="BJ1506" s="18" t="s">
        <v>154</v>
      </c>
      <c r="BK1506" s="181">
        <f>ROUND(I1506*H1506,0)</f>
        <v>0</v>
      </c>
      <c r="BL1506" s="18" t="s">
        <v>272</v>
      </c>
      <c r="BM1506" s="180" t="s">
        <v>2413</v>
      </c>
    </row>
    <row r="1507" spans="1:65" s="1" customFormat="1" ht="48" hidden="1">
      <c r="A1507" s="35"/>
      <c r="B1507" s="36"/>
      <c r="C1507" s="37"/>
      <c r="D1507" s="182" t="s">
        <v>156</v>
      </c>
      <c r="E1507" s="37"/>
      <c r="F1507" s="183" t="s">
        <v>2412</v>
      </c>
      <c r="G1507" s="37"/>
      <c r="H1507" s="37"/>
      <c r="I1507" s="184"/>
      <c r="J1507" s="37"/>
      <c r="K1507" s="37"/>
      <c r="L1507" s="40"/>
      <c r="M1507" s="185"/>
      <c r="N1507" s="186"/>
      <c r="O1507" s="65"/>
      <c r="P1507" s="65"/>
      <c r="Q1507" s="65"/>
      <c r="R1507" s="65"/>
      <c r="S1507" s="65"/>
      <c r="T1507" s="66"/>
      <c r="U1507" s="35"/>
      <c r="V1507" s="35"/>
      <c r="W1507" s="35"/>
      <c r="X1507" s="35"/>
      <c r="Y1507" s="35"/>
      <c r="Z1507" s="35"/>
      <c r="AA1507" s="35"/>
      <c r="AB1507" s="35"/>
      <c r="AC1507" s="35"/>
      <c r="AD1507" s="35"/>
      <c r="AE1507" s="35"/>
      <c r="AT1507" s="18" t="s">
        <v>156</v>
      </c>
      <c r="AU1507" s="18" t="s">
        <v>154</v>
      </c>
    </row>
    <row r="1508" spans="1:65" s="1" customFormat="1" ht="24.25" customHeight="1">
      <c r="A1508" s="35"/>
      <c r="B1508" s="36"/>
      <c r="C1508" s="170" t="s">
        <v>2414</v>
      </c>
      <c r="D1508" s="170" t="s">
        <v>148</v>
      </c>
      <c r="E1508" s="171" t="s">
        <v>2415</v>
      </c>
      <c r="F1508" s="172" t="s">
        <v>2416</v>
      </c>
      <c r="G1508" s="173" t="s">
        <v>291</v>
      </c>
      <c r="H1508" s="174">
        <v>13</v>
      </c>
      <c r="I1508" s="175"/>
      <c r="J1508" s="174">
        <f>ROUND(I1508*H1508,0)</f>
        <v>0</v>
      </c>
      <c r="K1508" s="172" t="s">
        <v>152</v>
      </c>
      <c r="L1508" s="40"/>
      <c r="M1508" s="176" t="s">
        <v>20</v>
      </c>
      <c r="N1508" s="177" t="s">
        <v>44</v>
      </c>
      <c r="O1508" s="65"/>
      <c r="P1508" s="178">
        <f>O1508*H1508</f>
        <v>0</v>
      </c>
      <c r="Q1508" s="178">
        <v>0</v>
      </c>
      <c r="R1508" s="178">
        <f>Q1508*H1508</f>
        <v>0</v>
      </c>
      <c r="S1508" s="178">
        <v>0</v>
      </c>
      <c r="T1508" s="179">
        <f>S1508*H1508</f>
        <v>0</v>
      </c>
      <c r="U1508" s="35"/>
      <c r="V1508" s="35"/>
      <c r="W1508" s="35"/>
      <c r="X1508" s="35"/>
      <c r="Y1508" s="35"/>
      <c r="Z1508" s="35"/>
      <c r="AA1508" s="35"/>
      <c r="AB1508" s="35"/>
      <c r="AC1508" s="35"/>
      <c r="AD1508" s="35"/>
      <c r="AE1508" s="35"/>
      <c r="AR1508" s="180" t="s">
        <v>272</v>
      </c>
      <c r="AT1508" s="180" t="s">
        <v>148</v>
      </c>
      <c r="AU1508" s="180" t="s">
        <v>154</v>
      </c>
      <c r="AY1508" s="18" t="s">
        <v>146</v>
      </c>
      <c r="BE1508" s="181">
        <f>IF(N1508="základní",J1508,0)</f>
        <v>0</v>
      </c>
      <c r="BF1508" s="181">
        <f>IF(N1508="snížená",J1508,0)</f>
        <v>0</v>
      </c>
      <c r="BG1508" s="181">
        <f>IF(N1508="zákl. přenesená",J1508,0)</f>
        <v>0</v>
      </c>
      <c r="BH1508" s="181">
        <f>IF(N1508="sníž. přenesená",J1508,0)</f>
        <v>0</v>
      </c>
      <c r="BI1508" s="181">
        <f>IF(N1508="nulová",J1508,0)</f>
        <v>0</v>
      </c>
      <c r="BJ1508" s="18" t="s">
        <v>154</v>
      </c>
      <c r="BK1508" s="181">
        <f>ROUND(I1508*H1508,0)</f>
        <v>0</v>
      </c>
      <c r="BL1508" s="18" t="s">
        <v>272</v>
      </c>
      <c r="BM1508" s="180" t="s">
        <v>2417</v>
      </c>
    </row>
    <row r="1509" spans="1:65" s="1" customFormat="1" ht="36" hidden="1">
      <c r="A1509" s="35"/>
      <c r="B1509" s="36"/>
      <c r="C1509" s="37"/>
      <c r="D1509" s="182" t="s">
        <v>156</v>
      </c>
      <c r="E1509" s="37"/>
      <c r="F1509" s="183" t="s">
        <v>2418</v>
      </c>
      <c r="G1509" s="37"/>
      <c r="H1509" s="37"/>
      <c r="I1509" s="184"/>
      <c r="J1509" s="37"/>
      <c r="K1509" s="37"/>
      <c r="L1509" s="40"/>
      <c r="M1509" s="185"/>
      <c r="N1509" s="186"/>
      <c r="O1509" s="65"/>
      <c r="P1509" s="65"/>
      <c r="Q1509" s="65"/>
      <c r="R1509" s="65"/>
      <c r="S1509" s="65"/>
      <c r="T1509" s="66"/>
      <c r="U1509" s="35"/>
      <c r="V1509" s="35"/>
      <c r="W1509" s="35"/>
      <c r="X1509" s="35"/>
      <c r="Y1509" s="35"/>
      <c r="Z1509" s="35"/>
      <c r="AA1509" s="35"/>
      <c r="AB1509" s="35"/>
      <c r="AC1509" s="35"/>
      <c r="AD1509" s="35"/>
      <c r="AE1509" s="35"/>
      <c r="AT1509" s="18" t="s">
        <v>156</v>
      </c>
      <c r="AU1509" s="18" t="s">
        <v>154</v>
      </c>
    </row>
    <row r="1510" spans="1:65" s="1" customFormat="1" hidden="1">
      <c r="A1510" s="35"/>
      <c r="B1510" s="36"/>
      <c r="C1510" s="37"/>
      <c r="D1510" s="187" t="s">
        <v>158</v>
      </c>
      <c r="E1510" s="37"/>
      <c r="F1510" s="188" t="s">
        <v>2419</v>
      </c>
      <c r="G1510" s="37"/>
      <c r="H1510" s="37"/>
      <c r="I1510" s="184"/>
      <c r="J1510" s="37"/>
      <c r="K1510" s="37"/>
      <c r="L1510" s="40"/>
      <c r="M1510" s="185"/>
      <c r="N1510" s="186"/>
      <c r="O1510" s="65"/>
      <c r="P1510" s="65"/>
      <c r="Q1510" s="65"/>
      <c r="R1510" s="65"/>
      <c r="S1510" s="65"/>
      <c r="T1510" s="66"/>
      <c r="U1510" s="35"/>
      <c r="V1510" s="35"/>
      <c r="W1510" s="35"/>
      <c r="X1510" s="35"/>
      <c r="Y1510" s="35"/>
      <c r="Z1510" s="35"/>
      <c r="AA1510" s="35"/>
      <c r="AB1510" s="35"/>
      <c r="AC1510" s="35"/>
      <c r="AD1510" s="35"/>
      <c r="AE1510" s="35"/>
      <c r="AT1510" s="18" t="s">
        <v>158</v>
      </c>
      <c r="AU1510" s="18" t="s">
        <v>154</v>
      </c>
    </row>
    <row r="1511" spans="1:65" s="1" customFormat="1" ht="168" hidden="1">
      <c r="A1511" s="35"/>
      <c r="B1511" s="36"/>
      <c r="C1511" s="37"/>
      <c r="D1511" s="182" t="s">
        <v>160</v>
      </c>
      <c r="E1511" s="37"/>
      <c r="F1511" s="189" t="s">
        <v>2385</v>
      </c>
      <c r="G1511" s="37"/>
      <c r="H1511" s="37"/>
      <c r="I1511" s="184"/>
      <c r="J1511" s="37"/>
      <c r="K1511" s="37"/>
      <c r="L1511" s="40"/>
      <c r="M1511" s="185"/>
      <c r="N1511" s="186"/>
      <c r="O1511" s="65"/>
      <c r="P1511" s="65"/>
      <c r="Q1511" s="65"/>
      <c r="R1511" s="65"/>
      <c r="S1511" s="65"/>
      <c r="T1511" s="66"/>
      <c r="U1511" s="35"/>
      <c r="V1511" s="35"/>
      <c r="W1511" s="35"/>
      <c r="X1511" s="35"/>
      <c r="Y1511" s="35"/>
      <c r="Z1511" s="35"/>
      <c r="AA1511" s="35"/>
      <c r="AB1511" s="35"/>
      <c r="AC1511" s="35"/>
      <c r="AD1511" s="35"/>
      <c r="AE1511" s="35"/>
      <c r="AT1511" s="18" t="s">
        <v>160</v>
      </c>
      <c r="AU1511" s="18" t="s">
        <v>154</v>
      </c>
    </row>
    <row r="1512" spans="1:65" s="13" customFormat="1" ht="12">
      <c r="B1512" s="200"/>
      <c r="C1512" s="201"/>
      <c r="D1512" s="182" t="s">
        <v>162</v>
      </c>
      <c r="E1512" s="202" t="s">
        <v>20</v>
      </c>
      <c r="F1512" s="203" t="s">
        <v>2420</v>
      </c>
      <c r="G1512" s="201"/>
      <c r="H1512" s="204">
        <v>13</v>
      </c>
      <c r="I1512" s="205"/>
      <c r="J1512" s="201"/>
      <c r="K1512" s="201"/>
      <c r="L1512" s="206"/>
      <c r="M1512" s="207"/>
      <c r="N1512" s="208"/>
      <c r="O1512" s="208"/>
      <c r="P1512" s="208"/>
      <c r="Q1512" s="208"/>
      <c r="R1512" s="208"/>
      <c r="S1512" s="208"/>
      <c r="T1512" s="209"/>
      <c r="AT1512" s="210" t="s">
        <v>162</v>
      </c>
      <c r="AU1512" s="210" t="s">
        <v>154</v>
      </c>
      <c r="AV1512" s="13" t="s">
        <v>154</v>
      </c>
      <c r="AW1512" s="13" t="s">
        <v>33</v>
      </c>
      <c r="AX1512" s="13" t="s">
        <v>8</v>
      </c>
      <c r="AY1512" s="210" t="s">
        <v>146</v>
      </c>
    </row>
    <row r="1513" spans="1:65" s="1" customFormat="1" ht="24.25" customHeight="1">
      <c r="A1513" s="35"/>
      <c r="B1513" s="36"/>
      <c r="C1513" s="170" t="s">
        <v>2421</v>
      </c>
      <c r="D1513" s="170" t="s">
        <v>148</v>
      </c>
      <c r="E1513" s="171" t="s">
        <v>2422</v>
      </c>
      <c r="F1513" s="172" t="s">
        <v>2423</v>
      </c>
      <c r="G1513" s="173" t="s">
        <v>291</v>
      </c>
      <c r="H1513" s="174">
        <v>1</v>
      </c>
      <c r="I1513" s="175"/>
      <c r="J1513" s="174">
        <f>ROUND(I1513*H1513,0)</f>
        <v>0</v>
      </c>
      <c r="K1513" s="172" t="s">
        <v>152</v>
      </c>
      <c r="L1513" s="40"/>
      <c r="M1513" s="176" t="s">
        <v>20</v>
      </c>
      <c r="N1513" s="177" t="s">
        <v>44</v>
      </c>
      <c r="O1513" s="65"/>
      <c r="P1513" s="178">
        <f>O1513*H1513</f>
        <v>0</v>
      </c>
      <c r="Q1513" s="178">
        <v>0</v>
      </c>
      <c r="R1513" s="178">
        <f>Q1513*H1513</f>
        <v>0</v>
      </c>
      <c r="S1513" s="178">
        <v>0</v>
      </c>
      <c r="T1513" s="179">
        <f>S1513*H1513</f>
        <v>0</v>
      </c>
      <c r="U1513" s="35"/>
      <c r="V1513" s="35"/>
      <c r="W1513" s="35"/>
      <c r="X1513" s="35"/>
      <c r="Y1513" s="35"/>
      <c r="Z1513" s="35"/>
      <c r="AA1513" s="35"/>
      <c r="AB1513" s="35"/>
      <c r="AC1513" s="35"/>
      <c r="AD1513" s="35"/>
      <c r="AE1513" s="35"/>
      <c r="AR1513" s="180" t="s">
        <v>272</v>
      </c>
      <c r="AT1513" s="180" t="s">
        <v>148</v>
      </c>
      <c r="AU1513" s="180" t="s">
        <v>154</v>
      </c>
      <c r="AY1513" s="18" t="s">
        <v>146</v>
      </c>
      <c r="BE1513" s="181">
        <f>IF(N1513="základní",J1513,0)</f>
        <v>0</v>
      </c>
      <c r="BF1513" s="181">
        <f>IF(N1513="snížená",J1513,0)</f>
        <v>0</v>
      </c>
      <c r="BG1513" s="181">
        <f>IF(N1513="zákl. přenesená",J1513,0)</f>
        <v>0</v>
      </c>
      <c r="BH1513" s="181">
        <f>IF(N1513="sníž. přenesená",J1513,0)</f>
        <v>0</v>
      </c>
      <c r="BI1513" s="181">
        <f>IF(N1513="nulová",J1513,0)</f>
        <v>0</v>
      </c>
      <c r="BJ1513" s="18" t="s">
        <v>154</v>
      </c>
      <c r="BK1513" s="181">
        <f>ROUND(I1513*H1513,0)</f>
        <v>0</v>
      </c>
      <c r="BL1513" s="18" t="s">
        <v>272</v>
      </c>
      <c r="BM1513" s="180" t="s">
        <v>2424</v>
      </c>
    </row>
    <row r="1514" spans="1:65" s="1" customFormat="1" ht="36" hidden="1">
      <c r="A1514" s="35"/>
      <c r="B1514" s="36"/>
      <c r="C1514" s="37"/>
      <c r="D1514" s="182" t="s">
        <v>156</v>
      </c>
      <c r="E1514" s="37"/>
      <c r="F1514" s="183" t="s">
        <v>2425</v>
      </c>
      <c r="G1514" s="37"/>
      <c r="H1514" s="37"/>
      <c r="I1514" s="184"/>
      <c r="J1514" s="37"/>
      <c r="K1514" s="37"/>
      <c r="L1514" s="40"/>
      <c r="M1514" s="185"/>
      <c r="N1514" s="186"/>
      <c r="O1514" s="65"/>
      <c r="P1514" s="65"/>
      <c r="Q1514" s="65"/>
      <c r="R1514" s="65"/>
      <c r="S1514" s="65"/>
      <c r="T1514" s="66"/>
      <c r="U1514" s="35"/>
      <c r="V1514" s="35"/>
      <c r="W1514" s="35"/>
      <c r="X1514" s="35"/>
      <c r="Y1514" s="35"/>
      <c r="Z1514" s="35"/>
      <c r="AA1514" s="35"/>
      <c r="AB1514" s="35"/>
      <c r="AC1514" s="35"/>
      <c r="AD1514" s="35"/>
      <c r="AE1514" s="35"/>
      <c r="AT1514" s="18" t="s">
        <v>156</v>
      </c>
      <c r="AU1514" s="18" t="s">
        <v>154</v>
      </c>
    </row>
    <row r="1515" spans="1:65" s="1" customFormat="1" hidden="1">
      <c r="A1515" s="35"/>
      <c r="B1515" s="36"/>
      <c r="C1515" s="37"/>
      <c r="D1515" s="187" t="s">
        <v>158</v>
      </c>
      <c r="E1515" s="37"/>
      <c r="F1515" s="188" t="s">
        <v>2426</v>
      </c>
      <c r="G1515" s="37"/>
      <c r="H1515" s="37"/>
      <c r="I1515" s="184"/>
      <c r="J1515" s="37"/>
      <c r="K1515" s="37"/>
      <c r="L1515" s="40"/>
      <c r="M1515" s="185"/>
      <c r="N1515" s="186"/>
      <c r="O1515" s="65"/>
      <c r="P1515" s="65"/>
      <c r="Q1515" s="65"/>
      <c r="R1515" s="65"/>
      <c r="S1515" s="65"/>
      <c r="T1515" s="66"/>
      <c r="U1515" s="35"/>
      <c r="V1515" s="35"/>
      <c r="W1515" s="35"/>
      <c r="X1515" s="35"/>
      <c r="Y1515" s="35"/>
      <c r="Z1515" s="35"/>
      <c r="AA1515" s="35"/>
      <c r="AB1515" s="35"/>
      <c r="AC1515" s="35"/>
      <c r="AD1515" s="35"/>
      <c r="AE1515" s="35"/>
      <c r="AT1515" s="18" t="s">
        <v>158</v>
      </c>
      <c r="AU1515" s="18" t="s">
        <v>154</v>
      </c>
    </row>
    <row r="1516" spans="1:65" s="1" customFormat="1" ht="132" hidden="1">
      <c r="A1516" s="35"/>
      <c r="B1516" s="36"/>
      <c r="C1516" s="37"/>
      <c r="D1516" s="182" t="s">
        <v>160</v>
      </c>
      <c r="E1516" s="37"/>
      <c r="F1516" s="189" t="s">
        <v>2427</v>
      </c>
      <c r="G1516" s="37"/>
      <c r="H1516" s="37"/>
      <c r="I1516" s="184"/>
      <c r="J1516" s="37"/>
      <c r="K1516" s="37"/>
      <c r="L1516" s="40"/>
      <c r="M1516" s="185"/>
      <c r="N1516" s="186"/>
      <c r="O1516" s="65"/>
      <c r="P1516" s="65"/>
      <c r="Q1516" s="65"/>
      <c r="R1516" s="65"/>
      <c r="S1516" s="65"/>
      <c r="T1516" s="66"/>
      <c r="U1516" s="35"/>
      <c r="V1516" s="35"/>
      <c r="W1516" s="35"/>
      <c r="X1516" s="35"/>
      <c r="Y1516" s="35"/>
      <c r="Z1516" s="35"/>
      <c r="AA1516" s="35"/>
      <c r="AB1516" s="35"/>
      <c r="AC1516" s="35"/>
      <c r="AD1516" s="35"/>
      <c r="AE1516" s="35"/>
      <c r="AT1516" s="18" t="s">
        <v>160</v>
      </c>
      <c r="AU1516" s="18" t="s">
        <v>154</v>
      </c>
    </row>
    <row r="1517" spans="1:65" s="13" customFormat="1" ht="12">
      <c r="B1517" s="200"/>
      <c r="C1517" s="201"/>
      <c r="D1517" s="182" t="s">
        <v>162</v>
      </c>
      <c r="E1517" s="202" t="s">
        <v>20</v>
      </c>
      <c r="F1517" s="203" t="s">
        <v>8</v>
      </c>
      <c r="G1517" s="201"/>
      <c r="H1517" s="204">
        <v>1</v>
      </c>
      <c r="I1517" s="205"/>
      <c r="J1517" s="201"/>
      <c r="K1517" s="201"/>
      <c r="L1517" s="206"/>
      <c r="M1517" s="207"/>
      <c r="N1517" s="208"/>
      <c r="O1517" s="208"/>
      <c r="P1517" s="208"/>
      <c r="Q1517" s="208"/>
      <c r="R1517" s="208"/>
      <c r="S1517" s="208"/>
      <c r="T1517" s="209"/>
      <c r="AT1517" s="210" t="s">
        <v>162</v>
      </c>
      <c r="AU1517" s="210" t="s">
        <v>154</v>
      </c>
      <c r="AV1517" s="13" t="s">
        <v>154</v>
      </c>
      <c r="AW1517" s="13" t="s">
        <v>33</v>
      </c>
      <c r="AX1517" s="13" t="s">
        <v>8</v>
      </c>
      <c r="AY1517" s="210" t="s">
        <v>146</v>
      </c>
    </row>
    <row r="1518" spans="1:65" s="1" customFormat="1" ht="24.25" customHeight="1">
      <c r="A1518" s="35"/>
      <c r="B1518" s="36"/>
      <c r="C1518" s="211" t="s">
        <v>2428</v>
      </c>
      <c r="D1518" s="211" t="s">
        <v>221</v>
      </c>
      <c r="E1518" s="212" t="s">
        <v>2429</v>
      </c>
      <c r="F1518" s="213" t="s">
        <v>2430</v>
      </c>
      <c r="G1518" s="214" t="s">
        <v>299</v>
      </c>
      <c r="H1518" s="215">
        <v>12.75</v>
      </c>
      <c r="I1518" s="216"/>
      <c r="J1518" s="215">
        <f>ROUND(I1518*H1518,0)</f>
        <v>0</v>
      </c>
      <c r="K1518" s="213" t="s">
        <v>152</v>
      </c>
      <c r="L1518" s="217"/>
      <c r="M1518" s="218" t="s">
        <v>20</v>
      </c>
      <c r="N1518" s="219" t="s">
        <v>44</v>
      </c>
      <c r="O1518" s="65"/>
      <c r="P1518" s="178">
        <f>O1518*H1518</f>
        <v>0</v>
      </c>
      <c r="Q1518" s="178">
        <v>6.0000000000000001E-3</v>
      </c>
      <c r="R1518" s="178">
        <f>Q1518*H1518</f>
        <v>7.6499999999999999E-2</v>
      </c>
      <c r="S1518" s="178">
        <v>0</v>
      </c>
      <c r="T1518" s="179">
        <f>S1518*H1518</f>
        <v>0</v>
      </c>
      <c r="U1518" s="35"/>
      <c r="V1518" s="35"/>
      <c r="W1518" s="35"/>
      <c r="X1518" s="35"/>
      <c r="Y1518" s="35"/>
      <c r="Z1518" s="35"/>
      <c r="AA1518" s="35"/>
      <c r="AB1518" s="35"/>
      <c r="AC1518" s="35"/>
      <c r="AD1518" s="35"/>
      <c r="AE1518" s="35"/>
      <c r="AR1518" s="180" t="s">
        <v>393</v>
      </c>
      <c r="AT1518" s="180" t="s">
        <v>221</v>
      </c>
      <c r="AU1518" s="180" t="s">
        <v>154</v>
      </c>
      <c r="AY1518" s="18" t="s">
        <v>146</v>
      </c>
      <c r="BE1518" s="181">
        <f>IF(N1518="základní",J1518,0)</f>
        <v>0</v>
      </c>
      <c r="BF1518" s="181">
        <f>IF(N1518="snížená",J1518,0)</f>
        <v>0</v>
      </c>
      <c r="BG1518" s="181">
        <f>IF(N1518="zákl. přenesená",J1518,0)</f>
        <v>0</v>
      </c>
      <c r="BH1518" s="181">
        <f>IF(N1518="sníž. přenesená",J1518,0)</f>
        <v>0</v>
      </c>
      <c r="BI1518" s="181">
        <f>IF(N1518="nulová",J1518,0)</f>
        <v>0</v>
      </c>
      <c r="BJ1518" s="18" t="s">
        <v>154</v>
      </c>
      <c r="BK1518" s="181">
        <f>ROUND(I1518*H1518,0)</f>
        <v>0</v>
      </c>
      <c r="BL1518" s="18" t="s">
        <v>272</v>
      </c>
      <c r="BM1518" s="180" t="s">
        <v>2431</v>
      </c>
    </row>
    <row r="1519" spans="1:65" s="1" customFormat="1" ht="12" hidden="1">
      <c r="A1519" s="35"/>
      <c r="B1519" s="36"/>
      <c r="C1519" s="37"/>
      <c r="D1519" s="182" t="s">
        <v>156</v>
      </c>
      <c r="E1519" s="37"/>
      <c r="F1519" s="183" t="s">
        <v>2430</v>
      </c>
      <c r="G1519" s="37"/>
      <c r="H1519" s="37"/>
      <c r="I1519" s="184"/>
      <c r="J1519" s="37"/>
      <c r="K1519" s="37"/>
      <c r="L1519" s="40"/>
      <c r="M1519" s="185"/>
      <c r="N1519" s="186"/>
      <c r="O1519" s="65"/>
      <c r="P1519" s="65"/>
      <c r="Q1519" s="65"/>
      <c r="R1519" s="65"/>
      <c r="S1519" s="65"/>
      <c r="T1519" s="66"/>
      <c r="U1519" s="35"/>
      <c r="V1519" s="35"/>
      <c r="W1519" s="35"/>
      <c r="X1519" s="35"/>
      <c r="Y1519" s="35"/>
      <c r="Z1519" s="35"/>
      <c r="AA1519" s="35"/>
      <c r="AB1519" s="35"/>
      <c r="AC1519" s="35"/>
      <c r="AD1519" s="35"/>
      <c r="AE1519" s="35"/>
      <c r="AT1519" s="18" t="s">
        <v>156</v>
      </c>
      <c r="AU1519" s="18" t="s">
        <v>154</v>
      </c>
    </row>
    <row r="1520" spans="1:65" s="1" customFormat="1" hidden="1">
      <c r="A1520" s="35"/>
      <c r="B1520" s="36"/>
      <c r="C1520" s="37"/>
      <c r="D1520" s="187" t="s">
        <v>158</v>
      </c>
      <c r="E1520" s="37"/>
      <c r="F1520" s="188" t="s">
        <v>2432</v>
      </c>
      <c r="G1520" s="37"/>
      <c r="H1520" s="37"/>
      <c r="I1520" s="184"/>
      <c r="J1520" s="37"/>
      <c r="K1520" s="37"/>
      <c r="L1520" s="40"/>
      <c r="M1520" s="185"/>
      <c r="N1520" s="186"/>
      <c r="O1520" s="65"/>
      <c r="P1520" s="65"/>
      <c r="Q1520" s="65"/>
      <c r="R1520" s="65"/>
      <c r="S1520" s="65"/>
      <c r="T1520" s="66"/>
      <c r="U1520" s="35"/>
      <c r="V1520" s="35"/>
      <c r="W1520" s="35"/>
      <c r="X1520" s="35"/>
      <c r="Y1520" s="35"/>
      <c r="Z1520" s="35"/>
      <c r="AA1520" s="35"/>
      <c r="AB1520" s="35"/>
      <c r="AC1520" s="35"/>
      <c r="AD1520" s="35"/>
      <c r="AE1520" s="35"/>
      <c r="AT1520" s="18" t="s">
        <v>158</v>
      </c>
      <c r="AU1520" s="18" t="s">
        <v>154</v>
      </c>
    </row>
    <row r="1521" spans="1:65" s="13" customFormat="1" ht="12">
      <c r="B1521" s="200"/>
      <c r="C1521" s="201"/>
      <c r="D1521" s="182" t="s">
        <v>162</v>
      </c>
      <c r="E1521" s="202" t="s">
        <v>20</v>
      </c>
      <c r="F1521" s="203" t="s">
        <v>2433</v>
      </c>
      <c r="G1521" s="201"/>
      <c r="H1521" s="204">
        <v>12.75</v>
      </c>
      <c r="I1521" s="205"/>
      <c r="J1521" s="201"/>
      <c r="K1521" s="201"/>
      <c r="L1521" s="206"/>
      <c r="M1521" s="207"/>
      <c r="N1521" s="208"/>
      <c r="O1521" s="208"/>
      <c r="P1521" s="208"/>
      <c r="Q1521" s="208"/>
      <c r="R1521" s="208"/>
      <c r="S1521" s="208"/>
      <c r="T1521" s="209"/>
      <c r="AT1521" s="210" t="s">
        <v>162</v>
      </c>
      <c r="AU1521" s="210" t="s">
        <v>154</v>
      </c>
      <c r="AV1521" s="13" t="s">
        <v>154</v>
      </c>
      <c r="AW1521" s="13" t="s">
        <v>33</v>
      </c>
      <c r="AX1521" s="13" t="s">
        <v>8</v>
      </c>
      <c r="AY1521" s="210" t="s">
        <v>146</v>
      </c>
    </row>
    <row r="1522" spans="1:65" s="1" customFormat="1" ht="24.25" customHeight="1">
      <c r="A1522" s="35"/>
      <c r="B1522" s="36"/>
      <c r="C1522" s="211" t="s">
        <v>2434</v>
      </c>
      <c r="D1522" s="211" t="s">
        <v>221</v>
      </c>
      <c r="E1522" s="212" t="s">
        <v>2435</v>
      </c>
      <c r="F1522" s="213" t="s">
        <v>2436</v>
      </c>
      <c r="G1522" s="214" t="s">
        <v>291</v>
      </c>
      <c r="H1522" s="215">
        <v>18</v>
      </c>
      <c r="I1522" s="216"/>
      <c r="J1522" s="215">
        <f>ROUND(I1522*H1522,0)</f>
        <v>0</v>
      </c>
      <c r="K1522" s="213" t="s">
        <v>152</v>
      </c>
      <c r="L1522" s="217"/>
      <c r="M1522" s="218" t="s">
        <v>20</v>
      </c>
      <c r="N1522" s="219" t="s">
        <v>44</v>
      </c>
      <c r="O1522" s="65"/>
      <c r="P1522" s="178">
        <f>O1522*H1522</f>
        <v>0</v>
      </c>
      <c r="Q1522" s="178">
        <v>6.0000000000000002E-5</v>
      </c>
      <c r="R1522" s="178">
        <f>Q1522*H1522</f>
        <v>1.08E-3</v>
      </c>
      <c r="S1522" s="178">
        <v>0</v>
      </c>
      <c r="T1522" s="179">
        <f>S1522*H1522</f>
        <v>0</v>
      </c>
      <c r="U1522" s="35"/>
      <c r="V1522" s="35"/>
      <c r="W1522" s="35"/>
      <c r="X1522" s="35"/>
      <c r="Y1522" s="35"/>
      <c r="Z1522" s="35"/>
      <c r="AA1522" s="35"/>
      <c r="AB1522" s="35"/>
      <c r="AC1522" s="35"/>
      <c r="AD1522" s="35"/>
      <c r="AE1522" s="35"/>
      <c r="AR1522" s="180" t="s">
        <v>393</v>
      </c>
      <c r="AT1522" s="180" t="s">
        <v>221</v>
      </c>
      <c r="AU1522" s="180" t="s">
        <v>154</v>
      </c>
      <c r="AY1522" s="18" t="s">
        <v>146</v>
      </c>
      <c r="BE1522" s="181">
        <f>IF(N1522="základní",J1522,0)</f>
        <v>0</v>
      </c>
      <c r="BF1522" s="181">
        <f>IF(N1522="snížená",J1522,0)</f>
        <v>0</v>
      </c>
      <c r="BG1522" s="181">
        <f>IF(N1522="zákl. přenesená",J1522,0)</f>
        <v>0</v>
      </c>
      <c r="BH1522" s="181">
        <f>IF(N1522="sníž. přenesená",J1522,0)</f>
        <v>0</v>
      </c>
      <c r="BI1522" s="181">
        <f>IF(N1522="nulová",J1522,0)</f>
        <v>0</v>
      </c>
      <c r="BJ1522" s="18" t="s">
        <v>154</v>
      </c>
      <c r="BK1522" s="181">
        <f>ROUND(I1522*H1522,0)</f>
        <v>0</v>
      </c>
      <c r="BL1522" s="18" t="s">
        <v>272</v>
      </c>
      <c r="BM1522" s="180" t="s">
        <v>2437</v>
      </c>
    </row>
    <row r="1523" spans="1:65" s="1" customFormat="1" ht="24" hidden="1">
      <c r="A1523" s="35"/>
      <c r="B1523" s="36"/>
      <c r="C1523" s="37"/>
      <c r="D1523" s="182" t="s">
        <v>156</v>
      </c>
      <c r="E1523" s="37"/>
      <c r="F1523" s="183" t="s">
        <v>2436</v>
      </c>
      <c r="G1523" s="37"/>
      <c r="H1523" s="37"/>
      <c r="I1523" s="184"/>
      <c r="J1523" s="37"/>
      <c r="K1523" s="37"/>
      <c r="L1523" s="40"/>
      <c r="M1523" s="185"/>
      <c r="N1523" s="186"/>
      <c r="O1523" s="65"/>
      <c r="P1523" s="65"/>
      <c r="Q1523" s="65"/>
      <c r="R1523" s="65"/>
      <c r="S1523" s="65"/>
      <c r="T1523" s="66"/>
      <c r="U1523" s="35"/>
      <c r="V1523" s="35"/>
      <c r="W1523" s="35"/>
      <c r="X1523" s="35"/>
      <c r="Y1523" s="35"/>
      <c r="Z1523" s="35"/>
      <c r="AA1523" s="35"/>
      <c r="AB1523" s="35"/>
      <c r="AC1523" s="35"/>
      <c r="AD1523" s="35"/>
      <c r="AE1523" s="35"/>
      <c r="AT1523" s="18" t="s">
        <v>156</v>
      </c>
      <c r="AU1523" s="18" t="s">
        <v>154</v>
      </c>
    </row>
    <row r="1524" spans="1:65" s="1" customFormat="1" hidden="1">
      <c r="A1524" s="35"/>
      <c r="B1524" s="36"/>
      <c r="C1524" s="37"/>
      <c r="D1524" s="187" t="s">
        <v>158</v>
      </c>
      <c r="E1524" s="37"/>
      <c r="F1524" s="188" t="s">
        <v>2438</v>
      </c>
      <c r="G1524" s="37"/>
      <c r="H1524" s="37"/>
      <c r="I1524" s="184"/>
      <c r="J1524" s="37"/>
      <c r="K1524" s="37"/>
      <c r="L1524" s="40"/>
      <c r="M1524" s="185"/>
      <c r="N1524" s="186"/>
      <c r="O1524" s="65"/>
      <c r="P1524" s="65"/>
      <c r="Q1524" s="65"/>
      <c r="R1524" s="65"/>
      <c r="S1524" s="65"/>
      <c r="T1524" s="66"/>
      <c r="U1524" s="35"/>
      <c r="V1524" s="35"/>
      <c r="W1524" s="35"/>
      <c r="X1524" s="35"/>
      <c r="Y1524" s="35"/>
      <c r="Z1524" s="35"/>
      <c r="AA1524" s="35"/>
      <c r="AB1524" s="35"/>
      <c r="AC1524" s="35"/>
      <c r="AD1524" s="35"/>
      <c r="AE1524" s="35"/>
      <c r="AT1524" s="18" t="s">
        <v>158</v>
      </c>
      <c r="AU1524" s="18" t="s">
        <v>154</v>
      </c>
    </row>
    <row r="1525" spans="1:65" s="13" customFormat="1" ht="12">
      <c r="B1525" s="200"/>
      <c r="C1525" s="201"/>
      <c r="D1525" s="182" t="s">
        <v>162</v>
      </c>
      <c r="E1525" s="202" t="s">
        <v>20</v>
      </c>
      <c r="F1525" s="203" t="s">
        <v>2439</v>
      </c>
      <c r="G1525" s="201"/>
      <c r="H1525" s="204">
        <v>18</v>
      </c>
      <c r="I1525" s="205"/>
      <c r="J1525" s="201"/>
      <c r="K1525" s="201"/>
      <c r="L1525" s="206"/>
      <c r="M1525" s="207"/>
      <c r="N1525" s="208"/>
      <c r="O1525" s="208"/>
      <c r="P1525" s="208"/>
      <c r="Q1525" s="208"/>
      <c r="R1525" s="208"/>
      <c r="S1525" s="208"/>
      <c r="T1525" s="209"/>
      <c r="AT1525" s="210" t="s">
        <v>162</v>
      </c>
      <c r="AU1525" s="210" t="s">
        <v>154</v>
      </c>
      <c r="AV1525" s="13" t="s">
        <v>154</v>
      </c>
      <c r="AW1525" s="13" t="s">
        <v>33</v>
      </c>
      <c r="AX1525" s="13" t="s">
        <v>8</v>
      </c>
      <c r="AY1525" s="210" t="s">
        <v>146</v>
      </c>
    </row>
    <row r="1526" spans="1:65" s="1" customFormat="1" ht="24.25" customHeight="1">
      <c r="A1526" s="35"/>
      <c r="B1526" s="36"/>
      <c r="C1526" s="170" t="s">
        <v>2440</v>
      </c>
      <c r="D1526" s="170" t="s">
        <v>148</v>
      </c>
      <c r="E1526" s="171" t="s">
        <v>2441</v>
      </c>
      <c r="F1526" s="172" t="s">
        <v>2442</v>
      </c>
      <c r="G1526" s="173" t="s">
        <v>291</v>
      </c>
      <c r="H1526" s="174">
        <v>8</v>
      </c>
      <c r="I1526" s="175"/>
      <c r="J1526" s="174">
        <f>ROUND(I1526*H1526,0)</f>
        <v>0</v>
      </c>
      <c r="K1526" s="172" t="s">
        <v>152</v>
      </c>
      <c r="L1526" s="40"/>
      <c r="M1526" s="176" t="s">
        <v>20</v>
      </c>
      <c r="N1526" s="177" t="s">
        <v>44</v>
      </c>
      <c r="O1526" s="65"/>
      <c r="P1526" s="178">
        <f>O1526*H1526</f>
        <v>0</v>
      </c>
      <c r="Q1526" s="178">
        <v>0</v>
      </c>
      <c r="R1526" s="178">
        <f>Q1526*H1526</f>
        <v>0</v>
      </c>
      <c r="S1526" s="178">
        <v>0</v>
      </c>
      <c r="T1526" s="179">
        <f>S1526*H1526</f>
        <v>0</v>
      </c>
      <c r="U1526" s="35"/>
      <c r="V1526" s="35"/>
      <c r="W1526" s="35"/>
      <c r="X1526" s="35"/>
      <c r="Y1526" s="35"/>
      <c r="Z1526" s="35"/>
      <c r="AA1526" s="35"/>
      <c r="AB1526" s="35"/>
      <c r="AC1526" s="35"/>
      <c r="AD1526" s="35"/>
      <c r="AE1526" s="35"/>
      <c r="AR1526" s="180" t="s">
        <v>272</v>
      </c>
      <c r="AT1526" s="180" t="s">
        <v>148</v>
      </c>
      <c r="AU1526" s="180" t="s">
        <v>154</v>
      </c>
      <c r="AY1526" s="18" t="s">
        <v>146</v>
      </c>
      <c r="BE1526" s="181">
        <f>IF(N1526="základní",J1526,0)</f>
        <v>0</v>
      </c>
      <c r="BF1526" s="181">
        <f>IF(N1526="snížená",J1526,0)</f>
        <v>0</v>
      </c>
      <c r="BG1526" s="181">
        <f>IF(N1526="zákl. přenesená",J1526,0)</f>
        <v>0</v>
      </c>
      <c r="BH1526" s="181">
        <f>IF(N1526="sníž. přenesená",J1526,0)</f>
        <v>0</v>
      </c>
      <c r="BI1526" s="181">
        <f>IF(N1526="nulová",J1526,0)</f>
        <v>0</v>
      </c>
      <c r="BJ1526" s="18" t="s">
        <v>154</v>
      </c>
      <c r="BK1526" s="181">
        <f>ROUND(I1526*H1526,0)</f>
        <v>0</v>
      </c>
      <c r="BL1526" s="18" t="s">
        <v>272</v>
      </c>
      <c r="BM1526" s="180" t="s">
        <v>2443</v>
      </c>
    </row>
    <row r="1527" spans="1:65" s="1" customFormat="1" ht="36" hidden="1">
      <c r="A1527" s="35"/>
      <c r="B1527" s="36"/>
      <c r="C1527" s="37"/>
      <c r="D1527" s="182" t="s">
        <v>156</v>
      </c>
      <c r="E1527" s="37"/>
      <c r="F1527" s="183" t="s">
        <v>2444</v>
      </c>
      <c r="G1527" s="37"/>
      <c r="H1527" s="37"/>
      <c r="I1527" s="184"/>
      <c r="J1527" s="37"/>
      <c r="K1527" s="37"/>
      <c r="L1527" s="40"/>
      <c r="M1527" s="185"/>
      <c r="N1527" s="186"/>
      <c r="O1527" s="65"/>
      <c r="P1527" s="65"/>
      <c r="Q1527" s="65"/>
      <c r="R1527" s="65"/>
      <c r="S1527" s="65"/>
      <c r="T1527" s="66"/>
      <c r="U1527" s="35"/>
      <c r="V1527" s="35"/>
      <c r="W1527" s="35"/>
      <c r="X1527" s="35"/>
      <c r="Y1527" s="35"/>
      <c r="Z1527" s="35"/>
      <c r="AA1527" s="35"/>
      <c r="AB1527" s="35"/>
      <c r="AC1527" s="35"/>
      <c r="AD1527" s="35"/>
      <c r="AE1527" s="35"/>
      <c r="AT1527" s="18" t="s">
        <v>156</v>
      </c>
      <c r="AU1527" s="18" t="s">
        <v>154</v>
      </c>
    </row>
    <row r="1528" spans="1:65" s="1" customFormat="1" hidden="1">
      <c r="A1528" s="35"/>
      <c r="B1528" s="36"/>
      <c r="C1528" s="37"/>
      <c r="D1528" s="187" t="s">
        <v>158</v>
      </c>
      <c r="E1528" s="37"/>
      <c r="F1528" s="188" t="s">
        <v>2445</v>
      </c>
      <c r="G1528" s="37"/>
      <c r="H1528" s="37"/>
      <c r="I1528" s="184"/>
      <c r="J1528" s="37"/>
      <c r="K1528" s="37"/>
      <c r="L1528" s="40"/>
      <c r="M1528" s="185"/>
      <c r="N1528" s="186"/>
      <c r="O1528" s="65"/>
      <c r="P1528" s="65"/>
      <c r="Q1528" s="65"/>
      <c r="R1528" s="65"/>
      <c r="S1528" s="65"/>
      <c r="T1528" s="66"/>
      <c r="U1528" s="35"/>
      <c r="V1528" s="35"/>
      <c r="W1528" s="35"/>
      <c r="X1528" s="35"/>
      <c r="Y1528" s="35"/>
      <c r="Z1528" s="35"/>
      <c r="AA1528" s="35"/>
      <c r="AB1528" s="35"/>
      <c r="AC1528" s="35"/>
      <c r="AD1528" s="35"/>
      <c r="AE1528" s="35"/>
      <c r="AT1528" s="18" t="s">
        <v>158</v>
      </c>
      <c r="AU1528" s="18" t="s">
        <v>154</v>
      </c>
    </row>
    <row r="1529" spans="1:65" s="1" customFormat="1" ht="132" hidden="1">
      <c r="A1529" s="35"/>
      <c r="B1529" s="36"/>
      <c r="C1529" s="37"/>
      <c r="D1529" s="182" t="s">
        <v>160</v>
      </c>
      <c r="E1529" s="37"/>
      <c r="F1529" s="189" t="s">
        <v>2427</v>
      </c>
      <c r="G1529" s="37"/>
      <c r="H1529" s="37"/>
      <c r="I1529" s="184"/>
      <c r="J1529" s="37"/>
      <c r="K1529" s="37"/>
      <c r="L1529" s="40"/>
      <c r="M1529" s="185"/>
      <c r="N1529" s="186"/>
      <c r="O1529" s="65"/>
      <c r="P1529" s="65"/>
      <c r="Q1529" s="65"/>
      <c r="R1529" s="65"/>
      <c r="S1529" s="65"/>
      <c r="T1529" s="66"/>
      <c r="U1529" s="35"/>
      <c r="V1529" s="35"/>
      <c r="W1529" s="35"/>
      <c r="X1529" s="35"/>
      <c r="Y1529" s="35"/>
      <c r="Z1529" s="35"/>
      <c r="AA1529" s="35"/>
      <c r="AB1529" s="35"/>
      <c r="AC1529" s="35"/>
      <c r="AD1529" s="35"/>
      <c r="AE1529" s="35"/>
      <c r="AT1529" s="18" t="s">
        <v>160</v>
      </c>
      <c r="AU1529" s="18" t="s">
        <v>154</v>
      </c>
    </row>
    <row r="1530" spans="1:65" s="13" customFormat="1" ht="12">
      <c r="B1530" s="200"/>
      <c r="C1530" s="201"/>
      <c r="D1530" s="182" t="s">
        <v>162</v>
      </c>
      <c r="E1530" s="202" t="s">
        <v>20</v>
      </c>
      <c r="F1530" s="203" t="s">
        <v>206</v>
      </c>
      <c r="G1530" s="201"/>
      <c r="H1530" s="204">
        <v>8</v>
      </c>
      <c r="I1530" s="205"/>
      <c r="J1530" s="201"/>
      <c r="K1530" s="201"/>
      <c r="L1530" s="206"/>
      <c r="M1530" s="207"/>
      <c r="N1530" s="208"/>
      <c r="O1530" s="208"/>
      <c r="P1530" s="208"/>
      <c r="Q1530" s="208"/>
      <c r="R1530" s="208"/>
      <c r="S1530" s="208"/>
      <c r="T1530" s="209"/>
      <c r="AT1530" s="210" t="s">
        <v>162</v>
      </c>
      <c r="AU1530" s="210" t="s">
        <v>154</v>
      </c>
      <c r="AV1530" s="13" t="s">
        <v>154</v>
      </c>
      <c r="AW1530" s="13" t="s">
        <v>33</v>
      </c>
      <c r="AX1530" s="13" t="s">
        <v>8</v>
      </c>
      <c r="AY1530" s="210" t="s">
        <v>146</v>
      </c>
    </row>
    <row r="1531" spans="1:65" s="1" customFormat="1" ht="24.25" customHeight="1">
      <c r="A1531" s="35"/>
      <c r="B1531" s="36"/>
      <c r="C1531" s="170" t="s">
        <v>2446</v>
      </c>
      <c r="D1531" s="170" t="s">
        <v>148</v>
      </c>
      <c r="E1531" s="171" t="s">
        <v>2447</v>
      </c>
      <c r="F1531" s="172" t="s">
        <v>2448</v>
      </c>
      <c r="G1531" s="173" t="s">
        <v>789</v>
      </c>
      <c r="H1531" s="175"/>
      <c r="I1531" s="175"/>
      <c r="J1531" s="174">
        <f>ROUND(I1531*H1531,0)</f>
        <v>0</v>
      </c>
      <c r="K1531" s="172" t="s">
        <v>152</v>
      </c>
      <c r="L1531" s="40"/>
      <c r="M1531" s="176" t="s">
        <v>20</v>
      </c>
      <c r="N1531" s="177" t="s">
        <v>44</v>
      </c>
      <c r="O1531" s="65"/>
      <c r="P1531" s="178">
        <f>O1531*H1531</f>
        <v>0</v>
      </c>
      <c r="Q1531" s="178">
        <v>0</v>
      </c>
      <c r="R1531" s="178">
        <f>Q1531*H1531</f>
        <v>0</v>
      </c>
      <c r="S1531" s="178">
        <v>0</v>
      </c>
      <c r="T1531" s="179">
        <f>S1531*H1531</f>
        <v>0</v>
      </c>
      <c r="U1531" s="35"/>
      <c r="V1531" s="35"/>
      <c r="W1531" s="35"/>
      <c r="X1531" s="35"/>
      <c r="Y1531" s="35"/>
      <c r="Z1531" s="35"/>
      <c r="AA1531" s="35"/>
      <c r="AB1531" s="35"/>
      <c r="AC1531" s="35"/>
      <c r="AD1531" s="35"/>
      <c r="AE1531" s="35"/>
      <c r="AR1531" s="180" t="s">
        <v>272</v>
      </c>
      <c r="AT1531" s="180" t="s">
        <v>148</v>
      </c>
      <c r="AU1531" s="180" t="s">
        <v>154</v>
      </c>
      <c r="AY1531" s="18" t="s">
        <v>146</v>
      </c>
      <c r="BE1531" s="181">
        <f>IF(N1531="základní",J1531,0)</f>
        <v>0</v>
      </c>
      <c r="BF1531" s="181">
        <f>IF(N1531="snížená",J1531,0)</f>
        <v>0</v>
      </c>
      <c r="BG1531" s="181">
        <f>IF(N1531="zákl. přenesená",J1531,0)</f>
        <v>0</v>
      </c>
      <c r="BH1531" s="181">
        <f>IF(N1531="sníž. přenesená",J1531,0)</f>
        <v>0</v>
      </c>
      <c r="BI1531" s="181">
        <f>IF(N1531="nulová",J1531,0)</f>
        <v>0</v>
      </c>
      <c r="BJ1531" s="18" t="s">
        <v>154</v>
      </c>
      <c r="BK1531" s="181">
        <f>ROUND(I1531*H1531,0)</f>
        <v>0</v>
      </c>
      <c r="BL1531" s="18" t="s">
        <v>272</v>
      </c>
      <c r="BM1531" s="180" t="s">
        <v>2449</v>
      </c>
    </row>
    <row r="1532" spans="1:65" s="1" customFormat="1" ht="36" hidden="1">
      <c r="A1532" s="35"/>
      <c r="B1532" s="36"/>
      <c r="C1532" s="37"/>
      <c r="D1532" s="182" t="s">
        <v>156</v>
      </c>
      <c r="E1532" s="37"/>
      <c r="F1532" s="183" t="s">
        <v>2450</v>
      </c>
      <c r="G1532" s="37"/>
      <c r="H1532" s="37"/>
      <c r="I1532" s="184"/>
      <c r="J1532" s="37"/>
      <c r="K1532" s="37"/>
      <c r="L1532" s="40"/>
      <c r="M1532" s="185"/>
      <c r="N1532" s="186"/>
      <c r="O1532" s="65"/>
      <c r="P1532" s="65"/>
      <c r="Q1532" s="65"/>
      <c r="R1532" s="65"/>
      <c r="S1532" s="65"/>
      <c r="T1532" s="66"/>
      <c r="U1532" s="35"/>
      <c r="V1532" s="35"/>
      <c r="W1532" s="35"/>
      <c r="X1532" s="35"/>
      <c r="Y1532" s="35"/>
      <c r="Z1532" s="35"/>
      <c r="AA1532" s="35"/>
      <c r="AB1532" s="35"/>
      <c r="AC1532" s="35"/>
      <c r="AD1532" s="35"/>
      <c r="AE1532" s="35"/>
      <c r="AT1532" s="18" t="s">
        <v>156</v>
      </c>
      <c r="AU1532" s="18" t="s">
        <v>154</v>
      </c>
    </row>
    <row r="1533" spans="1:65" s="1" customFormat="1" hidden="1">
      <c r="A1533" s="35"/>
      <c r="B1533" s="36"/>
      <c r="C1533" s="37"/>
      <c r="D1533" s="187" t="s">
        <v>158</v>
      </c>
      <c r="E1533" s="37"/>
      <c r="F1533" s="188" t="s">
        <v>2451</v>
      </c>
      <c r="G1533" s="37"/>
      <c r="H1533" s="37"/>
      <c r="I1533" s="184"/>
      <c r="J1533" s="37"/>
      <c r="K1533" s="37"/>
      <c r="L1533" s="40"/>
      <c r="M1533" s="185"/>
      <c r="N1533" s="186"/>
      <c r="O1533" s="65"/>
      <c r="P1533" s="65"/>
      <c r="Q1533" s="65"/>
      <c r="R1533" s="65"/>
      <c r="S1533" s="65"/>
      <c r="T1533" s="66"/>
      <c r="U1533" s="35"/>
      <c r="V1533" s="35"/>
      <c r="W1533" s="35"/>
      <c r="X1533" s="35"/>
      <c r="Y1533" s="35"/>
      <c r="Z1533" s="35"/>
      <c r="AA1533" s="35"/>
      <c r="AB1533" s="35"/>
      <c r="AC1533" s="35"/>
      <c r="AD1533" s="35"/>
      <c r="AE1533" s="35"/>
      <c r="AT1533" s="18" t="s">
        <v>158</v>
      </c>
      <c r="AU1533" s="18" t="s">
        <v>154</v>
      </c>
    </row>
    <row r="1534" spans="1:65" s="1" customFormat="1" ht="192" hidden="1">
      <c r="A1534" s="35"/>
      <c r="B1534" s="36"/>
      <c r="C1534" s="37"/>
      <c r="D1534" s="182" t="s">
        <v>160</v>
      </c>
      <c r="E1534" s="37"/>
      <c r="F1534" s="189" t="s">
        <v>1286</v>
      </c>
      <c r="G1534" s="37"/>
      <c r="H1534" s="37"/>
      <c r="I1534" s="184"/>
      <c r="J1534" s="37"/>
      <c r="K1534" s="37"/>
      <c r="L1534" s="40"/>
      <c r="M1534" s="185"/>
      <c r="N1534" s="186"/>
      <c r="O1534" s="65"/>
      <c r="P1534" s="65"/>
      <c r="Q1534" s="65"/>
      <c r="R1534" s="65"/>
      <c r="S1534" s="65"/>
      <c r="T1534" s="66"/>
      <c r="U1534" s="35"/>
      <c r="V1534" s="35"/>
      <c r="W1534" s="35"/>
      <c r="X1534" s="35"/>
      <c r="Y1534" s="35"/>
      <c r="Z1534" s="35"/>
      <c r="AA1534" s="35"/>
      <c r="AB1534" s="35"/>
      <c r="AC1534" s="35"/>
      <c r="AD1534" s="35"/>
      <c r="AE1534" s="35"/>
      <c r="AT1534" s="18" t="s">
        <v>160</v>
      </c>
      <c r="AU1534" s="18" t="s">
        <v>154</v>
      </c>
    </row>
    <row r="1535" spans="1:65" s="11" customFormat="1" ht="23" customHeight="1">
      <c r="B1535" s="154"/>
      <c r="C1535" s="155"/>
      <c r="D1535" s="156" t="s">
        <v>71</v>
      </c>
      <c r="E1535" s="168" t="s">
        <v>2452</v>
      </c>
      <c r="F1535" s="168" t="s">
        <v>2453</v>
      </c>
      <c r="G1535" s="155"/>
      <c r="H1535" s="155"/>
      <c r="I1535" s="158"/>
      <c r="J1535" s="169">
        <f>BK1535</f>
        <v>0</v>
      </c>
      <c r="K1535" s="155"/>
      <c r="L1535" s="160"/>
      <c r="M1535" s="161"/>
      <c r="N1535" s="162"/>
      <c r="O1535" s="162"/>
      <c r="P1535" s="163">
        <f>SUM(P1536:P1551)</f>
        <v>0</v>
      </c>
      <c r="Q1535" s="162"/>
      <c r="R1535" s="163">
        <f>SUM(R1536:R1551)</f>
        <v>0.12744</v>
      </c>
      <c r="S1535" s="162"/>
      <c r="T1535" s="164">
        <f>SUM(T1536:T1551)</f>
        <v>0</v>
      </c>
      <c r="AR1535" s="165" t="s">
        <v>154</v>
      </c>
      <c r="AT1535" s="166" t="s">
        <v>71</v>
      </c>
      <c r="AU1535" s="166" t="s">
        <v>8</v>
      </c>
      <c r="AY1535" s="165" t="s">
        <v>146</v>
      </c>
      <c r="BK1535" s="167">
        <f>SUM(BK1536:BK1551)</f>
        <v>0</v>
      </c>
    </row>
    <row r="1536" spans="1:65" s="1" customFormat="1" ht="21.75" customHeight="1">
      <c r="A1536" s="35"/>
      <c r="B1536" s="36"/>
      <c r="C1536" s="170" t="s">
        <v>2454</v>
      </c>
      <c r="D1536" s="170" t="s">
        <v>148</v>
      </c>
      <c r="E1536" s="171" t="s">
        <v>2455</v>
      </c>
      <c r="F1536" s="172" t="s">
        <v>2456</v>
      </c>
      <c r="G1536" s="173" t="s">
        <v>299</v>
      </c>
      <c r="H1536" s="174">
        <v>24</v>
      </c>
      <c r="I1536" s="175"/>
      <c r="J1536" s="174">
        <f>ROUND(I1536*H1536,0)</f>
        <v>0</v>
      </c>
      <c r="K1536" s="172" t="s">
        <v>152</v>
      </c>
      <c r="L1536" s="40"/>
      <c r="M1536" s="176" t="s">
        <v>20</v>
      </c>
      <c r="N1536" s="177" t="s">
        <v>44</v>
      </c>
      <c r="O1536" s="65"/>
      <c r="P1536" s="178">
        <f>O1536*H1536</f>
        <v>0</v>
      </c>
      <c r="Q1536" s="178">
        <v>6.0000000000000002E-5</v>
      </c>
      <c r="R1536" s="178">
        <f>Q1536*H1536</f>
        <v>1.4400000000000001E-3</v>
      </c>
      <c r="S1536" s="178">
        <v>0</v>
      </c>
      <c r="T1536" s="179">
        <f>S1536*H1536</f>
        <v>0</v>
      </c>
      <c r="U1536" s="35"/>
      <c r="V1536" s="35"/>
      <c r="W1536" s="35"/>
      <c r="X1536" s="35"/>
      <c r="Y1536" s="35"/>
      <c r="Z1536" s="35"/>
      <c r="AA1536" s="35"/>
      <c r="AB1536" s="35"/>
      <c r="AC1536" s="35"/>
      <c r="AD1536" s="35"/>
      <c r="AE1536" s="35"/>
      <c r="AR1536" s="180" t="s">
        <v>272</v>
      </c>
      <c r="AT1536" s="180" t="s">
        <v>148</v>
      </c>
      <c r="AU1536" s="180" t="s">
        <v>154</v>
      </c>
      <c r="AY1536" s="18" t="s">
        <v>146</v>
      </c>
      <c r="BE1536" s="181">
        <f>IF(N1536="základní",J1536,0)</f>
        <v>0</v>
      </c>
      <c r="BF1536" s="181">
        <f>IF(N1536="snížená",J1536,0)</f>
        <v>0</v>
      </c>
      <c r="BG1536" s="181">
        <f>IF(N1536="zákl. přenesená",J1536,0)</f>
        <v>0</v>
      </c>
      <c r="BH1536" s="181">
        <f>IF(N1536="sníž. přenesená",J1536,0)</f>
        <v>0</v>
      </c>
      <c r="BI1536" s="181">
        <f>IF(N1536="nulová",J1536,0)</f>
        <v>0</v>
      </c>
      <c r="BJ1536" s="18" t="s">
        <v>154</v>
      </c>
      <c r="BK1536" s="181">
        <f>ROUND(I1536*H1536,0)</f>
        <v>0</v>
      </c>
      <c r="BL1536" s="18" t="s">
        <v>272</v>
      </c>
      <c r="BM1536" s="180" t="s">
        <v>2457</v>
      </c>
    </row>
    <row r="1537" spans="1:65" s="1" customFormat="1" ht="24" hidden="1">
      <c r="A1537" s="35"/>
      <c r="B1537" s="36"/>
      <c r="C1537" s="37"/>
      <c r="D1537" s="182" t="s">
        <v>156</v>
      </c>
      <c r="E1537" s="37"/>
      <c r="F1537" s="183" t="s">
        <v>2458</v>
      </c>
      <c r="G1537" s="37"/>
      <c r="H1537" s="37"/>
      <c r="I1537" s="184"/>
      <c r="J1537" s="37"/>
      <c r="K1537" s="37"/>
      <c r="L1537" s="40"/>
      <c r="M1537" s="185"/>
      <c r="N1537" s="186"/>
      <c r="O1537" s="65"/>
      <c r="P1537" s="65"/>
      <c r="Q1537" s="65"/>
      <c r="R1537" s="65"/>
      <c r="S1537" s="65"/>
      <c r="T1537" s="66"/>
      <c r="U1537" s="35"/>
      <c r="V1537" s="35"/>
      <c r="W1537" s="35"/>
      <c r="X1537" s="35"/>
      <c r="Y1537" s="35"/>
      <c r="Z1537" s="35"/>
      <c r="AA1537" s="35"/>
      <c r="AB1537" s="35"/>
      <c r="AC1537" s="35"/>
      <c r="AD1537" s="35"/>
      <c r="AE1537" s="35"/>
      <c r="AT1537" s="18" t="s">
        <v>156</v>
      </c>
      <c r="AU1537" s="18" t="s">
        <v>154</v>
      </c>
    </row>
    <row r="1538" spans="1:65" s="1" customFormat="1" hidden="1">
      <c r="A1538" s="35"/>
      <c r="B1538" s="36"/>
      <c r="C1538" s="37"/>
      <c r="D1538" s="187" t="s">
        <v>158</v>
      </c>
      <c r="E1538" s="37"/>
      <c r="F1538" s="188" t="s">
        <v>2459</v>
      </c>
      <c r="G1538" s="37"/>
      <c r="H1538" s="37"/>
      <c r="I1538" s="184"/>
      <c r="J1538" s="37"/>
      <c r="K1538" s="37"/>
      <c r="L1538" s="40"/>
      <c r="M1538" s="185"/>
      <c r="N1538" s="186"/>
      <c r="O1538" s="65"/>
      <c r="P1538" s="65"/>
      <c r="Q1538" s="65"/>
      <c r="R1538" s="65"/>
      <c r="S1538" s="65"/>
      <c r="T1538" s="66"/>
      <c r="U1538" s="35"/>
      <c r="V1538" s="35"/>
      <c r="W1538" s="35"/>
      <c r="X1538" s="35"/>
      <c r="Y1538" s="35"/>
      <c r="Z1538" s="35"/>
      <c r="AA1538" s="35"/>
      <c r="AB1538" s="35"/>
      <c r="AC1538" s="35"/>
      <c r="AD1538" s="35"/>
      <c r="AE1538" s="35"/>
      <c r="AT1538" s="18" t="s">
        <v>158</v>
      </c>
      <c r="AU1538" s="18" t="s">
        <v>154</v>
      </c>
    </row>
    <row r="1539" spans="1:65" s="1" customFormat="1" ht="216" hidden="1">
      <c r="A1539" s="35"/>
      <c r="B1539" s="36"/>
      <c r="C1539" s="37"/>
      <c r="D1539" s="182" t="s">
        <v>160</v>
      </c>
      <c r="E1539" s="37"/>
      <c r="F1539" s="189" t="s">
        <v>2460</v>
      </c>
      <c r="G1539" s="37"/>
      <c r="H1539" s="37"/>
      <c r="I1539" s="184"/>
      <c r="J1539" s="37"/>
      <c r="K1539" s="37"/>
      <c r="L1539" s="40"/>
      <c r="M1539" s="185"/>
      <c r="N1539" s="186"/>
      <c r="O1539" s="65"/>
      <c r="P1539" s="65"/>
      <c r="Q1539" s="65"/>
      <c r="R1539" s="65"/>
      <c r="S1539" s="65"/>
      <c r="T1539" s="66"/>
      <c r="U1539" s="35"/>
      <c r="V1539" s="35"/>
      <c r="W1539" s="35"/>
      <c r="X1539" s="35"/>
      <c r="Y1539" s="35"/>
      <c r="Z1539" s="35"/>
      <c r="AA1539" s="35"/>
      <c r="AB1539" s="35"/>
      <c r="AC1539" s="35"/>
      <c r="AD1539" s="35"/>
      <c r="AE1539" s="35"/>
      <c r="AT1539" s="18" t="s">
        <v>160</v>
      </c>
      <c r="AU1539" s="18" t="s">
        <v>154</v>
      </c>
    </row>
    <row r="1540" spans="1:65" s="13" customFormat="1" ht="12">
      <c r="B1540" s="200"/>
      <c r="C1540" s="201"/>
      <c r="D1540" s="182" t="s">
        <v>162</v>
      </c>
      <c r="E1540" s="202" t="s">
        <v>20</v>
      </c>
      <c r="F1540" s="203" t="s">
        <v>2461</v>
      </c>
      <c r="G1540" s="201"/>
      <c r="H1540" s="204">
        <v>24</v>
      </c>
      <c r="I1540" s="205"/>
      <c r="J1540" s="201"/>
      <c r="K1540" s="201"/>
      <c r="L1540" s="206"/>
      <c r="M1540" s="207"/>
      <c r="N1540" s="208"/>
      <c r="O1540" s="208"/>
      <c r="P1540" s="208"/>
      <c r="Q1540" s="208"/>
      <c r="R1540" s="208"/>
      <c r="S1540" s="208"/>
      <c r="T1540" s="209"/>
      <c r="AT1540" s="210" t="s">
        <v>162</v>
      </c>
      <c r="AU1540" s="210" t="s">
        <v>154</v>
      </c>
      <c r="AV1540" s="13" t="s">
        <v>154</v>
      </c>
      <c r="AW1540" s="13" t="s">
        <v>33</v>
      </c>
      <c r="AX1540" s="13" t="s">
        <v>8</v>
      </c>
      <c r="AY1540" s="210" t="s">
        <v>146</v>
      </c>
    </row>
    <row r="1541" spans="1:65" s="1" customFormat="1" ht="49.25" customHeight="1">
      <c r="A1541" s="35"/>
      <c r="B1541" s="36"/>
      <c r="C1541" s="211" t="s">
        <v>2462</v>
      </c>
      <c r="D1541" s="211" t="s">
        <v>221</v>
      </c>
      <c r="E1541" s="212" t="s">
        <v>2463</v>
      </c>
      <c r="F1541" s="213" t="s">
        <v>2464</v>
      </c>
      <c r="G1541" s="214" t="s">
        <v>299</v>
      </c>
      <c r="H1541" s="215">
        <v>24</v>
      </c>
      <c r="I1541" s="216"/>
      <c r="J1541" s="215">
        <f>ROUND(I1541*H1541,0)</f>
        <v>0</v>
      </c>
      <c r="K1541" s="213" t="s">
        <v>20</v>
      </c>
      <c r="L1541" s="217"/>
      <c r="M1541" s="218" t="s">
        <v>20</v>
      </c>
      <c r="N1541" s="219" t="s">
        <v>44</v>
      </c>
      <c r="O1541" s="65"/>
      <c r="P1541" s="178">
        <f>O1541*H1541</f>
        <v>0</v>
      </c>
      <c r="Q1541" s="178">
        <v>0</v>
      </c>
      <c r="R1541" s="178">
        <f>Q1541*H1541</f>
        <v>0</v>
      </c>
      <c r="S1541" s="178">
        <v>0</v>
      </c>
      <c r="T1541" s="179">
        <f>S1541*H1541</f>
        <v>0</v>
      </c>
      <c r="U1541" s="35"/>
      <c r="V1541" s="35"/>
      <c r="W1541" s="35"/>
      <c r="X1541" s="35"/>
      <c r="Y1541" s="35"/>
      <c r="Z1541" s="35"/>
      <c r="AA1541" s="35"/>
      <c r="AB1541" s="35"/>
      <c r="AC1541" s="35"/>
      <c r="AD1541" s="35"/>
      <c r="AE1541" s="35"/>
      <c r="AR1541" s="180" t="s">
        <v>393</v>
      </c>
      <c r="AT1541" s="180" t="s">
        <v>221</v>
      </c>
      <c r="AU1541" s="180" t="s">
        <v>154</v>
      </c>
      <c r="AY1541" s="18" t="s">
        <v>146</v>
      </c>
      <c r="BE1541" s="181">
        <f>IF(N1541="základní",J1541,0)</f>
        <v>0</v>
      </c>
      <c r="BF1541" s="181">
        <f>IF(N1541="snížená",J1541,0)</f>
        <v>0</v>
      </c>
      <c r="BG1541" s="181">
        <f>IF(N1541="zákl. přenesená",J1541,0)</f>
        <v>0</v>
      </c>
      <c r="BH1541" s="181">
        <f>IF(N1541="sníž. přenesená",J1541,0)</f>
        <v>0</v>
      </c>
      <c r="BI1541" s="181">
        <f>IF(N1541="nulová",J1541,0)</f>
        <v>0</v>
      </c>
      <c r="BJ1541" s="18" t="s">
        <v>154</v>
      </c>
      <c r="BK1541" s="181">
        <f>ROUND(I1541*H1541,0)</f>
        <v>0</v>
      </c>
      <c r="BL1541" s="18" t="s">
        <v>272</v>
      </c>
      <c r="BM1541" s="180" t="s">
        <v>2465</v>
      </c>
    </row>
    <row r="1542" spans="1:65" s="1" customFormat="1" ht="36" hidden="1">
      <c r="A1542" s="35"/>
      <c r="B1542" s="36"/>
      <c r="C1542" s="37"/>
      <c r="D1542" s="182" t="s">
        <v>156</v>
      </c>
      <c r="E1542" s="37"/>
      <c r="F1542" s="183" t="s">
        <v>2464</v>
      </c>
      <c r="G1542" s="37"/>
      <c r="H1542" s="37"/>
      <c r="I1542" s="184"/>
      <c r="J1542" s="37"/>
      <c r="K1542" s="37"/>
      <c r="L1542" s="40"/>
      <c r="M1542" s="185"/>
      <c r="N1542" s="186"/>
      <c r="O1542" s="65"/>
      <c r="P1542" s="65"/>
      <c r="Q1542" s="65"/>
      <c r="R1542" s="65"/>
      <c r="S1542" s="65"/>
      <c r="T1542" s="66"/>
      <c r="U1542" s="35"/>
      <c r="V1542" s="35"/>
      <c r="W1542" s="35"/>
      <c r="X1542" s="35"/>
      <c r="Y1542" s="35"/>
      <c r="Z1542" s="35"/>
      <c r="AA1542" s="35"/>
      <c r="AB1542" s="35"/>
      <c r="AC1542" s="35"/>
      <c r="AD1542" s="35"/>
      <c r="AE1542" s="35"/>
      <c r="AT1542" s="18" t="s">
        <v>156</v>
      </c>
      <c r="AU1542" s="18" t="s">
        <v>154</v>
      </c>
    </row>
    <row r="1543" spans="1:65" s="1" customFormat="1" ht="24.25" customHeight="1">
      <c r="A1543" s="35"/>
      <c r="B1543" s="36"/>
      <c r="C1543" s="170" t="s">
        <v>2466</v>
      </c>
      <c r="D1543" s="170" t="s">
        <v>148</v>
      </c>
      <c r="E1543" s="171" t="s">
        <v>2467</v>
      </c>
      <c r="F1543" s="172" t="s">
        <v>2468</v>
      </c>
      <c r="G1543" s="173" t="s">
        <v>291</v>
      </c>
      <c r="H1543" s="174">
        <v>3</v>
      </c>
      <c r="I1543" s="175"/>
      <c r="J1543" s="174">
        <f>ROUND(I1543*H1543,0)</f>
        <v>0</v>
      </c>
      <c r="K1543" s="172" t="s">
        <v>2193</v>
      </c>
      <c r="L1543" s="40"/>
      <c r="M1543" s="176" t="s">
        <v>20</v>
      </c>
      <c r="N1543" s="177" t="s">
        <v>44</v>
      </c>
      <c r="O1543" s="65"/>
      <c r="P1543" s="178">
        <f>O1543*H1543</f>
        <v>0</v>
      </c>
      <c r="Q1543" s="178">
        <v>0</v>
      </c>
      <c r="R1543" s="178">
        <f>Q1543*H1543</f>
        <v>0</v>
      </c>
      <c r="S1543" s="178">
        <v>0</v>
      </c>
      <c r="T1543" s="179">
        <f>S1543*H1543</f>
        <v>0</v>
      </c>
      <c r="U1543" s="35"/>
      <c r="V1543" s="35"/>
      <c r="W1543" s="35"/>
      <c r="X1543" s="35"/>
      <c r="Y1543" s="35"/>
      <c r="Z1543" s="35"/>
      <c r="AA1543" s="35"/>
      <c r="AB1543" s="35"/>
      <c r="AC1543" s="35"/>
      <c r="AD1543" s="35"/>
      <c r="AE1543" s="35"/>
      <c r="AR1543" s="180" t="s">
        <v>272</v>
      </c>
      <c r="AT1543" s="180" t="s">
        <v>148</v>
      </c>
      <c r="AU1543" s="180" t="s">
        <v>154</v>
      </c>
      <c r="AY1543" s="18" t="s">
        <v>146</v>
      </c>
      <c r="BE1543" s="181">
        <f>IF(N1543="základní",J1543,0)</f>
        <v>0</v>
      </c>
      <c r="BF1543" s="181">
        <f>IF(N1543="snížená",J1543,0)</f>
        <v>0</v>
      </c>
      <c r="BG1543" s="181">
        <f>IF(N1543="zákl. přenesená",J1543,0)</f>
        <v>0</v>
      </c>
      <c r="BH1543" s="181">
        <f>IF(N1543="sníž. přenesená",J1543,0)</f>
        <v>0</v>
      </c>
      <c r="BI1543" s="181">
        <f>IF(N1543="nulová",J1543,0)</f>
        <v>0</v>
      </c>
      <c r="BJ1543" s="18" t="s">
        <v>154</v>
      </c>
      <c r="BK1543" s="181">
        <f>ROUND(I1543*H1543,0)</f>
        <v>0</v>
      </c>
      <c r="BL1543" s="18" t="s">
        <v>272</v>
      </c>
      <c r="BM1543" s="180" t="s">
        <v>2469</v>
      </c>
    </row>
    <row r="1544" spans="1:65" s="1" customFormat="1" ht="24" hidden="1">
      <c r="A1544" s="35"/>
      <c r="B1544" s="36"/>
      <c r="C1544" s="37"/>
      <c r="D1544" s="182" t="s">
        <v>156</v>
      </c>
      <c r="E1544" s="37"/>
      <c r="F1544" s="183" t="s">
        <v>2470</v>
      </c>
      <c r="G1544" s="37"/>
      <c r="H1544" s="37"/>
      <c r="I1544" s="184"/>
      <c r="J1544" s="37"/>
      <c r="K1544" s="37"/>
      <c r="L1544" s="40"/>
      <c r="M1544" s="185"/>
      <c r="N1544" s="186"/>
      <c r="O1544" s="65"/>
      <c r="P1544" s="65"/>
      <c r="Q1544" s="65"/>
      <c r="R1544" s="65"/>
      <c r="S1544" s="65"/>
      <c r="T1544" s="66"/>
      <c r="U1544" s="35"/>
      <c r="V1544" s="35"/>
      <c r="W1544" s="35"/>
      <c r="X1544" s="35"/>
      <c r="Y1544" s="35"/>
      <c r="Z1544" s="35"/>
      <c r="AA1544" s="35"/>
      <c r="AB1544" s="35"/>
      <c r="AC1544" s="35"/>
      <c r="AD1544" s="35"/>
      <c r="AE1544" s="35"/>
      <c r="AT1544" s="18" t="s">
        <v>156</v>
      </c>
      <c r="AU1544" s="18" t="s">
        <v>154</v>
      </c>
    </row>
    <row r="1545" spans="1:65" s="1" customFormat="1" ht="240" hidden="1">
      <c r="A1545" s="35"/>
      <c r="B1545" s="36"/>
      <c r="C1545" s="37"/>
      <c r="D1545" s="182" t="s">
        <v>160</v>
      </c>
      <c r="E1545" s="37"/>
      <c r="F1545" s="189" t="s">
        <v>2471</v>
      </c>
      <c r="G1545" s="37"/>
      <c r="H1545" s="37"/>
      <c r="I1545" s="184"/>
      <c r="J1545" s="37"/>
      <c r="K1545" s="37"/>
      <c r="L1545" s="40"/>
      <c r="M1545" s="185"/>
      <c r="N1545" s="186"/>
      <c r="O1545" s="65"/>
      <c r="P1545" s="65"/>
      <c r="Q1545" s="65"/>
      <c r="R1545" s="65"/>
      <c r="S1545" s="65"/>
      <c r="T1545" s="66"/>
      <c r="U1545" s="35"/>
      <c r="V1545" s="35"/>
      <c r="W1545" s="35"/>
      <c r="X1545" s="35"/>
      <c r="Y1545" s="35"/>
      <c r="Z1545" s="35"/>
      <c r="AA1545" s="35"/>
      <c r="AB1545" s="35"/>
      <c r="AC1545" s="35"/>
      <c r="AD1545" s="35"/>
      <c r="AE1545" s="35"/>
      <c r="AT1545" s="18" t="s">
        <v>160</v>
      </c>
      <c r="AU1545" s="18" t="s">
        <v>154</v>
      </c>
    </row>
    <row r="1546" spans="1:65" s="1" customFormat="1" ht="24.25" customHeight="1">
      <c r="A1546" s="35"/>
      <c r="B1546" s="36"/>
      <c r="C1546" s="211" t="s">
        <v>2472</v>
      </c>
      <c r="D1546" s="211" t="s">
        <v>221</v>
      </c>
      <c r="E1546" s="212" t="s">
        <v>2473</v>
      </c>
      <c r="F1546" s="213" t="s">
        <v>2474</v>
      </c>
      <c r="G1546" s="214" t="s">
        <v>291</v>
      </c>
      <c r="H1546" s="215">
        <v>3</v>
      </c>
      <c r="I1546" s="216"/>
      <c r="J1546" s="215">
        <f>ROUND(I1546*H1546,0)</f>
        <v>0</v>
      </c>
      <c r="K1546" s="213" t="s">
        <v>2193</v>
      </c>
      <c r="L1546" s="217"/>
      <c r="M1546" s="218" t="s">
        <v>20</v>
      </c>
      <c r="N1546" s="219" t="s">
        <v>44</v>
      </c>
      <c r="O1546" s="65"/>
      <c r="P1546" s="178">
        <f>O1546*H1546</f>
        <v>0</v>
      </c>
      <c r="Q1546" s="178">
        <v>4.2000000000000003E-2</v>
      </c>
      <c r="R1546" s="178">
        <f>Q1546*H1546</f>
        <v>0.126</v>
      </c>
      <c r="S1546" s="178">
        <v>0</v>
      </c>
      <c r="T1546" s="179">
        <f>S1546*H1546</f>
        <v>0</v>
      </c>
      <c r="U1546" s="35"/>
      <c r="V1546" s="35"/>
      <c r="W1546" s="35"/>
      <c r="X1546" s="35"/>
      <c r="Y1546" s="35"/>
      <c r="Z1546" s="35"/>
      <c r="AA1546" s="35"/>
      <c r="AB1546" s="35"/>
      <c r="AC1546" s="35"/>
      <c r="AD1546" s="35"/>
      <c r="AE1546" s="35"/>
      <c r="AR1546" s="180" t="s">
        <v>393</v>
      </c>
      <c r="AT1546" s="180" t="s">
        <v>221</v>
      </c>
      <c r="AU1546" s="180" t="s">
        <v>154</v>
      </c>
      <c r="AY1546" s="18" t="s">
        <v>146</v>
      </c>
      <c r="BE1546" s="181">
        <f>IF(N1546="základní",J1546,0)</f>
        <v>0</v>
      </c>
      <c r="BF1546" s="181">
        <f>IF(N1546="snížená",J1546,0)</f>
        <v>0</v>
      </c>
      <c r="BG1546" s="181">
        <f>IF(N1546="zákl. přenesená",J1546,0)</f>
        <v>0</v>
      </c>
      <c r="BH1546" s="181">
        <f>IF(N1546="sníž. přenesená",J1546,0)</f>
        <v>0</v>
      </c>
      <c r="BI1546" s="181">
        <f>IF(N1546="nulová",J1546,0)</f>
        <v>0</v>
      </c>
      <c r="BJ1546" s="18" t="s">
        <v>154</v>
      </c>
      <c r="BK1546" s="181">
        <f>ROUND(I1546*H1546,0)</f>
        <v>0</v>
      </c>
      <c r="BL1546" s="18" t="s">
        <v>272</v>
      </c>
      <c r="BM1546" s="180" t="s">
        <v>2475</v>
      </c>
    </row>
    <row r="1547" spans="1:65" s="1" customFormat="1" ht="12" hidden="1">
      <c r="A1547" s="35"/>
      <c r="B1547" s="36"/>
      <c r="C1547" s="37"/>
      <c r="D1547" s="182" t="s">
        <v>156</v>
      </c>
      <c r="E1547" s="37"/>
      <c r="F1547" s="183" t="s">
        <v>2474</v>
      </c>
      <c r="G1547" s="37"/>
      <c r="H1547" s="37"/>
      <c r="I1547" s="184"/>
      <c r="J1547" s="37"/>
      <c r="K1547" s="37"/>
      <c r="L1547" s="40"/>
      <c r="M1547" s="185"/>
      <c r="N1547" s="186"/>
      <c r="O1547" s="65"/>
      <c r="P1547" s="65"/>
      <c r="Q1547" s="65"/>
      <c r="R1547" s="65"/>
      <c r="S1547" s="65"/>
      <c r="T1547" s="66"/>
      <c r="U1547" s="35"/>
      <c r="V1547" s="35"/>
      <c r="W1547" s="35"/>
      <c r="X1547" s="35"/>
      <c r="Y1547" s="35"/>
      <c r="Z1547" s="35"/>
      <c r="AA1547" s="35"/>
      <c r="AB1547" s="35"/>
      <c r="AC1547" s="35"/>
      <c r="AD1547" s="35"/>
      <c r="AE1547" s="35"/>
      <c r="AT1547" s="18" t="s">
        <v>156</v>
      </c>
      <c r="AU1547" s="18" t="s">
        <v>154</v>
      </c>
    </row>
    <row r="1548" spans="1:65" s="1" customFormat="1" ht="24.25" customHeight="1">
      <c r="A1548" s="35"/>
      <c r="B1548" s="36"/>
      <c r="C1548" s="170" t="s">
        <v>2476</v>
      </c>
      <c r="D1548" s="170" t="s">
        <v>148</v>
      </c>
      <c r="E1548" s="171" t="s">
        <v>2477</v>
      </c>
      <c r="F1548" s="172" t="s">
        <v>2478</v>
      </c>
      <c r="G1548" s="173" t="s">
        <v>789</v>
      </c>
      <c r="H1548" s="175"/>
      <c r="I1548" s="175"/>
      <c r="J1548" s="174">
        <f>ROUND(I1548*H1548,0)</f>
        <v>0</v>
      </c>
      <c r="K1548" s="172" t="s">
        <v>152</v>
      </c>
      <c r="L1548" s="40"/>
      <c r="M1548" s="176" t="s">
        <v>20</v>
      </c>
      <c r="N1548" s="177" t="s">
        <v>44</v>
      </c>
      <c r="O1548" s="65"/>
      <c r="P1548" s="178">
        <f>O1548*H1548</f>
        <v>0</v>
      </c>
      <c r="Q1548" s="178">
        <v>0</v>
      </c>
      <c r="R1548" s="178">
        <f>Q1548*H1548</f>
        <v>0</v>
      </c>
      <c r="S1548" s="178">
        <v>0</v>
      </c>
      <c r="T1548" s="179">
        <f>S1548*H1548</f>
        <v>0</v>
      </c>
      <c r="U1548" s="35"/>
      <c r="V1548" s="35"/>
      <c r="W1548" s="35"/>
      <c r="X1548" s="35"/>
      <c r="Y1548" s="35"/>
      <c r="Z1548" s="35"/>
      <c r="AA1548" s="35"/>
      <c r="AB1548" s="35"/>
      <c r="AC1548" s="35"/>
      <c r="AD1548" s="35"/>
      <c r="AE1548" s="35"/>
      <c r="AR1548" s="180" t="s">
        <v>272</v>
      </c>
      <c r="AT1548" s="180" t="s">
        <v>148</v>
      </c>
      <c r="AU1548" s="180" t="s">
        <v>154</v>
      </c>
      <c r="AY1548" s="18" t="s">
        <v>146</v>
      </c>
      <c r="BE1548" s="181">
        <f>IF(N1548="základní",J1548,0)</f>
        <v>0</v>
      </c>
      <c r="BF1548" s="181">
        <f>IF(N1548="snížená",J1548,0)</f>
        <v>0</v>
      </c>
      <c r="BG1548" s="181">
        <f>IF(N1548="zákl. přenesená",J1548,0)</f>
        <v>0</v>
      </c>
      <c r="BH1548" s="181">
        <f>IF(N1548="sníž. přenesená",J1548,0)</f>
        <v>0</v>
      </c>
      <c r="BI1548" s="181">
        <f>IF(N1548="nulová",J1548,0)</f>
        <v>0</v>
      </c>
      <c r="BJ1548" s="18" t="s">
        <v>154</v>
      </c>
      <c r="BK1548" s="181">
        <f>ROUND(I1548*H1548,0)</f>
        <v>0</v>
      </c>
      <c r="BL1548" s="18" t="s">
        <v>272</v>
      </c>
      <c r="BM1548" s="180" t="s">
        <v>2479</v>
      </c>
    </row>
    <row r="1549" spans="1:65" s="1" customFormat="1" ht="36" hidden="1">
      <c r="A1549" s="35"/>
      <c r="B1549" s="36"/>
      <c r="C1549" s="37"/>
      <c r="D1549" s="182" t="s">
        <v>156</v>
      </c>
      <c r="E1549" s="37"/>
      <c r="F1549" s="183" t="s">
        <v>2480</v>
      </c>
      <c r="G1549" s="37"/>
      <c r="H1549" s="37"/>
      <c r="I1549" s="184"/>
      <c r="J1549" s="37"/>
      <c r="K1549" s="37"/>
      <c r="L1549" s="40"/>
      <c r="M1549" s="185"/>
      <c r="N1549" s="186"/>
      <c r="O1549" s="65"/>
      <c r="P1549" s="65"/>
      <c r="Q1549" s="65"/>
      <c r="R1549" s="65"/>
      <c r="S1549" s="65"/>
      <c r="T1549" s="66"/>
      <c r="U1549" s="35"/>
      <c r="V1549" s="35"/>
      <c r="W1549" s="35"/>
      <c r="X1549" s="35"/>
      <c r="Y1549" s="35"/>
      <c r="Z1549" s="35"/>
      <c r="AA1549" s="35"/>
      <c r="AB1549" s="35"/>
      <c r="AC1549" s="35"/>
      <c r="AD1549" s="35"/>
      <c r="AE1549" s="35"/>
      <c r="AT1549" s="18" t="s">
        <v>156</v>
      </c>
      <c r="AU1549" s="18" t="s">
        <v>154</v>
      </c>
    </row>
    <row r="1550" spans="1:65" s="1" customFormat="1" hidden="1">
      <c r="A1550" s="35"/>
      <c r="B1550" s="36"/>
      <c r="C1550" s="37"/>
      <c r="D1550" s="187" t="s">
        <v>158</v>
      </c>
      <c r="E1550" s="37"/>
      <c r="F1550" s="188" t="s">
        <v>2481</v>
      </c>
      <c r="G1550" s="37"/>
      <c r="H1550" s="37"/>
      <c r="I1550" s="184"/>
      <c r="J1550" s="37"/>
      <c r="K1550" s="37"/>
      <c r="L1550" s="40"/>
      <c r="M1550" s="185"/>
      <c r="N1550" s="186"/>
      <c r="O1550" s="65"/>
      <c r="P1550" s="65"/>
      <c r="Q1550" s="65"/>
      <c r="R1550" s="65"/>
      <c r="S1550" s="65"/>
      <c r="T1550" s="66"/>
      <c r="U1550" s="35"/>
      <c r="V1550" s="35"/>
      <c r="W1550" s="35"/>
      <c r="X1550" s="35"/>
      <c r="Y1550" s="35"/>
      <c r="Z1550" s="35"/>
      <c r="AA1550" s="35"/>
      <c r="AB1550" s="35"/>
      <c r="AC1550" s="35"/>
      <c r="AD1550" s="35"/>
      <c r="AE1550" s="35"/>
      <c r="AT1550" s="18" t="s">
        <v>158</v>
      </c>
      <c r="AU1550" s="18" t="s">
        <v>154</v>
      </c>
    </row>
    <row r="1551" spans="1:65" s="1" customFormat="1" ht="192" hidden="1">
      <c r="A1551" s="35"/>
      <c r="B1551" s="36"/>
      <c r="C1551" s="37"/>
      <c r="D1551" s="182" t="s">
        <v>160</v>
      </c>
      <c r="E1551" s="37"/>
      <c r="F1551" s="189" t="s">
        <v>2482</v>
      </c>
      <c r="G1551" s="37"/>
      <c r="H1551" s="37"/>
      <c r="I1551" s="184"/>
      <c r="J1551" s="37"/>
      <c r="K1551" s="37"/>
      <c r="L1551" s="40"/>
      <c r="M1551" s="185"/>
      <c r="N1551" s="186"/>
      <c r="O1551" s="65"/>
      <c r="P1551" s="65"/>
      <c r="Q1551" s="65"/>
      <c r="R1551" s="65"/>
      <c r="S1551" s="65"/>
      <c r="T1551" s="66"/>
      <c r="U1551" s="35"/>
      <c r="V1551" s="35"/>
      <c r="W1551" s="35"/>
      <c r="X1551" s="35"/>
      <c r="Y1551" s="35"/>
      <c r="Z1551" s="35"/>
      <c r="AA1551" s="35"/>
      <c r="AB1551" s="35"/>
      <c r="AC1551" s="35"/>
      <c r="AD1551" s="35"/>
      <c r="AE1551" s="35"/>
      <c r="AT1551" s="18" t="s">
        <v>160</v>
      </c>
      <c r="AU1551" s="18" t="s">
        <v>154</v>
      </c>
    </row>
    <row r="1552" spans="1:65" s="11" customFormat="1" ht="23" customHeight="1">
      <c r="B1552" s="154"/>
      <c r="C1552" s="155"/>
      <c r="D1552" s="156" t="s">
        <v>71</v>
      </c>
      <c r="E1552" s="168" t="s">
        <v>2483</v>
      </c>
      <c r="F1552" s="168" t="s">
        <v>2484</v>
      </c>
      <c r="G1552" s="155"/>
      <c r="H1552" s="155"/>
      <c r="I1552" s="158"/>
      <c r="J1552" s="169">
        <f>BK1552</f>
        <v>0</v>
      </c>
      <c r="K1552" s="155"/>
      <c r="L1552" s="160"/>
      <c r="M1552" s="161"/>
      <c r="N1552" s="162"/>
      <c r="O1552" s="162"/>
      <c r="P1552" s="163">
        <f>SUM(P1553:P1622)</f>
        <v>0</v>
      </c>
      <c r="Q1552" s="162"/>
      <c r="R1552" s="163">
        <f>SUM(R1553:R1622)</f>
        <v>4.1177512000000007</v>
      </c>
      <c r="S1552" s="162"/>
      <c r="T1552" s="164">
        <f>SUM(T1553:T1622)</f>
        <v>0.34060000000000001</v>
      </c>
      <c r="AR1552" s="165" t="s">
        <v>154</v>
      </c>
      <c r="AT1552" s="166" t="s">
        <v>71</v>
      </c>
      <c r="AU1552" s="166" t="s">
        <v>8</v>
      </c>
      <c r="AY1552" s="165" t="s">
        <v>146</v>
      </c>
      <c r="BK1552" s="167">
        <f>SUM(BK1553:BK1622)</f>
        <v>0</v>
      </c>
    </row>
    <row r="1553" spans="1:65" s="1" customFormat="1" ht="21.75" customHeight="1">
      <c r="A1553" s="35"/>
      <c r="B1553" s="36"/>
      <c r="C1553" s="170" t="s">
        <v>2485</v>
      </c>
      <c r="D1553" s="170" t="s">
        <v>148</v>
      </c>
      <c r="E1553" s="171" t="s">
        <v>2486</v>
      </c>
      <c r="F1553" s="172" t="s">
        <v>2487</v>
      </c>
      <c r="G1553" s="173" t="s">
        <v>248</v>
      </c>
      <c r="H1553" s="174">
        <v>46.26</v>
      </c>
      <c r="I1553" s="175"/>
      <c r="J1553" s="174">
        <f>ROUND(I1553*H1553,0)</f>
        <v>0</v>
      </c>
      <c r="K1553" s="172" t="s">
        <v>20</v>
      </c>
      <c r="L1553" s="40"/>
      <c r="M1553" s="176" t="s">
        <v>20</v>
      </c>
      <c r="N1553" s="177" t="s">
        <v>44</v>
      </c>
      <c r="O1553" s="65"/>
      <c r="P1553" s="178">
        <f>O1553*H1553</f>
        <v>0</v>
      </c>
      <c r="Q1553" s="178">
        <v>0</v>
      </c>
      <c r="R1553" s="178">
        <f>Q1553*H1553</f>
        <v>0</v>
      </c>
      <c r="S1553" s="178">
        <v>0</v>
      </c>
      <c r="T1553" s="179">
        <f>S1553*H1553</f>
        <v>0</v>
      </c>
      <c r="U1553" s="35"/>
      <c r="V1553" s="35"/>
      <c r="W1553" s="35"/>
      <c r="X1553" s="35"/>
      <c r="Y1553" s="35"/>
      <c r="Z1553" s="35"/>
      <c r="AA1553" s="35"/>
      <c r="AB1553" s="35"/>
      <c r="AC1553" s="35"/>
      <c r="AD1553" s="35"/>
      <c r="AE1553" s="35"/>
      <c r="AR1553" s="180" t="s">
        <v>272</v>
      </c>
      <c r="AT1553" s="180" t="s">
        <v>148</v>
      </c>
      <c r="AU1553" s="180" t="s">
        <v>154</v>
      </c>
      <c r="AY1553" s="18" t="s">
        <v>146</v>
      </c>
      <c r="BE1553" s="181">
        <f>IF(N1553="základní",J1553,0)</f>
        <v>0</v>
      </c>
      <c r="BF1553" s="181">
        <f>IF(N1553="snížená",J1553,0)</f>
        <v>0</v>
      </c>
      <c r="BG1553" s="181">
        <f>IF(N1553="zákl. přenesená",J1553,0)</f>
        <v>0</v>
      </c>
      <c r="BH1553" s="181">
        <f>IF(N1553="sníž. přenesená",J1553,0)</f>
        <v>0</v>
      </c>
      <c r="BI1553" s="181">
        <f>IF(N1553="nulová",J1553,0)</f>
        <v>0</v>
      </c>
      <c r="BJ1553" s="18" t="s">
        <v>154</v>
      </c>
      <c r="BK1553" s="181">
        <f>ROUND(I1553*H1553,0)</f>
        <v>0</v>
      </c>
      <c r="BL1553" s="18" t="s">
        <v>272</v>
      </c>
      <c r="BM1553" s="180" t="s">
        <v>2488</v>
      </c>
    </row>
    <row r="1554" spans="1:65" s="1" customFormat="1" ht="12" hidden="1">
      <c r="A1554" s="35"/>
      <c r="B1554" s="36"/>
      <c r="C1554" s="37"/>
      <c r="D1554" s="182" t="s">
        <v>156</v>
      </c>
      <c r="E1554" s="37"/>
      <c r="F1554" s="183" t="s">
        <v>2487</v>
      </c>
      <c r="G1554" s="37"/>
      <c r="H1554" s="37"/>
      <c r="I1554" s="184"/>
      <c r="J1554" s="37"/>
      <c r="K1554" s="37"/>
      <c r="L1554" s="40"/>
      <c r="M1554" s="185"/>
      <c r="N1554" s="186"/>
      <c r="O1554" s="65"/>
      <c r="P1554" s="65"/>
      <c r="Q1554" s="65"/>
      <c r="R1554" s="65"/>
      <c r="S1554" s="65"/>
      <c r="T1554" s="66"/>
      <c r="U1554" s="35"/>
      <c r="V1554" s="35"/>
      <c r="W1554" s="35"/>
      <c r="X1554" s="35"/>
      <c r="Y1554" s="35"/>
      <c r="Z1554" s="35"/>
      <c r="AA1554" s="35"/>
      <c r="AB1554" s="35"/>
      <c r="AC1554" s="35"/>
      <c r="AD1554" s="35"/>
      <c r="AE1554" s="35"/>
      <c r="AT1554" s="18" t="s">
        <v>156</v>
      </c>
      <c r="AU1554" s="18" t="s">
        <v>154</v>
      </c>
    </row>
    <row r="1555" spans="1:65" s="12" customFormat="1" ht="12">
      <c r="B1555" s="190"/>
      <c r="C1555" s="191"/>
      <c r="D1555" s="182" t="s">
        <v>162</v>
      </c>
      <c r="E1555" s="192" t="s">
        <v>20</v>
      </c>
      <c r="F1555" s="193" t="s">
        <v>2489</v>
      </c>
      <c r="G1555" s="191"/>
      <c r="H1555" s="192" t="s">
        <v>20</v>
      </c>
      <c r="I1555" s="194"/>
      <c r="J1555" s="191"/>
      <c r="K1555" s="191"/>
      <c r="L1555" s="195"/>
      <c r="M1555" s="196"/>
      <c r="N1555" s="197"/>
      <c r="O1555" s="197"/>
      <c r="P1555" s="197"/>
      <c r="Q1555" s="197"/>
      <c r="R1555" s="197"/>
      <c r="S1555" s="197"/>
      <c r="T1555" s="198"/>
      <c r="AT1555" s="199" t="s">
        <v>162</v>
      </c>
      <c r="AU1555" s="199" t="s">
        <v>154</v>
      </c>
      <c r="AV1555" s="12" t="s">
        <v>8</v>
      </c>
      <c r="AW1555" s="12" t="s">
        <v>33</v>
      </c>
      <c r="AX1555" s="12" t="s">
        <v>72</v>
      </c>
      <c r="AY1555" s="199" t="s">
        <v>146</v>
      </c>
    </row>
    <row r="1556" spans="1:65" s="13" customFormat="1" ht="12">
      <c r="B1556" s="200"/>
      <c r="C1556" s="201"/>
      <c r="D1556" s="182" t="s">
        <v>162</v>
      </c>
      <c r="E1556" s="202" t="s">
        <v>20</v>
      </c>
      <c r="F1556" s="203" t="s">
        <v>2490</v>
      </c>
      <c r="G1556" s="201"/>
      <c r="H1556" s="204">
        <v>46.26</v>
      </c>
      <c r="I1556" s="205"/>
      <c r="J1556" s="201"/>
      <c r="K1556" s="201"/>
      <c r="L1556" s="206"/>
      <c r="M1556" s="207"/>
      <c r="N1556" s="208"/>
      <c r="O1556" s="208"/>
      <c r="P1556" s="208"/>
      <c r="Q1556" s="208"/>
      <c r="R1556" s="208"/>
      <c r="S1556" s="208"/>
      <c r="T1556" s="209"/>
      <c r="AT1556" s="210" t="s">
        <v>162</v>
      </c>
      <c r="AU1556" s="210" t="s">
        <v>154</v>
      </c>
      <c r="AV1556" s="13" t="s">
        <v>154</v>
      </c>
      <c r="AW1556" s="13" t="s">
        <v>33</v>
      </c>
      <c r="AX1556" s="13" t="s">
        <v>8</v>
      </c>
      <c r="AY1556" s="210" t="s">
        <v>146</v>
      </c>
    </row>
    <row r="1557" spans="1:65" s="1" customFormat="1" ht="16.5" customHeight="1">
      <c r="A1557" s="35"/>
      <c r="B1557" s="36"/>
      <c r="C1557" s="170" t="s">
        <v>2491</v>
      </c>
      <c r="D1557" s="170" t="s">
        <v>148</v>
      </c>
      <c r="E1557" s="171" t="s">
        <v>2492</v>
      </c>
      <c r="F1557" s="172" t="s">
        <v>2493</v>
      </c>
      <c r="G1557" s="173" t="s">
        <v>248</v>
      </c>
      <c r="H1557" s="174">
        <v>133.81</v>
      </c>
      <c r="I1557" s="175"/>
      <c r="J1557" s="174">
        <f>ROUND(I1557*H1557,0)</f>
        <v>0</v>
      </c>
      <c r="K1557" s="172" t="s">
        <v>152</v>
      </c>
      <c r="L1557" s="40"/>
      <c r="M1557" s="176" t="s">
        <v>20</v>
      </c>
      <c r="N1557" s="177" t="s">
        <v>44</v>
      </c>
      <c r="O1557" s="65"/>
      <c r="P1557" s="178">
        <f>O1557*H1557</f>
        <v>0</v>
      </c>
      <c r="Q1557" s="178">
        <v>2.9999999999999997E-4</v>
      </c>
      <c r="R1557" s="178">
        <f>Q1557*H1557</f>
        <v>4.0142999999999998E-2</v>
      </c>
      <c r="S1557" s="178">
        <v>0</v>
      </c>
      <c r="T1557" s="179">
        <f>S1557*H1557</f>
        <v>0</v>
      </c>
      <c r="U1557" s="35"/>
      <c r="V1557" s="35"/>
      <c r="W1557" s="35"/>
      <c r="X1557" s="35"/>
      <c r="Y1557" s="35"/>
      <c r="Z1557" s="35"/>
      <c r="AA1557" s="35"/>
      <c r="AB1557" s="35"/>
      <c r="AC1557" s="35"/>
      <c r="AD1557" s="35"/>
      <c r="AE1557" s="35"/>
      <c r="AR1557" s="180" t="s">
        <v>272</v>
      </c>
      <c r="AT1557" s="180" t="s">
        <v>148</v>
      </c>
      <c r="AU1557" s="180" t="s">
        <v>154</v>
      </c>
      <c r="AY1557" s="18" t="s">
        <v>146</v>
      </c>
      <c r="BE1557" s="181">
        <f>IF(N1557="základní",J1557,0)</f>
        <v>0</v>
      </c>
      <c r="BF1557" s="181">
        <f>IF(N1557="snížená",J1557,0)</f>
        <v>0</v>
      </c>
      <c r="BG1557" s="181">
        <f>IF(N1557="zákl. přenesená",J1557,0)</f>
        <v>0</v>
      </c>
      <c r="BH1557" s="181">
        <f>IF(N1557="sníž. přenesená",J1557,0)</f>
        <v>0</v>
      </c>
      <c r="BI1557" s="181">
        <f>IF(N1557="nulová",J1557,0)</f>
        <v>0</v>
      </c>
      <c r="BJ1557" s="18" t="s">
        <v>154</v>
      </c>
      <c r="BK1557" s="181">
        <f>ROUND(I1557*H1557,0)</f>
        <v>0</v>
      </c>
      <c r="BL1557" s="18" t="s">
        <v>272</v>
      </c>
      <c r="BM1557" s="180" t="s">
        <v>2494</v>
      </c>
    </row>
    <row r="1558" spans="1:65" s="1" customFormat="1" ht="24" hidden="1">
      <c r="A1558" s="35"/>
      <c r="B1558" s="36"/>
      <c r="C1558" s="37"/>
      <c r="D1558" s="182" t="s">
        <v>156</v>
      </c>
      <c r="E1558" s="37"/>
      <c r="F1558" s="183" t="s">
        <v>2495</v>
      </c>
      <c r="G1558" s="37"/>
      <c r="H1558" s="37"/>
      <c r="I1558" s="184"/>
      <c r="J1558" s="37"/>
      <c r="K1558" s="37"/>
      <c r="L1558" s="40"/>
      <c r="M1558" s="185"/>
      <c r="N1558" s="186"/>
      <c r="O1558" s="65"/>
      <c r="P1558" s="65"/>
      <c r="Q1558" s="65"/>
      <c r="R1558" s="65"/>
      <c r="S1558" s="65"/>
      <c r="T1558" s="66"/>
      <c r="U1558" s="35"/>
      <c r="V1558" s="35"/>
      <c r="W1558" s="35"/>
      <c r="X1558" s="35"/>
      <c r="Y1558" s="35"/>
      <c r="Z1558" s="35"/>
      <c r="AA1558" s="35"/>
      <c r="AB1558" s="35"/>
      <c r="AC1558" s="35"/>
      <c r="AD1558" s="35"/>
      <c r="AE1558" s="35"/>
      <c r="AT1558" s="18" t="s">
        <v>156</v>
      </c>
      <c r="AU1558" s="18" t="s">
        <v>154</v>
      </c>
    </row>
    <row r="1559" spans="1:65" s="1" customFormat="1" hidden="1">
      <c r="A1559" s="35"/>
      <c r="B1559" s="36"/>
      <c r="C1559" s="37"/>
      <c r="D1559" s="187" t="s">
        <v>158</v>
      </c>
      <c r="E1559" s="37"/>
      <c r="F1559" s="188" t="s">
        <v>2496</v>
      </c>
      <c r="G1559" s="37"/>
      <c r="H1559" s="37"/>
      <c r="I1559" s="184"/>
      <c r="J1559" s="37"/>
      <c r="K1559" s="37"/>
      <c r="L1559" s="40"/>
      <c r="M1559" s="185"/>
      <c r="N1559" s="186"/>
      <c r="O1559" s="65"/>
      <c r="P1559" s="65"/>
      <c r="Q1559" s="65"/>
      <c r="R1559" s="65"/>
      <c r="S1559" s="65"/>
      <c r="T1559" s="66"/>
      <c r="U1559" s="35"/>
      <c r="V1559" s="35"/>
      <c r="W1559" s="35"/>
      <c r="X1559" s="35"/>
      <c r="Y1559" s="35"/>
      <c r="Z1559" s="35"/>
      <c r="AA1559" s="35"/>
      <c r="AB1559" s="35"/>
      <c r="AC1559" s="35"/>
      <c r="AD1559" s="35"/>
      <c r="AE1559" s="35"/>
      <c r="AT1559" s="18" t="s">
        <v>158</v>
      </c>
      <c r="AU1559" s="18" t="s">
        <v>154</v>
      </c>
    </row>
    <row r="1560" spans="1:65" s="1" customFormat="1" ht="96" hidden="1">
      <c r="A1560" s="35"/>
      <c r="B1560" s="36"/>
      <c r="C1560" s="37"/>
      <c r="D1560" s="182" t="s">
        <v>160</v>
      </c>
      <c r="E1560" s="37"/>
      <c r="F1560" s="189" t="s">
        <v>2497</v>
      </c>
      <c r="G1560" s="37"/>
      <c r="H1560" s="37"/>
      <c r="I1560" s="184"/>
      <c r="J1560" s="37"/>
      <c r="K1560" s="37"/>
      <c r="L1560" s="40"/>
      <c r="M1560" s="185"/>
      <c r="N1560" s="186"/>
      <c r="O1560" s="65"/>
      <c r="P1560" s="65"/>
      <c r="Q1560" s="65"/>
      <c r="R1560" s="65"/>
      <c r="S1560" s="65"/>
      <c r="T1560" s="66"/>
      <c r="U1560" s="35"/>
      <c r="V1560" s="35"/>
      <c r="W1560" s="35"/>
      <c r="X1560" s="35"/>
      <c r="Y1560" s="35"/>
      <c r="Z1560" s="35"/>
      <c r="AA1560" s="35"/>
      <c r="AB1560" s="35"/>
      <c r="AC1560" s="35"/>
      <c r="AD1560" s="35"/>
      <c r="AE1560" s="35"/>
      <c r="AT1560" s="18" t="s">
        <v>160</v>
      </c>
      <c r="AU1560" s="18" t="s">
        <v>154</v>
      </c>
    </row>
    <row r="1561" spans="1:65" s="13" customFormat="1" ht="12">
      <c r="B1561" s="200"/>
      <c r="C1561" s="201"/>
      <c r="D1561" s="182" t="s">
        <v>162</v>
      </c>
      <c r="E1561" s="202" t="s">
        <v>20</v>
      </c>
      <c r="F1561" s="203" t="s">
        <v>2498</v>
      </c>
      <c r="G1561" s="201"/>
      <c r="H1561" s="204">
        <v>133.81</v>
      </c>
      <c r="I1561" s="205"/>
      <c r="J1561" s="201"/>
      <c r="K1561" s="201"/>
      <c r="L1561" s="206"/>
      <c r="M1561" s="207"/>
      <c r="N1561" s="208"/>
      <c r="O1561" s="208"/>
      <c r="P1561" s="208"/>
      <c r="Q1561" s="208"/>
      <c r="R1561" s="208"/>
      <c r="S1561" s="208"/>
      <c r="T1561" s="209"/>
      <c r="AT1561" s="210" t="s">
        <v>162</v>
      </c>
      <c r="AU1561" s="210" t="s">
        <v>154</v>
      </c>
      <c r="AV1561" s="13" t="s">
        <v>154</v>
      </c>
      <c r="AW1561" s="13" t="s">
        <v>33</v>
      </c>
      <c r="AX1561" s="13" t="s">
        <v>8</v>
      </c>
      <c r="AY1561" s="210" t="s">
        <v>146</v>
      </c>
    </row>
    <row r="1562" spans="1:65" s="1" customFormat="1" ht="24.25" customHeight="1">
      <c r="A1562" s="35"/>
      <c r="B1562" s="36"/>
      <c r="C1562" s="170" t="s">
        <v>2499</v>
      </c>
      <c r="D1562" s="170" t="s">
        <v>148</v>
      </c>
      <c r="E1562" s="171" t="s">
        <v>2500</v>
      </c>
      <c r="F1562" s="172" t="s">
        <v>2501</v>
      </c>
      <c r="G1562" s="173" t="s">
        <v>299</v>
      </c>
      <c r="H1562" s="174">
        <v>95.4</v>
      </c>
      <c r="I1562" s="175"/>
      <c r="J1562" s="174">
        <f>ROUND(I1562*H1562,0)</f>
        <v>0</v>
      </c>
      <c r="K1562" s="172" t="s">
        <v>152</v>
      </c>
      <c r="L1562" s="40"/>
      <c r="M1562" s="176" t="s">
        <v>20</v>
      </c>
      <c r="N1562" s="177" t="s">
        <v>44</v>
      </c>
      <c r="O1562" s="65"/>
      <c r="P1562" s="178">
        <f>O1562*H1562</f>
        <v>0</v>
      </c>
      <c r="Q1562" s="178">
        <v>4.2999999999999999E-4</v>
      </c>
      <c r="R1562" s="178">
        <f>Q1562*H1562</f>
        <v>4.1022000000000003E-2</v>
      </c>
      <c r="S1562" s="178">
        <v>0</v>
      </c>
      <c r="T1562" s="179">
        <f>S1562*H1562</f>
        <v>0</v>
      </c>
      <c r="U1562" s="35"/>
      <c r="V1562" s="35"/>
      <c r="W1562" s="35"/>
      <c r="X1562" s="35"/>
      <c r="Y1562" s="35"/>
      <c r="Z1562" s="35"/>
      <c r="AA1562" s="35"/>
      <c r="AB1562" s="35"/>
      <c r="AC1562" s="35"/>
      <c r="AD1562" s="35"/>
      <c r="AE1562" s="35"/>
      <c r="AR1562" s="180" t="s">
        <v>272</v>
      </c>
      <c r="AT1562" s="180" t="s">
        <v>148</v>
      </c>
      <c r="AU1562" s="180" t="s">
        <v>154</v>
      </c>
      <c r="AY1562" s="18" t="s">
        <v>146</v>
      </c>
      <c r="BE1562" s="181">
        <f>IF(N1562="základní",J1562,0)</f>
        <v>0</v>
      </c>
      <c r="BF1562" s="181">
        <f>IF(N1562="snížená",J1562,0)</f>
        <v>0</v>
      </c>
      <c r="BG1562" s="181">
        <f>IF(N1562="zákl. přenesená",J1562,0)</f>
        <v>0</v>
      </c>
      <c r="BH1562" s="181">
        <f>IF(N1562="sníž. přenesená",J1562,0)</f>
        <v>0</v>
      </c>
      <c r="BI1562" s="181">
        <f>IF(N1562="nulová",J1562,0)</f>
        <v>0</v>
      </c>
      <c r="BJ1562" s="18" t="s">
        <v>154</v>
      </c>
      <c r="BK1562" s="181">
        <f>ROUND(I1562*H1562,0)</f>
        <v>0</v>
      </c>
      <c r="BL1562" s="18" t="s">
        <v>272</v>
      </c>
      <c r="BM1562" s="180" t="s">
        <v>2502</v>
      </c>
    </row>
    <row r="1563" spans="1:65" s="1" customFormat="1" ht="24" hidden="1">
      <c r="A1563" s="35"/>
      <c r="B1563" s="36"/>
      <c r="C1563" s="37"/>
      <c r="D1563" s="182" t="s">
        <v>156</v>
      </c>
      <c r="E1563" s="37"/>
      <c r="F1563" s="183" t="s">
        <v>2503</v>
      </c>
      <c r="G1563" s="37"/>
      <c r="H1563" s="37"/>
      <c r="I1563" s="184"/>
      <c r="J1563" s="37"/>
      <c r="K1563" s="37"/>
      <c r="L1563" s="40"/>
      <c r="M1563" s="185"/>
      <c r="N1563" s="186"/>
      <c r="O1563" s="65"/>
      <c r="P1563" s="65"/>
      <c r="Q1563" s="65"/>
      <c r="R1563" s="65"/>
      <c r="S1563" s="65"/>
      <c r="T1563" s="66"/>
      <c r="U1563" s="35"/>
      <c r="V1563" s="35"/>
      <c r="W1563" s="35"/>
      <c r="X1563" s="35"/>
      <c r="Y1563" s="35"/>
      <c r="Z1563" s="35"/>
      <c r="AA1563" s="35"/>
      <c r="AB1563" s="35"/>
      <c r="AC1563" s="35"/>
      <c r="AD1563" s="35"/>
      <c r="AE1563" s="35"/>
      <c r="AT1563" s="18" t="s">
        <v>156</v>
      </c>
      <c r="AU1563" s="18" t="s">
        <v>154</v>
      </c>
    </row>
    <row r="1564" spans="1:65" s="1" customFormat="1" hidden="1">
      <c r="A1564" s="35"/>
      <c r="B1564" s="36"/>
      <c r="C1564" s="37"/>
      <c r="D1564" s="187" t="s">
        <v>158</v>
      </c>
      <c r="E1564" s="37"/>
      <c r="F1564" s="188" t="s">
        <v>2504</v>
      </c>
      <c r="G1564" s="37"/>
      <c r="H1564" s="37"/>
      <c r="I1564" s="184"/>
      <c r="J1564" s="37"/>
      <c r="K1564" s="37"/>
      <c r="L1564" s="40"/>
      <c r="M1564" s="185"/>
      <c r="N1564" s="186"/>
      <c r="O1564" s="65"/>
      <c r="P1564" s="65"/>
      <c r="Q1564" s="65"/>
      <c r="R1564" s="65"/>
      <c r="S1564" s="65"/>
      <c r="T1564" s="66"/>
      <c r="U1564" s="35"/>
      <c r="V1564" s="35"/>
      <c r="W1564" s="35"/>
      <c r="X1564" s="35"/>
      <c r="Y1564" s="35"/>
      <c r="Z1564" s="35"/>
      <c r="AA1564" s="35"/>
      <c r="AB1564" s="35"/>
      <c r="AC1564" s="35"/>
      <c r="AD1564" s="35"/>
      <c r="AE1564" s="35"/>
      <c r="AT1564" s="18" t="s">
        <v>158</v>
      </c>
      <c r="AU1564" s="18" t="s">
        <v>154</v>
      </c>
    </row>
    <row r="1565" spans="1:65" s="13" customFormat="1" ht="24">
      <c r="B1565" s="200"/>
      <c r="C1565" s="201"/>
      <c r="D1565" s="182" t="s">
        <v>162</v>
      </c>
      <c r="E1565" s="202" t="s">
        <v>20</v>
      </c>
      <c r="F1565" s="203" t="s">
        <v>2505</v>
      </c>
      <c r="G1565" s="201"/>
      <c r="H1565" s="204">
        <v>95.4</v>
      </c>
      <c r="I1565" s="205"/>
      <c r="J1565" s="201"/>
      <c r="K1565" s="201"/>
      <c r="L1565" s="206"/>
      <c r="M1565" s="207"/>
      <c r="N1565" s="208"/>
      <c r="O1565" s="208"/>
      <c r="P1565" s="208"/>
      <c r="Q1565" s="208"/>
      <c r="R1565" s="208"/>
      <c r="S1565" s="208"/>
      <c r="T1565" s="209"/>
      <c r="AT1565" s="210" t="s">
        <v>162</v>
      </c>
      <c r="AU1565" s="210" t="s">
        <v>154</v>
      </c>
      <c r="AV1565" s="13" t="s">
        <v>154</v>
      </c>
      <c r="AW1565" s="13" t="s">
        <v>33</v>
      </c>
      <c r="AX1565" s="13" t="s">
        <v>8</v>
      </c>
      <c r="AY1565" s="210" t="s">
        <v>146</v>
      </c>
    </row>
    <row r="1566" spans="1:65" s="1" customFormat="1" ht="24.25" customHeight="1">
      <c r="A1566" s="35"/>
      <c r="B1566" s="36"/>
      <c r="C1566" s="170" t="s">
        <v>2506</v>
      </c>
      <c r="D1566" s="170" t="s">
        <v>148</v>
      </c>
      <c r="E1566" s="171" t="s">
        <v>2507</v>
      </c>
      <c r="F1566" s="172" t="s">
        <v>2508</v>
      </c>
      <c r="G1566" s="173" t="s">
        <v>291</v>
      </c>
      <c r="H1566" s="174">
        <v>260</v>
      </c>
      <c r="I1566" s="175"/>
      <c r="J1566" s="174">
        <f>ROUND(I1566*H1566,0)</f>
        <v>0</v>
      </c>
      <c r="K1566" s="172" t="s">
        <v>152</v>
      </c>
      <c r="L1566" s="40"/>
      <c r="M1566" s="176" t="s">
        <v>20</v>
      </c>
      <c r="N1566" s="177" t="s">
        <v>44</v>
      </c>
      <c r="O1566" s="65"/>
      <c r="P1566" s="178">
        <f>O1566*H1566</f>
        <v>0</v>
      </c>
      <c r="Q1566" s="178">
        <v>3.8999999999999999E-4</v>
      </c>
      <c r="R1566" s="178">
        <f>Q1566*H1566</f>
        <v>0.1014</v>
      </c>
      <c r="S1566" s="178">
        <v>1.31E-3</v>
      </c>
      <c r="T1566" s="179">
        <f>S1566*H1566</f>
        <v>0.34060000000000001</v>
      </c>
      <c r="U1566" s="35"/>
      <c r="V1566" s="35"/>
      <c r="W1566" s="35"/>
      <c r="X1566" s="35"/>
      <c r="Y1566" s="35"/>
      <c r="Z1566" s="35"/>
      <c r="AA1566" s="35"/>
      <c r="AB1566" s="35"/>
      <c r="AC1566" s="35"/>
      <c r="AD1566" s="35"/>
      <c r="AE1566" s="35"/>
      <c r="AR1566" s="180" t="s">
        <v>272</v>
      </c>
      <c r="AT1566" s="180" t="s">
        <v>148</v>
      </c>
      <c r="AU1566" s="180" t="s">
        <v>154</v>
      </c>
      <c r="AY1566" s="18" t="s">
        <v>146</v>
      </c>
      <c r="BE1566" s="181">
        <f>IF(N1566="základní",J1566,0)</f>
        <v>0</v>
      </c>
      <c r="BF1566" s="181">
        <f>IF(N1566="snížená",J1566,0)</f>
        <v>0</v>
      </c>
      <c r="BG1566" s="181">
        <f>IF(N1566="zákl. přenesená",J1566,0)</f>
        <v>0</v>
      </c>
      <c r="BH1566" s="181">
        <f>IF(N1566="sníž. přenesená",J1566,0)</f>
        <v>0</v>
      </c>
      <c r="BI1566" s="181">
        <f>IF(N1566="nulová",J1566,0)</f>
        <v>0</v>
      </c>
      <c r="BJ1566" s="18" t="s">
        <v>154</v>
      </c>
      <c r="BK1566" s="181">
        <f>ROUND(I1566*H1566,0)</f>
        <v>0</v>
      </c>
      <c r="BL1566" s="18" t="s">
        <v>272</v>
      </c>
      <c r="BM1566" s="180" t="s">
        <v>2509</v>
      </c>
    </row>
    <row r="1567" spans="1:65" s="1" customFormat="1" ht="24" hidden="1">
      <c r="A1567" s="35"/>
      <c r="B1567" s="36"/>
      <c r="C1567" s="37"/>
      <c r="D1567" s="182" t="s">
        <v>156</v>
      </c>
      <c r="E1567" s="37"/>
      <c r="F1567" s="183" t="s">
        <v>2510</v>
      </c>
      <c r="G1567" s="37"/>
      <c r="H1567" s="37"/>
      <c r="I1567" s="184"/>
      <c r="J1567" s="37"/>
      <c r="K1567" s="37"/>
      <c r="L1567" s="40"/>
      <c r="M1567" s="185"/>
      <c r="N1567" s="186"/>
      <c r="O1567" s="65"/>
      <c r="P1567" s="65"/>
      <c r="Q1567" s="65"/>
      <c r="R1567" s="65"/>
      <c r="S1567" s="65"/>
      <c r="T1567" s="66"/>
      <c r="U1567" s="35"/>
      <c r="V1567" s="35"/>
      <c r="W1567" s="35"/>
      <c r="X1567" s="35"/>
      <c r="Y1567" s="35"/>
      <c r="Z1567" s="35"/>
      <c r="AA1567" s="35"/>
      <c r="AB1567" s="35"/>
      <c r="AC1567" s="35"/>
      <c r="AD1567" s="35"/>
      <c r="AE1567" s="35"/>
      <c r="AT1567" s="18" t="s">
        <v>156</v>
      </c>
      <c r="AU1567" s="18" t="s">
        <v>154</v>
      </c>
    </row>
    <row r="1568" spans="1:65" s="1" customFormat="1" hidden="1">
      <c r="A1568" s="35"/>
      <c r="B1568" s="36"/>
      <c r="C1568" s="37"/>
      <c r="D1568" s="187" t="s">
        <v>158</v>
      </c>
      <c r="E1568" s="37"/>
      <c r="F1568" s="188" t="s">
        <v>2511</v>
      </c>
      <c r="G1568" s="37"/>
      <c r="H1568" s="37"/>
      <c r="I1568" s="184"/>
      <c r="J1568" s="37"/>
      <c r="K1568" s="37"/>
      <c r="L1568" s="40"/>
      <c r="M1568" s="185"/>
      <c r="N1568" s="186"/>
      <c r="O1568" s="65"/>
      <c r="P1568" s="65"/>
      <c r="Q1568" s="65"/>
      <c r="R1568" s="65"/>
      <c r="S1568" s="65"/>
      <c r="T1568" s="66"/>
      <c r="U1568" s="35"/>
      <c r="V1568" s="35"/>
      <c r="W1568" s="35"/>
      <c r="X1568" s="35"/>
      <c r="Y1568" s="35"/>
      <c r="Z1568" s="35"/>
      <c r="AA1568" s="35"/>
      <c r="AB1568" s="35"/>
      <c r="AC1568" s="35"/>
      <c r="AD1568" s="35"/>
      <c r="AE1568" s="35"/>
      <c r="AT1568" s="18" t="s">
        <v>158</v>
      </c>
      <c r="AU1568" s="18" t="s">
        <v>154</v>
      </c>
    </row>
    <row r="1569" spans="1:65" s="12" customFormat="1" ht="12">
      <c r="B1569" s="190"/>
      <c r="C1569" s="191"/>
      <c r="D1569" s="182" t="s">
        <v>162</v>
      </c>
      <c r="E1569" s="192" t="s">
        <v>20</v>
      </c>
      <c r="F1569" s="193" t="s">
        <v>163</v>
      </c>
      <c r="G1569" s="191"/>
      <c r="H1569" s="192" t="s">
        <v>20</v>
      </c>
      <c r="I1569" s="194"/>
      <c r="J1569" s="191"/>
      <c r="K1569" s="191"/>
      <c r="L1569" s="195"/>
      <c r="M1569" s="196"/>
      <c r="N1569" s="197"/>
      <c r="O1569" s="197"/>
      <c r="P1569" s="197"/>
      <c r="Q1569" s="197"/>
      <c r="R1569" s="197"/>
      <c r="S1569" s="197"/>
      <c r="T1569" s="198"/>
      <c r="AT1569" s="199" t="s">
        <v>162</v>
      </c>
      <c r="AU1569" s="199" t="s">
        <v>154</v>
      </c>
      <c r="AV1569" s="12" t="s">
        <v>8</v>
      </c>
      <c r="AW1569" s="12" t="s">
        <v>33</v>
      </c>
      <c r="AX1569" s="12" t="s">
        <v>72</v>
      </c>
      <c r="AY1569" s="199" t="s">
        <v>146</v>
      </c>
    </row>
    <row r="1570" spans="1:65" s="13" customFormat="1" ht="12">
      <c r="B1570" s="200"/>
      <c r="C1570" s="201"/>
      <c r="D1570" s="182" t="s">
        <v>162</v>
      </c>
      <c r="E1570" s="202" t="s">
        <v>20</v>
      </c>
      <c r="F1570" s="203" t="s">
        <v>2512</v>
      </c>
      <c r="G1570" s="201"/>
      <c r="H1570" s="204">
        <v>260</v>
      </c>
      <c r="I1570" s="205"/>
      <c r="J1570" s="201"/>
      <c r="K1570" s="201"/>
      <c r="L1570" s="206"/>
      <c r="M1570" s="207"/>
      <c r="N1570" s="208"/>
      <c r="O1570" s="208"/>
      <c r="P1570" s="208"/>
      <c r="Q1570" s="208"/>
      <c r="R1570" s="208"/>
      <c r="S1570" s="208"/>
      <c r="T1570" s="209"/>
      <c r="AT1570" s="210" t="s">
        <v>162</v>
      </c>
      <c r="AU1570" s="210" t="s">
        <v>154</v>
      </c>
      <c r="AV1570" s="13" t="s">
        <v>154</v>
      </c>
      <c r="AW1570" s="13" t="s">
        <v>33</v>
      </c>
      <c r="AX1570" s="13" t="s">
        <v>8</v>
      </c>
      <c r="AY1570" s="210" t="s">
        <v>146</v>
      </c>
    </row>
    <row r="1571" spans="1:65" s="1" customFormat="1" ht="24.25" customHeight="1">
      <c r="A1571" s="35"/>
      <c r="B1571" s="36"/>
      <c r="C1571" s="170" t="s">
        <v>2513</v>
      </c>
      <c r="D1571" s="170" t="s">
        <v>148</v>
      </c>
      <c r="E1571" s="171" t="s">
        <v>2514</v>
      </c>
      <c r="F1571" s="172" t="s">
        <v>2515</v>
      </c>
      <c r="G1571" s="173" t="s">
        <v>248</v>
      </c>
      <c r="H1571" s="174">
        <v>133.81</v>
      </c>
      <c r="I1571" s="175"/>
      <c r="J1571" s="174">
        <f>ROUND(I1571*H1571,0)</f>
        <v>0</v>
      </c>
      <c r="K1571" s="172" t="s">
        <v>152</v>
      </c>
      <c r="L1571" s="40"/>
      <c r="M1571" s="176" t="s">
        <v>20</v>
      </c>
      <c r="N1571" s="177" t="s">
        <v>44</v>
      </c>
      <c r="O1571" s="65"/>
      <c r="P1571" s="178">
        <f>O1571*H1571</f>
        <v>0</v>
      </c>
      <c r="Q1571" s="178">
        <v>6.3E-3</v>
      </c>
      <c r="R1571" s="178">
        <f>Q1571*H1571</f>
        <v>0.84300300000000006</v>
      </c>
      <c r="S1571" s="178">
        <v>0</v>
      </c>
      <c r="T1571" s="179">
        <f>S1571*H1571</f>
        <v>0</v>
      </c>
      <c r="U1571" s="35"/>
      <c r="V1571" s="35"/>
      <c r="W1571" s="35"/>
      <c r="X1571" s="35"/>
      <c r="Y1571" s="35"/>
      <c r="Z1571" s="35"/>
      <c r="AA1571" s="35"/>
      <c r="AB1571" s="35"/>
      <c r="AC1571" s="35"/>
      <c r="AD1571" s="35"/>
      <c r="AE1571" s="35"/>
      <c r="AR1571" s="180" t="s">
        <v>272</v>
      </c>
      <c r="AT1571" s="180" t="s">
        <v>148</v>
      </c>
      <c r="AU1571" s="180" t="s">
        <v>154</v>
      </c>
      <c r="AY1571" s="18" t="s">
        <v>146</v>
      </c>
      <c r="BE1571" s="181">
        <f>IF(N1571="základní",J1571,0)</f>
        <v>0</v>
      </c>
      <c r="BF1571" s="181">
        <f>IF(N1571="snížená",J1571,0)</f>
        <v>0</v>
      </c>
      <c r="BG1571" s="181">
        <f>IF(N1571="zákl. přenesená",J1571,0)</f>
        <v>0</v>
      </c>
      <c r="BH1571" s="181">
        <f>IF(N1571="sníž. přenesená",J1571,0)</f>
        <v>0</v>
      </c>
      <c r="BI1571" s="181">
        <f>IF(N1571="nulová",J1571,0)</f>
        <v>0</v>
      </c>
      <c r="BJ1571" s="18" t="s">
        <v>154</v>
      </c>
      <c r="BK1571" s="181">
        <f>ROUND(I1571*H1571,0)</f>
        <v>0</v>
      </c>
      <c r="BL1571" s="18" t="s">
        <v>272</v>
      </c>
      <c r="BM1571" s="180" t="s">
        <v>2516</v>
      </c>
    </row>
    <row r="1572" spans="1:65" s="1" customFormat="1" ht="36" hidden="1">
      <c r="A1572" s="35"/>
      <c r="B1572" s="36"/>
      <c r="C1572" s="37"/>
      <c r="D1572" s="182" t="s">
        <v>156</v>
      </c>
      <c r="E1572" s="37"/>
      <c r="F1572" s="183" t="s">
        <v>2517</v>
      </c>
      <c r="G1572" s="37"/>
      <c r="H1572" s="37"/>
      <c r="I1572" s="184"/>
      <c r="J1572" s="37"/>
      <c r="K1572" s="37"/>
      <c r="L1572" s="40"/>
      <c r="M1572" s="185"/>
      <c r="N1572" s="186"/>
      <c r="O1572" s="65"/>
      <c r="P1572" s="65"/>
      <c r="Q1572" s="65"/>
      <c r="R1572" s="65"/>
      <c r="S1572" s="65"/>
      <c r="T1572" s="66"/>
      <c r="U1572" s="35"/>
      <c r="V1572" s="35"/>
      <c r="W1572" s="35"/>
      <c r="X1572" s="35"/>
      <c r="Y1572" s="35"/>
      <c r="Z1572" s="35"/>
      <c r="AA1572" s="35"/>
      <c r="AB1572" s="35"/>
      <c r="AC1572" s="35"/>
      <c r="AD1572" s="35"/>
      <c r="AE1572" s="35"/>
      <c r="AT1572" s="18" t="s">
        <v>156</v>
      </c>
      <c r="AU1572" s="18" t="s">
        <v>154</v>
      </c>
    </row>
    <row r="1573" spans="1:65" s="1" customFormat="1" hidden="1">
      <c r="A1573" s="35"/>
      <c r="B1573" s="36"/>
      <c r="C1573" s="37"/>
      <c r="D1573" s="187" t="s">
        <v>158</v>
      </c>
      <c r="E1573" s="37"/>
      <c r="F1573" s="188" t="s">
        <v>2518</v>
      </c>
      <c r="G1573" s="37"/>
      <c r="H1573" s="37"/>
      <c r="I1573" s="184"/>
      <c r="J1573" s="37"/>
      <c r="K1573" s="37"/>
      <c r="L1573" s="40"/>
      <c r="M1573" s="185"/>
      <c r="N1573" s="186"/>
      <c r="O1573" s="65"/>
      <c r="P1573" s="65"/>
      <c r="Q1573" s="65"/>
      <c r="R1573" s="65"/>
      <c r="S1573" s="65"/>
      <c r="T1573" s="66"/>
      <c r="U1573" s="35"/>
      <c r="V1573" s="35"/>
      <c r="W1573" s="35"/>
      <c r="X1573" s="35"/>
      <c r="Y1573" s="35"/>
      <c r="Z1573" s="35"/>
      <c r="AA1573" s="35"/>
      <c r="AB1573" s="35"/>
      <c r="AC1573" s="35"/>
      <c r="AD1573" s="35"/>
      <c r="AE1573" s="35"/>
      <c r="AT1573" s="18" t="s">
        <v>158</v>
      </c>
      <c r="AU1573" s="18" t="s">
        <v>154</v>
      </c>
    </row>
    <row r="1574" spans="1:65" s="1" customFormat="1" ht="48" hidden="1">
      <c r="A1574" s="35"/>
      <c r="B1574" s="36"/>
      <c r="C1574" s="37"/>
      <c r="D1574" s="182" t="s">
        <v>160</v>
      </c>
      <c r="E1574" s="37"/>
      <c r="F1574" s="189" t="s">
        <v>2519</v>
      </c>
      <c r="G1574" s="37"/>
      <c r="H1574" s="37"/>
      <c r="I1574" s="184"/>
      <c r="J1574" s="37"/>
      <c r="K1574" s="37"/>
      <c r="L1574" s="40"/>
      <c r="M1574" s="185"/>
      <c r="N1574" s="186"/>
      <c r="O1574" s="65"/>
      <c r="P1574" s="65"/>
      <c r="Q1574" s="65"/>
      <c r="R1574" s="65"/>
      <c r="S1574" s="65"/>
      <c r="T1574" s="66"/>
      <c r="U1574" s="35"/>
      <c r="V1574" s="35"/>
      <c r="W1574" s="35"/>
      <c r="X1574" s="35"/>
      <c r="Y1574" s="35"/>
      <c r="Z1574" s="35"/>
      <c r="AA1574" s="35"/>
      <c r="AB1574" s="35"/>
      <c r="AC1574" s="35"/>
      <c r="AD1574" s="35"/>
      <c r="AE1574" s="35"/>
      <c r="AT1574" s="18" t="s">
        <v>160</v>
      </c>
      <c r="AU1574" s="18" t="s">
        <v>154</v>
      </c>
    </row>
    <row r="1575" spans="1:65" s="13" customFormat="1" ht="36">
      <c r="B1575" s="200"/>
      <c r="C1575" s="201"/>
      <c r="D1575" s="182" t="s">
        <v>162</v>
      </c>
      <c r="E1575" s="202" t="s">
        <v>20</v>
      </c>
      <c r="F1575" s="203" t="s">
        <v>2520</v>
      </c>
      <c r="G1575" s="201"/>
      <c r="H1575" s="204">
        <v>75.03</v>
      </c>
      <c r="I1575" s="205"/>
      <c r="J1575" s="201"/>
      <c r="K1575" s="201"/>
      <c r="L1575" s="206"/>
      <c r="M1575" s="207"/>
      <c r="N1575" s="208"/>
      <c r="O1575" s="208"/>
      <c r="P1575" s="208"/>
      <c r="Q1575" s="208"/>
      <c r="R1575" s="208"/>
      <c r="S1575" s="208"/>
      <c r="T1575" s="209"/>
      <c r="AT1575" s="210" t="s">
        <v>162</v>
      </c>
      <c r="AU1575" s="210" t="s">
        <v>154</v>
      </c>
      <c r="AV1575" s="13" t="s">
        <v>154</v>
      </c>
      <c r="AW1575" s="13" t="s">
        <v>33</v>
      </c>
      <c r="AX1575" s="13" t="s">
        <v>72</v>
      </c>
      <c r="AY1575" s="210" t="s">
        <v>146</v>
      </c>
    </row>
    <row r="1576" spans="1:65" s="13" customFormat="1" ht="12">
      <c r="B1576" s="200"/>
      <c r="C1576" s="201"/>
      <c r="D1576" s="182" t="s">
        <v>162</v>
      </c>
      <c r="E1576" s="202" t="s">
        <v>20</v>
      </c>
      <c r="F1576" s="203" t="s">
        <v>2521</v>
      </c>
      <c r="G1576" s="201"/>
      <c r="H1576" s="204">
        <v>58.78</v>
      </c>
      <c r="I1576" s="205"/>
      <c r="J1576" s="201"/>
      <c r="K1576" s="201"/>
      <c r="L1576" s="206"/>
      <c r="M1576" s="207"/>
      <c r="N1576" s="208"/>
      <c r="O1576" s="208"/>
      <c r="P1576" s="208"/>
      <c r="Q1576" s="208"/>
      <c r="R1576" s="208"/>
      <c r="S1576" s="208"/>
      <c r="T1576" s="209"/>
      <c r="AT1576" s="210" t="s">
        <v>162</v>
      </c>
      <c r="AU1576" s="210" t="s">
        <v>154</v>
      </c>
      <c r="AV1576" s="13" t="s">
        <v>154</v>
      </c>
      <c r="AW1576" s="13" t="s">
        <v>33</v>
      </c>
      <c r="AX1576" s="13" t="s">
        <v>72</v>
      </c>
      <c r="AY1576" s="210" t="s">
        <v>146</v>
      </c>
    </row>
    <row r="1577" spans="1:65" s="14" customFormat="1" ht="12">
      <c r="B1577" s="220"/>
      <c r="C1577" s="221"/>
      <c r="D1577" s="182" t="s">
        <v>162</v>
      </c>
      <c r="E1577" s="222" t="s">
        <v>20</v>
      </c>
      <c r="F1577" s="223" t="s">
        <v>255</v>
      </c>
      <c r="G1577" s="221"/>
      <c r="H1577" s="224">
        <v>133.81</v>
      </c>
      <c r="I1577" s="225"/>
      <c r="J1577" s="221"/>
      <c r="K1577" s="221"/>
      <c r="L1577" s="226"/>
      <c r="M1577" s="227"/>
      <c r="N1577" s="228"/>
      <c r="O1577" s="228"/>
      <c r="P1577" s="228"/>
      <c r="Q1577" s="228"/>
      <c r="R1577" s="228"/>
      <c r="S1577" s="228"/>
      <c r="T1577" s="229"/>
      <c r="AT1577" s="230" t="s">
        <v>162</v>
      </c>
      <c r="AU1577" s="230" t="s">
        <v>154</v>
      </c>
      <c r="AV1577" s="14" t="s">
        <v>153</v>
      </c>
      <c r="AW1577" s="14" t="s">
        <v>33</v>
      </c>
      <c r="AX1577" s="14" t="s">
        <v>8</v>
      </c>
      <c r="AY1577" s="230" t="s">
        <v>146</v>
      </c>
    </row>
    <row r="1578" spans="1:65" s="1" customFormat="1" ht="24.25" customHeight="1">
      <c r="A1578" s="35"/>
      <c r="B1578" s="36"/>
      <c r="C1578" s="211" t="s">
        <v>2522</v>
      </c>
      <c r="D1578" s="211" t="s">
        <v>221</v>
      </c>
      <c r="E1578" s="212" t="s">
        <v>2523</v>
      </c>
      <c r="F1578" s="213" t="s">
        <v>2524</v>
      </c>
      <c r="G1578" s="214" t="s">
        <v>248</v>
      </c>
      <c r="H1578" s="215">
        <v>157.69</v>
      </c>
      <c r="I1578" s="216"/>
      <c r="J1578" s="215">
        <f>ROUND(I1578*H1578,0)</f>
        <v>0</v>
      </c>
      <c r="K1578" s="213" t="s">
        <v>152</v>
      </c>
      <c r="L1578" s="217"/>
      <c r="M1578" s="218" t="s">
        <v>20</v>
      </c>
      <c r="N1578" s="219" t="s">
        <v>44</v>
      </c>
      <c r="O1578" s="65"/>
      <c r="P1578" s="178">
        <f>O1578*H1578</f>
        <v>0</v>
      </c>
      <c r="Q1578" s="178">
        <v>1.7999999999999999E-2</v>
      </c>
      <c r="R1578" s="178">
        <f>Q1578*H1578</f>
        <v>2.8384199999999997</v>
      </c>
      <c r="S1578" s="178">
        <v>0</v>
      </c>
      <c r="T1578" s="179">
        <f>S1578*H1578</f>
        <v>0</v>
      </c>
      <c r="U1578" s="35"/>
      <c r="V1578" s="35"/>
      <c r="W1578" s="35"/>
      <c r="X1578" s="35"/>
      <c r="Y1578" s="35"/>
      <c r="Z1578" s="35"/>
      <c r="AA1578" s="35"/>
      <c r="AB1578" s="35"/>
      <c r="AC1578" s="35"/>
      <c r="AD1578" s="35"/>
      <c r="AE1578" s="35"/>
      <c r="AR1578" s="180" t="s">
        <v>393</v>
      </c>
      <c r="AT1578" s="180" t="s">
        <v>221</v>
      </c>
      <c r="AU1578" s="180" t="s">
        <v>154</v>
      </c>
      <c r="AY1578" s="18" t="s">
        <v>146</v>
      </c>
      <c r="BE1578" s="181">
        <f>IF(N1578="základní",J1578,0)</f>
        <v>0</v>
      </c>
      <c r="BF1578" s="181">
        <f>IF(N1578="snížená",J1578,0)</f>
        <v>0</v>
      </c>
      <c r="BG1578" s="181">
        <f>IF(N1578="zákl. přenesená",J1578,0)</f>
        <v>0</v>
      </c>
      <c r="BH1578" s="181">
        <f>IF(N1578="sníž. přenesená",J1578,0)</f>
        <v>0</v>
      </c>
      <c r="BI1578" s="181">
        <f>IF(N1578="nulová",J1578,0)</f>
        <v>0</v>
      </c>
      <c r="BJ1578" s="18" t="s">
        <v>154</v>
      </c>
      <c r="BK1578" s="181">
        <f>ROUND(I1578*H1578,0)</f>
        <v>0</v>
      </c>
      <c r="BL1578" s="18" t="s">
        <v>272</v>
      </c>
      <c r="BM1578" s="180" t="s">
        <v>2525</v>
      </c>
    </row>
    <row r="1579" spans="1:65" s="1" customFormat="1" ht="24" hidden="1">
      <c r="A1579" s="35"/>
      <c r="B1579" s="36"/>
      <c r="C1579" s="37"/>
      <c r="D1579" s="182" t="s">
        <v>156</v>
      </c>
      <c r="E1579" s="37"/>
      <c r="F1579" s="183" t="s">
        <v>2524</v>
      </c>
      <c r="G1579" s="37"/>
      <c r="H1579" s="37"/>
      <c r="I1579" s="184"/>
      <c r="J1579" s="37"/>
      <c r="K1579" s="37"/>
      <c r="L1579" s="40"/>
      <c r="M1579" s="185"/>
      <c r="N1579" s="186"/>
      <c r="O1579" s="65"/>
      <c r="P1579" s="65"/>
      <c r="Q1579" s="65"/>
      <c r="R1579" s="65"/>
      <c r="S1579" s="65"/>
      <c r="T1579" s="66"/>
      <c r="U1579" s="35"/>
      <c r="V1579" s="35"/>
      <c r="W1579" s="35"/>
      <c r="X1579" s="35"/>
      <c r="Y1579" s="35"/>
      <c r="Z1579" s="35"/>
      <c r="AA1579" s="35"/>
      <c r="AB1579" s="35"/>
      <c r="AC1579" s="35"/>
      <c r="AD1579" s="35"/>
      <c r="AE1579" s="35"/>
      <c r="AT1579" s="18" t="s">
        <v>156</v>
      </c>
      <c r="AU1579" s="18" t="s">
        <v>154</v>
      </c>
    </row>
    <row r="1580" spans="1:65" s="1" customFormat="1" hidden="1">
      <c r="A1580" s="35"/>
      <c r="B1580" s="36"/>
      <c r="C1580" s="37"/>
      <c r="D1580" s="187" t="s">
        <v>158</v>
      </c>
      <c r="E1580" s="37"/>
      <c r="F1580" s="188" t="s">
        <v>2526</v>
      </c>
      <c r="G1580" s="37"/>
      <c r="H1580" s="37"/>
      <c r="I1580" s="184"/>
      <c r="J1580" s="37"/>
      <c r="K1580" s="37"/>
      <c r="L1580" s="40"/>
      <c r="M1580" s="185"/>
      <c r="N1580" s="186"/>
      <c r="O1580" s="65"/>
      <c r="P1580" s="65"/>
      <c r="Q1580" s="65"/>
      <c r="R1580" s="65"/>
      <c r="S1580" s="65"/>
      <c r="T1580" s="66"/>
      <c r="U1580" s="35"/>
      <c r="V1580" s="35"/>
      <c r="W1580" s="35"/>
      <c r="X1580" s="35"/>
      <c r="Y1580" s="35"/>
      <c r="Z1580" s="35"/>
      <c r="AA1580" s="35"/>
      <c r="AB1580" s="35"/>
      <c r="AC1580" s="35"/>
      <c r="AD1580" s="35"/>
      <c r="AE1580" s="35"/>
      <c r="AT1580" s="18" t="s">
        <v>158</v>
      </c>
      <c r="AU1580" s="18" t="s">
        <v>154</v>
      </c>
    </row>
    <row r="1581" spans="1:65" s="13" customFormat="1" ht="12">
      <c r="B1581" s="200"/>
      <c r="C1581" s="201"/>
      <c r="D1581" s="182" t="s">
        <v>162</v>
      </c>
      <c r="E1581" s="202" t="s">
        <v>20</v>
      </c>
      <c r="F1581" s="203" t="s">
        <v>2527</v>
      </c>
      <c r="G1581" s="201"/>
      <c r="H1581" s="204">
        <v>133.81</v>
      </c>
      <c r="I1581" s="205"/>
      <c r="J1581" s="201"/>
      <c r="K1581" s="201"/>
      <c r="L1581" s="206"/>
      <c r="M1581" s="207"/>
      <c r="N1581" s="208"/>
      <c r="O1581" s="208"/>
      <c r="P1581" s="208"/>
      <c r="Q1581" s="208"/>
      <c r="R1581" s="208"/>
      <c r="S1581" s="208"/>
      <c r="T1581" s="209"/>
      <c r="AT1581" s="210" t="s">
        <v>162</v>
      </c>
      <c r="AU1581" s="210" t="s">
        <v>154</v>
      </c>
      <c r="AV1581" s="13" t="s">
        <v>154</v>
      </c>
      <c r="AW1581" s="13" t="s">
        <v>33</v>
      </c>
      <c r="AX1581" s="13" t="s">
        <v>72</v>
      </c>
      <c r="AY1581" s="210" t="s">
        <v>146</v>
      </c>
    </row>
    <row r="1582" spans="1:65" s="13" customFormat="1" ht="12">
      <c r="B1582" s="200"/>
      <c r="C1582" s="201"/>
      <c r="D1582" s="182" t="s">
        <v>162</v>
      </c>
      <c r="E1582" s="202" t="s">
        <v>20</v>
      </c>
      <c r="F1582" s="203" t="s">
        <v>2528</v>
      </c>
      <c r="G1582" s="201"/>
      <c r="H1582" s="204">
        <v>9.5399999999999991</v>
      </c>
      <c r="I1582" s="205"/>
      <c r="J1582" s="201"/>
      <c r="K1582" s="201"/>
      <c r="L1582" s="206"/>
      <c r="M1582" s="207"/>
      <c r="N1582" s="208"/>
      <c r="O1582" s="208"/>
      <c r="P1582" s="208"/>
      <c r="Q1582" s="208"/>
      <c r="R1582" s="208"/>
      <c r="S1582" s="208"/>
      <c r="T1582" s="209"/>
      <c r="AT1582" s="210" t="s">
        <v>162</v>
      </c>
      <c r="AU1582" s="210" t="s">
        <v>154</v>
      </c>
      <c r="AV1582" s="13" t="s">
        <v>154</v>
      </c>
      <c r="AW1582" s="13" t="s">
        <v>33</v>
      </c>
      <c r="AX1582" s="13" t="s">
        <v>72</v>
      </c>
      <c r="AY1582" s="210" t="s">
        <v>146</v>
      </c>
    </row>
    <row r="1583" spans="1:65" s="14" customFormat="1" ht="12">
      <c r="B1583" s="220"/>
      <c r="C1583" s="221"/>
      <c r="D1583" s="182" t="s">
        <v>162</v>
      </c>
      <c r="E1583" s="222" t="s">
        <v>20</v>
      </c>
      <c r="F1583" s="223" t="s">
        <v>255</v>
      </c>
      <c r="G1583" s="221"/>
      <c r="H1583" s="224">
        <v>143.35</v>
      </c>
      <c r="I1583" s="225"/>
      <c r="J1583" s="221"/>
      <c r="K1583" s="221"/>
      <c r="L1583" s="226"/>
      <c r="M1583" s="227"/>
      <c r="N1583" s="228"/>
      <c r="O1583" s="228"/>
      <c r="P1583" s="228"/>
      <c r="Q1583" s="228"/>
      <c r="R1583" s="228"/>
      <c r="S1583" s="228"/>
      <c r="T1583" s="229"/>
      <c r="AT1583" s="230" t="s">
        <v>162</v>
      </c>
      <c r="AU1583" s="230" t="s">
        <v>154</v>
      </c>
      <c r="AV1583" s="14" t="s">
        <v>153</v>
      </c>
      <c r="AW1583" s="14" t="s">
        <v>33</v>
      </c>
      <c r="AX1583" s="14" t="s">
        <v>8</v>
      </c>
      <c r="AY1583" s="230" t="s">
        <v>146</v>
      </c>
    </row>
    <row r="1584" spans="1:65" s="13" customFormat="1" ht="12">
      <c r="B1584" s="200"/>
      <c r="C1584" s="201"/>
      <c r="D1584" s="182" t="s">
        <v>162</v>
      </c>
      <c r="E1584" s="201"/>
      <c r="F1584" s="203" t="s">
        <v>2529</v>
      </c>
      <c r="G1584" s="201"/>
      <c r="H1584" s="204">
        <v>157.69</v>
      </c>
      <c r="I1584" s="205"/>
      <c r="J1584" s="201"/>
      <c r="K1584" s="201"/>
      <c r="L1584" s="206"/>
      <c r="M1584" s="207"/>
      <c r="N1584" s="208"/>
      <c r="O1584" s="208"/>
      <c r="P1584" s="208"/>
      <c r="Q1584" s="208"/>
      <c r="R1584" s="208"/>
      <c r="S1584" s="208"/>
      <c r="T1584" s="209"/>
      <c r="AT1584" s="210" t="s">
        <v>162</v>
      </c>
      <c r="AU1584" s="210" t="s">
        <v>154</v>
      </c>
      <c r="AV1584" s="13" t="s">
        <v>154</v>
      </c>
      <c r="AW1584" s="13" t="s">
        <v>4</v>
      </c>
      <c r="AX1584" s="13" t="s">
        <v>8</v>
      </c>
      <c r="AY1584" s="210" t="s">
        <v>146</v>
      </c>
    </row>
    <row r="1585" spans="1:65" s="1" customFormat="1" ht="33" customHeight="1">
      <c r="A1585" s="35"/>
      <c r="B1585" s="36"/>
      <c r="C1585" s="211" t="s">
        <v>2530</v>
      </c>
      <c r="D1585" s="211" t="s">
        <v>221</v>
      </c>
      <c r="E1585" s="212" t="s">
        <v>2531</v>
      </c>
      <c r="F1585" s="213" t="s">
        <v>2532</v>
      </c>
      <c r="G1585" s="214" t="s">
        <v>248</v>
      </c>
      <c r="H1585" s="215">
        <v>11.44</v>
      </c>
      <c r="I1585" s="216"/>
      <c r="J1585" s="215">
        <f>ROUND(I1585*H1585,0)</f>
        <v>0</v>
      </c>
      <c r="K1585" s="213" t="s">
        <v>152</v>
      </c>
      <c r="L1585" s="217"/>
      <c r="M1585" s="218" t="s">
        <v>20</v>
      </c>
      <c r="N1585" s="219" t="s">
        <v>44</v>
      </c>
      <c r="O1585" s="65"/>
      <c r="P1585" s="178">
        <f>O1585*H1585</f>
        <v>0</v>
      </c>
      <c r="Q1585" s="178">
        <v>1.9199999999999998E-2</v>
      </c>
      <c r="R1585" s="178">
        <f>Q1585*H1585</f>
        <v>0.21964799999999998</v>
      </c>
      <c r="S1585" s="178">
        <v>0</v>
      </c>
      <c r="T1585" s="179">
        <f>S1585*H1585</f>
        <v>0</v>
      </c>
      <c r="U1585" s="35"/>
      <c r="V1585" s="35"/>
      <c r="W1585" s="35"/>
      <c r="X1585" s="35"/>
      <c r="Y1585" s="35"/>
      <c r="Z1585" s="35"/>
      <c r="AA1585" s="35"/>
      <c r="AB1585" s="35"/>
      <c r="AC1585" s="35"/>
      <c r="AD1585" s="35"/>
      <c r="AE1585" s="35"/>
      <c r="AR1585" s="180" t="s">
        <v>393</v>
      </c>
      <c r="AT1585" s="180" t="s">
        <v>221</v>
      </c>
      <c r="AU1585" s="180" t="s">
        <v>154</v>
      </c>
      <c r="AY1585" s="18" t="s">
        <v>146</v>
      </c>
      <c r="BE1585" s="181">
        <f>IF(N1585="základní",J1585,0)</f>
        <v>0</v>
      </c>
      <c r="BF1585" s="181">
        <f>IF(N1585="snížená",J1585,0)</f>
        <v>0</v>
      </c>
      <c r="BG1585" s="181">
        <f>IF(N1585="zákl. přenesená",J1585,0)</f>
        <v>0</v>
      </c>
      <c r="BH1585" s="181">
        <f>IF(N1585="sníž. přenesená",J1585,0)</f>
        <v>0</v>
      </c>
      <c r="BI1585" s="181">
        <f>IF(N1585="nulová",J1585,0)</f>
        <v>0</v>
      </c>
      <c r="BJ1585" s="18" t="s">
        <v>154</v>
      </c>
      <c r="BK1585" s="181">
        <f>ROUND(I1585*H1585,0)</f>
        <v>0</v>
      </c>
      <c r="BL1585" s="18" t="s">
        <v>272</v>
      </c>
      <c r="BM1585" s="180" t="s">
        <v>2533</v>
      </c>
    </row>
    <row r="1586" spans="1:65" s="1" customFormat="1" ht="24" hidden="1">
      <c r="A1586" s="35"/>
      <c r="B1586" s="36"/>
      <c r="C1586" s="37"/>
      <c r="D1586" s="182" t="s">
        <v>156</v>
      </c>
      <c r="E1586" s="37"/>
      <c r="F1586" s="183" t="s">
        <v>2532</v>
      </c>
      <c r="G1586" s="37"/>
      <c r="H1586" s="37"/>
      <c r="I1586" s="184"/>
      <c r="J1586" s="37"/>
      <c r="K1586" s="37"/>
      <c r="L1586" s="40"/>
      <c r="M1586" s="185"/>
      <c r="N1586" s="186"/>
      <c r="O1586" s="65"/>
      <c r="P1586" s="65"/>
      <c r="Q1586" s="65"/>
      <c r="R1586" s="65"/>
      <c r="S1586" s="65"/>
      <c r="T1586" s="66"/>
      <c r="U1586" s="35"/>
      <c r="V1586" s="35"/>
      <c r="W1586" s="35"/>
      <c r="X1586" s="35"/>
      <c r="Y1586" s="35"/>
      <c r="Z1586" s="35"/>
      <c r="AA1586" s="35"/>
      <c r="AB1586" s="35"/>
      <c r="AC1586" s="35"/>
      <c r="AD1586" s="35"/>
      <c r="AE1586" s="35"/>
      <c r="AT1586" s="18" t="s">
        <v>156</v>
      </c>
      <c r="AU1586" s="18" t="s">
        <v>154</v>
      </c>
    </row>
    <row r="1587" spans="1:65" s="1" customFormat="1" hidden="1">
      <c r="A1587" s="35"/>
      <c r="B1587" s="36"/>
      <c r="C1587" s="37"/>
      <c r="D1587" s="187" t="s">
        <v>158</v>
      </c>
      <c r="E1587" s="37"/>
      <c r="F1587" s="188" t="s">
        <v>2534</v>
      </c>
      <c r="G1587" s="37"/>
      <c r="H1587" s="37"/>
      <c r="I1587" s="184"/>
      <c r="J1587" s="37"/>
      <c r="K1587" s="37"/>
      <c r="L1587" s="40"/>
      <c r="M1587" s="185"/>
      <c r="N1587" s="186"/>
      <c r="O1587" s="65"/>
      <c r="P1587" s="65"/>
      <c r="Q1587" s="65"/>
      <c r="R1587" s="65"/>
      <c r="S1587" s="65"/>
      <c r="T1587" s="66"/>
      <c r="U1587" s="35"/>
      <c r="V1587" s="35"/>
      <c r="W1587" s="35"/>
      <c r="X1587" s="35"/>
      <c r="Y1587" s="35"/>
      <c r="Z1587" s="35"/>
      <c r="AA1587" s="35"/>
      <c r="AB1587" s="35"/>
      <c r="AC1587" s="35"/>
      <c r="AD1587" s="35"/>
      <c r="AE1587" s="35"/>
      <c r="AT1587" s="18" t="s">
        <v>158</v>
      </c>
      <c r="AU1587" s="18" t="s">
        <v>154</v>
      </c>
    </row>
    <row r="1588" spans="1:65" s="12" customFormat="1" ht="12">
      <c r="B1588" s="190"/>
      <c r="C1588" s="191"/>
      <c r="D1588" s="182" t="s">
        <v>162</v>
      </c>
      <c r="E1588" s="192" t="s">
        <v>20</v>
      </c>
      <c r="F1588" s="193" t="s">
        <v>163</v>
      </c>
      <c r="G1588" s="191"/>
      <c r="H1588" s="192" t="s">
        <v>20</v>
      </c>
      <c r="I1588" s="194"/>
      <c r="J1588" s="191"/>
      <c r="K1588" s="191"/>
      <c r="L1588" s="195"/>
      <c r="M1588" s="196"/>
      <c r="N1588" s="197"/>
      <c r="O1588" s="197"/>
      <c r="P1588" s="197"/>
      <c r="Q1588" s="197"/>
      <c r="R1588" s="197"/>
      <c r="S1588" s="197"/>
      <c r="T1588" s="198"/>
      <c r="AT1588" s="199" t="s">
        <v>162</v>
      </c>
      <c r="AU1588" s="199" t="s">
        <v>154</v>
      </c>
      <c r="AV1588" s="12" t="s">
        <v>8</v>
      </c>
      <c r="AW1588" s="12" t="s">
        <v>33</v>
      </c>
      <c r="AX1588" s="12" t="s">
        <v>72</v>
      </c>
      <c r="AY1588" s="199" t="s">
        <v>146</v>
      </c>
    </row>
    <row r="1589" spans="1:65" s="13" customFormat="1" ht="12">
      <c r="B1589" s="200"/>
      <c r="C1589" s="201"/>
      <c r="D1589" s="182" t="s">
        <v>162</v>
      </c>
      <c r="E1589" s="202" t="s">
        <v>20</v>
      </c>
      <c r="F1589" s="203" t="s">
        <v>2535</v>
      </c>
      <c r="G1589" s="201"/>
      <c r="H1589" s="204">
        <v>11.44</v>
      </c>
      <c r="I1589" s="205"/>
      <c r="J1589" s="201"/>
      <c r="K1589" s="201"/>
      <c r="L1589" s="206"/>
      <c r="M1589" s="207"/>
      <c r="N1589" s="208"/>
      <c r="O1589" s="208"/>
      <c r="P1589" s="208"/>
      <c r="Q1589" s="208"/>
      <c r="R1589" s="208"/>
      <c r="S1589" s="208"/>
      <c r="T1589" s="209"/>
      <c r="AT1589" s="210" t="s">
        <v>162</v>
      </c>
      <c r="AU1589" s="210" t="s">
        <v>154</v>
      </c>
      <c r="AV1589" s="13" t="s">
        <v>154</v>
      </c>
      <c r="AW1589" s="13" t="s">
        <v>33</v>
      </c>
      <c r="AX1589" s="13" t="s">
        <v>8</v>
      </c>
      <c r="AY1589" s="210" t="s">
        <v>146</v>
      </c>
    </row>
    <row r="1590" spans="1:65" s="1" customFormat="1" ht="24.25" customHeight="1">
      <c r="A1590" s="35"/>
      <c r="B1590" s="36"/>
      <c r="C1590" s="170" t="s">
        <v>2536</v>
      </c>
      <c r="D1590" s="170" t="s">
        <v>148</v>
      </c>
      <c r="E1590" s="171" t="s">
        <v>2537</v>
      </c>
      <c r="F1590" s="172" t="s">
        <v>2538</v>
      </c>
      <c r="G1590" s="173" t="s">
        <v>248</v>
      </c>
      <c r="H1590" s="174">
        <v>12.82</v>
      </c>
      <c r="I1590" s="175"/>
      <c r="J1590" s="174">
        <f>ROUND(I1590*H1590,0)</f>
        <v>0</v>
      </c>
      <c r="K1590" s="172" t="s">
        <v>152</v>
      </c>
      <c r="L1590" s="40"/>
      <c r="M1590" s="176" t="s">
        <v>20</v>
      </c>
      <c r="N1590" s="177" t="s">
        <v>44</v>
      </c>
      <c r="O1590" s="65"/>
      <c r="P1590" s="178">
        <f>O1590*H1590</f>
        <v>0</v>
      </c>
      <c r="Q1590" s="178">
        <v>0</v>
      </c>
      <c r="R1590" s="178">
        <f>Q1590*H1590</f>
        <v>0</v>
      </c>
      <c r="S1590" s="178">
        <v>0</v>
      </c>
      <c r="T1590" s="179">
        <f>S1590*H1590</f>
        <v>0</v>
      </c>
      <c r="U1590" s="35"/>
      <c r="V1590" s="35"/>
      <c r="W1590" s="35"/>
      <c r="X1590" s="35"/>
      <c r="Y1590" s="35"/>
      <c r="Z1590" s="35"/>
      <c r="AA1590" s="35"/>
      <c r="AB1590" s="35"/>
      <c r="AC1590" s="35"/>
      <c r="AD1590" s="35"/>
      <c r="AE1590" s="35"/>
      <c r="AR1590" s="180" t="s">
        <v>272</v>
      </c>
      <c r="AT1590" s="180" t="s">
        <v>148</v>
      </c>
      <c r="AU1590" s="180" t="s">
        <v>154</v>
      </c>
      <c r="AY1590" s="18" t="s">
        <v>146</v>
      </c>
      <c r="BE1590" s="181">
        <f>IF(N1590="základní",J1590,0)</f>
        <v>0</v>
      </c>
      <c r="BF1590" s="181">
        <f>IF(N1590="snížená",J1590,0)</f>
        <v>0</v>
      </c>
      <c r="BG1590" s="181">
        <f>IF(N1590="zákl. přenesená",J1590,0)</f>
        <v>0</v>
      </c>
      <c r="BH1590" s="181">
        <f>IF(N1590="sníž. přenesená",J1590,0)</f>
        <v>0</v>
      </c>
      <c r="BI1590" s="181">
        <f>IF(N1590="nulová",J1590,0)</f>
        <v>0</v>
      </c>
      <c r="BJ1590" s="18" t="s">
        <v>154</v>
      </c>
      <c r="BK1590" s="181">
        <f>ROUND(I1590*H1590,0)</f>
        <v>0</v>
      </c>
      <c r="BL1590" s="18" t="s">
        <v>272</v>
      </c>
      <c r="BM1590" s="180" t="s">
        <v>2539</v>
      </c>
    </row>
    <row r="1591" spans="1:65" s="1" customFormat="1" ht="36" hidden="1">
      <c r="A1591" s="35"/>
      <c r="B1591" s="36"/>
      <c r="C1591" s="37"/>
      <c r="D1591" s="182" t="s">
        <v>156</v>
      </c>
      <c r="E1591" s="37"/>
      <c r="F1591" s="183" t="s">
        <v>2540</v>
      </c>
      <c r="G1591" s="37"/>
      <c r="H1591" s="37"/>
      <c r="I1591" s="184"/>
      <c r="J1591" s="37"/>
      <c r="K1591" s="37"/>
      <c r="L1591" s="40"/>
      <c r="M1591" s="185"/>
      <c r="N1591" s="186"/>
      <c r="O1591" s="65"/>
      <c r="P1591" s="65"/>
      <c r="Q1591" s="65"/>
      <c r="R1591" s="65"/>
      <c r="S1591" s="65"/>
      <c r="T1591" s="66"/>
      <c r="U1591" s="35"/>
      <c r="V1591" s="35"/>
      <c r="W1591" s="35"/>
      <c r="X1591" s="35"/>
      <c r="Y1591" s="35"/>
      <c r="Z1591" s="35"/>
      <c r="AA1591" s="35"/>
      <c r="AB1591" s="35"/>
      <c r="AC1591" s="35"/>
      <c r="AD1591" s="35"/>
      <c r="AE1591" s="35"/>
      <c r="AT1591" s="18" t="s">
        <v>156</v>
      </c>
      <c r="AU1591" s="18" t="s">
        <v>154</v>
      </c>
    </row>
    <row r="1592" spans="1:65" s="1" customFormat="1" hidden="1">
      <c r="A1592" s="35"/>
      <c r="B1592" s="36"/>
      <c r="C1592" s="37"/>
      <c r="D1592" s="187" t="s">
        <v>158</v>
      </c>
      <c r="E1592" s="37"/>
      <c r="F1592" s="188" t="s">
        <v>2541</v>
      </c>
      <c r="G1592" s="37"/>
      <c r="H1592" s="37"/>
      <c r="I1592" s="184"/>
      <c r="J1592" s="37"/>
      <c r="K1592" s="37"/>
      <c r="L1592" s="40"/>
      <c r="M1592" s="185"/>
      <c r="N1592" s="186"/>
      <c r="O1592" s="65"/>
      <c r="P1592" s="65"/>
      <c r="Q1592" s="65"/>
      <c r="R1592" s="65"/>
      <c r="S1592" s="65"/>
      <c r="T1592" s="66"/>
      <c r="U1592" s="35"/>
      <c r="V1592" s="35"/>
      <c r="W1592" s="35"/>
      <c r="X1592" s="35"/>
      <c r="Y1592" s="35"/>
      <c r="Z1592" s="35"/>
      <c r="AA1592" s="35"/>
      <c r="AB1592" s="35"/>
      <c r="AC1592" s="35"/>
      <c r="AD1592" s="35"/>
      <c r="AE1592" s="35"/>
      <c r="AT1592" s="18" t="s">
        <v>158</v>
      </c>
      <c r="AU1592" s="18" t="s">
        <v>154</v>
      </c>
    </row>
    <row r="1593" spans="1:65" s="1" customFormat="1" ht="48" hidden="1">
      <c r="A1593" s="35"/>
      <c r="B1593" s="36"/>
      <c r="C1593" s="37"/>
      <c r="D1593" s="182" t="s">
        <v>160</v>
      </c>
      <c r="E1593" s="37"/>
      <c r="F1593" s="189" t="s">
        <v>2519</v>
      </c>
      <c r="G1593" s="37"/>
      <c r="H1593" s="37"/>
      <c r="I1593" s="184"/>
      <c r="J1593" s="37"/>
      <c r="K1593" s="37"/>
      <c r="L1593" s="40"/>
      <c r="M1593" s="185"/>
      <c r="N1593" s="186"/>
      <c r="O1593" s="65"/>
      <c r="P1593" s="65"/>
      <c r="Q1593" s="65"/>
      <c r="R1593" s="65"/>
      <c r="S1593" s="65"/>
      <c r="T1593" s="66"/>
      <c r="U1593" s="35"/>
      <c r="V1593" s="35"/>
      <c r="W1593" s="35"/>
      <c r="X1593" s="35"/>
      <c r="Y1593" s="35"/>
      <c r="Z1593" s="35"/>
      <c r="AA1593" s="35"/>
      <c r="AB1593" s="35"/>
      <c r="AC1593" s="35"/>
      <c r="AD1593" s="35"/>
      <c r="AE1593" s="35"/>
      <c r="AT1593" s="18" t="s">
        <v>160</v>
      </c>
      <c r="AU1593" s="18" t="s">
        <v>154</v>
      </c>
    </row>
    <row r="1594" spans="1:65" s="13" customFormat="1" ht="12">
      <c r="B1594" s="200"/>
      <c r="C1594" s="201"/>
      <c r="D1594" s="182" t="s">
        <v>162</v>
      </c>
      <c r="E1594" s="202" t="s">
        <v>20</v>
      </c>
      <c r="F1594" s="203" t="s">
        <v>2542</v>
      </c>
      <c r="G1594" s="201"/>
      <c r="H1594" s="204">
        <v>12.82</v>
      </c>
      <c r="I1594" s="205"/>
      <c r="J1594" s="201"/>
      <c r="K1594" s="201"/>
      <c r="L1594" s="206"/>
      <c r="M1594" s="207"/>
      <c r="N1594" s="208"/>
      <c r="O1594" s="208"/>
      <c r="P1594" s="208"/>
      <c r="Q1594" s="208"/>
      <c r="R1594" s="208"/>
      <c r="S1594" s="208"/>
      <c r="T1594" s="209"/>
      <c r="AT1594" s="210" t="s">
        <v>162</v>
      </c>
      <c r="AU1594" s="210" t="s">
        <v>154</v>
      </c>
      <c r="AV1594" s="13" t="s">
        <v>154</v>
      </c>
      <c r="AW1594" s="13" t="s">
        <v>33</v>
      </c>
      <c r="AX1594" s="13" t="s">
        <v>8</v>
      </c>
      <c r="AY1594" s="210" t="s">
        <v>146</v>
      </c>
    </row>
    <row r="1595" spans="1:65" s="1" customFormat="1" ht="24.25" customHeight="1">
      <c r="A1595" s="35"/>
      <c r="B1595" s="36"/>
      <c r="C1595" s="170" t="s">
        <v>2543</v>
      </c>
      <c r="D1595" s="170" t="s">
        <v>148</v>
      </c>
      <c r="E1595" s="171" t="s">
        <v>2544</v>
      </c>
      <c r="F1595" s="172" t="s">
        <v>2545</v>
      </c>
      <c r="G1595" s="173" t="s">
        <v>248</v>
      </c>
      <c r="H1595" s="174">
        <v>12.82</v>
      </c>
      <c r="I1595" s="175"/>
      <c r="J1595" s="174">
        <f>ROUND(I1595*H1595,0)</f>
        <v>0</v>
      </c>
      <c r="K1595" s="172" t="s">
        <v>152</v>
      </c>
      <c r="L1595" s="40"/>
      <c r="M1595" s="176" t="s">
        <v>20</v>
      </c>
      <c r="N1595" s="177" t="s">
        <v>44</v>
      </c>
      <c r="O1595" s="65"/>
      <c r="P1595" s="178">
        <f>O1595*H1595</f>
        <v>0</v>
      </c>
      <c r="Q1595" s="178">
        <v>1.5E-3</v>
      </c>
      <c r="R1595" s="178">
        <f>Q1595*H1595</f>
        <v>1.9230000000000001E-2</v>
      </c>
      <c r="S1595" s="178">
        <v>0</v>
      </c>
      <c r="T1595" s="179">
        <f>S1595*H1595</f>
        <v>0</v>
      </c>
      <c r="U1595" s="35"/>
      <c r="V1595" s="35"/>
      <c r="W1595" s="35"/>
      <c r="X1595" s="35"/>
      <c r="Y1595" s="35"/>
      <c r="Z1595" s="35"/>
      <c r="AA1595" s="35"/>
      <c r="AB1595" s="35"/>
      <c r="AC1595" s="35"/>
      <c r="AD1595" s="35"/>
      <c r="AE1595" s="35"/>
      <c r="AR1595" s="180" t="s">
        <v>272</v>
      </c>
      <c r="AT1595" s="180" t="s">
        <v>148</v>
      </c>
      <c r="AU1595" s="180" t="s">
        <v>154</v>
      </c>
      <c r="AY1595" s="18" t="s">
        <v>146</v>
      </c>
      <c r="BE1595" s="181">
        <f>IF(N1595="základní",J1595,0)</f>
        <v>0</v>
      </c>
      <c r="BF1595" s="181">
        <f>IF(N1595="snížená",J1595,0)</f>
        <v>0</v>
      </c>
      <c r="BG1595" s="181">
        <f>IF(N1595="zákl. přenesená",J1595,0)</f>
        <v>0</v>
      </c>
      <c r="BH1595" s="181">
        <f>IF(N1595="sníž. přenesená",J1595,0)</f>
        <v>0</v>
      </c>
      <c r="BI1595" s="181">
        <f>IF(N1595="nulová",J1595,0)</f>
        <v>0</v>
      </c>
      <c r="BJ1595" s="18" t="s">
        <v>154</v>
      </c>
      <c r="BK1595" s="181">
        <f>ROUND(I1595*H1595,0)</f>
        <v>0</v>
      </c>
      <c r="BL1595" s="18" t="s">
        <v>272</v>
      </c>
      <c r="BM1595" s="180" t="s">
        <v>2546</v>
      </c>
    </row>
    <row r="1596" spans="1:65" s="1" customFormat="1" ht="24" hidden="1">
      <c r="A1596" s="35"/>
      <c r="B1596" s="36"/>
      <c r="C1596" s="37"/>
      <c r="D1596" s="182" t="s">
        <v>156</v>
      </c>
      <c r="E1596" s="37"/>
      <c r="F1596" s="183" t="s">
        <v>2547</v>
      </c>
      <c r="G1596" s="37"/>
      <c r="H1596" s="37"/>
      <c r="I1596" s="184"/>
      <c r="J1596" s="37"/>
      <c r="K1596" s="37"/>
      <c r="L1596" s="40"/>
      <c r="M1596" s="185"/>
      <c r="N1596" s="186"/>
      <c r="O1596" s="65"/>
      <c r="P1596" s="65"/>
      <c r="Q1596" s="65"/>
      <c r="R1596" s="65"/>
      <c r="S1596" s="65"/>
      <c r="T1596" s="66"/>
      <c r="U1596" s="35"/>
      <c r="V1596" s="35"/>
      <c r="W1596" s="35"/>
      <c r="X1596" s="35"/>
      <c r="Y1596" s="35"/>
      <c r="Z1596" s="35"/>
      <c r="AA1596" s="35"/>
      <c r="AB1596" s="35"/>
      <c r="AC1596" s="35"/>
      <c r="AD1596" s="35"/>
      <c r="AE1596" s="35"/>
      <c r="AT1596" s="18" t="s">
        <v>156</v>
      </c>
      <c r="AU1596" s="18" t="s">
        <v>154</v>
      </c>
    </row>
    <row r="1597" spans="1:65" s="1" customFormat="1" hidden="1">
      <c r="A1597" s="35"/>
      <c r="B1597" s="36"/>
      <c r="C1597" s="37"/>
      <c r="D1597" s="187" t="s">
        <v>158</v>
      </c>
      <c r="E1597" s="37"/>
      <c r="F1597" s="188" t="s">
        <v>2548</v>
      </c>
      <c r="G1597" s="37"/>
      <c r="H1597" s="37"/>
      <c r="I1597" s="184"/>
      <c r="J1597" s="37"/>
      <c r="K1597" s="37"/>
      <c r="L1597" s="40"/>
      <c r="M1597" s="185"/>
      <c r="N1597" s="186"/>
      <c r="O1597" s="65"/>
      <c r="P1597" s="65"/>
      <c r="Q1597" s="65"/>
      <c r="R1597" s="65"/>
      <c r="S1597" s="65"/>
      <c r="T1597" s="66"/>
      <c r="U1597" s="35"/>
      <c r="V1597" s="35"/>
      <c r="W1597" s="35"/>
      <c r="X1597" s="35"/>
      <c r="Y1597" s="35"/>
      <c r="Z1597" s="35"/>
      <c r="AA1597" s="35"/>
      <c r="AB1597" s="35"/>
      <c r="AC1597" s="35"/>
      <c r="AD1597" s="35"/>
      <c r="AE1597" s="35"/>
      <c r="AT1597" s="18" t="s">
        <v>158</v>
      </c>
      <c r="AU1597" s="18" t="s">
        <v>154</v>
      </c>
    </row>
    <row r="1598" spans="1:65" s="1" customFormat="1" ht="132" hidden="1">
      <c r="A1598" s="35"/>
      <c r="B1598" s="36"/>
      <c r="C1598" s="37"/>
      <c r="D1598" s="182" t="s">
        <v>160</v>
      </c>
      <c r="E1598" s="37"/>
      <c r="F1598" s="189" t="s">
        <v>2549</v>
      </c>
      <c r="G1598" s="37"/>
      <c r="H1598" s="37"/>
      <c r="I1598" s="184"/>
      <c r="J1598" s="37"/>
      <c r="K1598" s="37"/>
      <c r="L1598" s="40"/>
      <c r="M1598" s="185"/>
      <c r="N1598" s="186"/>
      <c r="O1598" s="65"/>
      <c r="P1598" s="65"/>
      <c r="Q1598" s="65"/>
      <c r="R1598" s="65"/>
      <c r="S1598" s="65"/>
      <c r="T1598" s="66"/>
      <c r="U1598" s="35"/>
      <c r="V1598" s="35"/>
      <c r="W1598" s="35"/>
      <c r="X1598" s="35"/>
      <c r="Y1598" s="35"/>
      <c r="Z1598" s="35"/>
      <c r="AA1598" s="35"/>
      <c r="AB1598" s="35"/>
      <c r="AC1598" s="35"/>
      <c r="AD1598" s="35"/>
      <c r="AE1598" s="35"/>
      <c r="AT1598" s="18" t="s">
        <v>160</v>
      </c>
      <c r="AU1598" s="18" t="s">
        <v>154</v>
      </c>
    </row>
    <row r="1599" spans="1:65" s="13" customFormat="1" ht="12">
      <c r="B1599" s="200"/>
      <c r="C1599" s="201"/>
      <c r="D1599" s="182" t="s">
        <v>162</v>
      </c>
      <c r="E1599" s="202" t="s">
        <v>20</v>
      </c>
      <c r="F1599" s="203" t="s">
        <v>2542</v>
      </c>
      <c r="G1599" s="201"/>
      <c r="H1599" s="204">
        <v>12.82</v>
      </c>
      <c r="I1599" s="205"/>
      <c r="J1599" s="201"/>
      <c r="K1599" s="201"/>
      <c r="L1599" s="206"/>
      <c r="M1599" s="207"/>
      <c r="N1599" s="208"/>
      <c r="O1599" s="208"/>
      <c r="P1599" s="208"/>
      <c r="Q1599" s="208"/>
      <c r="R1599" s="208"/>
      <c r="S1599" s="208"/>
      <c r="T1599" s="209"/>
      <c r="AT1599" s="210" t="s">
        <v>162</v>
      </c>
      <c r="AU1599" s="210" t="s">
        <v>154</v>
      </c>
      <c r="AV1599" s="13" t="s">
        <v>154</v>
      </c>
      <c r="AW1599" s="13" t="s">
        <v>33</v>
      </c>
      <c r="AX1599" s="13" t="s">
        <v>8</v>
      </c>
      <c r="AY1599" s="210" t="s">
        <v>146</v>
      </c>
    </row>
    <row r="1600" spans="1:65" s="1" customFormat="1" ht="21.75" customHeight="1">
      <c r="A1600" s="35"/>
      <c r="B1600" s="36"/>
      <c r="C1600" s="170" t="s">
        <v>2550</v>
      </c>
      <c r="D1600" s="170" t="s">
        <v>148</v>
      </c>
      <c r="E1600" s="171" t="s">
        <v>2551</v>
      </c>
      <c r="F1600" s="172" t="s">
        <v>2552</v>
      </c>
      <c r="G1600" s="173" t="s">
        <v>299</v>
      </c>
      <c r="H1600" s="174">
        <v>95.4</v>
      </c>
      <c r="I1600" s="175"/>
      <c r="J1600" s="174">
        <f>ROUND(I1600*H1600,0)</f>
        <v>0</v>
      </c>
      <c r="K1600" s="172" t="s">
        <v>152</v>
      </c>
      <c r="L1600" s="40"/>
      <c r="M1600" s="176" t="s">
        <v>20</v>
      </c>
      <c r="N1600" s="177" t="s">
        <v>44</v>
      </c>
      <c r="O1600" s="65"/>
      <c r="P1600" s="178">
        <f>O1600*H1600</f>
        <v>0</v>
      </c>
      <c r="Q1600" s="178">
        <v>0</v>
      </c>
      <c r="R1600" s="178">
        <f>Q1600*H1600</f>
        <v>0</v>
      </c>
      <c r="S1600" s="178">
        <v>0</v>
      </c>
      <c r="T1600" s="179">
        <f>S1600*H1600</f>
        <v>0</v>
      </c>
      <c r="U1600" s="35"/>
      <c r="V1600" s="35"/>
      <c r="W1600" s="35"/>
      <c r="X1600" s="35"/>
      <c r="Y1600" s="35"/>
      <c r="Z1600" s="35"/>
      <c r="AA1600" s="35"/>
      <c r="AB1600" s="35"/>
      <c r="AC1600" s="35"/>
      <c r="AD1600" s="35"/>
      <c r="AE1600" s="35"/>
      <c r="AR1600" s="180" t="s">
        <v>272</v>
      </c>
      <c r="AT1600" s="180" t="s">
        <v>148</v>
      </c>
      <c r="AU1600" s="180" t="s">
        <v>154</v>
      </c>
      <c r="AY1600" s="18" t="s">
        <v>146</v>
      </c>
      <c r="BE1600" s="181">
        <f>IF(N1600="základní",J1600,0)</f>
        <v>0</v>
      </c>
      <c r="BF1600" s="181">
        <f>IF(N1600="snížená",J1600,0)</f>
        <v>0</v>
      </c>
      <c r="BG1600" s="181">
        <f>IF(N1600="zákl. přenesená",J1600,0)</f>
        <v>0</v>
      </c>
      <c r="BH1600" s="181">
        <f>IF(N1600="sníž. přenesená",J1600,0)</f>
        <v>0</v>
      </c>
      <c r="BI1600" s="181">
        <f>IF(N1600="nulová",J1600,0)</f>
        <v>0</v>
      </c>
      <c r="BJ1600" s="18" t="s">
        <v>154</v>
      </c>
      <c r="BK1600" s="181">
        <f>ROUND(I1600*H1600,0)</f>
        <v>0</v>
      </c>
      <c r="BL1600" s="18" t="s">
        <v>272</v>
      </c>
      <c r="BM1600" s="180" t="s">
        <v>2553</v>
      </c>
    </row>
    <row r="1601" spans="1:65" s="1" customFormat="1" ht="24" hidden="1">
      <c r="A1601" s="35"/>
      <c r="B1601" s="36"/>
      <c r="C1601" s="37"/>
      <c r="D1601" s="182" t="s">
        <v>156</v>
      </c>
      <c r="E1601" s="37"/>
      <c r="F1601" s="183" t="s">
        <v>2554</v>
      </c>
      <c r="G1601" s="37"/>
      <c r="H1601" s="37"/>
      <c r="I1601" s="184"/>
      <c r="J1601" s="37"/>
      <c r="K1601" s="37"/>
      <c r="L1601" s="40"/>
      <c r="M1601" s="185"/>
      <c r="N1601" s="186"/>
      <c r="O1601" s="65"/>
      <c r="P1601" s="65"/>
      <c r="Q1601" s="65"/>
      <c r="R1601" s="65"/>
      <c r="S1601" s="65"/>
      <c r="T1601" s="66"/>
      <c r="U1601" s="35"/>
      <c r="V1601" s="35"/>
      <c r="W1601" s="35"/>
      <c r="X1601" s="35"/>
      <c r="Y1601" s="35"/>
      <c r="Z1601" s="35"/>
      <c r="AA1601" s="35"/>
      <c r="AB1601" s="35"/>
      <c r="AC1601" s="35"/>
      <c r="AD1601" s="35"/>
      <c r="AE1601" s="35"/>
      <c r="AT1601" s="18" t="s">
        <v>156</v>
      </c>
      <c r="AU1601" s="18" t="s">
        <v>154</v>
      </c>
    </row>
    <row r="1602" spans="1:65" s="1" customFormat="1" hidden="1">
      <c r="A1602" s="35"/>
      <c r="B1602" s="36"/>
      <c r="C1602" s="37"/>
      <c r="D1602" s="187" t="s">
        <v>158</v>
      </c>
      <c r="E1602" s="37"/>
      <c r="F1602" s="188" t="s">
        <v>2555</v>
      </c>
      <c r="G1602" s="37"/>
      <c r="H1602" s="37"/>
      <c r="I1602" s="184"/>
      <c r="J1602" s="37"/>
      <c r="K1602" s="37"/>
      <c r="L1602" s="40"/>
      <c r="M1602" s="185"/>
      <c r="N1602" s="186"/>
      <c r="O1602" s="65"/>
      <c r="P1602" s="65"/>
      <c r="Q1602" s="65"/>
      <c r="R1602" s="65"/>
      <c r="S1602" s="65"/>
      <c r="T1602" s="66"/>
      <c r="U1602" s="35"/>
      <c r="V1602" s="35"/>
      <c r="W1602" s="35"/>
      <c r="X1602" s="35"/>
      <c r="Y1602" s="35"/>
      <c r="Z1602" s="35"/>
      <c r="AA1602" s="35"/>
      <c r="AB1602" s="35"/>
      <c r="AC1602" s="35"/>
      <c r="AD1602" s="35"/>
      <c r="AE1602" s="35"/>
      <c r="AT1602" s="18" t="s">
        <v>158</v>
      </c>
      <c r="AU1602" s="18" t="s">
        <v>154</v>
      </c>
    </row>
    <row r="1603" spans="1:65" s="1" customFormat="1" ht="108" hidden="1">
      <c r="A1603" s="35"/>
      <c r="B1603" s="36"/>
      <c r="C1603" s="37"/>
      <c r="D1603" s="182" t="s">
        <v>160</v>
      </c>
      <c r="E1603" s="37"/>
      <c r="F1603" s="189" t="s">
        <v>2556</v>
      </c>
      <c r="G1603" s="37"/>
      <c r="H1603" s="37"/>
      <c r="I1603" s="184"/>
      <c r="J1603" s="37"/>
      <c r="K1603" s="37"/>
      <c r="L1603" s="40"/>
      <c r="M1603" s="185"/>
      <c r="N1603" s="186"/>
      <c r="O1603" s="65"/>
      <c r="P1603" s="65"/>
      <c r="Q1603" s="65"/>
      <c r="R1603" s="65"/>
      <c r="S1603" s="65"/>
      <c r="T1603" s="66"/>
      <c r="U1603" s="35"/>
      <c r="V1603" s="35"/>
      <c r="W1603" s="35"/>
      <c r="X1603" s="35"/>
      <c r="Y1603" s="35"/>
      <c r="Z1603" s="35"/>
      <c r="AA1603" s="35"/>
      <c r="AB1603" s="35"/>
      <c r="AC1603" s="35"/>
      <c r="AD1603" s="35"/>
      <c r="AE1603" s="35"/>
      <c r="AT1603" s="18" t="s">
        <v>160</v>
      </c>
      <c r="AU1603" s="18" t="s">
        <v>154</v>
      </c>
    </row>
    <row r="1604" spans="1:65" s="13" customFormat="1" ht="12">
      <c r="B1604" s="200"/>
      <c r="C1604" s="201"/>
      <c r="D1604" s="182" t="s">
        <v>162</v>
      </c>
      <c r="E1604" s="202" t="s">
        <v>20</v>
      </c>
      <c r="F1604" s="203" t="s">
        <v>2557</v>
      </c>
      <c r="G1604" s="201"/>
      <c r="H1604" s="204">
        <v>95.4</v>
      </c>
      <c r="I1604" s="205"/>
      <c r="J1604" s="201"/>
      <c r="K1604" s="201"/>
      <c r="L1604" s="206"/>
      <c r="M1604" s="207"/>
      <c r="N1604" s="208"/>
      <c r="O1604" s="208"/>
      <c r="P1604" s="208"/>
      <c r="Q1604" s="208"/>
      <c r="R1604" s="208"/>
      <c r="S1604" s="208"/>
      <c r="T1604" s="209"/>
      <c r="AT1604" s="210" t="s">
        <v>162</v>
      </c>
      <c r="AU1604" s="210" t="s">
        <v>154</v>
      </c>
      <c r="AV1604" s="13" t="s">
        <v>154</v>
      </c>
      <c r="AW1604" s="13" t="s">
        <v>33</v>
      </c>
      <c r="AX1604" s="13" t="s">
        <v>8</v>
      </c>
      <c r="AY1604" s="210" t="s">
        <v>146</v>
      </c>
    </row>
    <row r="1605" spans="1:65" s="1" customFormat="1" ht="16.5" customHeight="1">
      <c r="A1605" s="35"/>
      <c r="B1605" s="36"/>
      <c r="C1605" s="170" t="s">
        <v>2558</v>
      </c>
      <c r="D1605" s="170" t="s">
        <v>148</v>
      </c>
      <c r="E1605" s="171" t="s">
        <v>2559</v>
      </c>
      <c r="F1605" s="172" t="s">
        <v>2560</v>
      </c>
      <c r="G1605" s="173" t="s">
        <v>291</v>
      </c>
      <c r="H1605" s="174">
        <v>16</v>
      </c>
      <c r="I1605" s="175"/>
      <c r="J1605" s="174">
        <f>ROUND(I1605*H1605,0)</f>
        <v>0</v>
      </c>
      <c r="K1605" s="172" t="s">
        <v>152</v>
      </c>
      <c r="L1605" s="40"/>
      <c r="M1605" s="176" t="s">
        <v>20</v>
      </c>
      <c r="N1605" s="177" t="s">
        <v>44</v>
      </c>
      <c r="O1605" s="65"/>
      <c r="P1605" s="178">
        <f>O1605*H1605</f>
        <v>0</v>
      </c>
      <c r="Q1605" s="178">
        <v>2.1000000000000001E-4</v>
      </c>
      <c r="R1605" s="178">
        <f>Q1605*H1605</f>
        <v>3.3600000000000001E-3</v>
      </c>
      <c r="S1605" s="178">
        <v>0</v>
      </c>
      <c r="T1605" s="179">
        <f>S1605*H1605</f>
        <v>0</v>
      </c>
      <c r="U1605" s="35"/>
      <c r="V1605" s="35"/>
      <c r="W1605" s="35"/>
      <c r="X1605" s="35"/>
      <c r="Y1605" s="35"/>
      <c r="Z1605" s="35"/>
      <c r="AA1605" s="35"/>
      <c r="AB1605" s="35"/>
      <c r="AC1605" s="35"/>
      <c r="AD1605" s="35"/>
      <c r="AE1605" s="35"/>
      <c r="AR1605" s="180" t="s">
        <v>272</v>
      </c>
      <c r="AT1605" s="180" t="s">
        <v>148</v>
      </c>
      <c r="AU1605" s="180" t="s">
        <v>154</v>
      </c>
      <c r="AY1605" s="18" t="s">
        <v>146</v>
      </c>
      <c r="BE1605" s="181">
        <f>IF(N1605="základní",J1605,0)</f>
        <v>0</v>
      </c>
      <c r="BF1605" s="181">
        <f>IF(N1605="snížená",J1605,0)</f>
        <v>0</v>
      </c>
      <c r="BG1605" s="181">
        <f>IF(N1605="zákl. přenesená",J1605,0)</f>
        <v>0</v>
      </c>
      <c r="BH1605" s="181">
        <f>IF(N1605="sníž. přenesená",J1605,0)</f>
        <v>0</v>
      </c>
      <c r="BI1605" s="181">
        <f>IF(N1605="nulová",J1605,0)</f>
        <v>0</v>
      </c>
      <c r="BJ1605" s="18" t="s">
        <v>154</v>
      </c>
      <c r="BK1605" s="181">
        <f>ROUND(I1605*H1605,0)</f>
        <v>0</v>
      </c>
      <c r="BL1605" s="18" t="s">
        <v>272</v>
      </c>
      <c r="BM1605" s="180" t="s">
        <v>2561</v>
      </c>
    </row>
    <row r="1606" spans="1:65" s="1" customFormat="1" ht="24" hidden="1">
      <c r="A1606" s="35"/>
      <c r="B1606" s="36"/>
      <c r="C1606" s="37"/>
      <c r="D1606" s="182" t="s">
        <v>156</v>
      </c>
      <c r="E1606" s="37"/>
      <c r="F1606" s="183" t="s">
        <v>2562</v>
      </c>
      <c r="G1606" s="37"/>
      <c r="H1606" s="37"/>
      <c r="I1606" s="184"/>
      <c r="J1606" s="37"/>
      <c r="K1606" s="37"/>
      <c r="L1606" s="40"/>
      <c r="M1606" s="185"/>
      <c r="N1606" s="186"/>
      <c r="O1606" s="65"/>
      <c r="P1606" s="65"/>
      <c r="Q1606" s="65"/>
      <c r="R1606" s="65"/>
      <c r="S1606" s="65"/>
      <c r="T1606" s="66"/>
      <c r="U1606" s="35"/>
      <c r="V1606" s="35"/>
      <c r="W1606" s="35"/>
      <c r="X1606" s="35"/>
      <c r="Y1606" s="35"/>
      <c r="Z1606" s="35"/>
      <c r="AA1606" s="35"/>
      <c r="AB1606" s="35"/>
      <c r="AC1606" s="35"/>
      <c r="AD1606" s="35"/>
      <c r="AE1606" s="35"/>
      <c r="AT1606" s="18" t="s">
        <v>156</v>
      </c>
      <c r="AU1606" s="18" t="s">
        <v>154</v>
      </c>
    </row>
    <row r="1607" spans="1:65" s="1" customFormat="1" hidden="1">
      <c r="A1607" s="35"/>
      <c r="B1607" s="36"/>
      <c r="C1607" s="37"/>
      <c r="D1607" s="187" t="s">
        <v>158</v>
      </c>
      <c r="E1607" s="37"/>
      <c r="F1607" s="188" t="s">
        <v>2563</v>
      </c>
      <c r="G1607" s="37"/>
      <c r="H1607" s="37"/>
      <c r="I1607" s="184"/>
      <c r="J1607" s="37"/>
      <c r="K1607" s="37"/>
      <c r="L1607" s="40"/>
      <c r="M1607" s="185"/>
      <c r="N1607" s="186"/>
      <c r="O1607" s="65"/>
      <c r="P1607" s="65"/>
      <c r="Q1607" s="65"/>
      <c r="R1607" s="65"/>
      <c r="S1607" s="65"/>
      <c r="T1607" s="66"/>
      <c r="U1607" s="35"/>
      <c r="V1607" s="35"/>
      <c r="W1607" s="35"/>
      <c r="X1607" s="35"/>
      <c r="Y1607" s="35"/>
      <c r="Z1607" s="35"/>
      <c r="AA1607" s="35"/>
      <c r="AB1607" s="35"/>
      <c r="AC1607" s="35"/>
      <c r="AD1607" s="35"/>
      <c r="AE1607" s="35"/>
      <c r="AT1607" s="18" t="s">
        <v>158</v>
      </c>
      <c r="AU1607" s="18" t="s">
        <v>154</v>
      </c>
    </row>
    <row r="1608" spans="1:65" s="1" customFormat="1" ht="132" hidden="1">
      <c r="A1608" s="35"/>
      <c r="B1608" s="36"/>
      <c r="C1608" s="37"/>
      <c r="D1608" s="182" t="s">
        <v>160</v>
      </c>
      <c r="E1608" s="37"/>
      <c r="F1608" s="189" t="s">
        <v>2549</v>
      </c>
      <c r="G1608" s="37"/>
      <c r="H1608" s="37"/>
      <c r="I1608" s="184"/>
      <c r="J1608" s="37"/>
      <c r="K1608" s="37"/>
      <c r="L1608" s="40"/>
      <c r="M1608" s="185"/>
      <c r="N1608" s="186"/>
      <c r="O1608" s="65"/>
      <c r="P1608" s="65"/>
      <c r="Q1608" s="65"/>
      <c r="R1608" s="65"/>
      <c r="S1608" s="65"/>
      <c r="T1608" s="66"/>
      <c r="U1608" s="35"/>
      <c r="V1608" s="35"/>
      <c r="W1608" s="35"/>
      <c r="X1608" s="35"/>
      <c r="Y1608" s="35"/>
      <c r="Z1608" s="35"/>
      <c r="AA1608" s="35"/>
      <c r="AB1608" s="35"/>
      <c r="AC1608" s="35"/>
      <c r="AD1608" s="35"/>
      <c r="AE1608" s="35"/>
      <c r="AT1608" s="18" t="s">
        <v>160</v>
      </c>
      <c r="AU1608" s="18" t="s">
        <v>154</v>
      </c>
    </row>
    <row r="1609" spans="1:65" s="13" customFormat="1" ht="12">
      <c r="B1609" s="200"/>
      <c r="C1609" s="201"/>
      <c r="D1609" s="182" t="s">
        <v>162</v>
      </c>
      <c r="E1609" s="202" t="s">
        <v>20</v>
      </c>
      <c r="F1609" s="203" t="s">
        <v>2564</v>
      </c>
      <c r="G1609" s="201"/>
      <c r="H1609" s="204">
        <v>16</v>
      </c>
      <c r="I1609" s="205"/>
      <c r="J1609" s="201"/>
      <c r="K1609" s="201"/>
      <c r="L1609" s="206"/>
      <c r="M1609" s="207"/>
      <c r="N1609" s="208"/>
      <c r="O1609" s="208"/>
      <c r="P1609" s="208"/>
      <c r="Q1609" s="208"/>
      <c r="R1609" s="208"/>
      <c r="S1609" s="208"/>
      <c r="T1609" s="209"/>
      <c r="AT1609" s="210" t="s">
        <v>162</v>
      </c>
      <c r="AU1609" s="210" t="s">
        <v>154</v>
      </c>
      <c r="AV1609" s="13" t="s">
        <v>154</v>
      </c>
      <c r="AW1609" s="13" t="s">
        <v>33</v>
      </c>
      <c r="AX1609" s="13" t="s">
        <v>8</v>
      </c>
      <c r="AY1609" s="210" t="s">
        <v>146</v>
      </c>
    </row>
    <row r="1610" spans="1:65" s="1" customFormat="1" ht="16.5" customHeight="1">
      <c r="A1610" s="35"/>
      <c r="B1610" s="36"/>
      <c r="C1610" s="170" t="s">
        <v>2565</v>
      </c>
      <c r="D1610" s="170" t="s">
        <v>148</v>
      </c>
      <c r="E1610" s="171" t="s">
        <v>2566</v>
      </c>
      <c r="F1610" s="172" t="s">
        <v>2567</v>
      </c>
      <c r="G1610" s="173" t="s">
        <v>299</v>
      </c>
      <c r="H1610" s="174">
        <v>29.16</v>
      </c>
      <c r="I1610" s="175"/>
      <c r="J1610" s="174">
        <f>ROUND(I1610*H1610,0)</f>
        <v>0</v>
      </c>
      <c r="K1610" s="172" t="s">
        <v>152</v>
      </c>
      <c r="L1610" s="40"/>
      <c r="M1610" s="176" t="s">
        <v>20</v>
      </c>
      <c r="N1610" s="177" t="s">
        <v>44</v>
      </c>
      <c r="O1610" s="65"/>
      <c r="P1610" s="178">
        <f>O1610*H1610</f>
        <v>0</v>
      </c>
      <c r="Q1610" s="178">
        <v>3.2000000000000003E-4</v>
      </c>
      <c r="R1610" s="178">
        <f>Q1610*H1610</f>
        <v>9.3312000000000013E-3</v>
      </c>
      <c r="S1610" s="178">
        <v>0</v>
      </c>
      <c r="T1610" s="179">
        <f>S1610*H1610</f>
        <v>0</v>
      </c>
      <c r="U1610" s="35"/>
      <c r="V1610" s="35"/>
      <c r="W1610" s="35"/>
      <c r="X1610" s="35"/>
      <c r="Y1610" s="35"/>
      <c r="Z1610" s="35"/>
      <c r="AA1610" s="35"/>
      <c r="AB1610" s="35"/>
      <c r="AC1610" s="35"/>
      <c r="AD1610" s="35"/>
      <c r="AE1610" s="35"/>
      <c r="AR1610" s="180" t="s">
        <v>272</v>
      </c>
      <c r="AT1610" s="180" t="s">
        <v>148</v>
      </c>
      <c r="AU1610" s="180" t="s">
        <v>154</v>
      </c>
      <c r="AY1610" s="18" t="s">
        <v>146</v>
      </c>
      <c r="BE1610" s="181">
        <f>IF(N1610="základní",J1610,0)</f>
        <v>0</v>
      </c>
      <c r="BF1610" s="181">
        <f>IF(N1610="snížená",J1610,0)</f>
        <v>0</v>
      </c>
      <c r="BG1610" s="181">
        <f>IF(N1610="zákl. přenesená",J1610,0)</f>
        <v>0</v>
      </c>
      <c r="BH1610" s="181">
        <f>IF(N1610="sníž. přenesená",J1610,0)</f>
        <v>0</v>
      </c>
      <c r="BI1610" s="181">
        <f>IF(N1610="nulová",J1610,0)</f>
        <v>0</v>
      </c>
      <c r="BJ1610" s="18" t="s">
        <v>154</v>
      </c>
      <c r="BK1610" s="181">
        <f>ROUND(I1610*H1610,0)</f>
        <v>0</v>
      </c>
      <c r="BL1610" s="18" t="s">
        <v>272</v>
      </c>
      <c r="BM1610" s="180" t="s">
        <v>2568</v>
      </c>
    </row>
    <row r="1611" spans="1:65" s="1" customFormat="1" ht="24" hidden="1">
      <c r="A1611" s="35"/>
      <c r="B1611" s="36"/>
      <c r="C1611" s="37"/>
      <c r="D1611" s="182" t="s">
        <v>156</v>
      </c>
      <c r="E1611" s="37"/>
      <c r="F1611" s="183" t="s">
        <v>2569</v>
      </c>
      <c r="G1611" s="37"/>
      <c r="H1611" s="37"/>
      <c r="I1611" s="184"/>
      <c r="J1611" s="37"/>
      <c r="K1611" s="37"/>
      <c r="L1611" s="40"/>
      <c r="M1611" s="185"/>
      <c r="N1611" s="186"/>
      <c r="O1611" s="65"/>
      <c r="P1611" s="65"/>
      <c r="Q1611" s="65"/>
      <c r="R1611" s="65"/>
      <c r="S1611" s="65"/>
      <c r="T1611" s="66"/>
      <c r="U1611" s="35"/>
      <c r="V1611" s="35"/>
      <c r="W1611" s="35"/>
      <c r="X1611" s="35"/>
      <c r="Y1611" s="35"/>
      <c r="Z1611" s="35"/>
      <c r="AA1611" s="35"/>
      <c r="AB1611" s="35"/>
      <c r="AC1611" s="35"/>
      <c r="AD1611" s="35"/>
      <c r="AE1611" s="35"/>
      <c r="AT1611" s="18" t="s">
        <v>156</v>
      </c>
      <c r="AU1611" s="18" t="s">
        <v>154</v>
      </c>
    </row>
    <row r="1612" spans="1:65" s="1" customFormat="1" hidden="1">
      <c r="A1612" s="35"/>
      <c r="B1612" s="36"/>
      <c r="C1612" s="37"/>
      <c r="D1612" s="187" t="s">
        <v>158</v>
      </c>
      <c r="E1612" s="37"/>
      <c r="F1612" s="188" t="s">
        <v>2570</v>
      </c>
      <c r="G1612" s="37"/>
      <c r="H1612" s="37"/>
      <c r="I1612" s="184"/>
      <c r="J1612" s="37"/>
      <c r="K1612" s="37"/>
      <c r="L1612" s="40"/>
      <c r="M1612" s="185"/>
      <c r="N1612" s="186"/>
      <c r="O1612" s="65"/>
      <c r="P1612" s="65"/>
      <c r="Q1612" s="65"/>
      <c r="R1612" s="65"/>
      <c r="S1612" s="65"/>
      <c r="T1612" s="66"/>
      <c r="U1612" s="35"/>
      <c r="V1612" s="35"/>
      <c r="W1612" s="35"/>
      <c r="X1612" s="35"/>
      <c r="Y1612" s="35"/>
      <c r="Z1612" s="35"/>
      <c r="AA1612" s="35"/>
      <c r="AB1612" s="35"/>
      <c r="AC1612" s="35"/>
      <c r="AD1612" s="35"/>
      <c r="AE1612" s="35"/>
      <c r="AT1612" s="18" t="s">
        <v>158</v>
      </c>
      <c r="AU1612" s="18" t="s">
        <v>154</v>
      </c>
    </row>
    <row r="1613" spans="1:65" s="1" customFormat="1" ht="132" hidden="1">
      <c r="A1613" s="35"/>
      <c r="B1613" s="36"/>
      <c r="C1613" s="37"/>
      <c r="D1613" s="182" t="s">
        <v>160</v>
      </c>
      <c r="E1613" s="37"/>
      <c r="F1613" s="189" t="s">
        <v>2549</v>
      </c>
      <c r="G1613" s="37"/>
      <c r="H1613" s="37"/>
      <c r="I1613" s="184"/>
      <c r="J1613" s="37"/>
      <c r="K1613" s="37"/>
      <c r="L1613" s="40"/>
      <c r="M1613" s="185"/>
      <c r="N1613" s="186"/>
      <c r="O1613" s="65"/>
      <c r="P1613" s="65"/>
      <c r="Q1613" s="65"/>
      <c r="R1613" s="65"/>
      <c r="S1613" s="65"/>
      <c r="T1613" s="66"/>
      <c r="U1613" s="35"/>
      <c r="V1613" s="35"/>
      <c r="W1613" s="35"/>
      <c r="X1613" s="35"/>
      <c r="Y1613" s="35"/>
      <c r="Z1613" s="35"/>
      <c r="AA1613" s="35"/>
      <c r="AB1613" s="35"/>
      <c r="AC1613" s="35"/>
      <c r="AD1613" s="35"/>
      <c r="AE1613" s="35"/>
      <c r="AT1613" s="18" t="s">
        <v>160</v>
      </c>
      <c r="AU1613" s="18" t="s">
        <v>154</v>
      </c>
    </row>
    <row r="1614" spans="1:65" s="13" customFormat="1" ht="24">
      <c r="B1614" s="200"/>
      <c r="C1614" s="201"/>
      <c r="D1614" s="182" t="s">
        <v>162</v>
      </c>
      <c r="E1614" s="202" t="s">
        <v>20</v>
      </c>
      <c r="F1614" s="203" t="s">
        <v>2571</v>
      </c>
      <c r="G1614" s="201"/>
      <c r="H1614" s="204">
        <v>29.16</v>
      </c>
      <c r="I1614" s="205"/>
      <c r="J1614" s="201"/>
      <c r="K1614" s="201"/>
      <c r="L1614" s="206"/>
      <c r="M1614" s="207"/>
      <c r="N1614" s="208"/>
      <c r="O1614" s="208"/>
      <c r="P1614" s="208"/>
      <c r="Q1614" s="208"/>
      <c r="R1614" s="208"/>
      <c r="S1614" s="208"/>
      <c r="T1614" s="209"/>
      <c r="AT1614" s="210" t="s">
        <v>162</v>
      </c>
      <c r="AU1614" s="210" t="s">
        <v>154</v>
      </c>
      <c r="AV1614" s="13" t="s">
        <v>154</v>
      </c>
      <c r="AW1614" s="13" t="s">
        <v>33</v>
      </c>
      <c r="AX1614" s="13" t="s">
        <v>8</v>
      </c>
      <c r="AY1614" s="210" t="s">
        <v>146</v>
      </c>
    </row>
    <row r="1615" spans="1:65" s="1" customFormat="1" ht="24.25" customHeight="1">
      <c r="A1615" s="35"/>
      <c r="B1615" s="36"/>
      <c r="C1615" s="170" t="s">
        <v>2572</v>
      </c>
      <c r="D1615" s="170" t="s">
        <v>148</v>
      </c>
      <c r="E1615" s="171" t="s">
        <v>2573</v>
      </c>
      <c r="F1615" s="172" t="s">
        <v>2574</v>
      </c>
      <c r="G1615" s="173" t="s">
        <v>248</v>
      </c>
      <c r="H1615" s="174">
        <v>43.88</v>
      </c>
      <c r="I1615" s="175"/>
      <c r="J1615" s="174">
        <f>ROUND(I1615*H1615,0)</f>
        <v>0</v>
      </c>
      <c r="K1615" s="172" t="s">
        <v>152</v>
      </c>
      <c r="L1615" s="40"/>
      <c r="M1615" s="176" t="s">
        <v>20</v>
      </c>
      <c r="N1615" s="177" t="s">
        <v>44</v>
      </c>
      <c r="O1615" s="65"/>
      <c r="P1615" s="178">
        <f>O1615*H1615</f>
        <v>0</v>
      </c>
      <c r="Q1615" s="178">
        <v>5.0000000000000002E-5</v>
      </c>
      <c r="R1615" s="178">
        <f>Q1615*H1615</f>
        <v>2.1940000000000002E-3</v>
      </c>
      <c r="S1615" s="178">
        <v>0</v>
      </c>
      <c r="T1615" s="179">
        <f>S1615*H1615</f>
        <v>0</v>
      </c>
      <c r="U1615" s="35"/>
      <c r="V1615" s="35"/>
      <c r="W1615" s="35"/>
      <c r="X1615" s="35"/>
      <c r="Y1615" s="35"/>
      <c r="Z1615" s="35"/>
      <c r="AA1615" s="35"/>
      <c r="AB1615" s="35"/>
      <c r="AC1615" s="35"/>
      <c r="AD1615" s="35"/>
      <c r="AE1615" s="35"/>
      <c r="AR1615" s="180" t="s">
        <v>272</v>
      </c>
      <c r="AT1615" s="180" t="s">
        <v>148</v>
      </c>
      <c r="AU1615" s="180" t="s">
        <v>154</v>
      </c>
      <c r="AY1615" s="18" t="s">
        <v>146</v>
      </c>
      <c r="BE1615" s="181">
        <f>IF(N1615="základní",J1615,0)</f>
        <v>0</v>
      </c>
      <c r="BF1615" s="181">
        <f>IF(N1615="snížená",J1615,0)</f>
        <v>0</v>
      </c>
      <c r="BG1615" s="181">
        <f>IF(N1615="zákl. přenesená",J1615,0)</f>
        <v>0</v>
      </c>
      <c r="BH1615" s="181">
        <f>IF(N1615="sníž. přenesená",J1615,0)</f>
        <v>0</v>
      </c>
      <c r="BI1615" s="181">
        <f>IF(N1615="nulová",J1615,0)</f>
        <v>0</v>
      </c>
      <c r="BJ1615" s="18" t="s">
        <v>154</v>
      </c>
      <c r="BK1615" s="181">
        <f>ROUND(I1615*H1615,0)</f>
        <v>0</v>
      </c>
      <c r="BL1615" s="18" t="s">
        <v>272</v>
      </c>
      <c r="BM1615" s="180" t="s">
        <v>2575</v>
      </c>
    </row>
    <row r="1616" spans="1:65" s="1" customFormat="1" ht="24" hidden="1">
      <c r="A1616" s="35"/>
      <c r="B1616" s="36"/>
      <c r="C1616" s="37"/>
      <c r="D1616" s="182" t="s">
        <v>156</v>
      </c>
      <c r="E1616" s="37"/>
      <c r="F1616" s="183" t="s">
        <v>2576</v>
      </c>
      <c r="G1616" s="37"/>
      <c r="H1616" s="37"/>
      <c r="I1616" s="184"/>
      <c r="J1616" s="37"/>
      <c r="K1616" s="37"/>
      <c r="L1616" s="40"/>
      <c r="M1616" s="185"/>
      <c r="N1616" s="186"/>
      <c r="O1616" s="65"/>
      <c r="P1616" s="65"/>
      <c r="Q1616" s="65"/>
      <c r="R1616" s="65"/>
      <c r="S1616" s="65"/>
      <c r="T1616" s="66"/>
      <c r="U1616" s="35"/>
      <c r="V1616" s="35"/>
      <c r="W1616" s="35"/>
      <c r="X1616" s="35"/>
      <c r="Y1616" s="35"/>
      <c r="Z1616" s="35"/>
      <c r="AA1616" s="35"/>
      <c r="AB1616" s="35"/>
      <c r="AC1616" s="35"/>
      <c r="AD1616" s="35"/>
      <c r="AE1616" s="35"/>
      <c r="AT1616" s="18" t="s">
        <v>156</v>
      </c>
      <c r="AU1616" s="18" t="s">
        <v>154</v>
      </c>
    </row>
    <row r="1617" spans="1:65" s="1" customFormat="1" hidden="1">
      <c r="A1617" s="35"/>
      <c r="B1617" s="36"/>
      <c r="C1617" s="37"/>
      <c r="D1617" s="187" t="s">
        <v>158</v>
      </c>
      <c r="E1617" s="37"/>
      <c r="F1617" s="188" t="s">
        <v>2577</v>
      </c>
      <c r="G1617" s="37"/>
      <c r="H1617" s="37"/>
      <c r="I1617" s="184"/>
      <c r="J1617" s="37"/>
      <c r="K1617" s="37"/>
      <c r="L1617" s="40"/>
      <c r="M1617" s="185"/>
      <c r="N1617" s="186"/>
      <c r="O1617" s="65"/>
      <c r="P1617" s="65"/>
      <c r="Q1617" s="65"/>
      <c r="R1617" s="65"/>
      <c r="S1617" s="65"/>
      <c r="T1617" s="66"/>
      <c r="U1617" s="35"/>
      <c r="V1617" s="35"/>
      <c r="W1617" s="35"/>
      <c r="X1617" s="35"/>
      <c r="Y1617" s="35"/>
      <c r="Z1617" s="35"/>
      <c r="AA1617" s="35"/>
      <c r="AB1617" s="35"/>
      <c r="AC1617" s="35"/>
      <c r="AD1617" s="35"/>
      <c r="AE1617" s="35"/>
      <c r="AT1617" s="18" t="s">
        <v>158</v>
      </c>
      <c r="AU1617" s="18" t="s">
        <v>154</v>
      </c>
    </row>
    <row r="1618" spans="1:65" s="13" customFormat="1" ht="12">
      <c r="B1618" s="200"/>
      <c r="C1618" s="201"/>
      <c r="D1618" s="182" t="s">
        <v>162</v>
      </c>
      <c r="E1618" s="202" t="s">
        <v>20</v>
      </c>
      <c r="F1618" s="203" t="s">
        <v>2578</v>
      </c>
      <c r="G1618" s="201"/>
      <c r="H1618" s="204">
        <v>43.88</v>
      </c>
      <c r="I1618" s="205"/>
      <c r="J1618" s="201"/>
      <c r="K1618" s="201"/>
      <c r="L1618" s="206"/>
      <c r="M1618" s="207"/>
      <c r="N1618" s="208"/>
      <c r="O1618" s="208"/>
      <c r="P1618" s="208"/>
      <c r="Q1618" s="208"/>
      <c r="R1618" s="208"/>
      <c r="S1618" s="208"/>
      <c r="T1618" s="209"/>
      <c r="AT1618" s="210" t="s">
        <v>162</v>
      </c>
      <c r="AU1618" s="210" t="s">
        <v>154</v>
      </c>
      <c r="AV1618" s="13" t="s">
        <v>154</v>
      </c>
      <c r="AW1618" s="13" t="s">
        <v>33</v>
      </c>
      <c r="AX1618" s="13" t="s">
        <v>8</v>
      </c>
      <c r="AY1618" s="210" t="s">
        <v>146</v>
      </c>
    </row>
    <row r="1619" spans="1:65" s="1" customFormat="1" ht="24.25" customHeight="1">
      <c r="A1619" s="35"/>
      <c r="B1619" s="36"/>
      <c r="C1619" s="170" t="s">
        <v>2579</v>
      </c>
      <c r="D1619" s="170" t="s">
        <v>148</v>
      </c>
      <c r="E1619" s="171" t="s">
        <v>2580</v>
      </c>
      <c r="F1619" s="172" t="s">
        <v>2581</v>
      </c>
      <c r="G1619" s="173" t="s">
        <v>789</v>
      </c>
      <c r="H1619" s="175"/>
      <c r="I1619" s="175"/>
      <c r="J1619" s="174">
        <f>ROUND(I1619*H1619,0)</f>
        <v>0</v>
      </c>
      <c r="K1619" s="172" t="s">
        <v>152</v>
      </c>
      <c r="L1619" s="40"/>
      <c r="M1619" s="176" t="s">
        <v>20</v>
      </c>
      <c r="N1619" s="177" t="s">
        <v>44</v>
      </c>
      <c r="O1619" s="65"/>
      <c r="P1619" s="178">
        <f>O1619*H1619</f>
        <v>0</v>
      </c>
      <c r="Q1619" s="178">
        <v>0</v>
      </c>
      <c r="R1619" s="178">
        <f>Q1619*H1619</f>
        <v>0</v>
      </c>
      <c r="S1619" s="178">
        <v>0</v>
      </c>
      <c r="T1619" s="179">
        <f>S1619*H1619</f>
        <v>0</v>
      </c>
      <c r="U1619" s="35"/>
      <c r="V1619" s="35"/>
      <c r="W1619" s="35"/>
      <c r="X1619" s="35"/>
      <c r="Y1619" s="35"/>
      <c r="Z1619" s="35"/>
      <c r="AA1619" s="35"/>
      <c r="AB1619" s="35"/>
      <c r="AC1619" s="35"/>
      <c r="AD1619" s="35"/>
      <c r="AE1619" s="35"/>
      <c r="AR1619" s="180" t="s">
        <v>272</v>
      </c>
      <c r="AT1619" s="180" t="s">
        <v>148</v>
      </c>
      <c r="AU1619" s="180" t="s">
        <v>154</v>
      </c>
      <c r="AY1619" s="18" t="s">
        <v>146</v>
      </c>
      <c r="BE1619" s="181">
        <f>IF(N1619="základní",J1619,0)</f>
        <v>0</v>
      </c>
      <c r="BF1619" s="181">
        <f>IF(N1619="snížená",J1619,0)</f>
        <v>0</v>
      </c>
      <c r="BG1619" s="181">
        <f>IF(N1619="zákl. přenesená",J1619,0)</f>
        <v>0</v>
      </c>
      <c r="BH1619" s="181">
        <f>IF(N1619="sníž. přenesená",J1619,0)</f>
        <v>0</v>
      </c>
      <c r="BI1619" s="181">
        <f>IF(N1619="nulová",J1619,0)</f>
        <v>0</v>
      </c>
      <c r="BJ1619" s="18" t="s">
        <v>154</v>
      </c>
      <c r="BK1619" s="181">
        <f>ROUND(I1619*H1619,0)</f>
        <v>0</v>
      </c>
      <c r="BL1619" s="18" t="s">
        <v>272</v>
      </c>
      <c r="BM1619" s="180" t="s">
        <v>2582</v>
      </c>
    </row>
    <row r="1620" spans="1:65" s="1" customFormat="1" ht="36" hidden="1">
      <c r="A1620" s="35"/>
      <c r="B1620" s="36"/>
      <c r="C1620" s="37"/>
      <c r="D1620" s="182" t="s">
        <v>156</v>
      </c>
      <c r="E1620" s="37"/>
      <c r="F1620" s="183" t="s">
        <v>2583</v>
      </c>
      <c r="G1620" s="37"/>
      <c r="H1620" s="37"/>
      <c r="I1620" s="184"/>
      <c r="J1620" s="37"/>
      <c r="K1620" s="37"/>
      <c r="L1620" s="40"/>
      <c r="M1620" s="185"/>
      <c r="N1620" s="186"/>
      <c r="O1620" s="65"/>
      <c r="P1620" s="65"/>
      <c r="Q1620" s="65"/>
      <c r="R1620" s="65"/>
      <c r="S1620" s="65"/>
      <c r="T1620" s="66"/>
      <c r="U1620" s="35"/>
      <c r="V1620" s="35"/>
      <c r="W1620" s="35"/>
      <c r="X1620" s="35"/>
      <c r="Y1620" s="35"/>
      <c r="Z1620" s="35"/>
      <c r="AA1620" s="35"/>
      <c r="AB1620" s="35"/>
      <c r="AC1620" s="35"/>
      <c r="AD1620" s="35"/>
      <c r="AE1620" s="35"/>
      <c r="AT1620" s="18" t="s">
        <v>156</v>
      </c>
      <c r="AU1620" s="18" t="s">
        <v>154</v>
      </c>
    </row>
    <row r="1621" spans="1:65" s="1" customFormat="1" hidden="1">
      <c r="A1621" s="35"/>
      <c r="B1621" s="36"/>
      <c r="C1621" s="37"/>
      <c r="D1621" s="187" t="s">
        <v>158</v>
      </c>
      <c r="E1621" s="37"/>
      <c r="F1621" s="188" t="s">
        <v>2584</v>
      </c>
      <c r="G1621" s="37"/>
      <c r="H1621" s="37"/>
      <c r="I1621" s="184"/>
      <c r="J1621" s="37"/>
      <c r="K1621" s="37"/>
      <c r="L1621" s="40"/>
      <c r="M1621" s="185"/>
      <c r="N1621" s="186"/>
      <c r="O1621" s="65"/>
      <c r="P1621" s="65"/>
      <c r="Q1621" s="65"/>
      <c r="R1621" s="65"/>
      <c r="S1621" s="65"/>
      <c r="T1621" s="66"/>
      <c r="U1621" s="35"/>
      <c r="V1621" s="35"/>
      <c r="W1621" s="35"/>
      <c r="X1621" s="35"/>
      <c r="Y1621" s="35"/>
      <c r="Z1621" s="35"/>
      <c r="AA1621" s="35"/>
      <c r="AB1621" s="35"/>
      <c r="AC1621" s="35"/>
      <c r="AD1621" s="35"/>
      <c r="AE1621" s="35"/>
      <c r="AT1621" s="18" t="s">
        <v>158</v>
      </c>
      <c r="AU1621" s="18" t="s">
        <v>154</v>
      </c>
    </row>
    <row r="1622" spans="1:65" s="1" customFormat="1" ht="192" hidden="1">
      <c r="A1622" s="35"/>
      <c r="B1622" s="36"/>
      <c r="C1622" s="37"/>
      <c r="D1622" s="182" t="s">
        <v>160</v>
      </c>
      <c r="E1622" s="37"/>
      <c r="F1622" s="189" t="s">
        <v>1048</v>
      </c>
      <c r="G1622" s="37"/>
      <c r="H1622" s="37"/>
      <c r="I1622" s="184"/>
      <c r="J1622" s="37"/>
      <c r="K1622" s="37"/>
      <c r="L1622" s="40"/>
      <c r="M1622" s="185"/>
      <c r="N1622" s="186"/>
      <c r="O1622" s="65"/>
      <c r="P1622" s="65"/>
      <c r="Q1622" s="65"/>
      <c r="R1622" s="65"/>
      <c r="S1622" s="65"/>
      <c r="T1622" s="66"/>
      <c r="U1622" s="35"/>
      <c r="V1622" s="35"/>
      <c r="W1622" s="35"/>
      <c r="X1622" s="35"/>
      <c r="Y1622" s="35"/>
      <c r="Z1622" s="35"/>
      <c r="AA1622" s="35"/>
      <c r="AB1622" s="35"/>
      <c r="AC1622" s="35"/>
      <c r="AD1622" s="35"/>
      <c r="AE1622" s="35"/>
      <c r="AT1622" s="18" t="s">
        <v>160</v>
      </c>
      <c r="AU1622" s="18" t="s">
        <v>154</v>
      </c>
    </row>
    <row r="1623" spans="1:65" s="11" customFormat="1" ht="23" customHeight="1">
      <c r="B1623" s="154"/>
      <c r="C1623" s="155"/>
      <c r="D1623" s="156" t="s">
        <v>71</v>
      </c>
      <c r="E1623" s="168" t="s">
        <v>2585</v>
      </c>
      <c r="F1623" s="168" t="s">
        <v>2586</v>
      </c>
      <c r="G1623" s="155"/>
      <c r="H1623" s="155"/>
      <c r="I1623" s="158"/>
      <c r="J1623" s="169">
        <f>BK1623</f>
        <v>0</v>
      </c>
      <c r="K1623" s="155"/>
      <c r="L1623" s="160"/>
      <c r="M1623" s="161"/>
      <c r="N1623" s="162"/>
      <c r="O1623" s="162"/>
      <c r="P1623" s="163">
        <f>SUM(P1624:P1657)</f>
        <v>0</v>
      </c>
      <c r="Q1623" s="162"/>
      <c r="R1623" s="163">
        <f>SUM(R1624:R1657)</f>
        <v>2.242124</v>
      </c>
      <c r="S1623" s="162"/>
      <c r="T1623" s="164">
        <f>SUM(T1624:T1657)</f>
        <v>0.42522000000000004</v>
      </c>
      <c r="AR1623" s="165" t="s">
        <v>154</v>
      </c>
      <c r="AT1623" s="166" t="s">
        <v>71</v>
      </c>
      <c r="AU1623" s="166" t="s">
        <v>8</v>
      </c>
      <c r="AY1623" s="165" t="s">
        <v>146</v>
      </c>
      <c r="BK1623" s="167">
        <f>SUM(BK1624:BK1657)</f>
        <v>0</v>
      </c>
    </row>
    <row r="1624" spans="1:65" s="1" customFormat="1" ht="24.25" customHeight="1">
      <c r="A1624" s="35"/>
      <c r="B1624" s="36"/>
      <c r="C1624" s="170" t="s">
        <v>2587</v>
      </c>
      <c r="D1624" s="170" t="s">
        <v>148</v>
      </c>
      <c r="E1624" s="171" t="s">
        <v>2588</v>
      </c>
      <c r="F1624" s="172" t="s">
        <v>2589</v>
      </c>
      <c r="G1624" s="173" t="s">
        <v>248</v>
      </c>
      <c r="H1624" s="174">
        <v>209.27</v>
      </c>
      <c r="I1624" s="175"/>
      <c r="J1624" s="174">
        <f>ROUND(I1624*H1624,0)</f>
        <v>0</v>
      </c>
      <c r="K1624" s="172" t="s">
        <v>152</v>
      </c>
      <c r="L1624" s="40"/>
      <c r="M1624" s="176" t="s">
        <v>20</v>
      </c>
      <c r="N1624" s="177" t="s">
        <v>44</v>
      </c>
      <c r="O1624" s="65"/>
      <c r="P1624" s="178">
        <f>O1624*H1624</f>
        <v>0</v>
      </c>
      <c r="Q1624" s="178">
        <v>7.4999999999999997E-3</v>
      </c>
      <c r="R1624" s="178">
        <f>Q1624*H1624</f>
        <v>1.5695250000000001</v>
      </c>
      <c r="S1624" s="178">
        <v>0</v>
      </c>
      <c r="T1624" s="179">
        <f>S1624*H1624</f>
        <v>0</v>
      </c>
      <c r="U1624" s="35"/>
      <c r="V1624" s="35"/>
      <c r="W1624" s="35"/>
      <c r="X1624" s="35"/>
      <c r="Y1624" s="35"/>
      <c r="Z1624" s="35"/>
      <c r="AA1624" s="35"/>
      <c r="AB1624" s="35"/>
      <c r="AC1624" s="35"/>
      <c r="AD1624" s="35"/>
      <c r="AE1624" s="35"/>
      <c r="AR1624" s="180" t="s">
        <v>272</v>
      </c>
      <c r="AT1624" s="180" t="s">
        <v>148</v>
      </c>
      <c r="AU1624" s="180" t="s">
        <v>154</v>
      </c>
      <c r="AY1624" s="18" t="s">
        <v>146</v>
      </c>
      <c r="BE1624" s="181">
        <f>IF(N1624="základní",J1624,0)</f>
        <v>0</v>
      </c>
      <c r="BF1624" s="181">
        <f>IF(N1624="snížená",J1624,0)</f>
        <v>0</v>
      </c>
      <c r="BG1624" s="181">
        <f>IF(N1624="zákl. přenesená",J1624,0)</f>
        <v>0</v>
      </c>
      <c r="BH1624" s="181">
        <f>IF(N1624="sníž. přenesená",J1624,0)</f>
        <v>0</v>
      </c>
      <c r="BI1624" s="181">
        <f>IF(N1624="nulová",J1624,0)</f>
        <v>0</v>
      </c>
      <c r="BJ1624" s="18" t="s">
        <v>154</v>
      </c>
      <c r="BK1624" s="181">
        <f>ROUND(I1624*H1624,0)</f>
        <v>0</v>
      </c>
      <c r="BL1624" s="18" t="s">
        <v>272</v>
      </c>
      <c r="BM1624" s="180" t="s">
        <v>2590</v>
      </c>
    </row>
    <row r="1625" spans="1:65" s="1" customFormat="1" ht="24" hidden="1">
      <c r="A1625" s="35"/>
      <c r="B1625" s="36"/>
      <c r="C1625" s="37"/>
      <c r="D1625" s="182" t="s">
        <v>156</v>
      </c>
      <c r="E1625" s="37"/>
      <c r="F1625" s="183" t="s">
        <v>2591</v>
      </c>
      <c r="G1625" s="37"/>
      <c r="H1625" s="37"/>
      <c r="I1625" s="184"/>
      <c r="J1625" s="37"/>
      <c r="K1625" s="37"/>
      <c r="L1625" s="40"/>
      <c r="M1625" s="185"/>
      <c r="N1625" s="186"/>
      <c r="O1625" s="65"/>
      <c r="P1625" s="65"/>
      <c r="Q1625" s="65"/>
      <c r="R1625" s="65"/>
      <c r="S1625" s="65"/>
      <c r="T1625" s="66"/>
      <c r="U1625" s="35"/>
      <c r="V1625" s="35"/>
      <c r="W1625" s="35"/>
      <c r="X1625" s="35"/>
      <c r="Y1625" s="35"/>
      <c r="Z1625" s="35"/>
      <c r="AA1625" s="35"/>
      <c r="AB1625" s="35"/>
      <c r="AC1625" s="35"/>
      <c r="AD1625" s="35"/>
      <c r="AE1625" s="35"/>
      <c r="AT1625" s="18" t="s">
        <v>156</v>
      </c>
      <c r="AU1625" s="18" t="s">
        <v>154</v>
      </c>
    </row>
    <row r="1626" spans="1:65" s="1" customFormat="1" hidden="1">
      <c r="A1626" s="35"/>
      <c r="B1626" s="36"/>
      <c r="C1626" s="37"/>
      <c r="D1626" s="187" t="s">
        <v>158</v>
      </c>
      <c r="E1626" s="37"/>
      <c r="F1626" s="188" t="s">
        <v>2592</v>
      </c>
      <c r="G1626" s="37"/>
      <c r="H1626" s="37"/>
      <c r="I1626" s="184"/>
      <c r="J1626" s="37"/>
      <c r="K1626" s="37"/>
      <c r="L1626" s="40"/>
      <c r="M1626" s="185"/>
      <c r="N1626" s="186"/>
      <c r="O1626" s="65"/>
      <c r="P1626" s="65"/>
      <c r="Q1626" s="65"/>
      <c r="R1626" s="65"/>
      <c r="S1626" s="65"/>
      <c r="T1626" s="66"/>
      <c r="U1626" s="35"/>
      <c r="V1626" s="35"/>
      <c r="W1626" s="35"/>
      <c r="X1626" s="35"/>
      <c r="Y1626" s="35"/>
      <c r="Z1626" s="35"/>
      <c r="AA1626" s="35"/>
      <c r="AB1626" s="35"/>
      <c r="AC1626" s="35"/>
      <c r="AD1626" s="35"/>
      <c r="AE1626" s="35"/>
      <c r="AT1626" s="18" t="s">
        <v>158</v>
      </c>
      <c r="AU1626" s="18" t="s">
        <v>154</v>
      </c>
    </row>
    <row r="1627" spans="1:65" s="1" customFormat="1" ht="108" hidden="1">
      <c r="A1627" s="35"/>
      <c r="B1627" s="36"/>
      <c r="C1627" s="37"/>
      <c r="D1627" s="182" t="s">
        <v>160</v>
      </c>
      <c r="E1627" s="37"/>
      <c r="F1627" s="189" t="s">
        <v>2593</v>
      </c>
      <c r="G1627" s="37"/>
      <c r="H1627" s="37"/>
      <c r="I1627" s="184"/>
      <c r="J1627" s="37"/>
      <c r="K1627" s="37"/>
      <c r="L1627" s="40"/>
      <c r="M1627" s="185"/>
      <c r="N1627" s="186"/>
      <c r="O1627" s="65"/>
      <c r="P1627" s="65"/>
      <c r="Q1627" s="65"/>
      <c r="R1627" s="65"/>
      <c r="S1627" s="65"/>
      <c r="T1627" s="66"/>
      <c r="U1627" s="35"/>
      <c r="V1627" s="35"/>
      <c r="W1627" s="35"/>
      <c r="X1627" s="35"/>
      <c r="Y1627" s="35"/>
      <c r="Z1627" s="35"/>
      <c r="AA1627" s="35"/>
      <c r="AB1627" s="35"/>
      <c r="AC1627" s="35"/>
      <c r="AD1627" s="35"/>
      <c r="AE1627" s="35"/>
      <c r="AT1627" s="18" t="s">
        <v>160</v>
      </c>
      <c r="AU1627" s="18" t="s">
        <v>154</v>
      </c>
    </row>
    <row r="1628" spans="1:65" s="12" customFormat="1" ht="12">
      <c r="B1628" s="190"/>
      <c r="C1628" s="191"/>
      <c r="D1628" s="182" t="s">
        <v>162</v>
      </c>
      <c r="E1628" s="192" t="s">
        <v>20</v>
      </c>
      <c r="F1628" s="193" t="s">
        <v>234</v>
      </c>
      <c r="G1628" s="191"/>
      <c r="H1628" s="192" t="s">
        <v>20</v>
      </c>
      <c r="I1628" s="194"/>
      <c r="J1628" s="191"/>
      <c r="K1628" s="191"/>
      <c r="L1628" s="195"/>
      <c r="M1628" s="196"/>
      <c r="N1628" s="197"/>
      <c r="O1628" s="197"/>
      <c r="P1628" s="197"/>
      <c r="Q1628" s="197"/>
      <c r="R1628" s="197"/>
      <c r="S1628" s="197"/>
      <c r="T1628" s="198"/>
      <c r="AT1628" s="199" t="s">
        <v>162</v>
      </c>
      <c r="AU1628" s="199" t="s">
        <v>154</v>
      </c>
      <c r="AV1628" s="12" t="s">
        <v>8</v>
      </c>
      <c r="AW1628" s="12" t="s">
        <v>33</v>
      </c>
      <c r="AX1628" s="12" t="s">
        <v>72</v>
      </c>
      <c r="AY1628" s="199" t="s">
        <v>146</v>
      </c>
    </row>
    <row r="1629" spans="1:65" s="13" customFormat="1" ht="24">
      <c r="B1629" s="200"/>
      <c r="C1629" s="201"/>
      <c r="D1629" s="182" t="s">
        <v>162</v>
      </c>
      <c r="E1629" s="202" t="s">
        <v>20</v>
      </c>
      <c r="F1629" s="203" t="s">
        <v>2594</v>
      </c>
      <c r="G1629" s="201"/>
      <c r="H1629" s="204">
        <v>209.27</v>
      </c>
      <c r="I1629" s="205"/>
      <c r="J1629" s="201"/>
      <c r="K1629" s="201"/>
      <c r="L1629" s="206"/>
      <c r="M1629" s="207"/>
      <c r="N1629" s="208"/>
      <c r="O1629" s="208"/>
      <c r="P1629" s="208"/>
      <c r="Q1629" s="208"/>
      <c r="R1629" s="208"/>
      <c r="S1629" s="208"/>
      <c r="T1629" s="209"/>
      <c r="AT1629" s="210" t="s">
        <v>162</v>
      </c>
      <c r="AU1629" s="210" t="s">
        <v>154</v>
      </c>
      <c r="AV1629" s="13" t="s">
        <v>154</v>
      </c>
      <c r="AW1629" s="13" t="s">
        <v>33</v>
      </c>
      <c r="AX1629" s="13" t="s">
        <v>8</v>
      </c>
      <c r="AY1629" s="210" t="s">
        <v>146</v>
      </c>
    </row>
    <row r="1630" spans="1:65" s="1" customFormat="1" ht="24.25" customHeight="1">
      <c r="A1630" s="35"/>
      <c r="B1630" s="36"/>
      <c r="C1630" s="170" t="s">
        <v>2595</v>
      </c>
      <c r="D1630" s="170" t="s">
        <v>148</v>
      </c>
      <c r="E1630" s="171" t="s">
        <v>2596</v>
      </c>
      <c r="F1630" s="172" t="s">
        <v>2597</v>
      </c>
      <c r="G1630" s="173" t="s">
        <v>248</v>
      </c>
      <c r="H1630" s="174">
        <v>130.84</v>
      </c>
      <c r="I1630" s="175"/>
      <c r="J1630" s="174">
        <f>ROUND(I1630*H1630,0)</f>
        <v>0</v>
      </c>
      <c r="K1630" s="172" t="s">
        <v>152</v>
      </c>
      <c r="L1630" s="40"/>
      <c r="M1630" s="176" t="s">
        <v>20</v>
      </c>
      <c r="N1630" s="177" t="s">
        <v>44</v>
      </c>
      <c r="O1630" s="65"/>
      <c r="P1630" s="178">
        <f>O1630*H1630</f>
        <v>0</v>
      </c>
      <c r="Q1630" s="178">
        <v>0</v>
      </c>
      <c r="R1630" s="178">
        <f>Q1630*H1630</f>
        <v>0</v>
      </c>
      <c r="S1630" s="178">
        <v>3.0000000000000001E-3</v>
      </c>
      <c r="T1630" s="179">
        <f>S1630*H1630</f>
        <v>0.39252000000000004</v>
      </c>
      <c r="U1630" s="35"/>
      <c r="V1630" s="35"/>
      <c r="W1630" s="35"/>
      <c r="X1630" s="35"/>
      <c r="Y1630" s="35"/>
      <c r="Z1630" s="35"/>
      <c r="AA1630" s="35"/>
      <c r="AB1630" s="35"/>
      <c r="AC1630" s="35"/>
      <c r="AD1630" s="35"/>
      <c r="AE1630" s="35"/>
      <c r="AR1630" s="180" t="s">
        <v>272</v>
      </c>
      <c r="AT1630" s="180" t="s">
        <v>148</v>
      </c>
      <c r="AU1630" s="180" t="s">
        <v>154</v>
      </c>
      <c r="AY1630" s="18" t="s">
        <v>146</v>
      </c>
      <c r="BE1630" s="181">
        <f>IF(N1630="základní",J1630,0)</f>
        <v>0</v>
      </c>
      <c r="BF1630" s="181">
        <f>IF(N1630="snížená",J1630,0)</f>
        <v>0</v>
      </c>
      <c r="BG1630" s="181">
        <f>IF(N1630="zákl. přenesená",J1630,0)</f>
        <v>0</v>
      </c>
      <c r="BH1630" s="181">
        <f>IF(N1630="sníž. přenesená",J1630,0)</f>
        <v>0</v>
      </c>
      <c r="BI1630" s="181">
        <f>IF(N1630="nulová",J1630,0)</f>
        <v>0</v>
      </c>
      <c r="BJ1630" s="18" t="s">
        <v>154</v>
      </c>
      <c r="BK1630" s="181">
        <f>ROUND(I1630*H1630,0)</f>
        <v>0</v>
      </c>
      <c r="BL1630" s="18" t="s">
        <v>272</v>
      </c>
      <c r="BM1630" s="180" t="s">
        <v>2598</v>
      </c>
    </row>
    <row r="1631" spans="1:65" s="1" customFormat="1" ht="24" hidden="1">
      <c r="A1631" s="35"/>
      <c r="B1631" s="36"/>
      <c r="C1631" s="37"/>
      <c r="D1631" s="182" t="s">
        <v>156</v>
      </c>
      <c r="E1631" s="37"/>
      <c r="F1631" s="183" t="s">
        <v>2599</v>
      </c>
      <c r="G1631" s="37"/>
      <c r="H1631" s="37"/>
      <c r="I1631" s="184"/>
      <c r="J1631" s="37"/>
      <c r="K1631" s="37"/>
      <c r="L1631" s="40"/>
      <c r="M1631" s="185"/>
      <c r="N1631" s="186"/>
      <c r="O1631" s="65"/>
      <c r="P1631" s="65"/>
      <c r="Q1631" s="65"/>
      <c r="R1631" s="65"/>
      <c r="S1631" s="65"/>
      <c r="T1631" s="66"/>
      <c r="U1631" s="35"/>
      <c r="V1631" s="35"/>
      <c r="W1631" s="35"/>
      <c r="X1631" s="35"/>
      <c r="Y1631" s="35"/>
      <c r="Z1631" s="35"/>
      <c r="AA1631" s="35"/>
      <c r="AB1631" s="35"/>
      <c r="AC1631" s="35"/>
      <c r="AD1631" s="35"/>
      <c r="AE1631" s="35"/>
      <c r="AT1631" s="18" t="s">
        <v>156</v>
      </c>
      <c r="AU1631" s="18" t="s">
        <v>154</v>
      </c>
    </row>
    <row r="1632" spans="1:65" s="1" customFormat="1" hidden="1">
      <c r="A1632" s="35"/>
      <c r="B1632" s="36"/>
      <c r="C1632" s="37"/>
      <c r="D1632" s="187" t="s">
        <v>158</v>
      </c>
      <c r="E1632" s="37"/>
      <c r="F1632" s="188" t="s">
        <v>2600</v>
      </c>
      <c r="G1632" s="37"/>
      <c r="H1632" s="37"/>
      <c r="I1632" s="184"/>
      <c r="J1632" s="37"/>
      <c r="K1632" s="37"/>
      <c r="L1632" s="40"/>
      <c r="M1632" s="185"/>
      <c r="N1632" s="186"/>
      <c r="O1632" s="65"/>
      <c r="P1632" s="65"/>
      <c r="Q1632" s="65"/>
      <c r="R1632" s="65"/>
      <c r="S1632" s="65"/>
      <c r="T1632" s="66"/>
      <c r="U1632" s="35"/>
      <c r="V1632" s="35"/>
      <c r="W1632" s="35"/>
      <c r="X1632" s="35"/>
      <c r="Y1632" s="35"/>
      <c r="Z1632" s="35"/>
      <c r="AA1632" s="35"/>
      <c r="AB1632" s="35"/>
      <c r="AC1632" s="35"/>
      <c r="AD1632" s="35"/>
      <c r="AE1632" s="35"/>
      <c r="AT1632" s="18" t="s">
        <v>158</v>
      </c>
      <c r="AU1632" s="18" t="s">
        <v>154</v>
      </c>
    </row>
    <row r="1633" spans="1:65" s="12" customFormat="1" ht="12">
      <c r="B1633" s="190"/>
      <c r="C1633" s="191"/>
      <c r="D1633" s="182" t="s">
        <v>162</v>
      </c>
      <c r="E1633" s="192" t="s">
        <v>20</v>
      </c>
      <c r="F1633" s="193" t="s">
        <v>234</v>
      </c>
      <c r="G1633" s="191"/>
      <c r="H1633" s="192" t="s">
        <v>20</v>
      </c>
      <c r="I1633" s="194"/>
      <c r="J1633" s="191"/>
      <c r="K1633" s="191"/>
      <c r="L1633" s="195"/>
      <c r="M1633" s="196"/>
      <c r="N1633" s="197"/>
      <c r="O1633" s="197"/>
      <c r="P1633" s="197"/>
      <c r="Q1633" s="197"/>
      <c r="R1633" s="197"/>
      <c r="S1633" s="197"/>
      <c r="T1633" s="198"/>
      <c r="AT1633" s="199" t="s">
        <v>162</v>
      </c>
      <c r="AU1633" s="199" t="s">
        <v>154</v>
      </c>
      <c r="AV1633" s="12" t="s">
        <v>8</v>
      </c>
      <c r="AW1633" s="12" t="s">
        <v>33</v>
      </c>
      <c r="AX1633" s="12" t="s">
        <v>72</v>
      </c>
      <c r="AY1633" s="199" t="s">
        <v>146</v>
      </c>
    </row>
    <row r="1634" spans="1:65" s="13" customFormat="1" ht="12">
      <c r="B1634" s="200"/>
      <c r="C1634" s="201"/>
      <c r="D1634" s="182" t="s">
        <v>162</v>
      </c>
      <c r="E1634" s="202" t="s">
        <v>20</v>
      </c>
      <c r="F1634" s="203" t="s">
        <v>2601</v>
      </c>
      <c r="G1634" s="201"/>
      <c r="H1634" s="204">
        <v>130.84</v>
      </c>
      <c r="I1634" s="205"/>
      <c r="J1634" s="201"/>
      <c r="K1634" s="201"/>
      <c r="L1634" s="206"/>
      <c r="M1634" s="207"/>
      <c r="N1634" s="208"/>
      <c r="O1634" s="208"/>
      <c r="P1634" s="208"/>
      <c r="Q1634" s="208"/>
      <c r="R1634" s="208"/>
      <c r="S1634" s="208"/>
      <c r="T1634" s="209"/>
      <c r="AT1634" s="210" t="s">
        <v>162</v>
      </c>
      <c r="AU1634" s="210" t="s">
        <v>154</v>
      </c>
      <c r="AV1634" s="13" t="s">
        <v>154</v>
      </c>
      <c r="AW1634" s="13" t="s">
        <v>33</v>
      </c>
      <c r="AX1634" s="13" t="s">
        <v>8</v>
      </c>
      <c r="AY1634" s="210" t="s">
        <v>146</v>
      </c>
    </row>
    <row r="1635" spans="1:65" s="1" customFormat="1" ht="16.5" customHeight="1">
      <c r="A1635" s="35"/>
      <c r="B1635" s="36"/>
      <c r="C1635" s="170" t="s">
        <v>2602</v>
      </c>
      <c r="D1635" s="170" t="s">
        <v>148</v>
      </c>
      <c r="E1635" s="171" t="s">
        <v>2603</v>
      </c>
      <c r="F1635" s="172" t="s">
        <v>2604</v>
      </c>
      <c r="G1635" s="173" t="s">
        <v>248</v>
      </c>
      <c r="H1635" s="174">
        <v>209.27</v>
      </c>
      <c r="I1635" s="175"/>
      <c r="J1635" s="174">
        <f>ROUND(I1635*H1635,0)</f>
        <v>0</v>
      </c>
      <c r="K1635" s="172" t="s">
        <v>152</v>
      </c>
      <c r="L1635" s="40"/>
      <c r="M1635" s="176" t="s">
        <v>20</v>
      </c>
      <c r="N1635" s="177" t="s">
        <v>44</v>
      </c>
      <c r="O1635" s="65"/>
      <c r="P1635" s="178">
        <f>O1635*H1635</f>
        <v>0</v>
      </c>
      <c r="Q1635" s="178">
        <v>2.9999999999999997E-4</v>
      </c>
      <c r="R1635" s="178">
        <f>Q1635*H1635</f>
        <v>6.2781000000000003E-2</v>
      </c>
      <c r="S1635" s="178">
        <v>0</v>
      </c>
      <c r="T1635" s="179">
        <f>S1635*H1635</f>
        <v>0</v>
      </c>
      <c r="U1635" s="35"/>
      <c r="V1635" s="35"/>
      <c r="W1635" s="35"/>
      <c r="X1635" s="35"/>
      <c r="Y1635" s="35"/>
      <c r="Z1635" s="35"/>
      <c r="AA1635" s="35"/>
      <c r="AB1635" s="35"/>
      <c r="AC1635" s="35"/>
      <c r="AD1635" s="35"/>
      <c r="AE1635" s="35"/>
      <c r="AR1635" s="180" t="s">
        <v>272</v>
      </c>
      <c r="AT1635" s="180" t="s">
        <v>148</v>
      </c>
      <c r="AU1635" s="180" t="s">
        <v>154</v>
      </c>
      <c r="AY1635" s="18" t="s">
        <v>146</v>
      </c>
      <c r="BE1635" s="181">
        <f>IF(N1635="základní",J1635,0)</f>
        <v>0</v>
      </c>
      <c r="BF1635" s="181">
        <f>IF(N1635="snížená",J1635,0)</f>
        <v>0</v>
      </c>
      <c r="BG1635" s="181">
        <f>IF(N1635="zákl. přenesená",J1635,0)</f>
        <v>0</v>
      </c>
      <c r="BH1635" s="181">
        <f>IF(N1635="sníž. přenesená",J1635,0)</f>
        <v>0</v>
      </c>
      <c r="BI1635" s="181">
        <f>IF(N1635="nulová",J1635,0)</f>
        <v>0</v>
      </c>
      <c r="BJ1635" s="18" t="s">
        <v>154</v>
      </c>
      <c r="BK1635" s="181">
        <f>ROUND(I1635*H1635,0)</f>
        <v>0</v>
      </c>
      <c r="BL1635" s="18" t="s">
        <v>272</v>
      </c>
      <c r="BM1635" s="180" t="s">
        <v>2605</v>
      </c>
    </row>
    <row r="1636" spans="1:65" s="1" customFormat="1" ht="24" hidden="1">
      <c r="A1636" s="35"/>
      <c r="B1636" s="36"/>
      <c r="C1636" s="37"/>
      <c r="D1636" s="182" t="s">
        <v>156</v>
      </c>
      <c r="E1636" s="37"/>
      <c r="F1636" s="183" t="s">
        <v>2606</v>
      </c>
      <c r="G1636" s="37"/>
      <c r="H1636" s="37"/>
      <c r="I1636" s="184"/>
      <c r="J1636" s="37"/>
      <c r="K1636" s="37"/>
      <c r="L1636" s="40"/>
      <c r="M1636" s="185"/>
      <c r="N1636" s="186"/>
      <c r="O1636" s="65"/>
      <c r="P1636" s="65"/>
      <c r="Q1636" s="65"/>
      <c r="R1636" s="65"/>
      <c r="S1636" s="65"/>
      <c r="T1636" s="66"/>
      <c r="U1636" s="35"/>
      <c r="V1636" s="35"/>
      <c r="W1636" s="35"/>
      <c r="X1636" s="35"/>
      <c r="Y1636" s="35"/>
      <c r="Z1636" s="35"/>
      <c r="AA1636" s="35"/>
      <c r="AB1636" s="35"/>
      <c r="AC1636" s="35"/>
      <c r="AD1636" s="35"/>
      <c r="AE1636" s="35"/>
      <c r="AT1636" s="18" t="s">
        <v>156</v>
      </c>
      <c r="AU1636" s="18" t="s">
        <v>154</v>
      </c>
    </row>
    <row r="1637" spans="1:65" s="1" customFormat="1" hidden="1">
      <c r="A1637" s="35"/>
      <c r="B1637" s="36"/>
      <c r="C1637" s="37"/>
      <c r="D1637" s="187" t="s">
        <v>158</v>
      </c>
      <c r="E1637" s="37"/>
      <c r="F1637" s="188" t="s">
        <v>2607</v>
      </c>
      <c r="G1637" s="37"/>
      <c r="H1637" s="37"/>
      <c r="I1637" s="184"/>
      <c r="J1637" s="37"/>
      <c r="K1637" s="37"/>
      <c r="L1637" s="40"/>
      <c r="M1637" s="185"/>
      <c r="N1637" s="186"/>
      <c r="O1637" s="65"/>
      <c r="P1637" s="65"/>
      <c r="Q1637" s="65"/>
      <c r="R1637" s="65"/>
      <c r="S1637" s="65"/>
      <c r="T1637" s="66"/>
      <c r="U1637" s="35"/>
      <c r="V1637" s="35"/>
      <c r="W1637" s="35"/>
      <c r="X1637" s="35"/>
      <c r="Y1637" s="35"/>
      <c r="Z1637" s="35"/>
      <c r="AA1637" s="35"/>
      <c r="AB1637" s="35"/>
      <c r="AC1637" s="35"/>
      <c r="AD1637" s="35"/>
      <c r="AE1637" s="35"/>
      <c r="AT1637" s="18" t="s">
        <v>158</v>
      </c>
      <c r="AU1637" s="18" t="s">
        <v>154</v>
      </c>
    </row>
    <row r="1638" spans="1:65" s="12" customFormat="1" ht="12">
      <c r="B1638" s="190"/>
      <c r="C1638" s="191"/>
      <c r="D1638" s="182" t="s">
        <v>162</v>
      </c>
      <c r="E1638" s="192" t="s">
        <v>20</v>
      </c>
      <c r="F1638" s="193" t="s">
        <v>234</v>
      </c>
      <c r="G1638" s="191"/>
      <c r="H1638" s="192" t="s">
        <v>20</v>
      </c>
      <c r="I1638" s="194"/>
      <c r="J1638" s="191"/>
      <c r="K1638" s="191"/>
      <c r="L1638" s="195"/>
      <c r="M1638" s="196"/>
      <c r="N1638" s="197"/>
      <c r="O1638" s="197"/>
      <c r="P1638" s="197"/>
      <c r="Q1638" s="197"/>
      <c r="R1638" s="197"/>
      <c r="S1638" s="197"/>
      <c r="T1638" s="198"/>
      <c r="AT1638" s="199" t="s">
        <v>162</v>
      </c>
      <c r="AU1638" s="199" t="s">
        <v>154</v>
      </c>
      <c r="AV1638" s="12" t="s">
        <v>8</v>
      </c>
      <c r="AW1638" s="12" t="s">
        <v>33</v>
      </c>
      <c r="AX1638" s="12" t="s">
        <v>72</v>
      </c>
      <c r="AY1638" s="199" t="s">
        <v>146</v>
      </c>
    </row>
    <row r="1639" spans="1:65" s="13" customFormat="1" ht="24">
      <c r="B1639" s="200"/>
      <c r="C1639" s="201"/>
      <c r="D1639" s="182" t="s">
        <v>162</v>
      </c>
      <c r="E1639" s="202" t="s">
        <v>20</v>
      </c>
      <c r="F1639" s="203" t="s">
        <v>2594</v>
      </c>
      <c r="G1639" s="201"/>
      <c r="H1639" s="204">
        <v>209.27</v>
      </c>
      <c r="I1639" s="205"/>
      <c r="J1639" s="201"/>
      <c r="K1639" s="201"/>
      <c r="L1639" s="206"/>
      <c r="M1639" s="207"/>
      <c r="N1639" s="208"/>
      <c r="O1639" s="208"/>
      <c r="P1639" s="208"/>
      <c r="Q1639" s="208"/>
      <c r="R1639" s="208"/>
      <c r="S1639" s="208"/>
      <c r="T1639" s="209"/>
      <c r="AT1639" s="210" t="s">
        <v>162</v>
      </c>
      <c r="AU1639" s="210" t="s">
        <v>154</v>
      </c>
      <c r="AV1639" s="13" t="s">
        <v>154</v>
      </c>
      <c r="AW1639" s="13" t="s">
        <v>33</v>
      </c>
      <c r="AX1639" s="13" t="s">
        <v>8</v>
      </c>
      <c r="AY1639" s="210" t="s">
        <v>146</v>
      </c>
    </row>
    <row r="1640" spans="1:65" s="1" customFormat="1" ht="16.5" customHeight="1">
      <c r="A1640" s="35"/>
      <c r="B1640" s="36"/>
      <c r="C1640" s="211" t="s">
        <v>2608</v>
      </c>
      <c r="D1640" s="211" t="s">
        <v>221</v>
      </c>
      <c r="E1640" s="212" t="s">
        <v>2609</v>
      </c>
      <c r="F1640" s="213" t="s">
        <v>2610</v>
      </c>
      <c r="G1640" s="214" t="s">
        <v>248</v>
      </c>
      <c r="H1640" s="215">
        <v>230.2</v>
      </c>
      <c r="I1640" s="216"/>
      <c r="J1640" s="215">
        <f>ROUND(I1640*H1640,0)</f>
        <v>0</v>
      </c>
      <c r="K1640" s="213" t="s">
        <v>152</v>
      </c>
      <c r="L1640" s="217"/>
      <c r="M1640" s="218" t="s">
        <v>20</v>
      </c>
      <c r="N1640" s="219" t="s">
        <v>44</v>
      </c>
      <c r="O1640" s="65"/>
      <c r="P1640" s="178">
        <f>O1640*H1640</f>
        <v>0</v>
      </c>
      <c r="Q1640" s="178">
        <v>2.64E-3</v>
      </c>
      <c r="R1640" s="178">
        <f>Q1640*H1640</f>
        <v>0.60772799999999993</v>
      </c>
      <c r="S1640" s="178">
        <v>0</v>
      </c>
      <c r="T1640" s="179">
        <f>S1640*H1640</f>
        <v>0</v>
      </c>
      <c r="U1640" s="35"/>
      <c r="V1640" s="35"/>
      <c r="W1640" s="35"/>
      <c r="X1640" s="35"/>
      <c r="Y1640" s="35"/>
      <c r="Z1640" s="35"/>
      <c r="AA1640" s="35"/>
      <c r="AB1640" s="35"/>
      <c r="AC1640" s="35"/>
      <c r="AD1640" s="35"/>
      <c r="AE1640" s="35"/>
      <c r="AR1640" s="180" t="s">
        <v>393</v>
      </c>
      <c r="AT1640" s="180" t="s">
        <v>221</v>
      </c>
      <c r="AU1640" s="180" t="s">
        <v>154</v>
      </c>
      <c r="AY1640" s="18" t="s">
        <v>146</v>
      </c>
      <c r="BE1640" s="181">
        <f>IF(N1640="základní",J1640,0)</f>
        <v>0</v>
      </c>
      <c r="BF1640" s="181">
        <f>IF(N1640="snížená",J1640,0)</f>
        <v>0</v>
      </c>
      <c r="BG1640" s="181">
        <f>IF(N1640="zákl. přenesená",J1640,0)</f>
        <v>0</v>
      </c>
      <c r="BH1640" s="181">
        <f>IF(N1640="sníž. přenesená",J1640,0)</f>
        <v>0</v>
      </c>
      <c r="BI1640" s="181">
        <f>IF(N1640="nulová",J1640,0)</f>
        <v>0</v>
      </c>
      <c r="BJ1640" s="18" t="s">
        <v>154</v>
      </c>
      <c r="BK1640" s="181">
        <f>ROUND(I1640*H1640,0)</f>
        <v>0</v>
      </c>
      <c r="BL1640" s="18" t="s">
        <v>272</v>
      </c>
      <c r="BM1640" s="180" t="s">
        <v>2611</v>
      </c>
    </row>
    <row r="1641" spans="1:65" s="1" customFormat="1" ht="12" hidden="1">
      <c r="A1641" s="35"/>
      <c r="B1641" s="36"/>
      <c r="C1641" s="37"/>
      <c r="D1641" s="182" t="s">
        <v>156</v>
      </c>
      <c r="E1641" s="37"/>
      <c r="F1641" s="183" t="s">
        <v>2610</v>
      </c>
      <c r="G1641" s="37"/>
      <c r="H1641" s="37"/>
      <c r="I1641" s="184"/>
      <c r="J1641" s="37"/>
      <c r="K1641" s="37"/>
      <c r="L1641" s="40"/>
      <c r="M1641" s="185"/>
      <c r="N1641" s="186"/>
      <c r="O1641" s="65"/>
      <c r="P1641" s="65"/>
      <c r="Q1641" s="65"/>
      <c r="R1641" s="65"/>
      <c r="S1641" s="65"/>
      <c r="T1641" s="66"/>
      <c r="U1641" s="35"/>
      <c r="V1641" s="35"/>
      <c r="W1641" s="35"/>
      <c r="X1641" s="35"/>
      <c r="Y1641" s="35"/>
      <c r="Z1641" s="35"/>
      <c r="AA1641" s="35"/>
      <c r="AB1641" s="35"/>
      <c r="AC1641" s="35"/>
      <c r="AD1641" s="35"/>
      <c r="AE1641" s="35"/>
      <c r="AT1641" s="18" t="s">
        <v>156</v>
      </c>
      <c r="AU1641" s="18" t="s">
        <v>154</v>
      </c>
    </row>
    <row r="1642" spans="1:65" s="1" customFormat="1" hidden="1">
      <c r="A1642" s="35"/>
      <c r="B1642" s="36"/>
      <c r="C1642" s="37"/>
      <c r="D1642" s="187" t="s">
        <v>158</v>
      </c>
      <c r="E1642" s="37"/>
      <c r="F1642" s="188" t="s">
        <v>2612</v>
      </c>
      <c r="G1642" s="37"/>
      <c r="H1642" s="37"/>
      <c r="I1642" s="184"/>
      <c r="J1642" s="37"/>
      <c r="K1642" s="37"/>
      <c r="L1642" s="40"/>
      <c r="M1642" s="185"/>
      <c r="N1642" s="186"/>
      <c r="O1642" s="65"/>
      <c r="P1642" s="65"/>
      <c r="Q1642" s="65"/>
      <c r="R1642" s="65"/>
      <c r="S1642" s="65"/>
      <c r="T1642" s="66"/>
      <c r="U1642" s="35"/>
      <c r="V1642" s="35"/>
      <c r="W1642" s="35"/>
      <c r="X1642" s="35"/>
      <c r="Y1642" s="35"/>
      <c r="Z1642" s="35"/>
      <c r="AA1642" s="35"/>
      <c r="AB1642" s="35"/>
      <c r="AC1642" s="35"/>
      <c r="AD1642" s="35"/>
      <c r="AE1642" s="35"/>
      <c r="AT1642" s="18" t="s">
        <v>158</v>
      </c>
      <c r="AU1642" s="18" t="s">
        <v>154</v>
      </c>
    </row>
    <row r="1643" spans="1:65" s="13" customFormat="1" ht="12">
      <c r="B1643" s="200"/>
      <c r="C1643" s="201"/>
      <c r="D1643" s="182" t="s">
        <v>162</v>
      </c>
      <c r="E1643" s="201"/>
      <c r="F1643" s="203" t="s">
        <v>2613</v>
      </c>
      <c r="G1643" s="201"/>
      <c r="H1643" s="204">
        <v>230.2</v>
      </c>
      <c r="I1643" s="205"/>
      <c r="J1643" s="201"/>
      <c r="K1643" s="201"/>
      <c r="L1643" s="206"/>
      <c r="M1643" s="207"/>
      <c r="N1643" s="208"/>
      <c r="O1643" s="208"/>
      <c r="P1643" s="208"/>
      <c r="Q1643" s="208"/>
      <c r="R1643" s="208"/>
      <c r="S1643" s="208"/>
      <c r="T1643" s="209"/>
      <c r="AT1643" s="210" t="s">
        <v>162</v>
      </c>
      <c r="AU1643" s="210" t="s">
        <v>154</v>
      </c>
      <c r="AV1643" s="13" t="s">
        <v>154</v>
      </c>
      <c r="AW1643" s="13" t="s">
        <v>4</v>
      </c>
      <c r="AX1643" s="13" t="s">
        <v>8</v>
      </c>
      <c r="AY1643" s="210" t="s">
        <v>146</v>
      </c>
    </row>
    <row r="1644" spans="1:65" s="1" customFormat="1" ht="21.75" customHeight="1">
      <c r="A1644" s="35"/>
      <c r="B1644" s="36"/>
      <c r="C1644" s="170" t="s">
        <v>2614</v>
      </c>
      <c r="D1644" s="170" t="s">
        <v>148</v>
      </c>
      <c r="E1644" s="171" t="s">
        <v>2615</v>
      </c>
      <c r="F1644" s="172" t="s">
        <v>2616</v>
      </c>
      <c r="G1644" s="173" t="s">
        <v>299</v>
      </c>
      <c r="H1644" s="174">
        <v>109</v>
      </c>
      <c r="I1644" s="175"/>
      <c r="J1644" s="174">
        <f>ROUND(I1644*H1644,0)</f>
        <v>0</v>
      </c>
      <c r="K1644" s="172" t="s">
        <v>152</v>
      </c>
      <c r="L1644" s="40"/>
      <c r="M1644" s="176" t="s">
        <v>20</v>
      </c>
      <c r="N1644" s="177" t="s">
        <v>44</v>
      </c>
      <c r="O1644" s="65"/>
      <c r="P1644" s="178">
        <f>O1644*H1644</f>
        <v>0</v>
      </c>
      <c r="Q1644" s="178">
        <v>0</v>
      </c>
      <c r="R1644" s="178">
        <f>Q1644*H1644</f>
        <v>0</v>
      </c>
      <c r="S1644" s="178">
        <v>2.9999999999999997E-4</v>
      </c>
      <c r="T1644" s="179">
        <f>S1644*H1644</f>
        <v>3.27E-2</v>
      </c>
      <c r="U1644" s="35"/>
      <c r="V1644" s="35"/>
      <c r="W1644" s="35"/>
      <c r="X1644" s="35"/>
      <c r="Y1644" s="35"/>
      <c r="Z1644" s="35"/>
      <c r="AA1644" s="35"/>
      <c r="AB1644" s="35"/>
      <c r="AC1644" s="35"/>
      <c r="AD1644" s="35"/>
      <c r="AE1644" s="35"/>
      <c r="AR1644" s="180" t="s">
        <v>272</v>
      </c>
      <c r="AT1644" s="180" t="s">
        <v>148</v>
      </c>
      <c r="AU1644" s="180" t="s">
        <v>154</v>
      </c>
      <c r="AY1644" s="18" t="s">
        <v>146</v>
      </c>
      <c r="BE1644" s="181">
        <f>IF(N1644="základní",J1644,0)</f>
        <v>0</v>
      </c>
      <c r="BF1644" s="181">
        <f>IF(N1644="snížená",J1644,0)</f>
        <v>0</v>
      </c>
      <c r="BG1644" s="181">
        <f>IF(N1644="zákl. přenesená",J1644,0)</f>
        <v>0</v>
      </c>
      <c r="BH1644" s="181">
        <f>IF(N1644="sníž. přenesená",J1644,0)</f>
        <v>0</v>
      </c>
      <c r="BI1644" s="181">
        <f>IF(N1644="nulová",J1644,0)</f>
        <v>0</v>
      </c>
      <c r="BJ1644" s="18" t="s">
        <v>154</v>
      </c>
      <c r="BK1644" s="181">
        <f>ROUND(I1644*H1644,0)</f>
        <v>0</v>
      </c>
      <c r="BL1644" s="18" t="s">
        <v>272</v>
      </c>
      <c r="BM1644" s="180" t="s">
        <v>2617</v>
      </c>
    </row>
    <row r="1645" spans="1:65" s="1" customFormat="1" ht="12" hidden="1">
      <c r="A1645" s="35"/>
      <c r="B1645" s="36"/>
      <c r="C1645" s="37"/>
      <c r="D1645" s="182" t="s">
        <v>156</v>
      </c>
      <c r="E1645" s="37"/>
      <c r="F1645" s="183" t="s">
        <v>2618</v>
      </c>
      <c r="G1645" s="37"/>
      <c r="H1645" s="37"/>
      <c r="I1645" s="184"/>
      <c r="J1645" s="37"/>
      <c r="K1645" s="37"/>
      <c r="L1645" s="40"/>
      <c r="M1645" s="185"/>
      <c r="N1645" s="186"/>
      <c r="O1645" s="65"/>
      <c r="P1645" s="65"/>
      <c r="Q1645" s="65"/>
      <c r="R1645" s="65"/>
      <c r="S1645" s="65"/>
      <c r="T1645" s="66"/>
      <c r="U1645" s="35"/>
      <c r="V1645" s="35"/>
      <c r="W1645" s="35"/>
      <c r="X1645" s="35"/>
      <c r="Y1645" s="35"/>
      <c r="Z1645" s="35"/>
      <c r="AA1645" s="35"/>
      <c r="AB1645" s="35"/>
      <c r="AC1645" s="35"/>
      <c r="AD1645" s="35"/>
      <c r="AE1645" s="35"/>
      <c r="AT1645" s="18" t="s">
        <v>156</v>
      </c>
      <c r="AU1645" s="18" t="s">
        <v>154</v>
      </c>
    </row>
    <row r="1646" spans="1:65" s="1" customFormat="1" hidden="1">
      <c r="A1646" s="35"/>
      <c r="B1646" s="36"/>
      <c r="C1646" s="37"/>
      <c r="D1646" s="187" t="s">
        <v>158</v>
      </c>
      <c r="E1646" s="37"/>
      <c r="F1646" s="188" t="s">
        <v>2619</v>
      </c>
      <c r="G1646" s="37"/>
      <c r="H1646" s="37"/>
      <c r="I1646" s="184"/>
      <c r="J1646" s="37"/>
      <c r="K1646" s="37"/>
      <c r="L1646" s="40"/>
      <c r="M1646" s="185"/>
      <c r="N1646" s="186"/>
      <c r="O1646" s="65"/>
      <c r="P1646" s="65"/>
      <c r="Q1646" s="65"/>
      <c r="R1646" s="65"/>
      <c r="S1646" s="65"/>
      <c r="T1646" s="66"/>
      <c r="U1646" s="35"/>
      <c r="V1646" s="35"/>
      <c r="W1646" s="35"/>
      <c r="X1646" s="35"/>
      <c r="Y1646" s="35"/>
      <c r="Z1646" s="35"/>
      <c r="AA1646" s="35"/>
      <c r="AB1646" s="35"/>
      <c r="AC1646" s="35"/>
      <c r="AD1646" s="35"/>
      <c r="AE1646" s="35"/>
      <c r="AT1646" s="18" t="s">
        <v>158</v>
      </c>
      <c r="AU1646" s="18" t="s">
        <v>154</v>
      </c>
    </row>
    <row r="1647" spans="1:65" s="1" customFormat="1" ht="16.5" customHeight="1">
      <c r="A1647" s="35"/>
      <c r="B1647" s="36"/>
      <c r="C1647" s="170" t="s">
        <v>2620</v>
      </c>
      <c r="D1647" s="170" t="s">
        <v>148</v>
      </c>
      <c r="E1647" s="171" t="s">
        <v>2621</v>
      </c>
      <c r="F1647" s="172" t="s">
        <v>2622</v>
      </c>
      <c r="G1647" s="173" t="s">
        <v>299</v>
      </c>
      <c r="H1647" s="174">
        <v>209</v>
      </c>
      <c r="I1647" s="175"/>
      <c r="J1647" s="174">
        <f>ROUND(I1647*H1647,0)</f>
        <v>0</v>
      </c>
      <c r="K1647" s="172" t="s">
        <v>152</v>
      </c>
      <c r="L1647" s="40"/>
      <c r="M1647" s="176" t="s">
        <v>20</v>
      </c>
      <c r="N1647" s="177" t="s">
        <v>44</v>
      </c>
      <c r="O1647" s="65"/>
      <c r="P1647" s="178">
        <f>O1647*H1647</f>
        <v>0</v>
      </c>
      <c r="Q1647" s="178">
        <v>1.0000000000000001E-5</v>
      </c>
      <c r="R1647" s="178">
        <f>Q1647*H1647</f>
        <v>2.0900000000000003E-3</v>
      </c>
      <c r="S1647" s="178">
        <v>0</v>
      </c>
      <c r="T1647" s="179">
        <f>S1647*H1647</f>
        <v>0</v>
      </c>
      <c r="U1647" s="35"/>
      <c r="V1647" s="35"/>
      <c r="W1647" s="35"/>
      <c r="X1647" s="35"/>
      <c r="Y1647" s="35"/>
      <c r="Z1647" s="35"/>
      <c r="AA1647" s="35"/>
      <c r="AB1647" s="35"/>
      <c r="AC1647" s="35"/>
      <c r="AD1647" s="35"/>
      <c r="AE1647" s="35"/>
      <c r="AR1647" s="180" t="s">
        <v>272</v>
      </c>
      <c r="AT1647" s="180" t="s">
        <v>148</v>
      </c>
      <c r="AU1647" s="180" t="s">
        <v>154</v>
      </c>
      <c r="AY1647" s="18" t="s">
        <v>146</v>
      </c>
      <c r="BE1647" s="181">
        <f>IF(N1647="základní",J1647,0)</f>
        <v>0</v>
      </c>
      <c r="BF1647" s="181">
        <f>IF(N1647="snížená",J1647,0)</f>
        <v>0</v>
      </c>
      <c r="BG1647" s="181">
        <f>IF(N1647="zákl. přenesená",J1647,0)</f>
        <v>0</v>
      </c>
      <c r="BH1647" s="181">
        <f>IF(N1647="sníž. přenesená",J1647,0)</f>
        <v>0</v>
      </c>
      <c r="BI1647" s="181">
        <f>IF(N1647="nulová",J1647,0)</f>
        <v>0</v>
      </c>
      <c r="BJ1647" s="18" t="s">
        <v>154</v>
      </c>
      <c r="BK1647" s="181">
        <f>ROUND(I1647*H1647,0)</f>
        <v>0</v>
      </c>
      <c r="BL1647" s="18" t="s">
        <v>272</v>
      </c>
      <c r="BM1647" s="180" t="s">
        <v>2623</v>
      </c>
    </row>
    <row r="1648" spans="1:65" s="1" customFormat="1" ht="12" hidden="1">
      <c r="A1648" s="35"/>
      <c r="B1648" s="36"/>
      <c r="C1648" s="37"/>
      <c r="D1648" s="182" t="s">
        <v>156</v>
      </c>
      <c r="E1648" s="37"/>
      <c r="F1648" s="183" t="s">
        <v>2624</v>
      </c>
      <c r="G1648" s="37"/>
      <c r="H1648" s="37"/>
      <c r="I1648" s="184"/>
      <c r="J1648" s="37"/>
      <c r="K1648" s="37"/>
      <c r="L1648" s="40"/>
      <c r="M1648" s="185"/>
      <c r="N1648" s="186"/>
      <c r="O1648" s="65"/>
      <c r="P1648" s="65"/>
      <c r="Q1648" s="65"/>
      <c r="R1648" s="65"/>
      <c r="S1648" s="65"/>
      <c r="T1648" s="66"/>
      <c r="U1648" s="35"/>
      <c r="V1648" s="35"/>
      <c r="W1648" s="35"/>
      <c r="X1648" s="35"/>
      <c r="Y1648" s="35"/>
      <c r="Z1648" s="35"/>
      <c r="AA1648" s="35"/>
      <c r="AB1648" s="35"/>
      <c r="AC1648" s="35"/>
      <c r="AD1648" s="35"/>
      <c r="AE1648" s="35"/>
      <c r="AT1648" s="18" t="s">
        <v>156</v>
      </c>
      <c r="AU1648" s="18" t="s">
        <v>154</v>
      </c>
    </row>
    <row r="1649" spans="1:65" s="1" customFormat="1" hidden="1">
      <c r="A1649" s="35"/>
      <c r="B1649" s="36"/>
      <c r="C1649" s="37"/>
      <c r="D1649" s="187" t="s">
        <v>158</v>
      </c>
      <c r="E1649" s="37"/>
      <c r="F1649" s="188" t="s">
        <v>2625</v>
      </c>
      <c r="G1649" s="37"/>
      <c r="H1649" s="37"/>
      <c r="I1649" s="184"/>
      <c r="J1649" s="37"/>
      <c r="K1649" s="37"/>
      <c r="L1649" s="40"/>
      <c r="M1649" s="185"/>
      <c r="N1649" s="186"/>
      <c r="O1649" s="65"/>
      <c r="P1649" s="65"/>
      <c r="Q1649" s="65"/>
      <c r="R1649" s="65"/>
      <c r="S1649" s="65"/>
      <c r="T1649" s="66"/>
      <c r="U1649" s="35"/>
      <c r="V1649" s="35"/>
      <c r="W1649" s="35"/>
      <c r="X1649" s="35"/>
      <c r="Y1649" s="35"/>
      <c r="Z1649" s="35"/>
      <c r="AA1649" s="35"/>
      <c r="AB1649" s="35"/>
      <c r="AC1649" s="35"/>
      <c r="AD1649" s="35"/>
      <c r="AE1649" s="35"/>
      <c r="AT1649" s="18" t="s">
        <v>158</v>
      </c>
      <c r="AU1649" s="18" t="s">
        <v>154</v>
      </c>
    </row>
    <row r="1650" spans="1:65" s="13" customFormat="1" ht="12">
      <c r="B1650" s="200"/>
      <c r="C1650" s="201"/>
      <c r="D1650" s="182" t="s">
        <v>162</v>
      </c>
      <c r="E1650" s="202" t="s">
        <v>20</v>
      </c>
      <c r="F1650" s="203" t="s">
        <v>2626</v>
      </c>
      <c r="G1650" s="201"/>
      <c r="H1650" s="204">
        <v>209</v>
      </c>
      <c r="I1650" s="205"/>
      <c r="J1650" s="201"/>
      <c r="K1650" s="201"/>
      <c r="L1650" s="206"/>
      <c r="M1650" s="207"/>
      <c r="N1650" s="208"/>
      <c r="O1650" s="208"/>
      <c r="P1650" s="208"/>
      <c r="Q1650" s="208"/>
      <c r="R1650" s="208"/>
      <c r="S1650" s="208"/>
      <c r="T1650" s="209"/>
      <c r="AT1650" s="210" t="s">
        <v>162</v>
      </c>
      <c r="AU1650" s="210" t="s">
        <v>154</v>
      </c>
      <c r="AV1650" s="13" t="s">
        <v>154</v>
      </c>
      <c r="AW1650" s="13" t="s">
        <v>33</v>
      </c>
      <c r="AX1650" s="13" t="s">
        <v>8</v>
      </c>
      <c r="AY1650" s="210" t="s">
        <v>146</v>
      </c>
    </row>
    <row r="1651" spans="1:65" s="1" customFormat="1" ht="16.5" customHeight="1">
      <c r="A1651" s="35"/>
      <c r="B1651" s="36"/>
      <c r="C1651" s="211" t="s">
        <v>2627</v>
      </c>
      <c r="D1651" s="211" t="s">
        <v>221</v>
      </c>
      <c r="E1651" s="212" t="s">
        <v>2628</v>
      </c>
      <c r="F1651" s="213" t="s">
        <v>2629</v>
      </c>
      <c r="G1651" s="214" t="s">
        <v>299</v>
      </c>
      <c r="H1651" s="215">
        <v>229.9</v>
      </c>
      <c r="I1651" s="216"/>
      <c r="J1651" s="215">
        <f>ROUND(I1651*H1651,0)</f>
        <v>0</v>
      </c>
      <c r="K1651" s="213" t="s">
        <v>20</v>
      </c>
      <c r="L1651" s="217"/>
      <c r="M1651" s="218" t="s">
        <v>20</v>
      </c>
      <c r="N1651" s="219" t="s">
        <v>44</v>
      </c>
      <c r="O1651" s="65"/>
      <c r="P1651" s="178">
        <f>O1651*H1651</f>
        <v>0</v>
      </c>
      <c r="Q1651" s="178">
        <v>0</v>
      </c>
      <c r="R1651" s="178">
        <f>Q1651*H1651</f>
        <v>0</v>
      </c>
      <c r="S1651" s="178">
        <v>0</v>
      </c>
      <c r="T1651" s="179">
        <f>S1651*H1651</f>
        <v>0</v>
      </c>
      <c r="U1651" s="35"/>
      <c r="V1651" s="35"/>
      <c r="W1651" s="35"/>
      <c r="X1651" s="35"/>
      <c r="Y1651" s="35"/>
      <c r="Z1651" s="35"/>
      <c r="AA1651" s="35"/>
      <c r="AB1651" s="35"/>
      <c r="AC1651" s="35"/>
      <c r="AD1651" s="35"/>
      <c r="AE1651" s="35"/>
      <c r="AR1651" s="180" t="s">
        <v>393</v>
      </c>
      <c r="AT1651" s="180" t="s">
        <v>221</v>
      </c>
      <c r="AU1651" s="180" t="s">
        <v>154</v>
      </c>
      <c r="AY1651" s="18" t="s">
        <v>146</v>
      </c>
      <c r="BE1651" s="181">
        <f>IF(N1651="základní",J1651,0)</f>
        <v>0</v>
      </c>
      <c r="BF1651" s="181">
        <f>IF(N1651="snížená",J1651,0)</f>
        <v>0</v>
      </c>
      <c r="BG1651" s="181">
        <f>IF(N1651="zákl. přenesená",J1651,0)</f>
        <v>0</v>
      </c>
      <c r="BH1651" s="181">
        <f>IF(N1651="sníž. přenesená",J1651,0)</f>
        <v>0</v>
      </c>
      <c r="BI1651" s="181">
        <f>IF(N1651="nulová",J1651,0)</f>
        <v>0</v>
      </c>
      <c r="BJ1651" s="18" t="s">
        <v>154</v>
      </c>
      <c r="BK1651" s="181">
        <f>ROUND(I1651*H1651,0)</f>
        <v>0</v>
      </c>
      <c r="BL1651" s="18" t="s">
        <v>272</v>
      </c>
      <c r="BM1651" s="180" t="s">
        <v>2630</v>
      </c>
    </row>
    <row r="1652" spans="1:65" s="1" customFormat="1" ht="12" hidden="1">
      <c r="A1652" s="35"/>
      <c r="B1652" s="36"/>
      <c r="C1652" s="37"/>
      <c r="D1652" s="182" t="s">
        <v>156</v>
      </c>
      <c r="E1652" s="37"/>
      <c r="F1652" s="183" t="s">
        <v>2629</v>
      </c>
      <c r="G1652" s="37"/>
      <c r="H1652" s="37"/>
      <c r="I1652" s="184"/>
      <c r="J1652" s="37"/>
      <c r="K1652" s="37"/>
      <c r="L1652" s="40"/>
      <c r="M1652" s="185"/>
      <c r="N1652" s="186"/>
      <c r="O1652" s="65"/>
      <c r="P1652" s="65"/>
      <c r="Q1652" s="65"/>
      <c r="R1652" s="65"/>
      <c r="S1652" s="65"/>
      <c r="T1652" s="66"/>
      <c r="U1652" s="35"/>
      <c r="V1652" s="35"/>
      <c r="W1652" s="35"/>
      <c r="X1652" s="35"/>
      <c r="Y1652" s="35"/>
      <c r="Z1652" s="35"/>
      <c r="AA1652" s="35"/>
      <c r="AB1652" s="35"/>
      <c r="AC1652" s="35"/>
      <c r="AD1652" s="35"/>
      <c r="AE1652" s="35"/>
      <c r="AT1652" s="18" t="s">
        <v>156</v>
      </c>
      <c r="AU1652" s="18" t="s">
        <v>154</v>
      </c>
    </row>
    <row r="1653" spans="1:65" s="13" customFormat="1" ht="12">
      <c r="B1653" s="200"/>
      <c r="C1653" s="201"/>
      <c r="D1653" s="182" t="s">
        <v>162</v>
      </c>
      <c r="E1653" s="202" t="s">
        <v>20</v>
      </c>
      <c r="F1653" s="203" t="s">
        <v>2631</v>
      </c>
      <c r="G1653" s="201"/>
      <c r="H1653" s="204">
        <v>229.9</v>
      </c>
      <c r="I1653" s="205"/>
      <c r="J1653" s="201"/>
      <c r="K1653" s="201"/>
      <c r="L1653" s="206"/>
      <c r="M1653" s="207"/>
      <c r="N1653" s="208"/>
      <c r="O1653" s="208"/>
      <c r="P1653" s="208"/>
      <c r="Q1653" s="208"/>
      <c r="R1653" s="208"/>
      <c r="S1653" s="208"/>
      <c r="T1653" s="209"/>
      <c r="AT1653" s="210" t="s">
        <v>162</v>
      </c>
      <c r="AU1653" s="210" t="s">
        <v>154</v>
      </c>
      <c r="AV1653" s="13" t="s">
        <v>154</v>
      </c>
      <c r="AW1653" s="13" t="s">
        <v>33</v>
      </c>
      <c r="AX1653" s="13" t="s">
        <v>8</v>
      </c>
      <c r="AY1653" s="210" t="s">
        <v>146</v>
      </c>
    </row>
    <row r="1654" spans="1:65" s="1" customFormat="1" ht="24.25" customHeight="1">
      <c r="A1654" s="35"/>
      <c r="B1654" s="36"/>
      <c r="C1654" s="170" t="s">
        <v>2632</v>
      </c>
      <c r="D1654" s="170" t="s">
        <v>148</v>
      </c>
      <c r="E1654" s="171" t="s">
        <v>2633</v>
      </c>
      <c r="F1654" s="172" t="s">
        <v>2634</v>
      </c>
      <c r="G1654" s="173" t="s">
        <v>789</v>
      </c>
      <c r="H1654" s="175"/>
      <c r="I1654" s="175"/>
      <c r="J1654" s="174">
        <f>ROUND(I1654*H1654,0)</f>
        <v>0</v>
      </c>
      <c r="K1654" s="172" t="s">
        <v>152</v>
      </c>
      <c r="L1654" s="40"/>
      <c r="M1654" s="176" t="s">
        <v>20</v>
      </c>
      <c r="N1654" s="177" t="s">
        <v>44</v>
      </c>
      <c r="O1654" s="65"/>
      <c r="P1654" s="178">
        <f>O1654*H1654</f>
        <v>0</v>
      </c>
      <c r="Q1654" s="178">
        <v>0</v>
      </c>
      <c r="R1654" s="178">
        <f>Q1654*H1654</f>
        <v>0</v>
      </c>
      <c r="S1654" s="178">
        <v>0</v>
      </c>
      <c r="T1654" s="179">
        <f>S1654*H1654</f>
        <v>0</v>
      </c>
      <c r="U1654" s="35"/>
      <c r="V1654" s="35"/>
      <c r="W1654" s="35"/>
      <c r="X1654" s="35"/>
      <c r="Y1654" s="35"/>
      <c r="Z1654" s="35"/>
      <c r="AA1654" s="35"/>
      <c r="AB1654" s="35"/>
      <c r="AC1654" s="35"/>
      <c r="AD1654" s="35"/>
      <c r="AE1654" s="35"/>
      <c r="AR1654" s="180" t="s">
        <v>272</v>
      </c>
      <c r="AT1654" s="180" t="s">
        <v>148</v>
      </c>
      <c r="AU1654" s="180" t="s">
        <v>154</v>
      </c>
      <c r="AY1654" s="18" t="s">
        <v>146</v>
      </c>
      <c r="BE1654" s="181">
        <f>IF(N1654="základní",J1654,0)</f>
        <v>0</v>
      </c>
      <c r="BF1654" s="181">
        <f>IF(N1654="snížená",J1654,0)</f>
        <v>0</v>
      </c>
      <c r="BG1654" s="181">
        <f>IF(N1654="zákl. přenesená",J1654,0)</f>
        <v>0</v>
      </c>
      <c r="BH1654" s="181">
        <f>IF(N1654="sníž. přenesená",J1654,0)</f>
        <v>0</v>
      </c>
      <c r="BI1654" s="181">
        <f>IF(N1654="nulová",J1654,0)</f>
        <v>0</v>
      </c>
      <c r="BJ1654" s="18" t="s">
        <v>154</v>
      </c>
      <c r="BK1654" s="181">
        <f>ROUND(I1654*H1654,0)</f>
        <v>0</v>
      </c>
      <c r="BL1654" s="18" t="s">
        <v>272</v>
      </c>
      <c r="BM1654" s="180" t="s">
        <v>2635</v>
      </c>
    </row>
    <row r="1655" spans="1:65" s="1" customFormat="1" ht="36" hidden="1">
      <c r="A1655" s="35"/>
      <c r="B1655" s="36"/>
      <c r="C1655" s="37"/>
      <c r="D1655" s="182" t="s">
        <v>156</v>
      </c>
      <c r="E1655" s="37"/>
      <c r="F1655" s="183" t="s">
        <v>2636</v>
      </c>
      <c r="G1655" s="37"/>
      <c r="H1655" s="37"/>
      <c r="I1655" s="184"/>
      <c r="J1655" s="37"/>
      <c r="K1655" s="37"/>
      <c r="L1655" s="40"/>
      <c r="M1655" s="185"/>
      <c r="N1655" s="186"/>
      <c r="O1655" s="65"/>
      <c r="P1655" s="65"/>
      <c r="Q1655" s="65"/>
      <c r="R1655" s="65"/>
      <c r="S1655" s="65"/>
      <c r="T1655" s="66"/>
      <c r="U1655" s="35"/>
      <c r="V1655" s="35"/>
      <c r="W1655" s="35"/>
      <c r="X1655" s="35"/>
      <c r="Y1655" s="35"/>
      <c r="Z1655" s="35"/>
      <c r="AA1655" s="35"/>
      <c r="AB1655" s="35"/>
      <c r="AC1655" s="35"/>
      <c r="AD1655" s="35"/>
      <c r="AE1655" s="35"/>
      <c r="AT1655" s="18" t="s">
        <v>156</v>
      </c>
      <c r="AU1655" s="18" t="s">
        <v>154</v>
      </c>
    </row>
    <row r="1656" spans="1:65" s="1" customFormat="1" hidden="1">
      <c r="A1656" s="35"/>
      <c r="B1656" s="36"/>
      <c r="C1656" s="37"/>
      <c r="D1656" s="187" t="s">
        <v>158</v>
      </c>
      <c r="E1656" s="37"/>
      <c r="F1656" s="188" t="s">
        <v>2637</v>
      </c>
      <c r="G1656" s="37"/>
      <c r="H1656" s="37"/>
      <c r="I1656" s="184"/>
      <c r="J1656" s="37"/>
      <c r="K1656" s="37"/>
      <c r="L1656" s="40"/>
      <c r="M1656" s="185"/>
      <c r="N1656" s="186"/>
      <c r="O1656" s="65"/>
      <c r="P1656" s="65"/>
      <c r="Q1656" s="65"/>
      <c r="R1656" s="65"/>
      <c r="S1656" s="65"/>
      <c r="T1656" s="66"/>
      <c r="U1656" s="35"/>
      <c r="V1656" s="35"/>
      <c r="W1656" s="35"/>
      <c r="X1656" s="35"/>
      <c r="Y1656" s="35"/>
      <c r="Z1656" s="35"/>
      <c r="AA1656" s="35"/>
      <c r="AB1656" s="35"/>
      <c r="AC1656" s="35"/>
      <c r="AD1656" s="35"/>
      <c r="AE1656" s="35"/>
      <c r="AT1656" s="18" t="s">
        <v>158</v>
      </c>
      <c r="AU1656" s="18" t="s">
        <v>154</v>
      </c>
    </row>
    <row r="1657" spans="1:65" s="1" customFormat="1" ht="192" hidden="1">
      <c r="A1657" s="35"/>
      <c r="B1657" s="36"/>
      <c r="C1657" s="37"/>
      <c r="D1657" s="182" t="s">
        <v>160</v>
      </c>
      <c r="E1657" s="37"/>
      <c r="F1657" s="189" t="s">
        <v>1286</v>
      </c>
      <c r="G1657" s="37"/>
      <c r="H1657" s="37"/>
      <c r="I1657" s="184"/>
      <c r="J1657" s="37"/>
      <c r="K1657" s="37"/>
      <c r="L1657" s="40"/>
      <c r="M1657" s="185"/>
      <c r="N1657" s="186"/>
      <c r="O1657" s="65"/>
      <c r="P1657" s="65"/>
      <c r="Q1657" s="65"/>
      <c r="R1657" s="65"/>
      <c r="S1657" s="65"/>
      <c r="T1657" s="66"/>
      <c r="U1657" s="35"/>
      <c r="V1657" s="35"/>
      <c r="W1657" s="35"/>
      <c r="X1657" s="35"/>
      <c r="Y1657" s="35"/>
      <c r="Z1657" s="35"/>
      <c r="AA1657" s="35"/>
      <c r="AB1657" s="35"/>
      <c r="AC1657" s="35"/>
      <c r="AD1657" s="35"/>
      <c r="AE1657" s="35"/>
      <c r="AT1657" s="18" t="s">
        <v>160</v>
      </c>
      <c r="AU1657" s="18" t="s">
        <v>154</v>
      </c>
    </row>
    <row r="1658" spans="1:65" s="11" customFormat="1" ht="23" customHeight="1">
      <c r="B1658" s="154"/>
      <c r="C1658" s="155"/>
      <c r="D1658" s="156" t="s">
        <v>71</v>
      </c>
      <c r="E1658" s="168" t="s">
        <v>2638</v>
      </c>
      <c r="F1658" s="168" t="s">
        <v>2639</v>
      </c>
      <c r="G1658" s="155"/>
      <c r="H1658" s="155"/>
      <c r="I1658" s="158"/>
      <c r="J1658" s="169">
        <f>BK1658</f>
        <v>0</v>
      </c>
      <c r="K1658" s="155"/>
      <c r="L1658" s="160"/>
      <c r="M1658" s="161"/>
      <c r="N1658" s="162"/>
      <c r="O1658" s="162"/>
      <c r="P1658" s="163">
        <f>SUM(P1659:P1660)</f>
        <v>0</v>
      </c>
      <c r="Q1658" s="162"/>
      <c r="R1658" s="163">
        <f>SUM(R1659:R1660)</f>
        <v>0</v>
      </c>
      <c r="S1658" s="162"/>
      <c r="T1658" s="164">
        <f>SUM(T1659:T1660)</f>
        <v>0</v>
      </c>
      <c r="AR1658" s="165" t="s">
        <v>154</v>
      </c>
      <c r="AT1658" s="166" t="s">
        <v>71</v>
      </c>
      <c r="AU1658" s="166" t="s">
        <v>8</v>
      </c>
      <c r="AY1658" s="165" t="s">
        <v>146</v>
      </c>
      <c r="BK1658" s="167">
        <f>SUM(BK1659:BK1660)</f>
        <v>0</v>
      </c>
    </row>
    <row r="1659" spans="1:65" s="1" customFormat="1" ht="16.5" customHeight="1">
      <c r="A1659" s="35"/>
      <c r="B1659" s="36"/>
      <c r="C1659" s="170" t="s">
        <v>2640</v>
      </c>
      <c r="D1659" s="170" t="s">
        <v>148</v>
      </c>
      <c r="E1659" s="171" t="s">
        <v>2641</v>
      </c>
      <c r="F1659" s="172" t="s">
        <v>2642</v>
      </c>
      <c r="G1659" s="173" t="s">
        <v>578</v>
      </c>
      <c r="H1659" s="174">
        <v>1</v>
      </c>
      <c r="I1659" s="175"/>
      <c r="J1659" s="174">
        <f>ROUND(I1659*H1659,0)</f>
        <v>0</v>
      </c>
      <c r="K1659" s="172" t="s">
        <v>20</v>
      </c>
      <c r="L1659" s="40"/>
      <c r="M1659" s="176" t="s">
        <v>20</v>
      </c>
      <c r="N1659" s="177" t="s">
        <v>44</v>
      </c>
      <c r="O1659" s="65"/>
      <c r="P1659" s="178">
        <f>O1659*H1659</f>
        <v>0</v>
      </c>
      <c r="Q1659" s="178">
        <v>0</v>
      </c>
      <c r="R1659" s="178">
        <f>Q1659*H1659</f>
        <v>0</v>
      </c>
      <c r="S1659" s="178">
        <v>0</v>
      </c>
      <c r="T1659" s="179">
        <f>S1659*H1659</f>
        <v>0</v>
      </c>
      <c r="U1659" s="35"/>
      <c r="V1659" s="35"/>
      <c r="W1659" s="35"/>
      <c r="X1659" s="35"/>
      <c r="Y1659" s="35"/>
      <c r="Z1659" s="35"/>
      <c r="AA1659" s="35"/>
      <c r="AB1659" s="35"/>
      <c r="AC1659" s="35"/>
      <c r="AD1659" s="35"/>
      <c r="AE1659" s="35"/>
      <c r="AR1659" s="180" t="s">
        <v>272</v>
      </c>
      <c r="AT1659" s="180" t="s">
        <v>148</v>
      </c>
      <c r="AU1659" s="180" t="s">
        <v>154</v>
      </c>
      <c r="AY1659" s="18" t="s">
        <v>146</v>
      </c>
      <c r="BE1659" s="181">
        <f>IF(N1659="základní",J1659,0)</f>
        <v>0</v>
      </c>
      <c r="BF1659" s="181">
        <f>IF(N1659="snížená",J1659,0)</f>
        <v>0</v>
      </c>
      <c r="BG1659" s="181">
        <f>IF(N1659="zákl. přenesená",J1659,0)</f>
        <v>0</v>
      </c>
      <c r="BH1659" s="181">
        <f>IF(N1659="sníž. přenesená",J1659,0)</f>
        <v>0</v>
      </c>
      <c r="BI1659" s="181">
        <f>IF(N1659="nulová",J1659,0)</f>
        <v>0</v>
      </c>
      <c r="BJ1659" s="18" t="s">
        <v>154</v>
      </c>
      <c r="BK1659" s="181">
        <f>ROUND(I1659*H1659,0)</f>
        <v>0</v>
      </c>
      <c r="BL1659" s="18" t="s">
        <v>272</v>
      </c>
      <c r="BM1659" s="180" t="s">
        <v>2643</v>
      </c>
    </row>
    <row r="1660" spans="1:65" s="1" customFormat="1" ht="12" hidden="1">
      <c r="A1660" s="35"/>
      <c r="B1660" s="36"/>
      <c r="C1660" s="37"/>
      <c r="D1660" s="182" t="s">
        <v>156</v>
      </c>
      <c r="E1660" s="37"/>
      <c r="F1660" s="183" t="s">
        <v>2642</v>
      </c>
      <c r="G1660" s="37"/>
      <c r="H1660" s="37"/>
      <c r="I1660" s="184"/>
      <c r="J1660" s="37"/>
      <c r="K1660" s="37"/>
      <c r="L1660" s="40"/>
      <c r="M1660" s="185"/>
      <c r="N1660" s="186"/>
      <c r="O1660" s="65"/>
      <c r="P1660" s="65"/>
      <c r="Q1660" s="65"/>
      <c r="R1660" s="65"/>
      <c r="S1660" s="65"/>
      <c r="T1660" s="66"/>
      <c r="U1660" s="35"/>
      <c r="V1660" s="35"/>
      <c r="W1660" s="35"/>
      <c r="X1660" s="35"/>
      <c r="Y1660" s="35"/>
      <c r="Z1660" s="35"/>
      <c r="AA1660" s="35"/>
      <c r="AB1660" s="35"/>
      <c r="AC1660" s="35"/>
      <c r="AD1660" s="35"/>
      <c r="AE1660" s="35"/>
      <c r="AT1660" s="18" t="s">
        <v>156</v>
      </c>
      <c r="AU1660" s="18" t="s">
        <v>154</v>
      </c>
    </row>
    <row r="1661" spans="1:65" s="11" customFormat="1" ht="23" customHeight="1">
      <c r="B1661" s="154"/>
      <c r="C1661" s="155"/>
      <c r="D1661" s="156" t="s">
        <v>71</v>
      </c>
      <c r="E1661" s="168" t="s">
        <v>2644</v>
      </c>
      <c r="F1661" s="168" t="s">
        <v>2645</v>
      </c>
      <c r="G1661" s="155"/>
      <c r="H1661" s="155"/>
      <c r="I1661" s="158"/>
      <c r="J1661" s="169">
        <f>BK1661</f>
        <v>0</v>
      </c>
      <c r="K1661" s="155"/>
      <c r="L1661" s="160"/>
      <c r="M1661" s="161"/>
      <c r="N1661" s="162"/>
      <c r="O1661" s="162"/>
      <c r="P1661" s="163">
        <f>SUM(P1662:P1725)</f>
        <v>0</v>
      </c>
      <c r="Q1661" s="162"/>
      <c r="R1661" s="163">
        <f>SUM(R1662:R1725)</f>
        <v>3.2662136999999998</v>
      </c>
      <c r="S1661" s="162"/>
      <c r="T1661" s="164">
        <f>SUM(T1662:T1725)</f>
        <v>0</v>
      </c>
      <c r="AR1661" s="165" t="s">
        <v>154</v>
      </c>
      <c r="AT1661" s="166" t="s">
        <v>71</v>
      </c>
      <c r="AU1661" s="166" t="s">
        <v>8</v>
      </c>
      <c r="AY1661" s="165" t="s">
        <v>146</v>
      </c>
      <c r="BK1661" s="167">
        <f>SUM(BK1662:BK1725)</f>
        <v>0</v>
      </c>
    </row>
    <row r="1662" spans="1:65" s="1" customFormat="1" ht="16.5" customHeight="1">
      <c r="A1662" s="35"/>
      <c r="B1662" s="36"/>
      <c r="C1662" s="327" t="s">
        <v>2646</v>
      </c>
      <c r="D1662" s="327" t="s">
        <v>148</v>
      </c>
      <c r="E1662" s="328" t="s">
        <v>2647</v>
      </c>
      <c r="F1662" s="329" t="s">
        <v>2648</v>
      </c>
      <c r="G1662" s="330" t="s">
        <v>248</v>
      </c>
      <c r="H1662" s="331">
        <v>162.58000000000001</v>
      </c>
      <c r="I1662" s="175"/>
      <c r="J1662" s="174">
        <f>ROUND(I1662*H1662,0)</f>
        <v>0</v>
      </c>
      <c r="K1662" s="172" t="s">
        <v>152</v>
      </c>
      <c r="L1662" s="40"/>
      <c r="M1662" s="176" t="s">
        <v>20</v>
      </c>
      <c r="N1662" s="177" t="s">
        <v>44</v>
      </c>
      <c r="O1662" s="65"/>
      <c r="P1662" s="178">
        <f>O1662*H1662</f>
        <v>0</v>
      </c>
      <c r="Q1662" s="178">
        <v>2.9999999999999997E-4</v>
      </c>
      <c r="R1662" s="178">
        <f>Q1662*H1662</f>
        <v>4.8773999999999998E-2</v>
      </c>
      <c r="S1662" s="178">
        <v>0</v>
      </c>
      <c r="T1662" s="179">
        <f>S1662*H1662</f>
        <v>0</v>
      </c>
      <c r="U1662" s="35"/>
      <c r="V1662" s="35"/>
      <c r="W1662" s="35"/>
      <c r="X1662" s="35"/>
      <c r="Y1662" s="35"/>
      <c r="Z1662" s="35"/>
      <c r="AA1662" s="35"/>
      <c r="AB1662" s="35"/>
      <c r="AC1662" s="35"/>
      <c r="AD1662" s="35"/>
      <c r="AE1662" s="35"/>
      <c r="AR1662" s="180" t="s">
        <v>272</v>
      </c>
      <c r="AT1662" s="180" t="s">
        <v>148</v>
      </c>
      <c r="AU1662" s="180" t="s">
        <v>154</v>
      </c>
      <c r="AY1662" s="18" t="s">
        <v>146</v>
      </c>
      <c r="BE1662" s="181">
        <f>IF(N1662="základní",J1662,0)</f>
        <v>0</v>
      </c>
      <c r="BF1662" s="181">
        <f>IF(N1662="snížená",J1662,0)</f>
        <v>0</v>
      </c>
      <c r="BG1662" s="181">
        <f>IF(N1662="zákl. přenesená",J1662,0)</f>
        <v>0</v>
      </c>
      <c r="BH1662" s="181">
        <f>IF(N1662="sníž. přenesená",J1662,0)</f>
        <v>0</v>
      </c>
      <c r="BI1662" s="181">
        <f>IF(N1662="nulová",J1662,0)</f>
        <v>0</v>
      </c>
      <c r="BJ1662" s="18" t="s">
        <v>154</v>
      </c>
      <c r="BK1662" s="181">
        <f>ROUND(I1662*H1662,0)</f>
        <v>0</v>
      </c>
      <c r="BL1662" s="18" t="s">
        <v>272</v>
      </c>
      <c r="BM1662" s="180" t="s">
        <v>2649</v>
      </c>
    </row>
    <row r="1663" spans="1:65" s="1" customFormat="1" ht="24" hidden="1">
      <c r="A1663" s="35"/>
      <c r="B1663" s="36"/>
      <c r="C1663" s="37"/>
      <c r="D1663" s="182" t="s">
        <v>156</v>
      </c>
      <c r="E1663" s="37"/>
      <c r="F1663" s="183" t="s">
        <v>2650</v>
      </c>
      <c r="G1663" s="37"/>
      <c r="H1663" s="37"/>
      <c r="I1663" s="184"/>
      <c r="J1663" s="37"/>
      <c r="K1663" s="37"/>
      <c r="L1663" s="40"/>
      <c r="M1663" s="185"/>
      <c r="N1663" s="186"/>
      <c r="O1663" s="65"/>
      <c r="P1663" s="65"/>
      <c r="Q1663" s="65"/>
      <c r="R1663" s="65"/>
      <c r="S1663" s="65"/>
      <c r="T1663" s="66"/>
      <c r="U1663" s="35"/>
      <c r="V1663" s="35"/>
      <c r="W1663" s="35"/>
      <c r="X1663" s="35"/>
      <c r="Y1663" s="35"/>
      <c r="Z1663" s="35"/>
      <c r="AA1663" s="35"/>
      <c r="AB1663" s="35"/>
      <c r="AC1663" s="35"/>
      <c r="AD1663" s="35"/>
      <c r="AE1663" s="35"/>
      <c r="AT1663" s="18" t="s">
        <v>156</v>
      </c>
      <c r="AU1663" s="18" t="s">
        <v>154</v>
      </c>
    </row>
    <row r="1664" spans="1:65" s="1" customFormat="1" hidden="1">
      <c r="A1664" s="35"/>
      <c r="B1664" s="36"/>
      <c r="C1664" s="37"/>
      <c r="D1664" s="187" t="s">
        <v>158</v>
      </c>
      <c r="E1664" s="37"/>
      <c r="F1664" s="188" t="s">
        <v>2651</v>
      </c>
      <c r="G1664" s="37"/>
      <c r="H1664" s="37"/>
      <c r="I1664" s="184"/>
      <c r="J1664" s="37"/>
      <c r="K1664" s="37"/>
      <c r="L1664" s="40"/>
      <c r="M1664" s="185"/>
      <c r="N1664" s="186"/>
      <c r="O1664" s="65"/>
      <c r="P1664" s="65"/>
      <c r="Q1664" s="65"/>
      <c r="R1664" s="65"/>
      <c r="S1664" s="65"/>
      <c r="T1664" s="66"/>
      <c r="U1664" s="35"/>
      <c r="V1664" s="35"/>
      <c r="W1664" s="35"/>
      <c r="X1664" s="35"/>
      <c r="Y1664" s="35"/>
      <c r="Z1664" s="35"/>
      <c r="AA1664" s="35"/>
      <c r="AB1664" s="35"/>
      <c r="AC1664" s="35"/>
      <c r="AD1664" s="35"/>
      <c r="AE1664" s="35"/>
      <c r="AT1664" s="18" t="s">
        <v>158</v>
      </c>
      <c r="AU1664" s="18" t="s">
        <v>154</v>
      </c>
    </row>
    <row r="1665" spans="1:65" s="1" customFormat="1" ht="144" hidden="1">
      <c r="A1665" s="35"/>
      <c r="B1665" s="36"/>
      <c r="C1665" s="37"/>
      <c r="D1665" s="182" t="s">
        <v>160</v>
      </c>
      <c r="E1665" s="37"/>
      <c r="F1665" s="189" t="s">
        <v>2652</v>
      </c>
      <c r="G1665" s="37"/>
      <c r="H1665" s="37"/>
      <c r="I1665" s="184"/>
      <c r="J1665" s="37"/>
      <c r="K1665" s="37"/>
      <c r="L1665" s="40"/>
      <c r="M1665" s="185"/>
      <c r="N1665" s="186"/>
      <c r="O1665" s="65"/>
      <c r="P1665" s="65"/>
      <c r="Q1665" s="65"/>
      <c r="R1665" s="65"/>
      <c r="S1665" s="65"/>
      <c r="T1665" s="66"/>
      <c r="U1665" s="35"/>
      <c r="V1665" s="35"/>
      <c r="W1665" s="35"/>
      <c r="X1665" s="35"/>
      <c r="Y1665" s="35"/>
      <c r="Z1665" s="35"/>
      <c r="AA1665" s="35"/>
      <c r="AB1665" s="35"/>
      <c r="AC1665" s="35"/>
      <c r="AD1665" s="35"/>
      <c r="AE1665" s="35"/>
      <c r="AT1665" s="18" t="s">
        <v>160</v>
      </c>
      <c r="AU1665" s="18" t="s">
        <v>154</v>
      </c>
    </row>
    <row r="1666" spans="1:65" s="13" customFormat="1">
      <c r="B1666" s="200"/>
      <c r="C1666" s="201"/>
      <c r="D1666" s="182" t="s">
        <v>162</v>
      </c>
      <c r="E1666" s="202" t="s">
        <v>20</v>
      </c>
      <c r="F1666" s="203">
        <v>162.58000000000001</v>
      </c>
      <c r="G1666" s="201"/>
      <c r="H1666" s="204">
        <v>162.58000000000001</v>
      </c>
      <c r="I1666" s="205"/>
      <c r="J1666" s="201"/>
      <c r="K1666" s="201"/>
      <c r="L1666" s="206"/>
      <c r="M1666" s="207"/>
      <c r="N1666" s="208"/>
      <c r="O1666" s="208"/>
      <c r="P1666" s="208"/>
      <c r="Q1666" s="208"/>
      <c r="R1666" s="208"/>
      <c r="S1666" s="208"/>
      <c r="T1666" s="209"/>
      <c r="AT1666" s="210" t="s">
        <v>162</v>
      </c>
      <c r="AU1666" s="210" t="s">
        <v>154</v>
      </c>
      <c r="AV1666" s="13" t="s">
        <v>154</v>
      </c>
      <c r="AW1666" s="13" t="s">
        <v>33</v>
      </c>
      <c r="AX1666" s="13" t="s">
        <v>8</v>
      </c>
      <c r="AY1666" s="210" t="s">
        <v>146</v>
      </c>
    </row>
    <row r="1667" spans="1:65" s="1" customFormat="1" ht="24.25" customHeight="1">
      <c r="A1667" s="35"/>
      <c r="B1667" s="36"/>
      <c r="C1667" s="327" t="s">
        <v>2653</v>
      </c>
      <c r="D1667" s="327" t="s">
        <v>148</v>
      </c>
      <c r="E1667" s="328" t="s">
        <v>2654</v>
      </c>
      <c r="F1667" s="329" t="s">
        <v>2655</v>
      </c>
      <c r="G1667" s="330" t="s">
        <v>248</v>
      </c>
      <c r="H1667" s="331">
        <v>58.625</v>
      </c>
      <c r="I1667" s="175"/>
      <c r="J1667" s="174">
        <f>ROUND(I1667*H1667,0)</f>
        <v>0</v>
      </c>
      <c r="K1667" s="172" t="s">
        <v>152</v>
      </c>
      <c r="L1667" s="40"/>
      <c r="M1667" s="176" t="s">
        <v>20</v>
      </c>
      <c r="N1667" s="177" t="s">
        <v>44</v>
      </c>
      <c r="O1667" s="65"/>
      <c r="P1667" s="178">
        <f>O1667*H1667</f>
        <v>0</v>
      </c>
      <c r="Q1667" s="178">
        <v>1.5E-3</v>
      </c>
      <c r="R1667" s="178">
        <f>Q1667*H1667</f>
        <v>8.7937500000000002E-2</v>
      </c>
      <c r="S1667" s="178">
        <v>0</v>
      </c>
      <c r="T1667" s="179">
        <f>S1667*H1667</f>
        <v>0</v>
      </c>
      <c r="U1667" s="35"/>
      <c r="V1667" s="35"/>
      <c r="W1667" s="35"/>
      <c r="X1667" s="35"/>
      <c r="Y1667" s="35"/>
      <c r="Z1667" s="35"/>
      <c r="AA1667" s="35"/>
      <c r="AB1667" s="35"/>
      <c r="AC1667" s="35"/>
      <c r="AD1667" s="35"/>
      <c r="AE1667" s="35"/>
      <c r="AR1667" s="180" t="s">
        <v>272</v>
      </c>
      <c r="AT1667" s="180" t="s">
        <v>148</v>
      </c>
      <c r="AU1667" s="180" t="s">
        <v>154</v>
      </c>
      <c r="AY1667" s="18" t="s">
        <v>146</v>
      </c>
      <c r="BE1667" s="181">
        <f>IF(N1667="základní",J1667,0)</f>
        <v>0</v>
      </c>
      <c r="BF1667" s="181">
        <f>IF(N1667="snížená",J1667,0)</f>
        <v>0</v>
      </c>
      <c r="BG1667" s="181">
        <f>IF(N1667="zákl. přenesená",J1667,0)</f>
        <v>0</v>
      </c>
      <c r="BH1667" s="181">
        <f>IF(N1667="sníž. přenesená",J1667,0)</f>
        <v>0</v>
      </c>
      <c r="BI1667" s="181">
        <f>IF(N1667="nulová",J1667,0)</f>
        <v>0</v>
      </c>
      <c r="BJ1667" s="18" t="s">
        <v>154</v>
      </c>
      <c r="BK1667" s="181">
        <f>ROUND(I1667*H1667,0)</f>
        <v>0</v>
      </c>
      <c r="BL1667" s="18" t="s">
        <v>272</v>
      </c>
      <c r="BM1667" s="180" t="s">
        <v>2656</v>
      </c>
    </row>
    <row r="1668" spans="1:65" s="1" customFormat="1" ht="24" hidden="1">
      <c r="A1668" s="35"/>
      <c r="B1668" s="36"/>
      <c r="C1668" s="37"/>
      <c r="D1668" s="182" t="s">
        <v>156</v>
      </c>
      <c r="E1668" s="37"/>
      <c r="F1668" s="183" t="s">
        <v>2657</v>
      </c>
      <c r="G1668" s="37"/>
      <c r="H1668" s="37"/>
      <c r="I1668" s="184"/>
      <c r="J1668" s="37"/>
      <c r="K1668" s="37"/>
      <c r="L1668" s="40"/>
      <c r="M1668" s="185"/>
      <c r="N1668" s="186"/>
      <c r="O1668" s="65"/>
      <c r="P1668" s="65"/>
      <c r="Q1668" s="65"/>
      <c r="R1668" s="65"/>
      <c r="S1668" s="65"/>
      <c r="T1668" s="66"/>
      <c r="U1668" s="35"/>
      <c r="V1668" s="35"/>
      <c r="W1668" s="35"/>
      <c r="X1668" s="35"/>
      <c r="Y1668" s="35"/>
      <c r="Z1668" s="35"/>
      <c r="AA1668" s="35"/>
      <c r="AB1668" s="35"/>
      <c r="AC1668" s="35"/>
      <c r="AD1668" s="35"/>
      <c r="AE1668" s="35"/>
      <c r="AT1668" s="18" t="s">
        <v>156</v>
      </c>
      <c r="AU1668" s="18" t="s">
        <v>154</v>
      </c>
    </row>
    <row r="1669" spans="1:65" s="1" customFormat="1" hidden="1">
      <c r="A1669" s="35"/>
      <c r="B1669" s="36"/>
      <c r="C1669" s="37"/>
      <c r="D1669" s="187" t="s">
        <v>158</v>
      </c>
      <c r="E1669" s="37"/>
      <c r="F1669" s="188" t="s">
        <v>2658</v>
      </c>
      <c r="G1669" s="37"/>
      <c r="H1669" s="37"/>
      <c r="I1669" s="184"/>
      <c r="J1669" s="37"/>
      <c r="K1669" s="37"/>
      <c r="L1669" s="40"/>
      <c r="M1669" s="185"/>
      <c r="N1669" s="186"/>
      <c r="O1669" s="65"/>
      <c r="P1669" s="65"/>
      <c r="Q1669" s="65"/>
      <c r="R1669" s="65"/>
      <c r="S1669" s="65"/>
      <c r="T1669" s="66"/>
      <c r="U1669" s="35"/>
      <c r="V1669" s="35"/>
      <c r="W1669" s="35"/>
      <c r="X1669" s="35"/>
      <c r="Y1669" s="35"/>
      <c r="Z1669" s="35"/>
      <c r="AA1669" s="35"/>
      <c r="AB1669" s="35"/>
      <c r="AC1669" s="35"/>
      <c r="AD1669" s="35"/>
      <c r="AE1669" s="35"/>
      <c r="AT1669" s="18" t="s">
        <v>158</v>
      </c>
      <c r="AU1669" s="18" t="s">
        <v>154</v>
      </c>
    </row>
    <row r="1670" spans="1:65" s="1" customFormat="1" ht="108" hidden="1">
      <c r="A1670" s="35"/>
      <c r="B1670" s="36"/>
      <c r="C1670" s="37"/>
      <c r="D1670" s="182" t="s">
        <v>160</v>
      </c>
      <c r="E1670" s="37"/>
      <c r="F1670" s="189" t="s">
        <v>2659</v>
      </c>
      <c r="G1670" s="37"/>
      <c r="H1670" s="37"/>
      <c r="I1670" s="184"/>
      <c r="J1670" s="37"/>
      <c r="K1670" s="37"/>
      <c r="L1670" s="40"/>
      <c r="M1670" s="185"/>
      <c r="N1670" s="186"/>
      <c r="O1670" s="65"/>
      <c r="P1670" s="65"/>
      <c r="Q1670" s="65"/>
      <c r="R1670" s="65"/>
      <c r="S1670" s="65"/>
      <c r="T1670" s="66"/>
      <c r="U1670" s="35"/>
      <c r="V1670" s="35"/>
      <c r="W1670" s="35"/>
      <c r="X1670" s="35"/>
      <c r="Y1670" s="35"/>
      <c r="Z1670" s="35"/>
      <c r="AA1670" s="35"/>
      <c r="AB1670" s="35"/>
      <c r="AC1670" s="35"/>
      <c r="AD1670" s="35"/>
      <c r="AE1670" s="35"/>
      <c r="AT1670" s="18" t="s">
        <v>160</v>
      </c>
      <c r="AU1670" s="18" t="s">
        <v>154</v>
      </c>
    </row>
    <row r="1671" spans="1:65" s="13" customFormat="1" ht="24">
      <c r="B1671" s="200"/>
      <c r="C1671" s="201"/>
      <c r="D1671" s="182" t="s">
        <v>162</v>
      </c>
      <c r="E1671" s="202" t="s">
        <v>20</v>
      </c>
      <c r="F1671" s="332" t="s">
        <v>3069</v>
      </c>
      <c r="G1671" s="201"/>
      <c r="H1671" s="204">
        <v>58.625</v>
      </c>
      <c r="I1671" s="205"/>
      <c r="J1671" s="201"/>
      <c r="K1671" s="201"/>
      <c r="L1671" s="206"/>
      <c r="M1671" s="207"/>
      <c r="N1671" s="208"/>
      <c r="O1671" s="208"/>
      <c r="P1671" s="208"/>
      <c r="Q1671" s="208"/>
      <c r="R1671" s="208"/>
      <c r="S1671" s="208"/>
      <c r="T1671" s="209"/>
      <c r="V1671" s="332"/>
      <c r="AT1671" s="210" t="s">
        <v>162</v>
      </c>
      <c r="AU1671" s="210" t="s">
        <v>154</v>
      </c>
      <c r="AV1671" s="13" t="s">
        <v>154</v>
      </c>
      <c r="AW1671" s="13" t="s">
        <v>33</v>
      </c>
      <c r="AX1671" s="13" t="s">
        <v>8</v>
      </c>
      <c r="AY1671" s="210" t="s">
        <v>146</v>
      </c>
    </row>
    <row r="1672" spans="1:65" s="1" customFormat="1" ht="16.5" customHeight="1">
      <c r="A1672" s="35"/>
      <c r="B1672" s="36"/>
      <c r="C1672" s="327" t="s">
        <v>2660</v>
      </c>
      <c r="D1672" s="327" t="s">
        <v>148</v>
      </c>
      <c r="E1672" s="328" t="s">
        <v>2661</v>
      </c>
      <c r="F1672" s="329" t="s">
        <v>2662</v>
      </c>
      <c r="G1672" s="330" t="s">
        <v>291</v>
      </c>
      <c r="H1672" s="331">
        <v>22</v>
      </c>
      <c r="I1672" s="175"/>
      <c r="J1672" s="174">
        <f>ROUND(I1672*H1672,0)</f>
        <v>0</v>
      </c>
      <c r="K1672" s="172" t="s">
        <v>152</v>
      </c>
      <c r="L1672" s="40"/>
      <c r="M1672" s="176" t="s">
        <v>20</v>
      </c>
      <c r="N1672" s="177" t="s">
        <v>44</v>
      </c>
      <c r="O1672" s="65"/>
      <c r="P1672" s="178">
        <f>O1672*H1672</f>
        <v>0</v>
      </c>
      <c r="Q1672" s="178">
        <v>2.1000000000000001E-4</v>
      </c>
      <c r="R1672" s="178">
        <f>Q1672*H1672</f>
        <v>4.62E-3</v>
      </c>
      <c r="S1672" s="178">
        <v>0</v>
      </c>
      <c r="T1672" s="179">
        <f>S1672*H1672</f>
        <v>0</v>
      </c>
      <c r="U1672" s="35"/>
      <c r="V1672" s="35"/>
      <c r="W1672" s="332"/>
      <c r="X1672" s="35"/>
      <c r="Y1672" s="35"/>
      <c r="Z1672" s="35"/>
      <c r="AA1672" s="35"/>
      <c r="AB1672" s="35"/>
      <c r="AC1672" s="35"/>
      <c r="AD1672" s="35"/>
      <c r="AE1672" s="35"/>
      <c r="AR1672" s="180" t="s">
        <v>272</v>
      </c>
      <c r="AT1672" s="180" t="s">
        <v>148</v>
      </c>
      <c r="AU1672" s="180" t="s">
        <v>154</v>
      </c>
      <c r="AY1672" s="18" t="s">
        <v>146</v>
      </c>
      <c r="BE1672" s="181">
        <f>IF(N1672="základní",J1672,0)</f>
        <v>0</v>
      </c>
      <c r="BF1672" s="181">
        <f>IF(N1672="snížená",J1672,0)</f>
        <v>0</v>
      </c>
      <c r="BG1672" s="181">
        <f>IF(N1672="zákl. přenesená",J1672,0)</f>
        <v>0</v>
      </c>
      <c r="BH1672" s="181">
        <f>IF(N1672="sníž. přenesená",J1672,0)</f>
        <v>0</v>
      </c>
      <c r="BI1672" s="181">
        <f>IF(N1672="nulová",J1672,0)</f>
        <v>0</v>
      </c>
      <c r="BJ1672" s="18" t="s">
        <v>154</v>
      </c>
      <c r="BK1672" s="181">
        <f>ROUND(I1672*H1672,0)</f>
        <v>0</v>
      </c>
      <c r="BL1672" s="18" t="s">
        <v>272</v>
      </c>
      <c r="BM1672" s="180" t="s">
        <v>2663</v>
      </c>
    </row>
    <row r="1673" spans="1:65" s="1" customFormat="1" ht="24" hidden="1">
      <c r="A1673" s="35"/>
      <c r="B1673" s="36"/>
      <c r="C1673" s="37"/>
      <c r="D1673" s="182" t="s">
        <v>156</v>
      </c>
      <c r="E1673" s="37"/>
      <c r="F1673" s="183" t="s">
        <v>2664</v>
      </c>
      <c r="G1673" s="37"/>
      <c r="H1673" s="37"/>
      <c r="I1673" s="184"/>
      <c r="J1673" s="37"/>
      <c r="K1673" s="37"/>
      <c r="L1673" s="40"/>
      <c r="M1673" s="185"/>
      <c r="N1673" s="186"/>
      <c r="O1673" s="65"/>
      <c r="P1673" s="65"/>
      <c r="Q1673" s="65"/>
      <c r="R1673" s="65"/>
      <c r="S1673" s="65"/>
      <c r="T1673" s="66"/>
      <c r="U1673" s="35"/>
      <c r="V1673" s="35"/>
      <c r="W1673" s="35"/>
      <c r="X1673" s="35"/>
      <c r="Y1673" s="35"/>
      <c r="Z1673" s="35"/>
      <c r="AA1673" s="35"/>
      <c r="AB1673" s="35"/>
      <c r="AC1673" s="35"/>
      <c r="AD1673" s="35"/>
      <c r="AE1673" s="35"/>
      <c r="AT1673" s="18" t="s">
        <v>156</v>
      </c>
      <c r="AU1673" s="18" t="s">
        <v>154</v>
      </c>
    </row>
    <row r="1674" spans="1:65" s="1" customFormat="1" hidden="1">
      <c r="A1674" s="35"/>
      <c r="B1674" s="36"/>
      <c r="C1674" s="37"/>
      <c r="D1674" s="187" t="s">
        <v>158</v>
      </c>
      <c r="E1674" s="37"/>
      <c r="F1674" s="188" t="s">
        <v>2665</v>
      </c>
      <c r="G1674" s="37"/>
      <c r="H1674" s="37"/>
      <c r="I1674" s="184"/>
      <c r="J1674" s="37"/>
      <c r="K1674" s="37"/>
      <c r="L1674" s="40"/>
      <c r="M1674" s="185"/>
      <c r="N1674" s="186"/>
      <c r="O1674" s="65"/>
      <c r="P1674" s="65"/>
      <c r="Q1674" s="65"/>
      <c r="R1674" s="65"/>
      <c r="S1674" s="65"/>
      <c r="T1674" s="66"/>
      <c r="U1674" s="35"/>
      <c r="V1674" s="35"/>
      <c r="W1674" s="35"/>
      <c r="X1674" s="35"/>
      <c r="Y1674" s="35"/>
      <c r="Z1674" s="35"/>
      <c r="AA1674" s="35"/>
      <c r="AB1674" s="35"/>
      <c r="AC1674" s="35"/>
      <c r="AD1674" s="35"/>
      <c r="AE1674" s="35"/>
      <c r="AT1674" s="18" t="s">
        <v>158</v>
      </c>
      <c r="AU1674" s="18" t="s">
        <v>154</v>
      </c>
    </row>
    <row r="1675" spans="1:65" s="1" customFormat="1" ht="108" hidden="1">
      <c r="A1675" s="35"/>
      <c r="B1675" s="36"/>
      <c r="C1675" s="37"/>
      <c r="D1675" s="182" t="s">
        <v>160</v>
      </c>
      <c r="E1675" s="37"/>
      <c r="F1675" s="189" t="s">
        <v>2659</v>
      </c>
      <c r="G1675" s="37"/>
      <c r="H1675" s="37"/>
      <c r="I1675" s="184"/>
      <c r="J1675" s="37"/>
      <c r="K1675" s="37"/>
      <c r="L1675" s="40"/>
      <c r="M1675" s="185"/>
      <c r="N1675" s="186"/>
      <c r="O1675" s="65"/>
      <c r="P1675" s="65"/>
      <c r="Q1675" s="65"/>
      <c r="R1675" s="65"/>
      <c r="S1675" s="65"/>
      <c r="T1675" s="66"/>
      <c r="U1675" s="35"/>
      <c r="V1675" s="35"/>
      <c r="W1675" s="35"/>
      <c r="X1675" s="35"/>
      <c r="Y1675" s="35"/>
      <c r="Z1675" s="35"/>
      <c r="AA1675" s="35"/>
      <c r="AB1675" s="35"/>
      <c r="AC1675" s="35"/>
      <c r="AD1675" s="35"/>
      <c r="AE1675" s="35"/>
      <c r="AT1675" s="18" t="s">
        <v>160</v>
      </c>
      <c r="AU1675" s="18" t="s">
        <v>154</v>
      </c>
    </row>
    <row r="1676" spans="1:65" s="13" customFormat="1" ht="12">
      <c r="B1676" s="200"/>
      <c r="C1676" s="201"/>
      <c r="D1676" s="182" t="s">
        <v>162</v>
      </c>
      <c r="E1676" s="202" t="s">
        <v>20</v>
      </c>
      <c r="F1676" s="332" t="s">
        <v>3066</v>
      </c>
      <c r="G1676" s="201"/>
      <c r="H1676" s="204">
        <v>22</v>
      </c>
      <c r="I1676" s="205"/>
      <c r="J1676" s="201"/>
      <c r="K1676" s="201"/>
      <c r="L1676" s="206"/>
      <c r="M1676" s="207"/>
      <c r="N1676" s="208"/>
      <c r="O1676" s="208"/>
      <c r="P1676" s="208"/>
      <c r="Q1676" s="208"/>
      <c r="R1676" s="208"/>
      <c r="S1676" s="208"/>
      <c r="T1676" s="209"/>
      <c r="AT1676" s="210" t="s">
        <v>162</v>
      </c>
      <c r="AU1676" s="210" t="s">
        <v>154</v>
      </c>
      <c r="AV1676" s="13" t="s">
        <v>154</v>
      </c>
      <c r="AW1676" s="13" t="s">
        <v>33</v>
      </c>
      <c r="AX1676" s="13" t="s">
        <v>8</v>
      </c>
      <c r="AY1676" s="210" t="s">
        <v>146</v>
      </c>
    </row>
    <row r="1677" spans="1:65" s="1" customFormat="1" ht="24.25" customHeight="1">
      <c r="A1677" s="35"/>
      <c r="B1677" s="36"/>
      <c r="C1677" s="327" t="s">
        <v>2666</v>
      </c>
      <c r="D1677" s="327" t="s">
        <v>148</v>
      </c>
      <c r="E1677" s="328" t="s">
        <v>2667</v>
      </c>
      <c r="F1677" s="329" t="s">
        <v>2668</v>
      </c>
      <c r="G1677" s="330" t="s">
        <v>299</v>
      </c>
      <c r="H1677" s="331">
        <v>49.26</v>
      </c>
      <c r="I1677" s="175"/>
      <c r="J1677" s="174">
        <f>ROUND(I1677*H1677,0)</f>
        <v>0</v>
      </c>
      <c r="K1677" s="172" t="s">
        <v>152</v>
      </c>
      <c r="L1677" s="40"/>
      <c r="M1677" s="176" t="s">
        <v>20</v>
      </c>
      <c r="N1677" s="177" t="s">
        <v>44</v>
      </c>
      <c r="O1677" s="65"/>
      <c r="P1677" s="178">
        <f>O1677*H1677</f>
        <v>0</v>
      </c>
      <c r="Q1677" s="178">
        <v>3.2000000000000003E-4</v>
      </c>
      <c r="R1677" s="178">
        <f>Q1677*H1677</f>
        <v>1.5763200000000002E-2</v>
      </c>
      <c r="S1677" s="178">
        <v>0</v>
      </c>
      <c r="T1677" s="179">
        <f>S1677*H1677</f>
        <v>0</v>
      </c>
      <c r="U1677" s="35"/>
      <c r="V1677" s="35"/>
      <c r="W1677" s="35"/>
      <c r="X1677" s="35"/>
      <c r="Y1677" s="35"/>
      <c r="Z1677" s="35"/>
      <c r="AA1677" s="35"/>
      <c r="AB1677" s="35"/>
      <c r="AC1677" s="35"/>
      <c r="AD1677" s="35"/>
      <c r="AE1677" s="35"/>
      <c r="AR1677" s="180" t="s">
        <v>272</v>
      </c>
      <c r="AT1677" s="180" t="s">
        <v>148</v>
      </c>
      <c r="AU1677" s="180" t="s">
        <v>154</v>
      </c>
      <c r="AY1677" s="18" t="s">
        <v>146</v>
      </c>
      <c r="BE1677" s="181">
        <f>IF(N1677="základní",J1677,0)</f>
        <v>0</v>
      </c>
      <c r="BF1677" s="181">
        <f>IF(N1677="snížená",J1677,0)</f>
        <v>0</v>
      </c>
      <c r="BG1677" s="181">
        <f>IF(N1677="zákl. přenesená",J1677,0)</f>
        <v>0</v>
      </c>
      <c r="BH1677" s="181">
        <f>IF(N1677="sníž. přenesená",J1677,0)</f>
        <v>0</v>
      </c>
      <c r="BI1677" s="181">
        <f>IF(N1677="nulová",J1677,0)</f>
        <v>0</v>
      </c>
      <c r="BJ1677" s="18" t="s">
        <v>154</v>
      </c>
      <c r="BK1677" s="181">
        <f>ROUND(I1677*H1677,0)</f>
        <v>0</v>
      </c>
      <c r="BL1677" s="18" t="s">
        <v>272</v>
      </c>
      <c r="BM1677" s="180" t="s">
        <v>2669</v>
      </c>
    </row>
    <row r="1678" spans="1:65" s="1" customFormat="1" ht="24" hidden="1">
      <c r="A1678" s="35"/>
      <c r="B1678" s="36"/>
      <c r="C1678" s="37"/>
      <c r="D1678" s="182" t="s">
        <v>156</v>
      </c>
      <c r="E1678" s="37"/>
      <c r="F1678" s="183" t="s">
        <v>2670</v>
      </c>
      <c r="G1678" s="37"/>
      <c r="H1678" s="37"/>
      <c r="I1678" s="184"/>
      <c r="J1678" s="37"/>
      <c r="K1678" s="37"/>
      <c r="L1678" s="40"/>
      <c r="M1678" s="185"/>
      <c r="N1678" s="186"/>
      <c r="O1678" s="65"/>
      <c r="P1678" s="65"/>
      <c r="Q1678" s="65"/>
      <c r="R1678" s="65"/>
      <c r="S1678" s="65"/>
      <c r="T1678" s="66"/>
      <c r="U1678" s="35"/>
      <c r="V1678" s="35"/>
      <c r="W1678" s="35"/>
      <c r="X1678" s="35"/>
      <c r="Y1678" s="35"/>
      <c r="Z1678" s="35"/>
      <c r="AA1678" s="35"/>
      <c r="AB1678" s="35"/>
      <c r="AC1678" s="35"/>
      <c r="AD1678" s="35"/>
      <c r="AE1678" s="35"/>
      <c r="AT1678" s="18" t="s">
        <v>156</v>
      </c>
      <c r="AU1678" s="18" t="s">
        <v>154</v>
      </c>
    </row>
    <row r="1679" spans="1:65" s="1" customFormat="1" hidden="1">
      <c r="A1679" s="35"/>
      <c r="B1679" s="36"/>
      <c r="C1679" s="37"/>
      <c r="D1679" s="187" t="s">
        <v>158</v>
      </c>
      <c r="E1679" s="37"/>
      <c r="F1679" s="188" t="s">
        <v>2671</v>
      </c>
      <c r="G1679" s="37"/>
      <c r="H1679" s="37"/>
      <c r="I1679" s="184"/>
      <c r="J1679" s="37"/>
      <c r="K1679" s="37"/>
      <c r="L1679" s="40"/>
      <c r="M1679" s="185"/>
      <c r="N1679" s="186"/>
      <c r="O1679" s="65"/>
      <c r="P1679" s="65"/>
      <c r="Q1679" s="65"/>
      <c r="R1679" s="65"/>
      <c r="S1679" s="65"/>
      <c r="T1679" s="66"/>
      <c r="U1679" s="35"/>
      <c r="V1679" s="35"/>
      <c r="W1679" s="35"/>
      <c r="X1679" s="35"/>
      <c r="Y1679" s="35"/>
      <c r="Z1679" s="35"/>
      <c r="AA1679" s="35"/>
      <c r="AB1679" s="35"/>
      <c r="AC1679" s="35"/>
      <c r="AD1679" s="35"/>
      <c r="AE1679" s="35"/>
      <c r="AT1679" s="18" t="s">
        <v>158</v>
      </c>
      <c r="AU1679" s="18" t="s">
        <v>154</v>
      </c>
    </row>
    <row r="1680" spans="1:65" s="1" customFormat="1" ht="108" hidden="1">
      <c r="A1680" s="35"/>
      <c r="B1680" s="36"/>
      <c r="C1680" s="37"/>
      <c r="D1680" s="182" t="s">
        <v>160</v>
      </c>
      <c r="E1680" s="37"/>
      <c r="F1680" s="189" t="s">
        <v>2659</v>
      </c>
      <c r="G1680" s="37"/>
      <c r="H1680" s="37"/>
      <c r="I1680" s="184"/>
      <c r="J1680" s="37"/>
      <c r="K1680" s="37"/>
      <c r="L1680" s="40"/>
      <c r="M1680" s="185"/>
      <c r="N1680" s="186"/>
      <c r="O1680" s="65"/>
      <c r="P1680" s="65"/>
      <c r="Q1680" s="65"/>
      <c r="R1680" s="65"/>
      <c r="S1680" s="65"/>
      <c r="T1680" s="66"/>
      <c r="U1680" s="35"/>
      <c r="V1680" s="35"/>
      <c r="W1680" s="35"/>
      <c r="X1680" s="35"/>
      <c r="Y1680" s="35"/>
      <c r="Z1680" s="35"/>
      <c r="AA1680" s="35"/>
      <c r="AB1680" s="35"/>
      <c r="AC1680" s="35"/>
      <c r="AD1680" s="35"/>
      <c r="AE1680" s="35"/>
      <c r="AT1680" s="18" t="s">
        <v>160</v>
      </c>
      <c r="AU1680" s="18" t="s">
        <v>154</v>
      </c>
    </row>
    <row r="1681" spans="1:65" s="13" customFormat="1" ht="24">
      <c r="B1681" s="200"/>
      <c r="C1681" s="201"/>
      <c r="D1681" s="182" t="s">
        <v>162</v>
      </c>
      <c r="E1681" s="202" t="s">
        <v>20</v>
      </c>
      <c r="F1681" s="332" t="s">
        <v>3070</v>
      </c>
      <c r="G1681" s="201"/>
      <c r="H1681" s="204">
        <v>49.26</v>
      </c>
      <c r="I1681" s="205"/>
      <c r="J1681" s="201"/>
      <c r="K1681" s="201"/>
      <c r="L1681" s="206"/>
      <c r="M1681" s="207"/>
      <c r="N1681" s="208"/>
      <c r="O1681" s="208"/>
      <c r="P1681" s="208"/>
      <c r="Q1681" s="208"/>
      <c r="R1681" s="208"/>
      <c r="S1681" s="208"/>
      <c r="T1681" s="209"/>
      <c r="V1681" s="332"/>
      <c r="AT1681" s="210" t="s">
        <v>162</v>
      </c>
      <c r="AU1681" s="210" t="s">
        <v>154</v>
      </c>
      <c r="AV1681" s="13" t="s">
        <v>154</v>
      </c>
      <c r="AW1681" s="13" t="s">
        <v>33</v>
      </c>
      <c r="AX1681" s="13" t="s">
        <v>8</v>
      </c>
      <c r="AY1681" s="210" t="s">
        <v>146</v>
      </c>
    </row>
    <row r="1682" spans="1:65" s="1" customFormat="1" ht="33" customHeight="1">
      <c r="A1682" s="35"/>
      <c r="B1682" s="36"/>
      <c r="C1682" s="327" t="s">
        <v>2672</v>
      </c>
      <c r="D1682" s="327" t="s">
        <v>148</v>
      </c>
      <c r="E1682" s="328" t="s">
        <v>2673</v>
      </c>
      <c r="F1682" s="329" t="s">
        <v>2674</v>
      </c>
      <c r="G1682" s="330" t="s">
        <v>248</v>
      </c>
      <c r="H1682" s="331">
        <v>162.583</v>
      </c>
      <c r="I1682" s="175"/>
      <c r="J1682" s="174">
        <f>ROUND(I1682*H1682,0)</f>
        <v>0</v>
      </c>
      <c r="K1682" s="172" t="s">
        <v>152</v>
      </c>
      <c r="L1682" s="40"/>
      <c r="M1682" s="176" t="s">
        <v>20</v>
      </c>
      <c r="N1682" s="177" t="s">
        <v>44</v>
      </c>
      <c r="O1682" s="65"/>
      <c r="P1682" s="178">
        <f>O1682*H1682</f>
        <v>0</v>
      </c>
      <c r="Q1682" s="178">
        <v>6.0000000000000001E-3</v>
      </c>
      <c r="R1682" s="178">
        <f>Q1682*H1682</f>
        <v>0.97549799999999998</v>
      </c>
      <c r="S1682" s="178">
        <v>0</v>
      </c>
      <c r="T1682" s="179">
        <f>S1682*H1682</f>
        <v>0</v>
      </c>
      <c r="U1682" s="35"/>
      <c r="V1682" s="35"/>
      <c r="W1682" s="35"/>
      <c r="X1682" s="35"/>
      <c r="Y1682" s="35"/>
      <c r="Z1682" s="35"/>
      <c r="AA1682" s="35"/>
      <c r="AB1682" s="35"/>
      <c r="AC1682" s="35"/>
      <c r="AD1682" s="35"/>
      <c r="AE1682" s="35"/>
      <c r="AR1682" s="180" t="s">
        <v>272</v>
      </c>
      <c r="AT1682" s="180" t="s">
        <v>148</v>
      </c>
      <c r="AU1682" s="180" t="s">
        <v>154</v>
      </c>
      <c r="AY1682" s="18" t="s">
        <v>146</v>
      </c>
      <c r="BE1682" s="181">
        <f>IF(N1682="základní",J1682,0)</f>
        <v>0</v>
      </c>
      <c r="BF1682" s="181">
        <f>IF(N1682="snížená",J1682,0)</f>
        <v>0</v>
      </c>
      <c r="BG1682" s="181">
        <f>IF(N1682="zákl. přenesená",J1682,0)</f>
        <v>0</v>
      </c>
      <c r="BH1682" s="181">
        <f>IF(N1682="sníž. přenesená",J1682,0)</f>
        <v>0</v>
      </c>
      <c r="BI1682" s="181">
        <f>IF(N1682="nulová",J1682,0)</f>
        <v>0</v>
      </c>
      <c r="BJ1682" s="18" t="s">
        <v>154</v>
      </c>
      <c r="BK1682" s="181">
        <f>ROUND(I1682*H1682,0)</f>
        <v>0</v>
      </c>
      <c r="BL1682" s="18" t="s">
        <v>272</v>
      </c>
      <c r="BM1682" s="180" t="s">
        <v>2675</v>
      </c>
    </row>
    <row r="1683" spans="1:65" s="1" customFormat="1" ht="36" hidden="1">
      <c r="A1683" s="35"/>
      <c r="B1683" s="36"/>
      <c r="C1683" s="37"/>
      <c r="D1683" s="182" t="s">
        <v>156</v>
      </c>
      <c r="E1683" s="37"/>
      <c r="F1683" s="183" t="s">
        <v>2676</v>
      </c>
      <c r="G1683" s="37"/>
      <c r="H1683" s="37"/>
      <c r="I1683" s="184"/>
      <c r="J1683" s="37"/>
      <c r="K1683" s="37"/>
      <c r="L1683" s="40"/>
      <c r="M1683" s="185"/>
      <c r="N1683" s="186"/>
      <c r="O1683" s="65"/>
      <c r="P1683" s="65"/>
      <c r="Q1683" s="65"/>
      <c r="R1683" s="65"/>
      <c r="S1683" s="65"/>
      <c r="T1683" s="66"/>
      <c r="U1683" s="35"/>
      <c r="V1683" s="35"/>
      <c r="W1683" s="35"/>
      <c r="X1683" s="35"/>
      <c r="Y1683" s="35"/>
      <c r="Z1683" s="35"/>
      <c r="AA1683" s="35"/>
      <c r="AB1683" s="35"/>
      <c r="AC1683" s="35"/>
      <c r="AD1683" s="35"/>
      <c r="AE1683" s="35"/>
      <c r="AT1683" s="18" t="s">
        <v>156</v>
      </c>
      <c r="AU1683" s="18" t="s">
        <v>154</v>
      </c>
    </row>
    <row r="1684" spans="1:65" s="1" customFormat="1" hidden="1">
      <c r="A1684" s="35"/>
      <c r="B1684" s="36"/>
      <c r="C1684" s="37"/>
      <c r="D1684" s="187" t="s">
        <v>158</v>
      </c>
      <c r="E1684" s="37"/>
      <c r="F1684" s="188" t="s">
        <v>2677</v>
      </c>
      <c r="G1684" s="37"/>
      <c r="H1684" s="37"/>
      <c r="I1684" s="184"/>
      <c r="J1684" s="37"/>
      <c r="K1684" s="37"/>
      <c r="L1684" s="40"/>
      <c r="M1684" s="185"/>
      <c r="N1684" s="186"/>
      <c r="O1684" s="65"/>
      <c r="P1684" s="65"/>
      <c r="Q1684" s="65"/>
      <c r="R1684" s="65"/>
      <c r="S1684" s="65"/>
      <c r="T1684" s="66"/>
      <c r="U1684" s="35"/>
      <c r="V1684" s="35"/>
      <c r="W1684" s="35"/>
      <c r="X1684" s="35"/>
      <c r="Y1684" s="35"/>
      <c r="Z1684" s="35"/>
      <c r="AA1684" s="35"/>
      <c r="AB1684" s="35"/>
      <c r="AC1684" s="35"/>
      <c r="AD1684" s="35"/>
      <c r="AE1684" s="35"/>
      <c r="AT1684" s="18" t="s">
        <v>158</v>
      </c>
      <c r="AU1684" s="18" t="s">
        <v>154</v>
      </c>
    </row>
    <row r="1685" spans="1:65" s="1" customFormat="1" ht="48" hidden="1">
      <c r="A1685" s="35"/>
      <c r="B1685" s="36"/>
      <c r="C1685" s="37"/>
      <c r="D1685" s="182" t="s">
        <v>160</v>
      </c>
      <c r="E1685" s="37"/>
      <c r="F1685" s="189" t="s">
        <v>2678</v>
      </c>
      <c r="G1685" s="37"/>
      <c r="H1685" s="37"/>
      <c r="I1685" s="184"/>
      <c r="J1685" s="37"/>
      <c r="K1685" s="37"/>
      <c r="L1685" s="40"/>
      <c r="M1685" s="185"/>
      <c r="N1685" s="186"/>
      <c r="O1685" s="65"/>
      <c r="P1685" s="65"/>
      <c r="Q1685" s="65"/>
      <c r="R1685" s="65"/>
      <c r="S1685" s="65"/>
      <c r="T1685" s="66"/>
      <c r="U1685" s="35"/>
      <c r="V1685" s="35"/>
      <c r="W1685" s="35"/>
      <c r="X1685" s="35"/>
      <c r="Y1685" s="35"/>
      <c r="Z1685" s="35"/>
      <c r="AA1685" s="35"/>
      <c r="AB1685" s="35"/>
      <c r="AC1685" s="35"/>
      <c r="AD1685" s="35"/>
      <c r="AE1685" s="35"/>
      <c r="AT1685" s="18" t="s">
        <v>160</v>
      </c>
      <c r="AU1685" s="18" t="s">
        <v>154</v>
      </c>
    </row>
    <row r="1686" spans="1:65" s="12" customFormat="1" ht="12">
      <c r="B1686" s="190"/>
      <c r="C1686" s="191"/>
      <c r="D1686" s="182" t="s">
        <v>162</v>
      </c>
      <c r="E1686" s="192" t="s">
        <v>20</v>
      </c>
      <c r="F1686" s="193" t="s">
        <v>234</v>
      </c>
      <c r="G1686" s="191"/>
      <c r="H1686" s="192" t="s">
        <v>20</v>
      </c>
      <c r="I1686" s="194"/>
      <c r="J1686" s="191"/>
      <c r="K1686" s="191"/>
      <c r="L1686" s="195"/>
      <c r="M1686" s="196"/>
      <c r="N1686" s="197"/>
      <c r="O1686" s="197"/>
      <c r="P1686" s="197"/>
      <c r="Q1686" s="197"/>
      <c r="R1686" s="197"/>
      <c r="S1686" s="197"/>
      <c r="T1686" s="198"/>
      <c r="W1686" s="204"/>
      <c r="AT1686" s="199" t="s">
        <v>162</v>
      </c>
      <c r="AU1686" s="199" t="s">
        <v>154</v>
      </c>
      <c r="AV1686" s="12" t="s">
        <v>8</v>
      </c>
      <c r="AW1686" s="12" t="s">
        <v>33</v>
      </c>
      <c r="AX1686" s="12" t="s">
        <v>72</v>
      </c>
      <c r="AY1686" s="199" t="s">
        <v>146</v>
      </c>
    </row>
    <row r="1687" spans="1:65" s="13" customFormat="1" ht="12">
      <c r="B1687" s="200"/>
      <c r="C1687" s="201"/>
      <c r="D1687" s="182" t="s">
        <v>162</v>
      </c>
      <c r="E1687" s="202" t="s">
        <v>20</v>
      </c>
      <c r="F1687" s="203" t="s">
        <v>2679</v>
      </c>
      <c r="G1687" s="201"/>
      <c r="H1687" s="204">
        <v>30</v>
      </c>
      <c r="I1687" s="205"/>
      <c r="J1687" s="201"/>
      <c r="K1687" s="201"/>
      <c r="L1687" s="206"/>
      <c r="M1687" s="207"/>
      <c r="N1687" s="208"/>
      <c r="O1687" s="208"/>
      <c r="P1687" s="208"/>
      <c r="Q1687" s="208"/>
      <c r="R1687" s="208"/>
      <c r="S1687" s="208"/>
      <c r="T1687" s="209"/>
      <c r="W1687" s="204"/>
      <c r="AT1687" s="210" t="s">
        <v>162</v>
      </c>
      <c r="AU1687" s="210" t="s">
        <v>154</v>
      </c>
      <c r="AV1687" s="13" t="s">
        <v>154</v>
      </c>
      <c r="AW1687" s="13" t="s">
        <v>33</v>
      </c>
      <c r="AX1687" s="13" t="s">
        <v>72</v>
      </c>
      <c r="AY1687" s="210" t="s">
        <v>146</v>
      </c>
    </row>
    <row r="1688" spans="1:65" s="13" customFormat="1" ht="12">
      <c r="B1688" s="200"/>
      <c r="C1688" s="201"/>
      <c r="D1688" s="182" t="s">
        <v>162</v>
      </c>
      <c r="E1688" s="202" t="s">
        <v>20</v>
      </c>
      <c r="F1688" s="332" t="s">
        <v>3067</v>
      </c>
      <c r="G1688" s="201"/>
      <c r="H1688" s="204">
        <v>52.792999999999999</v>
      </c>
      <c r="I1688" s="205"/>
      <c r="J1688" s="201"/>
      <c r="K1688" s="201"/>
      <c r="L1688" s="206"/>
      <c r="M1688" s="207"/>
      <c r="N1688" s="208"/>
      <c r="O1688" s="208"/>
      <c r="P1688" s="208"/>
      <c r="Q1688" s="208"/>
      <c r="R1688" s="208"/>
      <c r="S1688" s="208"/>
      <c r="T1688" s="209"/>
      <c r="W1688" s="204"/>
      <c r="AT1688" s="210"/>
      <c r="AU1688" s="210"/>
      <c r="AY1688" s="210"/>
    </row>
    <row r="1689" spans="1:65" s="13" customFormat="1" ht="12">
      <c r="B1689" s="200"/>
      <c r="C1689" s="201"/>
      <c r="D1689" s="182" t="s">
        <v>162</v>
      </c>
      <c r="E1689" s="202" t="s">
        <v>20</v>
      </c>
      <c r="F1689" s="203" t="s">
        <v>2680</v>
      </c>
      <c r="G1689" s="201"/>
      <c r="H1689" s="204">
        <v>17.82</v>
      </c>
      <c r="I1689" s="205"/>
      <c r="J1689" s="201"/>
      <c r="K1689" s="201"/>
      <c r="L1689" s="206"/>
      <c r="M1689" s="207"/>
      <c r="N1689" s="208"/>
      <c r="O1689" s="208"/>
      <c r="P1689" s="208"/>
      <c r="Q1689" s="208"/>
      <c r="R1689" s="208"/>
      <c r="S1689" s="208"/>
      <c r="T1689" s="209"/>
      <c r="W1689" s="204"/>
      <c r="AT1689" s="210" t="s">
        <v>162</v>
      </c>
      <c r="AU1689" s="210" t="s">
        <v>154</v>
      </c>
      <c r="AV1689" s="13" t="s">
        <v>154</v>
      </c>
      <c r="AW1689" s="13" t="s">
        <v>33</v>
      </c>
      <c r="AX1689" s="13" t="s">
        <v>72</v>
      </c>
      <c r="AY1689" s="210" t="s">
        <v>146</v>
      </c>
    </row>
    <row r="1690" spans="1:65" s="13" customFormat="1" ht="12">
      <c r="B1690" s="200"/>
      <c r="C1690" s="201"/>
      <c r="D1690" s="182" t="s">
        <v>162</v>
      </c>
      <c r="E1690" s="202" t="s">
        <v>20</v>
      </c>
      <c r="F1690" s="203" t="s">
        <v>2681</v>
      </c>
      <c r="G1690" s="201"/>
      <c r="H1690" s="204">
        <v>17.64</v>
      </c>
      <c r="I1690" s="205"/>
      <c r="J1690" s="201"/>
      <c r="K1690" s="201"/>
      <c r="L1690" s="206"/>
      <c r="M1690" s="207"/>
      <c r="N1690" s="208"/>
      <c r="O1690" s="208"/>
      <c r="P1690" s="208"/>
      <c r="Q1690" s="208"/>
      <c r="R1690" s="208"/>
      <c r="S1690" s="208"/>
      <c r="T1690" s="209"/>
      <c r="W1690" s="204"/>
      <c r="AT1690" s="210" t="s">
        <v>162</v>
      </c>
      <c r="AU1690" s="210" t="s">
        <v>154</v>
      </c>
      <c r="AV1690" s="13" t="s">
        <v>154</v>
      </c>
      <c r="AW1690" s="13" t="s">
        <v>33</v>
      </c>
      <c r="AX1690" s="13" t="s">
        <v>72</v>
      </c>
      <c r="AY1690" s="210" t="s">
        <v>146</v>
      </c>
    </row>
    <row r="1691" spans="1:65" s="13" customFormat="1" ht="12">
      <c r="B1691" s="200"/>
      <c r="C1691" s="201"/>
      <c r="D1691" s="182" t="s">
        <v>162</v>
      </c>
      <c r="E1691" s="202" t="s">
        <v>20</v>
      </c>
      <c r="F1691" s="203" t="s">
        <v>2682</v>
      </c>
      <c r="G1691" s="201"/>
      <c r="H1691" s="204">
        <v>19.02</v>
      </c>
      <c r="I1691" s="205"/>
      <c r="J1691" s="201"/>
      <c r="K1691" s="201"/>
      <c r="L1691" s="206"/>
      <c r="M1691" s="207"/>
      <c r="N1691" s="208"/>
      <c r="O1691" s="208"/>
      <c r="P1691" s="208"/>
      <c r="Q1691" s="208"/>
      <c r="R1691" s="208"/>
      <c r="S1691" s="208"/>
      <c r="T1691" s="209"/>
      <c r="W1691" s="204"/>
      <c r="AT1691" s="210" t="s">
        <v>162</v>
      </c>
      <c r="AU1691" s="210" t="s">
        <v>154</v>
      </c>
      <c r="AV1691" s="13" t="s">
        <v>154</v>
      </c>
      <c r="AW1691" s="13" t="s">
        <v>33</v>
      </c>
      <c r="AX1691" s="13" t="s">
        <v>72</v>
      </c>
      <c r="AY1691" s="210" t="s">
        <v>146</v>
      </c>
    </row>
    <row r="1692" spans="1:65" s="13" customFormat="1" ht="12">
      <c r="B1692" s="200"/>
      <c r="C1692" s="201"/>
      <c r="D1692" s="182" t="s">
        <v>162</v>
      </c>
      <c r="E1692" s="202" t="s">
        <v>20</v>
      </c>
      <c r="F1692" s="203" t="s">
        <v>2683</v>
      </c>
      <c r="G1692" s="201"/>
      <c r="H1692" s="204">
        <v>25.31</v>
      </c>
      <c r="I1692" s="205"/>
      <c r="J1692" s="201"/>
      <c r="K1692" s="201"/>
      <c r="L1692" s="206"/>
      <c r="M1692" s="207"/>
      <c r="N1692" s="208"/>
      <c r="O1692" s="208"/>
      <c r="P1692" s="208"/>
      <c r="Q1692" s="208"/>
      <c r="R1692" s="208"/>
      <c r="S1692" s="208"/>
      <c r="T1692" s="209"/>
      <c r="AT1692" s="210" t="s">
        <v>162</v>
      </c>
      <c r="AU1692" s="210" t="s">
        <v>154</v>
      </c>
      <c r="AV1692" s="13" t="s">
        <v>154</v>
      </c>
      <c r="AW1692" s="13" t="s">
        <v>33</v>
      </c>
      <c r="AX1692" s="13" t="s">
        <v>72</v>
      </c>
      <c r="AY1692" s="210" t="s">
        <v>146</v>
      </c>
    </row>
    <row r="1693" spans="1:65" s="14" customFormat="1" ht="12">
      <c r="B1693" s="220"/>
      <c r="C1693" s="221"/>
      <c r="D1693" s="182" t="s">
        <v>162</v>
      </c>
      <c r="E1693" s="222" t="s">
        <v>20</v>
      </c>
      <c r="F1693" s="223" t="s">
        <v>255</v>
      </c>
      <c r="G1693" s="221"/>
      <c r="H1693" s="224">
        <v>162.583</v>
      </c>
      <c r="I1693" s="225"/>
      <c r="J1693" s="221"/>
      <c r="K1693" s="221"/>
      <c r="L1693" s="226"/>
      <c r="M1693" s="227"/>
      <c r="N1693" s="228"/>
      <c r="O1693" s="228"/>
      <c r="P1693" s="228"/>
      <c r="Q1693" s="228"/>
      <c r="R1693" s="228"/>
      <c r="S1693" s="228"/>
      <c r="T1693" s="229"/>
      <c r="AT1693" s="230" t="s">
        <v>162</v>
      </c>
      <c r="AU1693" s="230" t="s">
        <v>154</v>
      </c>
      <c r="AV1693" s="14" t="s">
        <v>153</v>
      </c>
      <c r="AW1693" s="14" t="s">
        <v>33</v>
      </c>
      <c r="AX1693" s="14" t="s">
        <v>8</v>
      </c>
      <c r="AY1693" s="230" t="s">
        <v>146</v>
      </c>
    </row>
    <row r="1694" spans="1:65" s="1" customFormat="1" ht="16.5" customHeight="1">
      <c r="A1694" s="35"/>
      <c r="B1694" s="36"/>
      <c r="C1694" s="333" t="s">
        <v>2684</v>
      </c>
      <c r="D1694" s="333" t="s">
        <v>221</v>
      </c>
      <c r="E1694" s="334" t="s">
        <v>2685</v>
      </c>
      <c r="F1694" s="335" t="s">
        <v>2686</v>
      </c>
      <c r="G1694" s="336" t="s">
        <v>248</v>
      </c>
      <c r="H1694" s="337">
        <v>178.84100000000001</v>
      </c>
      <c r="I1694" s="216"/>
      <c r="J1694" s="215">
        <f>ROUND(I1694*H1694,0)</f>
        <v>0</v>
      </c>
      <c r="K1694" s="213" t="s">
        <v>152</v>
      </c>
      <c r="L1694" s="217"/>
      <c r="M1694" s="218" t="s">
        <v>20</v>
      </c>
      <c r="N1694" s="219" t="s">
        <v>44</v>
      </c>
      <c r="O1694" s="65"/>
      <c r="P1694" s="178">
        <f>O1694*H1694</f>
        <v>0</v>
      </c>
      <c r="Q1694" s="178">
        <v>1.18E-2</v>
      </c>
      <c r="R1694" s="178">
        <f>Q1694*H1694</f>
        <v>2.1103238000000002</v>
      </c>
      <c r="S1694" s="178">
        <v>0</v>
      </c>
      <c r="T1694" s="179">
        <f>S1694*H1694</f>
        <v>0</v>
      </c>
      <c r="U1694" s="35"/>
      <c r="V1694" s="35"/>
      <c r="W1694" s="35"/>
      <c r="X1694" s="35"/>
      <c r="Y1694" s="35"/>
      <c r="Z1694" s="35"/>
      <c r="AA1694" s="35"/>
      <c r="AB1694" s="35"/>
      <c r="AC1694" s="35"/>
      <c r="AD1694" s="35"/>
      <c r="AE1694" s="35"/>
      <c r="AR1694" s="180" t="s">
        <v>393</v>
      </c>
      <c r="AT1694" s="180" t="s">
        <v>221</v>
      </c>
      <c r="AU1694" s="180" t="s">
        <v>154</v>
      </c>
      <c r="AY1694" s="18" t="s">
        <v>146</v>
      </c>
      <c r="BE1694" s="181">
        <f>IF(N1694="základní",J1694,0)</f>
        <v>0</v>
      </c>
      <c r="BF1694" s="181">
        <f>IF(N1694="snížená",J1694,0)</f>
        <v>0</v>
      </c>
      <c r="BG1694" s="181">
        <f>IF(N1694="zákl. přenesená",J1694,0)</f>
        <v>0</v>
      </c>
      <c r="BH1694" s="181">
        <f>IF(N1694="sníž. přenesená",J1694,0)</f>
        <v>0</v>
      </c>
      <c r="BI1694" s="181">
        <f>IF(N1694="nulová",J1694,0)</f>
        <v>0</v>
      </c>
      <c r="BJ1694" s="18" t="s">
        <v>154</v>
      </c>
      <c r="BK1694" s="181">
        <f>ROUND(I1694*H1694,0)</f>
        <v>0</v>
      </c>
      <c r="BL1694" s="18" t="s">
        <v>272</v>
      </c>
      <c r="BM1694" s="180" t="s">
        <v>2687</v>
      </c>
    </row>
    <row r="1695" spans="1:65" s="1" customFormat="1" ht="12" hidden="1">
      <c r="A1695" s="35"/>
      <c r="B1695" s="36"/>
      <c r="C1695" s="37"/>
      <c r="D1695" s="182" t="s">
        <v>156</v>
      </c>
      <c r="E1695" s="37"/>
      <c r="F1695" s="183" t="s">
        <v>2686</v>
      </c>
      <c r="G1695" s="37"/>
      <c r="H1695" s="37"/>
      <c r="I1695" s="184"/>
      <c r="J1695" s="37"/>
      <c r="K1695" s="37"/>
      <c r="L1695" s="40"/>
      <c r="M1695" s="185"/>
      <c r="N1695" s="186"/>
      <c r="O1695" s="65"/>
      <c r="P1695" s="65"/>
      <c r="Q1695" s="65"/>
      <c r="R1695" s="65"/>
      <c r="S1695" s="65"/>
      <c r="T1695" s="66"/>
      <c r="U1695" s="35"/>
      <c r="V1695" s="35"/>
      <c r="W1695" s="35"/>
      <c r="X1695" s="35"/>
      <c r="Y1695" s="35"/>
      <c r="Z1695" s="35"/>
      <c r="AA1695" s="35"/>
      <c r="AB1695" s="35"/>
      <c r="AC1695" s="35"/>
      <c r="AD1695" s="35"/>
      <c r="AE1695" s="35"/>
      <c r="AT1695" s="18" t="s">
        <v>156</v>
      </c>
      <c r="AU1695" s="18" t="s">
        <v>154</v>
      </c>
    </row>
    <row r="1696" spans="1:65" s="1" customFormat="1" hidden="1">
      <c r="A1696" s="35"/>
      <c r="B1696" s="36"/>
      <c r="C1696" s="37"/>
      <c r="D1696" s="187" t="s">
        <v>158</v>
      </c>
      <c r="E1696" s="37"/>
      <c r="F1696" s="188" t="s">
        <v>2688</v>
      </c>
      <c r="G1696" s="37"/>
      <c r="H1696" s="37"/>
      <c r="I1696" s="184"/>
      <c r="J1696" s="37"/>
      <c r="K1696" s="37"/>
      <c r="L1696" s="40"/>
      <c r="M1696" s="185"/>
      <c r="N1696" s="186"/>
      <c r="O1696" s="65"/>
      <c r="P1696" s="65"/>
      <c r="Q1696" s="65"/>
      <c r="R1696" s="65"/>
      <c r="S1696" s="65"/>
      <c r="T1696" s="66"/>
      <c r="U1696" s="35"/>
      <c r="V1696" s="35"/>
      <c r="W1696" s="35"/>
      <c r="X1696" s="35"/>
      <c r="Y1696" s="35"/>
      <c r="Z1696" s="35"/>
      <c r="AA1696" s="35"/>
      <c r="AB1696" s="35"/>
      <c r="AC1696" s="35"/>
      <c r="AD1696" s="35"/>
      <c r="AE1696" s="35"/>
      <c r="AT1696" s="18" t="s">
        <v>158</v>
      </c>
      <c r="AU1696" s="18" t="s">
        <v>154</v>
      </c>
    </row>
    <row r="1697" spans="1:65" s="13" customFormat="1">
      <c r="B1697" s="200"/>
      <c r="C1697" s="201"/>
      <c r="D1697" s="182" t="s">
        <v>162</v>
      </c>
      <c r="E1697" s="202" t="s">
        <v>20</v>
      </c>
      <c r="F1697" s="203">
        <v>162.583</v>
      </c>
      <c r="G1697" s="201"/>
      <c r="H1697" s="204">
        <v>178.84100000000001</v>
      </c>
      <c r="I1697" s="205"/>
      <c r="J1697" s="201"/>
      <c r="K1697" s="201"/>
      <c r="L1697" s="206"/>
      <c r="M1697" s="207"/>
      <c r="N1697" s="208"/>
      <c r="O1697" s="208"/>
      <c r="P1697" s="208"/>
      <c r="Q1697" s="208"/>
      <c r="R1697" s="208"/>
      <c r="S1697" s="208"/>
      <c r="T1697" s="209"/>
      <c r="AT1697" s="210" t="s">
        <v>162</v>
      </c>
      <c r="AU1697" s="210" t="s">
        <v>154</v>
      </c>
      <c r="AV1697" s="13" t="s">
        <v>154</v>
      </c>
      <c r="AW1697" s="13" t="s">
        <v>33</v>
      </c>
      <c r="AX1697" s="13" t="s">
        <v>8</v>
      </c>
      <c r="AY1697" s="210" t="s">
        <v>146</v>
      </c>
    </row>
    <row r="1698" spans="1:65" s="13" customFormat="1" ht="12">
      <c r="B1698" s="200"/>
      <c r="C1698" s="201"/>
      <c r="D1698" s="182" t="s">
        <v>162</v>
      </c>
      <c r="E1698" s="201"/>
      <c r="F1698" s="332" t="s">
        <v>3068</v>
      </c>
      <c r="G1698" s="201"/>
      <c r="H1698" s="204">
        <v>178.84100000000001</v>
      </c>
      <c r="I1698" s="205"/>
      <c r="J1698" s="201"/>
      <c r="K1698" s="201"/>
      <c r="L1698" s="206"/>
      <c r="M1698" s="207"/>
      <c r="N1698" s="208"/>
      <c r="O1698" s="208"/>
      <c r="P1698" s="208"/>
      <c r="Q1698" s="208"/>
      <c r="R1698" s="208"/>
      <c r="S1698" s="208"/>
      <c r="T1698" s="209"/>
      <c r="AT1698" s="210" t="s">
        <v>162</v>
      </c>
      <c r="AU1698" s="210" t="s">
        <v>154</v>
      </c>
      <c r="AV1698" s="13" t="s">
        <v>154</v>
      </c>
      <c r="AW1698" s="13" t="s">
        <v>4</v>
      </c>
      <c r="AX1698" s="13" t="s">
        <v>8</v>
      </c>
      <c r="AY1698" s="210" t="s">
        <v>146</v>
      </c>
    </row>
    <row r="1699" spans="1:65" s="1" customFormat="1" ht="24.25" customHeight="1">
      <c r="A1699" s="35"/>
      <c r="B1699" s="36"/>
      <c r="C1699" s="170" t="s">
        <v>2689</v>
      </c>
      <c r="D1699" s="170" t="s">
        <v>148</v>
      </c>
      <c r="E1699" s="171" t="s">
        <v>2690</v>
      </c>
      <c r="F1699" s="172" t="s">
        <v>2691</v>
      </c>
      <c r="G1699" s="173" t="s">
        <v>248</v>
      </c>
      <c r="H1699" s="174">
        <v>8.25</v>
      </c>
      <c r="I1699" s="175"/>
      <c r="J1699" s="174">
        <f>ROUND(I1699*H1699,0)</f>
        <v>0</v>
      </c>
      <c r="K1699" s="172" t="s">
        <v>152</v>
      </c>
      <c r="L1699" s="40"/>
      <c r="M1699" s="176" t="s">
        <v>20</v>
      </c>
      <c r="N1699" s="177" t="s">
        <v>44</v>
      </c>
      <c r="O1699" s="65"/>
      <c r="P1699" s="178">
        <f>O1699*H1699</f>
        <v>0</v>
      </c>
      <c r="Q1699" s="178">
        <v>0</v>
      </c>
      <c r="R1699" s="178">
        <f>Q1699*H1699</f>
        <v>0</v>
      </c>
      <c r="S1699" s="178">
        <v>0</v>
      </c>
      <c r="T1699" s="179">
        <f>S1699*H1699</f>
        <v>0</v>
      </c>
      <c r="U1699" s="35"/>
      <c r="V1699" s="35"/>
      <c r="W1699" s="35"/>
      <c r="X1699" s="35"/>
      <c r="Y1699" s="35"/>
      <c r="Z1699" s="35"/>
      <c r="AA1699" s="35"/>
      <c r="AB1699" s="35"/>
      <c r="AC1699" s="35"/>
      <c r="AD1699" s="35"/>
      <c r="AE1699" s="35"/>
      <c r="AR1699" s="180" t="s">
        <v>272</v>
      </c>
      <c r="AT1699" s="180" t="s">
        <v>148</v>
      </c>
      <c r="AU1699" s="180" t="s">
        <v>154</v>
      </c>
      <c r="AY1699" s="18" t="s">
        <v>146</v>
      </c>
      <c r="BE1699" s="181">
        <f>IF(N1699="základní",J1699,0)</f>
        <v>0</v>
      </c>
      <c r="BF1699" s="181">
        <f>IF(N1699="snížená",J1699,0)</f>
        <v>0</v>
      </c>
      <c r="BG1699" s="181">
        <f>IF(N1699="zákl. přenesená",J1699,0)</f>
        <v>0</v>
      </c>
      <c r="BH1699" s="181">
        <f>IF(N1699="sníž. přenesená",J1699,0)</f>
        <v>0</v>
      </c>
      <c r="BI1699" s="181">
        <f>IF(N1699="nulová",J1699,0)</f>
        <v>0</v>
      </c>
      <c r="BJ1699" s="18" t="s">
        <v>154</v>
      </c>
      <c r="BK1699" s="181">
        <f>ROUND(I1699*H1699,0)</f>
        <v>0</v>
      </c>
      <c r="BL1699" s="18" t="s">
        <v>272</v>
      </c>
      <c r="BM1699" s="180" t="s">
        <v>2692</v>
      </c>
    </row>
    <row r="1700" spans="1:65" s="1" customFormat="1" ht="24" hidden="1">
      <c r="A1700" s="35"/>
      <c r="B1700" s="36"/>
      <c r="C1700" s="37"/>
      <c r="D1700" s="182" t="s">
        <v>156</v>
      </c>
      <c r="E1700" s="37"/>
      <c r="F1700" s="183" t="s">
        <v>2693</v>
      </c>
      <c r="G1700" s="37"/>
      <c r="H1700" s="37"/>
      <c r="I1700" s="184"/>
      <c r="J1700" s="37"/>
      <c r="K1700" s="37"/>
      <c r="L1700" s="40"/>
      <c r="M1700" s="185"/>
      <c r="N1700" s="186"/>
      <c r="O1700" s="65"/>
      <c r="P1700" s="65"/>
      <c r="Q1700" s="65"/>
      <c r="R1700" s="65"/>
      <c r="S1700" s="65"/>
      <c r="T1700" s="66"/>
      <c r="U1700" s="35"/>
      <c r="V1700" s="35"/>
      <c r="W1700" s="35"/>
      <c r="X1700" s="35"/>
      <c r="Y1700" s="35"/>
      <c r="Z1700" s="35"/>
      <c r="AA1700" s="35"/>
      <c r="AB1700" s="35"/>
      <c r="AC1700" s="35"/>
      <c r="AD1700" s="35"/>
      <c r="AE1700" s="35"/>
      <c r="AT1700" s="18" t="s">
        <v>156</v>
      </c>
      <c r="AU1700" s="18" t="s">
        <v>154</v>
      </c>
    </row>
    <row r="1701" spans="1:65" s="1" customFormat="1" hidden="1">
      <c r="A1701" s="35"/>
      <c r="B1701" s="36"/>
      <c r="C1701" s="37"/>
      <c r="D1701" s="187" t="s">
        <v>158</v>
      </c>
      <c r="E1701" s="37"/>
      <c r="F1701" s="188" t="s">
        <v>2694</v>
      </c>
      <c r="G1701" s="37"/>
      <c r="H1701" s="37"/>
      <c r="I1701" s="184"/>
      <c r="J1701" s="37"/>
      <c r="K1701" s="37"/>
      <c r="L1701" s="40"/>
      <c r="M1701" s="185"/>
      <c r="N1701" s="186"/>
      <c r="O1701" s="65"/>
      <c r="P1701" s="65"/>
      <c r="Q1701" s="65"/>
      <c r="R1701" s="65"/>
      <c r="S1701" s="65"/>
      <c r="T1701" s="66"/>
      <c r="U1701" s="35"/>
      <c r="V1701" s="35"/>
      <c r="W1701" s="35"/>
      <c r="X1701" s="35"/>
      <c r="Y1701" s="35"/>
      <c r="Z1701" s="35"/>
      <c r="AA1701" s="35"/>
      <c r="AB1701" s="35"/>
      <c r="AC1701" s="35"/>
      <c r="AD1701" s="35"/>
      <c r="AE1701" s="35"/>
      <c r="AT1701" s="18" t="s">
        <v>158</v>
      </c>
      <c r="AU1701" s="18" t="s">
        <v>154</v>
      </c>
    </row>
    <row r="1702" spans="1:65" s="1" customFormat="1" ht="48" hidden="1">
      <c r="A1702" s="35"/>
      <c r="B1702" s="36"/>
      <c r="C1702" s="37"/>
      <c r="D1702" s="182" t="s">
        <v>160</v>
      </c>
      <c r="E1702" s="37"/>
      <c r="F1702" s="189" t="s">
        <v>2678</v>
      </c>
      <c r="G1702" s="37"/>
      <c r="H1702" s="37"/>
      <c r="I1702" s="184"/>
      <c r="J1702" s="37"/>
      <c r="K1702" s="37"/>
      <c r="L1702" s="40"/>
      <c r="M1702" s="185"/>
      <c r="N1702" s="186"/>
      <c r="O1702" s="65"/>
      <c r="P1702" s="65"/>
      <c r="Q1702" s="65"/>
      <c r="R1702" s="65"/>
      <c r="S1702" s="65"/>
      <c r="T1702" s="66"/>
      <c r="U1702" s="35"/>
      <c r="V1702" s="35"/>
      <c r="W1702" s="35"/>
      <c r="X1702" s="35"/>
      <c r="Y1702" s="35"/>
      <c r="Z1702" s="35"/>
      <c r="AA1702" s="35"/>
      <c r="AB1702" s="35"/>
      <c r="AC1702" s="35"/>
      <c r="AD1702" s="35"/>
      <c r="AE1702" s="35"/>
      <c r="AT1702" s="18" t="s">
        <v>160</v>
      </c>
      <c r="AU1702" s="18" t="s">
        <v>154</v>
      </c>
    </row>
    <row r="1703" spans="1:65" s="12" customFormat="1" ht="12">
      <c r="B1703" s="190"/>
      <c r="C1703" s="191"/>
      <c r="D1703" s="182" t="s">
        <v>162</v>
      </c>
      <c r="E1703" s="192" t="s">
        <v>20</v>
      </c>
      <c r="F1703" s="193" t="s">
        <v>234</v>
      </c>
      <c r="G1703" s="191"/>
      <c r="H1703" s="192" t="s">
        <v>20</v>
      </c>
      <c r="I1703" s="194"/>
      <c r="J1703" s="191"/>
      <c r="K1703" s="191"/>
      <c r="L1703" s="195"/>
      <c r="M1703" s="196"/>
      <c r="N1703" s="197"/>
      <c r="O1703" s="197"/>
      <c r="P1703" s="197"/>
      <c r="Q1703" s="197"/>
      <c r="R1703" s="197"/>
      <c r="S1703" s="197"/>
      <c r="T1703" s="198"/>
      <c r="AT1703" s="199" t="s">
        <v>162</v>
      </c>
      <c r="AU1703" s="199" t="s">
        <v>154</v>
      </c>
      <c r="AV1703" s="12" t="s">
        <v>8</v>
      </c>
      <c r="AW1703" s="12" t="s">
        <v>33</v>
      </c>
      <c r="AX1703" s="12" t="s">
        <v>72</v>
      </c>
      <c r="AY1703" s="199" t="s">
        <v>146</v>
      </c>
    </row>
    <row r="1704" spans="1:65" s="13" customFormat="1" ht="12">
      <c r="B1704" s="200"/>
      <c r="C1704" s="201"/>
      <c r="D1704" s="182" t="s">
        <v>162</v>
      </c>
      <c r="E1704" s="202" t="s">
        <v>20</v>
      </c>
      <c r="F1704" s="203" t="s">
        <v>2695</v>
      </c>
      <c r="G1704" s="201"/>
      <c r="H1704" s="204">
        <v>8.25</v>
      </c>
      <c r="I1704" s="205"/>
      <c r="J1704" s="201"/>
      <c r="K1704" s="201"/>
      <c r="L1704" s="206"/>
      <c r="M1704" s="207"/>
      <c r="N1704" s="208"/>
      <c r="O1704" s="208"/>
      <c r="P1704" s="208"/>
      <c r="Q1704" s="208"/>
      <c r="R1704" s="208"/>
      <c r="S1704" s="208"/>
      <c r="T1704" s="209"/>
      <c r="AT1704" s="210" t="s">
        <v>162</v>
      </c>
      <c r="AU1704" s="210" t="s">
        <v>154</v>
      </c>
      <c r="AV1704" s="13" t="s">
        <v>154</v>
      </c>
      <c r="AW1704" s="13" t="s">
        <v>33</v>
      </c>
      <c r="AX1704" s="13" t="s">
        <v>8</v>
      </c>
      <c r="AY1704" s="210" t="s">
        <v>146</v>
      </c>
    </row>
    <row r="1705" spans="1:65" s="1" customFormat="1" ht="24.25" customHeight="1">
      <c r="A1705" s="35"/>
      <c r="B1705" s="36"/>
      <c r="C1705" s="170" t="s">
        <v>2696</v>
      </c>
      <c r="D1705" s="170" t="s">
        <v>148</v>
      </c>
      <c r="E1705" s="171" t="s">
        <v>2697</v>
      </c>
      <c r="F1705" s="172" t="s">
        <v>2698</v>
      </c>
      <c r="G1705" s="173" t="s">
        <v>248</v>
      </c>
      <c r="H1705" s="174">
        <v>0.24</v>
      </c>
      <c r="I1705" s="175"/>
      <c r="J1705" s="174">
        <f>ROUND(I1705*H1705,0)</f>
        <v>0</v>
      </c>
      <c r="K1705" s="172" t="s">
        <v>152</v>
      </c>
      <c r="L1705" s="40"/>
      <c r="M1705" s="176" t="s">
        <v>20</v>
      </c>
      <c r="N1705" s="177" t="s">
        <v>44</v>
      </c>
      <c r="O1705" s="65"/>
      <c r="P1705" s="178">
        <f>O1705*H1705</f>
        <v>0</v>
      </c>
      <c r="Q1705" s="178">
        <v>6.3000000000000003E-4</v>
      </c>
      <c r="R1705" s="178">
        <f>Q1705*H1705</f>
        <v>1.5119999999999999E-4</v>
      </c>
      <c r="S1705" s="178">
        <v>0</v>
      </c>
      <c r="T1705" s="179">
        <f>S1705*H1705</f>
        <v>0</v>
      </c>
      <c r="U1705" s="35"/>
      <c r="V1705" s="35"/>
      <c r="W1705" s="35"/>
      <c r="X1705" s="35"/>
      <c r="Y1705" s="35"/>
      <c r="Z1705" s="35"/>
      <c r="AA1705" s="35"/>
      <c r="AB1705" s="35"/>
      <c r="AC1705" s="35"/>
      <c r="AD1705" s="35"/>
      <c r="AE1705" s="35"/>
      <c r="AR1705" s="180" t="s">
        <v>272</v>
      </c>
      <c r="AT1705" s="180" t="s">
        <v>148</v>
      </c>
      <c r="AU1705" s="180" t="s">
        <v>154</v>
      </c>
      <c r="AY1705" s="18" t="s">
        <v>146</v>
      </c>
      <c r="BE1705" s="181">
        <f>IF(N1705="základní",J1705,0)</f>
        <v>0</v>
      </c>
      <c r="BF1705" s="181">
        <f>IF(N1705="snížená",J1705,0)</f>
        <v>0</v>
      </c>
      <c r="BG1705" s="181">
        <f>IF(N1705="zákl. přenesená",J1705,0)</f>
        <v>0</v>
      </c>
      <c r="BH1705" s="181">
        <f>IF(N1705="sníž. přenesená",J1705,0)</f>
        <v>0</v>
      </c>
      <c r="BI1705" s="181">
        <f>IF(N1705="nulová",J1705,0)</f>
        <v>0</v>
      </c>
      <c r="BJ1705" s="18" t="s">
        <v>154</v>
      </c>
      <c r="BK1705" s="181">
        <f>ROUND(I1705*H1705,0)</f>
        <v>0</v>
      </c>
      <c r="BL1705" s="18" t="s">
        <v>272</v>
      </c>
      <c r="BM1705" s="180" t="s">
        <v>2699</v>
      </c>
    </row>
    <row r="1706" spans="1:65" s="1" customFormat="1" ht="24" hidden="1">
      <c r="A1706" s="35"/>
      <c r="B1706" s="36"/>
      <c r="C1706" s="37"/>
      <c r="D1706" s="182" t="s">
        <v>156</v>
      </c>
      <c r="E1706" s="37"/>
      <c r="F1706" s="183" t="s">
        <v>2700</v>
      </c>
      <c r="G1706" s="37"/>
      <c r="H1706" s="37"/>
      <c r="I1706" s="184"/>
      <c r="J1706" s="37"/>
      <c r="K1706" s="37"/>
      <c r="L1706" s="40"/>
      <c r="M1706" s="185"/>
      <c r="N1706" s="186"/>
      <c r="O1706" s="65"/>
      <c r="P1706" s="65"/>
      <c r="Q1706" s="65"/>
      <c r="R1706" s="65"/>
      <c r="S1706" s="65"/>
      <c r="T1706" s="66"/>
      <c r="U1706" s="35"/>
      <c r="V1706" s="35"/>
      <c r="W1706" s="35"/>
      <c r="X1706" s="35"/>
      <c r="Y1706" s="35"/>
      <c r="Z1706" s="35"/>
      <c r="AA1706" s="35"/>
      <c r="AB1706" s="35"/>
      <c r="AC1706" s="35"/>
      <c r="AD1706" s="35"/>
      <c r="AE1706" s="35"/>
      <c r="AT1706" s="18" t="s">
        <v>156</v>
      </c>
      <c r="AU1706" s="18" t="s">
        <v>154</v>
      </c>
    </row>
    <row r="1707" spans="1:65" s="1" customFormat="1" hidden="1">
      <c r="A1707" s="35"/>
      <c r="B1707" s="36"/>
      <c r="C1707" s="37"/>
      <c r="D1707" s="187" t="s">
        <v>158</v>
      </c>
      <c r="E1707" s="37"/>
      <c r="F1707" s="188" t="s">
        <v>2701</v>
      </c>
      <c r="G1707" s="37"/>
      <c r="H1707" s="37"/>
      <c r="I1707" s="184"/>
      <c r="J1707" s="37"/>
      <c r="K1707" s="37"/>
      <c r="L1707" s="40"/>
      <c r="M1707" s="185"/>
      <c r="N1707" s="186"/>
      <c r="O1707" s="65"/>
      <c r="P1707" s="65"/>
      <c r="Q1707" s="65"/>
      <c r="R1707" s="65"/>
      <c r="S1707" s="65"/>
      <c r="T1707" s="66"/>
      <c r="U1707" s="35"/>
      <c r="V1707" s="35"/>
      <c r="W1707" s="35"/>
      <c r="X1707" s="35"/>
      <c r="Y1707" s="35"/>
      <c r="Z1707" s="35"/>
      <c r="AA1707" s="35"/>
      <c r="AB1707" s="35"/>
      <c r="AC1707" s="35"/>
      <c r="AD1707" s="35"/>
      <c r="AE1707" s="35"/>
      <c r="AT1707" s="18" t="s">
        <v>158</v>
      </c>
      <c r="AU1707" s="18" t="s">
        <v>154</v>
      </c>
    </row>
    <row r="1708" spans="1:65" s="13" customFormat="1" ht="12">
      <c r="B1708" s="200"/>
      <c r="C1708" s="201"/>
      <c r="D1708" s="182" t="s">
        <v>162</v>
      </c>
      <c r="E1708" s="202" t="s">
        <v>20</v>
      </c>
      <c r="F1708" s="203" t="s">
        <v>2702</v>
      </c>
      <c r="G1708" s="201"/>
      <c r="H1708" s="204">
        <v>0.24</v>
      </c>
      <c r="I1708" s="205"/>
      <c r="J1708" s="201"/>
      <c r="K1708" s="201"/>
      <c r="L1708" s="206"/>
      <c r="M1708" s="207"/>
      <c r="N1708" s="208"/>
      <c r="O1708" s="208"/>
      <c r="P1708" s="208"/>
      <c r="Q1708" s="208"/>
      <c r="R1708" s="208"/>
      <c r="S1708" s="208"/>
      <c r="T1708" s="209"/>
      <c r="AT1708" s="210" t="s">
        <v>162</v>
      </c>
      <c r="AU1708" s="210" t="s">
        <v>154</v>
      </c>
      <c r="AV1708" s="13" t="s">
        <v>154</v>
      </c>
      <c r="AW1708" s="13" t="s">
        <v>33</v>
      </c>
      <c r="AX1708" s="13" t="s">
        <v>8</v>
      </c>
      <c r="AY1708" s="210" t="s">
        <v>146</v>
      </c>
    </row>
    <row r="1709" spans="1:65" s="1" customFormat="1" ht="16.5" customHeight="1">
      <c r="A1709" s="35"/>
      <c r="B1709" s="36"/>
      <c r="C1709" s="211" t="s">
        <v>2703</v>
      </c>
      <c r="D1709" s="211" t="s">
        <v>221</v>
      </c>
      <c r="E1709" s="212" t="s">
        <v>2704</v>
      </c>
      <c r="F1709" s="213" t="s">
        <v>2705</v>
      </c>
      <c r="G1709" s="214" t="s">
        <v>248</v>
      </c>
      <c r="H1709" s="215">
        <v>0.26</v>
      </c>
      <c r="I1709" s="216"/>
      <c r="J1709" s="215">
        <f>ROUND(I1709*H1709,0)</f>
        <v>0</v>
      </c>
      <c r="K1709" s="213" t="s">
        <v>20</v>
      </c>
      <c r="L1709" s="217"/>
      <c r="M1709" s="218" t="s">
        <v>20</v>
      </c>
      <c r="N1709" s="219" t="s">
        <v>44</v>
      </c>
      <c r="O1709" s="65"/>
      <c r="P1709" s="178">
        <f>O1709*H1709</f>
        <v>0</v>
      </c>
      <c r="Q1709" s="178">
        <v>7.4999999999999997E-3</v>
      </c>
      <c r="R1709" s="178">
        <f>Q1709*H1709</f>
        <v>1.9499999999999999E-3</v>
      </c>
      <c r="S1709" s="178">
        <v>0</v>
      </c>
      <c r="T1709" s="179">
        <f>S1709*H1709</f>
        <v>0</v>
      </c>
      <c r="U1709" s="35"/>
      <c r="V1709" s="35"/>
      <c r="W1709" s="35"/>
      <c r="X1709" s="35"/>
      <c r="Y1709" s="35"/>
      <c r="Z1709" s="35"/>
      <c r="AA1709" s="35"/>
      <c r="AB1709" s="35"/>
      <c r="AC1709" s="35"/>
      <c r="AD1709" s="35"/>
      <c r="AE1709" s="35"/>
      <c r="AR1709" s="180" t="s">
        <v>393</v>
      </c>
      <c r="AT1709" s="180" t="s">
        <v>221</v>
      </c>
      <c r="AU1709" s="180" t="s">
        <v>154</v>
      </c>
      <c r="AY1709" s="18" t="s">
        <v>146</v>
      </c>
      <c r="BE1709" s="181">
        <f>IF(N1709="základní",J1709,0)</f>
        <v>0</v>
      </c>
      <c r="BF1709" s="181">
        <f>IF(N1709="snížená",J1709,0)</f>
        <v>0</v>
      </c>
      <c r="BG1709" s="181">
        <f>IF(N1709="zákl. přenesená",J1709,0)</f>
        <v>0</v>
      </c>
      <c r="BH1709" s="181">
        <f>IF(N1709="sníž. přenesená",J1709,0)</f>
        <v>0</v>
      </c>
      <c r="BI1709" s="181">
        <f>IF(N1709="nulová",J1709,0)</f>
        <v>0</v>
      </c>
      <c r="BJ1709" s="18" t="s">
        <v>154</v>
      </c>
      <c r="BK1709" s="181">
        <f>ROUND(I1709*H1709,0)</f>
        <v>0</v>
      </c>
      <c r="BL1709" s="18" t="s">
        <v>272</v>
      </c>
      <c r="BM1709" s="180" t="s">
        <v>2706</v>
      </c>
    </row>
    <row r="1710" spans="1:65" s="1" customFormat="1" ht="12" hidden="1">
      <c r="A1710" s="35"/>
      <c r="B1710" s="36"/>
      <c r="C1710" s="37"/>
      <c r="D1710" s="182" t="s">
        <v>156</v>
      </c>
      <c r="E1710" s="37"/>
      <c r="F1710" s="183" t="s">
        <v>2705</v>
      </c>
      <c r="G1710" s="37"/>
      <c r="H1710" s="37"/>
      <c r="I1710" s="184"/>
      <c r="J1710" s="37"/>
      <c r="K1710" s="37"/>
      <c r="L1710" s="40"/>
      <c r="M1710" s="185"/>
      <c r="N1710" s="186"/>
      <c r="O1710" s="65"/>
      <c r="P1710" s="65"/>
      <c r="Q1710" s="65"/>
      <c r="R1710" s="65"/>
      <c r="S1710" s="65"/>
      <c r="T1710" s="66"/>
      <c r="U1710" s="35"/>
      <c r="V1710" s="35"/>
      <c r="W1710" s="35"/>
      <c r="X1710" s="35"/>
      <c r="Y1710" s="35"/>
      <c r="Z1710" s="35"/>
      <c r="AA1710" s="35"/>
      <c r="AB1710" s="35"/>
      <c r="AC1710" s="35"/>
      <c r="AD1710" s="35"/>
      <c r="AE1710" s="35"/>
      <c r="AT1710" s="18" t="s">
        <v>156</v>
      </c>
      <c r="AU1710" s="18" t="s">
        <v>154</v>
      </c>
    </row>
    <row r="1711" spans="1:65" s="13" customFormat="1" ht="12">
      <c r="B1711" s="200"/>
      <c r="C1711" s="201"/>
      <c r="D1711" s="182" t="s">
        <v>162</v>
      </c>
      <c r="E1711" s="202" t="s">
        <v>20</v>
      </c>
      <c r="F1711" s="203" t="s">
        <v>2702</v>
      </c>
      <c r="G1711" s="201"/>
      <c r="H1711" s="204">
        <v>0.24</v>
      </c>
      <c r="I1711" s="205"/>
      <c r="J1711" s="201"/>
      <c r="K1711" s="201"/>
      <c r="L1711" s="206"/>
      <c r="M1711" s="207"/>
      <c r="N1711" s="208"/>
      <c r="O1711" s="208"/>
      <c r="P1711" s="208"/>
      <c r="Q1711" s="208"/>
      <c r="R1711" s="208"/>
      <c r="S1711" s="208"/>
      <c r="T1711" s="209"/>
      <c r="AT1711" s="210" t="s">
        <v>162</v>
      </c>
      <c r="AU1711" s="210" t="s">
        <v>154</v>
      </c>
      <c r="AV1711" s="13" t="s">
        <v>154</v>
      </c>
      <c r="AW1711" s="13" t="s">
        <v>33</v>
      </c>
      <c r="AX1711" s="13" t="s">
        <v>8</v>
      </c>
      <c r="AY1711" s="210" t="s">
        <v>146</v>
      </c>
    </row>
    <row r="1712" spans="1:65" s="13" customFormat="1" ht="12">
      <c r="B1712" s="200"/>
      <c r="C1712" s="201"/>
      <c r="D1712" s="182" t="s">
        <v>162</v>
      </c>
      <c r="E1712" s="201"/>
      <c r="F1712" s="203" t="s">
        <v>2707</v>
      </c>
      <c r="G1712" s="201"/>
      <c r="H1712" s="204">
        <v>0.26</v>
      </c>
      <c r="I1712" s="205"/>
      <c r="J1712" s="201"/>
      <c r="K1712" s="201"/>
      <c r="L1712" s="206"/>
      <c r="M1712" s="207"/>
      <c r="N1712" s="208"/>
      <c r="O1712" s="208"/>
      <c r="P1712" s="208"/>
      <c r="Q1712" s="208"/>
      <c r="R1712" s="208"/>
      <c r="S1712" s="208"/>
      <c r="T1712" s="209"/>
      <c r="AT1712" s="210" t="s">
        <v>162</v>
      </c>
      <c r="AU1712" s="210" t="s">
        <v>154</v>
      </c>
      <c r="AV1712" s="13" t="s">
        <v>154</v>
      </c>
      <c r="AW1712" s="13" t="s">
        <v>4</v>
      </c>
      <c r="AX1712" s="13" t="s">
        <v>8</v>
      </c>
      <c r="AY1712" s="210" t="s">
        <v>146</v>
      </c>
    </row>
    <row r="1713" spans="1:65" s="1" customFormat="1" ht="21.75" customHeight="1">
      <c r="A1713" s="35"/>
      <c r="B1713" s="36"/>
      <c r="C1713" s="170" t="s">
        <v>2708</v>
      </c>
      <c r="D1713" s="170" t="s">
        <v>148</v>
      </c>
      <c r="E1713" s="171" t="s">
        <v>2709</v>
      </c>
      <c r="F1713" s="172" t="s">
        <v>2710</v>
      </c>
      <c r="G1713" s="173" t="s">
        <v>299</v>
      </c>
      <c r="H1713" s="174">
        <v>33.6</v>
      </c>
      <c r="I1713" s="175"/>
      <c r="J1713" s="174">
        <f>ROUND(I1713*H1713,0)</f>
        <v>0</v>
      </c>
      <c r="K1713" s="172" t="s">
        <v>152</v>
      </c>
      <c r="L1713" s="40"/>
      <c r="M1713" s="176" t="s">
        <v>20</v>
      </c>
      <c r="N1713" s="177" t="s">
        <v>44</v>
      </c>
      <c r="O1713" s="65"/>
      <c r="P1713" s="178">
        <f>O1713*H1713</f>
        <v>0</v>
      </c>
      <c r="Q1713" s="178">
        <v>5.5000000000000003E-4</v>
      </c>
      <c r="R1713" s="178">
        <f>Q1713*H1713</f>
        <v>1.8480000000000003E-2</v>
      </c>
      <c r="S1713" s="178">
        <v>0</v>
      </c>
      <c r="T1713" s="179">
        <f>S1713*H1713</f>
        <v>0</v>
      </c>
      <c r="U1713" s="35"/>
      <c r="V1713" s="35"/>
      <c r="W1713" s="35"/>
      <c r="X1713" s="35"/>
      <c r="Y1713" s="35"/>
      <c r="Z1713" s="35"/>
      <c r="AA1713" s="35"/>
      <c r="AB1713" s="35"/>
      <c r="AC1713" s="35"/>
      <c r="AD1713" s="35"/>
      <c r="AE1713" s="35"/>
      <c r="AR1713" s="180" t="s">
        <v>272</v>
      </c>
      <c r="AT1713" s="180" t="s">
        <v>148</v>
      </c>
      <c r="AU1713" s="180" t="s">
        <v>154</v>
      </c>
      <c r="AY1713" s="18" t="s">
        <v>146</v>
      </c>
      <c r="BE1713" s="181">
        <f>IF(N1713="základní",J1713,0)</f>
        <v>0</v>
      </c>
      <c r="BF1713" s="181">
        <f>IF(N1713="snížená",J1713,0)</f>
        <v>0</v>
      </c>
      <c r="BG1713" s="181">
        <f>IF(N1713="zákl. přenesená",J1713,0)</f>
        <v>0</v>
      </c>
      <c r="BH1713" s="181">
        <f>IF(N1713="sníž. přenesená",J1713,0)</f>
        <v>0</v>
      </c>
      <c r="BI1713" s="181">
        <f>IF(N1713="nulová",J1713,0)</f>
        <v>0</v>
      </c>
      <c r="BJ1713" s="18" t="s">
        <v>154</v>
      </c>
      <c r="BK1713" s="181">
        <f>ROUND(I1713*H1713,0)</f>
        <v>0</v>
      </c>
      <c r="BL1713" s="18" t="s">
        <v>272</v>
      </c>
      <c r="BM1713" s="180" t="s">
        <v>2711</v>
      </c>
    </row>
    <row r="1714" spans="1:65" s="1" customFormat="1" ht="24" hidden="1">
      <c r="A1714" s="35"/>
      <c r="B1714" s="36"/>
      <c r="C1714" s="37"/>
      <c r="D1714" s="182" t="s">
        <v>156</v>
      </c>
      <c r="E1714" s="37"/>
      <c r="F1714" s="183" t="s">
        <v>2712</v>
      </c>
      <c r="G1714" s="37"/>
      <c r="H1714" s="37"/>
      <c r="I1714" s="184"/>
      <c r="J1714" s="37"/>
      <c r="K1714" s="37"/>
      <c r="L1714" s="40"/>
      <c r="M1714" s="185"/>
      <c r="N1714" s="186"/>
      <c r="O1714" s="65"/>
      <c r="P1714" s="65"/>
      <c r="Q1714" s="65"/>
      <c r="R1714" s="65"/>
      <c r="S1714" s="65"/>
      <c r="T1714" s="66"/>
      <c r="U1714" s="35"/>
      <c r="V1714" s="35"/>
      <c r="W1714" s="35"/>
      <c r="X1714" s="35"/>
      <c r="Y1714" s="35"/>
      <c r="Z1714" s="35"/>
      <c r="AA1714" s="35"/>
      <c r="AB1714" s="35"/>
      <c r="AC1714" s="35"/>
      <c r="AD1714" s="35"/>
      <c r="AE1714" s="35"/>
      <c r="AT1714" s="18" t="s">
        <v>156</v>
      </c>
      <c r="AU1714" s="18" t="s">
        <v>154</v>
      </c>
    </row>
    <row r="1715" spans="1:65" s="1" customFormat="1" hidden="1">
      <c r="A1715" s="35"/>
      <c r="B1715" s="36"/>
      <c r="C1715" s="37"/>
      <c r="D1715" s="187" t="s">
        <v>158</v>
      </c>
      <c r="E1715" s="37"/>
      <c r="F1715" s="188" t="s">
        <v>2713</v>
      </c>
      <c r="G1715" s="37"/>
      <c r="H1715" s="37"/>
      <c r="I1715" s="184"/>
      <c r="J1715" s="37"/>
      <c r="K1715" s="37"/>
      <c r="L1715" s="40"/>
      <c r="M1715" s="185"/>
      <c r="N1715" s="186"/>
      <c r="O1715" s="65"/>
      <c r="P1715" s="65"/>
      <c r="Q1715" s="65"/>
      <c r="R1715" s="65"/>
      <c r="S1715" s="65"/>
      <c r="T1715" s="66"/>
      <c r="U1715" s="35"/>
      <c r="V1715" s="35"/>
      <c r="W1715" s="35"/>
      <c r="X1715" s="35"/>
      <c r="Y1715" s="35"/>
      <c r="Z1715" s="35"/>
      <c r="AA1715" s="35"/>
      <c r="AB1715" s="35"/>
      <c r="AC1715" s="35"/>
      <c r="AD1715" s="35"/>
      <c r="AE1715" s="35"/>
      <c r="AT1715" s="18" t="s">
        <v>158</v>
      </c>
      <c r="AU1715" s="18" t="s">
        <v>154</v>
      </c>
    </row>
    <row r="1716" spans="1:65" s="1" customFormat="1" ht="84" hidden="1">
      <c r="A1716" s="35"/>
      <c r="B1716" s="36"/>
      <c r="C1716" s="37"/>
      <c r="D1716" s="182" t="s">
        <v>160</v>
      </c>
      <c r="E1716" s="37"/>
      <c r="F1716" s="189" t="s">
        <v>2714</v>
      </c>
      <c r="G1716" s="37"/>
      <c r="H1716" s="37"/>
      <c r="I1716" s="184"/>
      <c r="J1716" s="37"/>
      <c r="K1716" s="37"/>
      <c r="L1716" s="40"/>
      <c r="M1716" s="185"/>
      <c r="N1716" s="186"/>
      <c r="O1716" s="65"/>
      <c r="P1716" s="65"/>
      <c r="Q1716" s="65"/>
      <c r="R1716" s="65"/>
      <c r="S1716" s="65"/>
      <c r="T1716" s="66"/>
      <c r="U1716" s="35"/>
      <c r="V1716" s="35"/>
      <c r="W1716" s="35"/>
      <c r="X1716" s="35"/>
      <c r="Y1716" s="35"/>
      <c r="Z1716" s="35"/>
      <c r="AA1716" s="35"/>
      <c r="AB1716" s="35"/>
      <c r="AC1716" s="35"/>
      <c r="AD1716" s="35"/>
      <c r="AE1716" s="35"/>
      <c r="AT1716" s="18" t="s">
        <v>160</v>
      </c>
      <c r="AU1716" s="18" t="s">
        <v>154</v>
      </c>
    </row>
    <row r="1717" spans="1:65" s="13" customFormat="1" ht="12">
      <c r="B1717" s="200"/>
      <c r="C1717" s="201"/>
      <c r="D1717" s="182" t="s">
        <v>162</v>
      </c>
      <c r="E1717" s="202" t="s">
        <v>20</v>
      </c>
      <c r="F1717" s="203" t="s">
        <v>2715</v>
      </c>
      <c r="G1717" s="201"/>
      <c r="H1717" s="204">
        <v>33.6</v>
      </c>
      <c r="I1717" s="205"/>
      <c r="J1717" s="201"/>
      <c r="K1717" s="201"/>
      <c r="L1717" s="206"/>
      <c r="M1717" s="207"/>
      <c r="N1717" s="208"/>
      <c r="O1717" s="208"/>
      <c r="P1717" s="208"/>
      <c r="Q1717" s="208"/>
      <c r="R1717" s="208"/>
      <c r="S1717" s="208"/>
      <c r="T1717" s="209"/>
      <c r="AT1717" s="210" t="s">
        <v>162</v>
      </c>
      <c r="AU1717" s="210" t="s">
        <v>154</v>
      </c>
      <c r="AV1717" s="13" t="s">
        <v>154</v>
      </c>
      <c r="AW1717" s="13" t="s">
        <v>33</v>
      </c>
      <c r="AX1717" s="13" t="s">
        <v>8</v>
      </c>
      <c r="AY1717" s="210" t="s">
        <v>146</v>
      </c>
    </row>
    <row r="1718" spans="1:65" s="1" customFormat="1" ht="24.25" customHeight="1">
      <c r="A1718" s="35"/>
      <c r="B1718" s="36"/>
      <c r="C1718" s="170" t="s">
        <v>2716</v>
      </c>
      <c r="D1718" s="170" t="s">
        <v>148</v>
      </c>
      <c r="E1718" s="171" t="s">
        <v>2717</v>
      </c>
      <c r="F1718" s="172" t="s">
        <v>2718</v>
      </c>
      <c r="G1718" s="173" t="s">
        <v>248</v>
      </c>
      <c r="H1718" s="174">
        <v>54.32</v>
      </c>
      <c r="I1718" s="175"/>
      <c r="J1718" s="174">
        <f>ROUND(I1718*H1718,0)</f>
        <v>0</v>
      </c>
      <c r="K1718" s="172" t="s">
        <v>152</v>
      </c>
      <c r="L1718" s="40"/>
      <c r="M1718" s="176" t="s">
        <v>20</v>
      </c>
      <c r="N1718" s="177" t="s">
        <v>44</v>
      </c>
      <c r="O1718" s="65"/>
      <c r="P1718" s="178">
        <f>O1718*H1718</f>
        <v>0</v>
      </c>
      <c r="Q1718" s="178">
        <v>5.0000000000000002E-5</v>
      </c>
      <c r="R1718" s="178">
        <f>Q1718*H1718</f>
        <v>2.7160000000000001E-3</v>
      </c>
      <c r="S1718" s="178">
        <v>0</v>
      </c>
      <c r="T1718" s="179">
        <f>S1718*H1718</f>
        <v>0</v>
      </c>
      <c r="U1718" s="35"/>
      <c r="V1718" s="35"/>
      <c r="W1718" s="35"/>
      <c r="X1718" s="35"/>
      <c r="Y1718" s="35"/>
      <c r="Z1718" s="35"/>
      <c r="AA1718" s="35"/>
      <c r="AB1718" s="35"/>
      <c r="AC1718" s="35"/>
      <c r="AD1718" s="35"/>
      <c r="AE1718" s="35"/>
      <c r="AR1718" s="180" t="s">
        <v>272</v>
      </c>
      <c r="AT1718" s="180" t="s">
        <v>148</v>
      </c>
      <c r="AU1718" s="180" t="s">
        <v>154</v>
      </c>
      <c r="AY1718" s="18" t="s">
        <v>146</v>
      </c>
      <c r="BE1718" s="181">
        <f>IF(N1718="základní",J1718,0)</f>
        <v>0</v>
      </c>
      <c r="BF1718" s="181">
        <f>IF(N1718="snížená",J1718,0)</f>
        <v>0</v>
      </c>
      <c r="BG1718" s="181">
        <f>IF(N1718="zákl. přenesená",J1718,0)</f>
        <v>0</v>
      </c>
      <c r="BH1718" s="181">
        <f>IF(N1718="sníž. přenesená",J1718,0)</f>
        <v>0</v>
      </c>
      <c r="BI1718" s="181">
        <f>IF(N1718="nulová",J1718,0)</f>
        <v>0</v>
      </c>
      <c r="BJ1718" s="18" t="s">
        <v>154</v>
      </c>
      <c r="BK1718" s="181">
        <f>ROUND(I1718*H1718,0)</f>
        <v>0</v>
      </c>
      <c r="BL1718" s="18" t="s">
        <v>272</v>
      </c>
      <c r="BM1718" s="180" t="s">
        <v>2719</v>
      </c>
    </row>
    <row r="1719" spans="1:65" s="1" customFormat="1" ht="24" hidden="1">
      <c r="A1719" s="35"/>
      <c r="B1719" s="36"/>
      <c r="C1719" s="37"/>
      <c r="D1719" s="182" t="s">
        <v>156</v>
      </c>
      <c r="E1719" s="37"/>
      <c r="F1719" s="183" t="s">
        <v>2720</v>
      </c>
      <c r="G1719" s="37"/>
      <c r="H1719" s="37"/>
      <c r="I1719" s="184"/>
      <c r="J1719" s="37"/>
      <c r="K1719" s="37"/>
      <c r="L1719" s="40"/>
      <c r="M1719" s="185"/>
      <c r="N1719" s="186"/>
      <c r="O1719" s="65"/>
      <c r="P1719" s="65"/>
      <c r="Q1719" s="65"/>
      <c r="R1719" s="65"/>
      <c r="S1719" s="65"/>
      <c r="T1719" s="66"/>
      <c r="U1719" s="35"/>
      <c r="V1719" s="35"/>
      <c r="W1719" s="35"/>
      <c r="X1719" s="35"/>
      <c r="Y1719" s="35"/>
      <c r="Z1719" s="35"/>
      <c r="AA1719" s="35"/>
      <c r="AB1719" s="35"/>
      <c r="AC1719" s="35"/>
      <c r="AD1719" s="35"/>
      <c r="AE1719" s="35"/>
      <c r="AT1719" s="18" t="s">
        <v>156</v>
      </c>
      <c r="AU1719" s="18" t="s">
        <v>154</v>
      </c>
    </row>
    <row r="1720" spans="1:65" s="1" customFormat="1" hidden="1">
      <c r="A1720" s="35"/>
      <c r="B1720" s="36"/>
      <c r="C1720" s="37"/>
      <c r="D1720" s="187" t="s">
        <v>158</v>
      </c>
      <c r="E1720" s="37"/>
      <c r="F1720" s="188" t="s">
        <v>2721</v>
      </c>
      <c r="G1720" s="37"/>
      <c r="H1720" s="37"/>
      <c r="I1720" s="184"/>
      <c r="J1720" s="37"/>
      <c r="K1720" s="37"/>
      <c r="L1720" s="40"/>
      <c r="M1720" s="185"/>
      <c r="N1720" s="186"/>
      <c r="O1720" s="65"/>
      <c r="P1720" s="65"/>
      <c r="Q1720" s="65"/>
      <c r="R1720" s="65"/>
      <c r="S1720" s="65"/>
      <c r="T1720" s="66"/>
      <c r="U1720" s="35"/>
      <c r="V1720" s="35"/>
      <c r="W1720" s="35"/>
      <c r="X1720" s="35"/>
      <c r="Y1720" s="35"/>
      <c r="Z1720" s="35"/>
      <c r="AA1720" s="35"/>
      <c r="AB1720" s="35"/>
      <c r="AC1720" s="35"/>
      <c r="AD1720" s="35"/>
      <c r="AE1720" s="35"/>
      <c r="AT1720" s="18" t="s">
        <v>158</v>
      </c>
      <c r="AU1720" s="18" t="s">
        <v>154</v>
      </c>
    </row>
    <row r="1721" spans="1:65" s="13" customFormat="1" ht="12">
      <c r="B1721" s="200"/>
      <c r="C1721" s="201"/>
      <c r="D1721" s="182" t="s">
        <v>162</v>
      </c>
      <c r="E1721" s="202" t="s">
        <v>20</v>
      </c>
      <c r="F1721" s="203" t="s">
        <v>2722</v>
      </c>
      <c r="G1721" s="201"/>
      <c r="H1721" s="204">
        <v>54.32</v>
      </c>
      <c r="I1721" s="205"/>
      <c r="J1721" s="201"/>
      <c r="K1721" s="201"/>
      <c r="L1721" s="206"/>
      <c r="M1721" s="207"/>
      <c r="N1721" s="208"/>
      <c r="O1721" s="208"/>
      <c r="P1721" s="208"/>
      <c r="Q1721" s="208"/>
      <c r="R1721" s="208"/>
      <c r="S1721" s="208"/>
      <c r="T1721" s="209"/>
      <c r="AT1721" s="210" t="s">
        <v>162</v>
      </c>
      <c r="AU1721" s="210" t="s">
        <v>154</v>
      </c>
      <c r="AV1721" s="13" t="s">
        <v>154</v>
      </c>
      <c r="AW1721" s="13" t="s">
        <v>33</v>
      </c>
      <c r="AX1721" s="13" t="s">
        <v>8</v>
      </c>
      <c r="AY1721" s="210" t="s">
        <v>146</v>
      </c>
    </row>
    <row r="1722" spans="1:65" s="1" customFormat="1" ht="24.25" customHeight="1">
      <c r="A1722" s="35"/>
      <c r="B1722" s="36"/>
      <c r="C1722" s="170" t="s">
        <v>2723</v>
      </c>
      <c r="D1722" s="170" t="s">
        <v>148</v>
      </c>
      <c r="E1722" s="171" t="s">
        <v>2724</v>
      </c>
      <c r="F1722" s="172" t="s">
        <v>2725</v>
      </c>
      <c r="G1722" s="173" t="s">
        <v>789</v>
      </c>
      <c r="H1722" s="175"/>
      <c r="I1722" s="175"/>
      <c r="J1722" s="174">
        <f>ROUND(I1722*H1722,0)</f>
        <v>0</v>
      </c>
      <c r="K1722" s="172" t="s">
        <v>152</v>
      </c>
      <c r="L1722" s="40"/>
      <c r="M1722" s="176" t="s">
        <v>20</v>
      </c>
      <c r="N1722" s="177" t="s">
        <v>44</v>
      </c>
      <c r="O1722" s="65"/>
      <c r="P1722" s="178">
        <f>O1722*H1722</f>
        <v>0</v>
      </c>
      <c r="Q1722" s="178">
        <v>0</v>
      </c>
      <c r="R1722" s="178">
        <f>Q1722*H1722</f>
        <v>0</v>
      </c>
      <c r="S1722" s="178">
        <v>0</v>
      </c>
      <c r="T1722" s="179">
        <f>S1722*H1722</f>
        <v>0</v>
      </c>
      <c r="U1722" s="35"/>
      <c r="V1722" s="35"/>
      <c r="W1722" s="35"/>
      <c r="X1722" s="35"/>
      <c r="Y1722" s="35"/>
      <c r="Z1722" s="35"/>
      <c r="AA1722" s="35"/>
      <c r="AB1722" s="35"/>
      <c r="AC1722" s="35"/>
      <c r="AD1722" s="35"/>
      <c r="AE1722" s="35"/>
      <c r="AR1722" s="180" t="s">
        <v>272</v>
      </c>
      <c r="AT1722" s="180" t="s">
        <v>148</v>
      </c>
      <c r="AU1722" s="180" t="s">
        <v>154</v>
      </c>
      <c r="AY1722" s="18" t="s">
        <v>146</v>
      </c>
      <c r="BE1722" s="181">
        <f>IF(N1722="základní",J1722,0)</f>
        <v>0</v>
      </c>
      <c r="BF1722" s="181">
        <f>IF(N1722="snížená",J1722,0)</f>
        <v>0</v>
      </c>
      <c r="BG1722" s="181">
        <f>IF(N1722="zákl. přenesená",J1722,0)</f>
        <v>0</v>
      </c>
      <c r="BH1722" s="181">
        <f>IF(N1722="sníž. přenesená",J1722,0)</f>
        <v>0</v>
      </c>
      <c r="BI1722" s="181">
        <f>IF(N1722="nulová",J1722,0)</f>
        <v>0</v>
      </c>
      <c r="BJ1722" s="18" t="s">
        <v>154</v>
      </c>
      <c r="BK1722" s="181">
        <f>ROUND(I1722*H1722,0)</f>
        <v>0</v>
      </c>
      <c r="BL1722" s="18" t="s">
        <v>272</v>
      </c>
      <c r="BM1722" s="180" t="s">
        <v>2726</v>
      </c>
    </row>
    <row r="1723" spans="1:65" s="1" customFormat="1" ht="36" hidden="1">
      <c r="A1723" s="35"/>
      <c r="B1723" s="36"/>
      <c r="C1723" s="37"/>
      <c r="D1723" s="182" t="s">
        <v>156</v>
      </c>
      <c r="E1723" s="37"/>
      <c r="F1723" s="183" t="s">
        <v>2727</v>
      </c>
      <c r="G1723" s="37"/>
      <c r="H1723" s="37"/>
      <c r="I1723" s="184"/>
      <c r="J1723" s="37"/>
      <c r="K1723" s="37"/>
      <c r="L1723" s="40"/>
      <c r="M1723" s="185"/>
      <c r="N1723" s="186"/>
      <c r="O1723" s="65"/>
      <c r="P1723" s="65"/>
      <c r="Q1723" s="65"/>
      <c r="R1723" s="65"/>
      <c r="S1723" s="65"/>
      <c r="T1723" s="66"/>
      <c r="U1723" s="35"/>
      <c r="V1723" s="35"/>
      <c r="W1723" s="35"/>
      <c r="X1723" s="35"/>
      <c r="Y1723" s="35"/>
      <c r="Z1723" s="35"/>
      <c r="AA1723" s="35"/>
      <c r="AB1723" s="35"/>
      <c r="AC1723" s="35"/>
      <c r="AD1723" s="35"/>
      <c r="AE1723" s="35"/>
      <c r="AT1723" s="18" t="s">
        <v>156</v>
      </c>
      <c r="AU1723" s="18" t="s">
        <v>154</v>
      </c>
    </row>
    <row r="1724" spans="1:65" s="1" customFormat="1" hidden="1">
      <c r="A1724" s="35"/>
      <c r="B1724" s="36"/>
      <c r="C1724" s="37"/>
      <c r="D1724" s="187" t="s">
        <v>158</v>
      </c>
      <c r="E1724" s="37"/>
      <c r="F1724" s="188" t="s">
        <v>2728</v>
      </c>
      <c r="G1724" s="37"/>
      <c r="H1724" s="37"/>
      <c r="I1724" s="184"/>
      <c r="J1724" s="37"/>
      <c r="K1724" s="37"/>
      <c r="L1724" s="40"/>
      <c r="M1724" s="185"/>
      <c r="N1724" s="186"/>
      <c r="O1724" s="65"/>
      <c r="P1724" s="65"/>
      <c r="Q1724" s="65"/>
      <c r="R1724" s="65"/>
      <c r="S1724" s="65"/>
      <c r="T1724" s="66"/>
      <c r="U1724" s="35"/>
      <c r="V1724" s="35"/>
      <c r="W1724" s="35"/>
      <c r="X1724" s="35"/>
      <c r="Y1724" s="35"/>
      <c r="Z1724" s="35"/>
      <c r="AA1724" s="35"/>
      <c r="AB1724" s="35"/>
      <c r="AC1724" s="35"/>
      <c r="AD1724" s="35"/>
      <c r="AE1724" s="35"/>
      <c r="AT1724" s="18" t="s">
        <v>158</v>
      </c>
      <c r="AU1724" s="18" t="s">
        <v>154</v>
      </c>
    </row>
    <row r="1725" spans="1:65" s="1" customFormat="1" ht="192" hidden="1">
      <c r="A1725" s="35"/>
      <c r="B1725" s="36"/>
      <c r="C1725" s="37"/>
      <c r="D1725" s="182" t="s">
        <v>160</v>
      </c>
      <c r="E1725" s="37"/>
      <c r="F1725" s="189" t="s">
        <v>1048</v>
      </c>
      <c r="G1725" s="37"/>
      <c r="H1725" s="37"/>
      <c r="I1725" s="184"/>
      <c r="J1725" s="37"/>
      <c r="K1725" s="37"/>
      <c r="L1725" s="40"/>
      <c r="M1725" s="185"/>
      <c r="N1725" s="186"/>
      <c r="O1725" s="65"/>
      <c r="P1725" s="65"/>
      <c r="Q1725" s="65"/>
      <c r="R1725" s="65"/>
      <c r="S1725" s="65"/>
      <c r="T1725" s="66"/>
      <c r="U1725" s="35"/>
      <c r="V1725" s="35"/>
      <c r="W1725" s="35"/>
      <c r="X1725" s="35"/>
      <c r="Y1725" s="35"/>
      <c r="Z1725" s="35"/>
      <c r="AA1725" s="35"/>
      <c r="AB1725" s="35"/>
      <c r="AC1725" s="35"/>
      <c r="AD1725" s="35"/>
      <c r="AE1725" s="35"/>
      <c r="AT1725" s="18" t="s">
        <v>160</v>
      </c>
      <c r="AU1725" s="18" t="s">
        <v>154</v>
      </c>
    </row>
    <row r="1726" spans="1:65" s="11" customFormat="1" ht="23" customHeight="1">
      <c r="B1726" s="154"/>
      <c r="C1726" s="155"/>
      <c r="D1726" s="156" t="s">
        <v>71</v>
      </c>
      <c r="E1726" s="168" t="s">
        <v>2729</v>
      </c>
      <c r="F1726" s="168" t="s">
        <v>2730</v>
      </c>
      <c r="G1726" s="155"/>
      <c r="H1726" s="155"/>
      <c r="I1726" s="158"/>
      <c r="J1726" s="169">
        <f>BK1726</f>
        <v>0</v>
      </c>
      <c r="K1726" s="155"/>
      <c r="L1726" s="160"/>
      <c r="M1726" s="161"/>
      <c r="N1726" s="162"/>
      <c r="O1726" s="162"/>
      <c r="P1726" s="163">
        <f>SUM(P1727:P1791)</f>
        <v>0</v>
      </c>
      <c r="Q1726" s="162"/>
      <c r="R1726" s="163">
        <f>SUM(R1727:R1791)</f>
        <v>0.85670469999999999</v>
      </c>
      <c r="S1726" s="162"/>
      <c r="T1726" s="164">
        <f>SUM(T1727:T1791)</f>
        <v>0</v>
      </c>
      <c r="AR1726" s="165" t="s">
        <v>154</v>
      </c>
      <c r="AT1726" s="166" t="s">
        <v>71</v>
      </c>
      <c r="AU1726" s="166" t="s">
        <v>8</v>
      </c>
      <c r="AY1726" s="165" t="s">
        <v>146</v>
      </c>
      <c r="BK1726" s="167">
        <f>SUM(BK1727:BK1791)</f>
        <v>0</v>
      </c>
    </row>
    <row r="1727" spans="1:65" s="1" customFormat="1" ht="24.25" customHeight="1">
      <c r="A1727" s="35"/>
      <c r="B1727" s="36"/>
      <c r="C1727" s="170" t="s">
        <v>2731</v>
      </c>
      <c r="D1727" s="170" t="s">
        <v>148</v>
      </c>
      <c r="E1727" s="171" t="s">
        <v>2732</v>
      </c>
      <c r="F1727" s="172" t="s">
        <v>2733</v>
      </c>
      <c r="G1727" s="173" t="s">
        <v>248</v>
      </c>
      <c r="H1727" s="174">
        <v>307.32</v>
      </c>
      <c r="I1727" s="175"/>
      <c r="J1727" s="174">
        <f>ROUND(I1727*H1727,0)</f>
        <v>0</v>
      </c>
      <c r="K1727" s="172" t="s">
        <v>152</v>
      </c>
      <c r="L1727" s="40"/>
      <c r="M1727" s="176" t="s">
        <v>20</v>
      </c>
      <c r="N1727" s="177" t="s">
        <v>44</v>
      </c>
      <c r="O1727" s="65"/>
      <c r="P1727" s="178">
        <f>O1727*H1727</f>
        <v>0</v>
      </c>
      <c r="Q1727" s="178">
        <v>6.9999999999999994E-5</v>
      </c>
      <c r="R1727" s="178">
        <f>Q1727*H1727</f>
        <v>2.1512399999999997E-2</v>
      </c>
      <c r="S1727" s="178">
        <v>0</v>
      </c>
      <c r="T1727" s="179">
        <f>S1727*H1727</f>
        <v>0</v>
      </c>
      <c r="U1727" s="35"/>
      <c r="V1727" s="35"/>
      <c r="W1727" s="35"/>
      <c r="X1727" s="35"/>
      <c r="Y1727" s="35"/>
      <c r="Z1727" s="35"/>
      <c r="AA1727" s="35"/>
      <c r="AB1727" s="35"/>
      <c r="AC1727" s="35"/>
      <c r="AD1727" s="35"/>
      <c r="AE1727" s="35"/>
      <c r="AR1727" s="180" t="s">
        <v>272</v>
      </c>
      <c r="AT1727" s="180" t="s">
        <v>148</v>
      </c>
      <c r="AU1727" s="180" t="s">
        <v>154</v>
      </c>
      <c r="AY1727" s="18" t="s">
        <v>146</v>
      </c>
      <c r="BE1727" s="181">
        <f>IF(N1727="základní",J1727,0)</f>
        <v>0</v>
      </c>
      <c r="BF1727" s="181">
        <f>IF(N1727="snížená",J1727,0)</f>
        <v>0</v>
      </c>
      <c r="BG1727" s="181">
        <f>IF(N1727="zákl. přenesená",J1727,0)</f>
        <v>0</v>
      </c>
      <c r="BH1727" s="181">
        <f>IF(N1727="sníž. přenesená",J1727,0)</f>
        <v>0</v>
      </c>
      <c r="BI1727" s="181">
        <f>IF(N1727="nulová",J1727,0)</f>
        <v>0</v>
      </c>
      <c r="BJ1727" s="18" t="s">
        <v>154</v>
      </c>
      <c r="BK1727" s="181">
        <f>ROUND(I1727*H1727,0)</f>
        <v>0</v>
      </c>
      <c r="BL1727" s="18" t="s">
        <v>272</v>
      </c>
      <c r="BM1727" s="180" t="s">
        <v>2734</v>
      </c>
    </row>
    <row r="1728" spans="1:65" s="1" customFormat="1" ht="24" hidden="1">
      <c r="A1728" s="35"/>
      <c r="B1728" s="36"/>
      <c r="C1728" s="37"/>
      <c r="D1728" s="182" t="s">
        <v>156</v>
      </c>
      <c r="E1728" s="37"/>
      <c r="F1728" s="183" t="s">
        <v>2735</v>
      </c>
      <c r="G1728" s="37"/>
      <c r="H1728" s="37"/>
      <c r="I1728" s="184"/>
      <c r="J1728" s="37"/>
      <c r="K1728" s="37"/>
      <c r="L1728" s="40"/>
      <c r="M1728" s="185"/>
      <c r="N1728" s="186"/>
      <c r="O1728" s="65"/>
      <c r="P1728" s="65"/>
      <c r="Q1728" s="65"/>
      <c r="R1728" s="65"/>
      <c r="S1728" s="65"/>
      <c r="T1728" s="66"/>
      <c r="U1728" s="35"/>
      <c r="V1728" s="35"/>
      <c r="W1728" s="35"/>
      <c r="X1728" s="35"/>
      <c r="Y1728" s="35"/>
      <c r="Z1728" s="35"/>
      <c r="AA1728" s="35"/>
      <c r="AB1728" s="35"/>
      <c r="AC1728" s="35"/>
      <c r="AD1728" s="35"/>
      <c r="AE1728" s="35"/>
      <c r="AT1728" s="18" t="s">
        <v>156</v>
      </c>
      <c r="AU1728" s="18" t="s">
        <v>154</v>
      </c>
    </row>
    <row r="1729" spans="1:65" s="1" customFormat="1" hidden="1">
      <c r="A1729" s="35"/>
      <c r="B1729" s="36"/>
      <c r="C1729" s="37"/>
      <c r="D1729" s="187" t="s">
        <v>158</v>
      </c>
      <c r="E1729" s="37"/>
      <c r="F1729" s="188" t="s">
        <v>2736</v>
      </c>
      <c r="G1729" s="37"/>
      <c r="H1729" s="37"/>
      <c r="I1729" s="184"/>
      <c r="J1729" s="37"/>
      <c r="K1729" s="37"/>
      <c r="L1729" s="40"/>
      <c r="M1729" s="185"/>
      <c r="N1729" s="186"/>
      <c r="O1729" s="65"/>
      <c r="P1729" s="65"/>
      <c r="Q1729" s="65"/>
      <c r="R1729" s="65"/>
      <c r="S1729" s="65"/>
      <c r="T1729" s="66"/>
      <c r="U1729" s="35"/>
      <c r="V1729" s="35"/>
      <c r="W1729" s="35"/>
      <c r="X1729" s="35"/>
      <c r="Y1729" s="35"/>
      <c r="Z1729" s="35"/>
      <c r="AA1729" s="35"/>
      <c r="AB1729" s="35"/>
      <c r="AC1729" s="35"/>
      <c r="AD1729" s="35"/>
      <c r="AE1729" s="35"/>
      <c r="AT1729" s="18" t="s">
        <v>158</v>
      </c>
      <c r="AU1729" s="18" t="s">
        <v>154</v>
      </c>
    </row>
    <row r="1730" spans="1:65" s="13" customFormat="1" ht="24">
      <c r="B1730" s="200"/>
      <c r="C1730" s="201"/>
      <c r="D1730" s="182" t="s">
        <v>162</v>
      </c>
      <c r="E1730" s="202" t="s">
        <v>20</v>
      </c>
      <c r="F1730" s="203" t="s">
        <v>2737</v>
      </c>
      <c r="G1730" s="201"/>
      <c r="H1730" s="204">
        <v>20</v>
      </c>
      <c r="I1730" s="205"/>
      <c r="J1730" s="201"/>
      <c r="K1730" s="201"/>
      <c r="L1730" s="206"/>
      <c r="M1730" s="207"/>
      <c r="N1730" s="208"/>
      <c r="O1730" s="208"/>
      <c r="P1730" s="208"/>
      <c r="Q1730" s="208"/>
      <c r="R1730" s="208"/>
      <c r="S1730" s="208"/>
      <c r="T1730" s="209"/>
      <c r="AT1730" s="210" t="s">
        <v>162</v>
      </c>
      <c r="AU1730" s="210" t="s">
        <v>154</v>
      </c>
      <c r="AV1730" s="13" t="s">
        <v>154</v>
      </c>
      <c r="AW1730" s="13" t="s">
        <v>33</v>
      </c>
      <c r="AX1730" s="13" t="s">
        <v>72</v>
      </c>
      <c r="AY1730" s="210" t="s">
        <v>146</v>
      </c>
    </row>
    <row r="1731" spans="1:65" s="12" customFormat="1" ht="12">
      <c r="B1731" s="190"/>
      <c r="C1731" s="191"/>
      <c r="D1731" s="182" t="s">
        <v>162</v>
      </c>
      <c r="E1731" s="192" t="s">
        <v>20</v>
      </c>
      <c r="F1731" s="193" t="s">
        <v>2738</v>
      </c>
      <c r="G1731" s="191"/>
      <c r="H1731" s="192" t="s">
        <v>20</v>
      </c>
      <c r="I1731" s="194"/>
      <c r="J1731" s="191"/>
      <c r="K1731" s="191"/>
      <c r="L1731" s="195"/>
      <c r="M1731" s="196"/>
      <c r="N1731" s="197"/>
      <c r="O1731" s="197"/>
      <c r="P1731" s="197"/>
      <c r="Q1731" s="197"/>
      <c r="R1731" s="197"/>
      <c r="S1731" s="197"/>
      <c r="T1731" s="198"/>
      <c r="AT1731" s="199" t="s">
        <v>162</v>
      </c>
      <c r="AU1731" s="199" t="s">
        <v>154</v>
      </c>
      <c r="AV1731" s="12" t="s">
        <v>8</v>
      </c>
      <c r="AW1731" s="12" t="s">
        <v>33</v>
      </c>
      <c r="AX1731" s="12" t="s">
        <v>72</v>
      </c>
      <c r="AY1731" s="199" t="s">
        <v>146</v>
      </c>
    </row>
    <row r="1732" spans="1:65" s="13" customFormat="1" ht="12">
      <c r="B1732" s="200"/>
      <c r="C1732" s="201"/>
      <c r="D1732" s="182" t="s">
        <v>162</v>
      </c>
      <c r="E1732" s="202" t="s">
        <v>20</v>
      </c>
      <c r="F1732" s="203" t="s">
        <v>2739</v>
      </c>
      <c r="G1732" s="201"/>
      <c r="H1732" s="204">
        <v>8.5</v>
      </c>
      <c r="I1732" s="205"/>
      <c r="J1732" s="201"/>
      <c r="K1732" s="201"/>
      <c r="L1732" s="206"/>
      <c r="M1732" s="207"/>
      <c r="N1732" s="208"/>
      <c r="O1732" s="208"/>
      <c r="P1732" s="208"/>
      <c r="Q1732" s="208"/>
      <c r="R1732" s="208"/>
      <c r="S1732" s="208"/>
      <c r="T1732" s="209"/>
      <c r="AT1732" s="210" t="s">
        <v>162</v>
      </c>
      <c r="AU1732" s="210" t="s">
        <v>154</v>
      </c>
      <c r="AV1732" s="13" t="s">
        <v>154</v>
      </c>
      <c r="AW1732" s="13" t="s">
        <v>33</v>
      </c>
      <c r="AX1732" s="13" t="s">
        <v>72</v>
      </c>
      <c r="AY1732" s="210" t="s">
        <v>146</v>
      </c>
    </row>
    <row r="1733" spans="1:65" s="13" customFormat="1" ht="12">
      <c r="B1733" s="200"/>
      <c r="C1733" s="201"/>
      <c r="D1733" s="182" t="s">
        <v>162</v>
      </c>
      <c r="E1733" s="202" t="s">
        <v>20</v>
      </c>
      <c r="F1733" s="203" t="s">
        <v>2740</v>
      </c>
      <c r="G1733" s="201"/>
      <c r="H1733" s="204">
        <v>20.92</v>
      </c>
      <c r="I1733" s="205"/>
      <c r="J1733" s="201"/>
      <c r="K1733" s="201"/>
      <c r="L1733" s="206"/>
      <c r="M1733" s="207"/>
      <c r="N1733" s="208"/>
      <c r="O1733" s="208"/>
      <c r="P1733" s="208"/>
      <c r="Q1733" s="208"/>
      <c r="R1733" s="208"/>
      <c r="S1733" s="208"/>
      <c r="T1733" s="209"/>
      <c r="AT1733" s="210" t="s">
        <v>162</v>
      </c>
      <c r="AU1733" s="210" t="s">
        <v>154</v>
      </c>
      <c r="AV1733" s="13" t="s">
        <v>154</v>
      </c>
      <c r="AW1733" s="13" t="s">
        <v>33</v>
      </c>
      <c r="AX1733" s="13" t="s">
        <v>72</v>
      </c>
      <c r="AY1733" s="210" t="s">
        <v>146</v>
      </c>
    </row>
    <row r="1734" spans="1:65" s="13" customFormat="1" ht="12">
      <c r="B1734" s="200"/>
      <c r="C1734" s="201"/>
      <c r="D1734" s="182" t="s">
        <v>162</v>
      </c>
      <c r="E1734" s="202" t="s">
        <v>20</v>
      </c>
      <c r="F1734" s="203" t="s">
        <v>2741</v>
      </c>
      <c r="G1734" s="201"/>
      <c r="H1734" s="204">
        <v>6.96</v>
      </c>
      <c r="I1734" s="205"/>
      <c r="J1734" s="201"/>
      <c r="K1734" s="201"/>
      <c r="L1734" s="206"/>
      <c r="M1734" s="207"/>
      <c r="N1734" s="208"/>
      <c r="O1734" s="208"/>
      <c r="P1734" s="208"/>
      <c r="Q1734" s="208"/>
      <c r="R1734" s="208"/>
      <c r="S1734" s="208"/>
      <c r="T1734" s="209"/>
      <c r="AT1734" s="210" t="s">
        <v>162</v>
      </c>
      <c r="AU1734" s="210" t="s">
        <v>154</v>
      </c>
      <c r="AV1734" s="13" t="s">
        <v>154</v>
      </c>
      <c r="AW1734" s="13" t="s">
        <v>33</v>
      </c>
      <c r="AX1734" s="13" t="s">
        <v>72</v>
      </c>
      <c r="AY1734" s="210" t="s">
        <v>146</v>
      </c>
    </row>
    <row r="1735" spans="1:65" s="13" customFormat="1" ht="12">
      <c r="B1735" s="200"/>
      <c r="C1735" s="201"/>
      <c r="D1735" s="182" t="s">
        <v>162</v>
      </c>
      <c r="E1735" s="202" t="s">
        <v>20</v>
      </c>
      <c r="F1735" s="203" t="s">
        <v>2742</v>
      </c>
      <c r="G1735" s="201"/>
      <c r="H1735" s="204">
        <v>250.94</v>
      </c>
      <c r="I1735" s="205"/>
      <c r="J1735" s="201"/>
      <c r="K1735" s="201"/>
      <c r="L1735" s="206"/>
      <c r="M1735" s="207"/>
      <c r="N1735" s="208"/>
      <c r="O1735" s="208"/>
      <c r="P1735" s="208"/>
      <c r="Q1735" s="208"/>
      <c r="R1735" s="208"/>
      <c r="S1735" s="208"/>
      <c r="T1735" s="209"/>
      <c r="AT1735" s="210" t="s">
        <v>162</v>
      </c>
      <c r="AU1735" s="210" t="s">
        <v>154</v>
      </c>
      <c r="AV1735" s="13" t="s">
        <v>154</v>
      </c>
      <c r="AW1735" s="13" t="s">
        <v>33</v>
      </c>
      <c r="AX1735" s="13" t="s">
        <v>72</v>
      </c>
      <c r="AY1735" s="210" t="s">
        <v>146</v>
      </c>
    </row>
    <row r="1736" spans="1:65" s="14" customFormat="1" ht="12">
      <c r="B1736" s="220"/>
      <c r="C1736" s="221"/>
      <c r="D1736" s="182" t="s">
        <v>162</v>
      </c>
      <c r="E1736" s="222" t="s">
        <v>20</v>
      </c>
      <c r="F1736" s="223" t="s">
        <v>255</v>
      </c>
      <c r="G1736" s="221"/>
      <c r="H1736" s="224">
        <v>307.32</v>
      </c>
      <c r="I1736" s="225"/>
      <c r="J1736" s="221"/>
      <c r="K1736" s="221"/>
      <c r="L1736" s="226"/>
      <c r="M1736" s="227"/>
      <c r="N1736" s="228"/>
      <c r="O1736" s="228"/>
      <c r="P1736" s="228"/>
      <c r="Q1736" s="228"/>
      <c r="R1736" s="228"/>
      <c r="S1736" s="228"/>
      <c r="T1736" s="229"/>
      <c r="AT1736" s="230" t="s">
        <v>162</v>
      </c>
      <c r="AU1736" s="230" t="s">
        <v>154</v>
      </c>
      <c r="AV1736" s="14" t="s">
        <v>153</v>
      </c>
      <c r="AW1736" s="14" t="s">
        <v>33</v>
      </c>
      <c r="AX1736" s="14" t="s">
        <v>8</v>
      </c>
      <c r="AY1736" s="230" t="s">
        <v>146</v>
      </c>
    </row>
    <row r="1737" spans="1:65" s="1" customFormat="1" ht="24.25" customHeight="1">
      <c r="A1737" s="35"/>
      <c r="B1737" s="36"/>
      <c r="C1737" s="170" t="s">
        <v>2743</v>
      </c>
      <c r="D1737" s="170" t="s">
        <v>148</v>
      </c>
      <c r="E1737" s="171" t="s">
        <v>2744</v>
      </c>
      <c r="F1737" s="172" t="s">
        <v>2745</v>
      </c>
      <c r="G1737" s="173" t="s">
        <v>248</v>
      </c>
      <c r="H1737" s="174">
        <v>307.32</v>
      </c>
      <c r="I1737" s="175"/>
      <c r="J1737" s="174">
        <f>ROUND(I1737*H1737,0)</f>
        <v>0</v>
      </c>
      <c r="K1737" s="172" t="s">
        <v>152</v>
      </c>
      <c r="L1737" s="40"/>
      <c r="M1737" s="176" t="s">
        <v>20</v>
      </c>
      <c r="N1737" s="177" t="s">
        <v>44</v>
      </c>
      <c r="O1737" s="65"/>
      <c r="P1737" s="178">
        <f>O1737*H1737</f>
        <v>0</v>
      </c>
      <c r="Q1737" s="178">
        <v>1.7000000000000001E-4</v>
      </c>
      <c r="R1737" s="178">
        <f>Q1737*H1737</f>
        <v>5.2244400000000003E-2</v>
      </c>
      <c r="S1737" s="178">
        <v>0</v>
      </c>
      <c r="T1737" s="179">
        <f>S1737*H1737</f>
        <v>0</v>
      </c>
      <c r="U1737" s="35"/>
      <c r="V1737" s="35"/>
      <c r="W1737" s="35"/>
      <c r="X1737" s="35"/>
      <c r="Y1737" s="35"/>
      <c r="Z1737" s="35"/>
      <c r="AA1737" s="35"/>
      <c r="AB1737" s="35"/>
      <c r="AC1737" s="35"/>
      <c r="AD1737" s="35"/>
      <c r="AE1737" s="35"/>
      <c r="AR1737" s="180" t="s">
        <v>272</v>
      </c>
      <c r="AT1737" s="180" t="s">
        <v>148</v>
      </c>
      <c r="AU1737" s="180" t="s">
        <v>154</v>
      </c>
      <c r="AY1737" s="18" t="s">
        <v>146</v>
      </c>
      <c r="BE1737" s="181">
        <f>IF(N1737="základní",J1737,0)</f>
        <v>0</v>
      </c>
      <c r="BF1737" s="181">
        <f>IF(N1737="snížená",J1737,0)</f>
        <v>0</v>
      </c>
      <c r="BG1737" s="181">
        <f>IF(N1737="zákl. přenesená",J1737,0)</f>
        <v>0</v>
      </c>
      <c r="BH1737" s="181">
        <f>IF(N1737="sníž. přenesená",J1737,0)</f>
        <v>0</v>
      </c>
      <c r="BI1737" s="181">
        <f>IF(N1737="nulová",J1737,0)</f>
        <v>0</v>
      </c>
      <c r="BJ1737" s="18" t="s">
        <v>154</v>
      </c>
      <c r="BK1737" s="181">
        <f>ROUND(I1737*H1737,0)</f>
        <v>0</v>
      </c>
      <c r="BL1737" s="18" t="s">
        <v>272</v>
      </c>
      <c r="BM1737" s="180" t="s">
        <v>2746</v>
      </c>
    </row>
    <row r="1738" spans="1:65" s="1" customFormat="1" ht="24" hidden="1">
      <c r="A1738" s="35"/>
      <c r="B1738" s="36"/>
      <c r="C1738" s="37"/>
      <c r="D1738" s="182" t="s">
        <v>156</v>
      </c>
      <c r="E1738" s="37"/>
      <c r="F1738" s="183" t="s">
        <v>2747</v>
      </c>
      <c r="G1738" s="37"/>
      <c r="H1738" s="37"/>
      <c r="I1738" s="184"/>
      <c r="J1738" s="37"/>
      <c r="K1738" s="37"/>
      <c r="L1738" s="40"/>
      <c r="M1738" s="185"/>
      <c r="N1738" s="186"/>
      <c r="O1738" s="65"/>
      <c r="P1738" s="65"/>
      <c r="Q1738" s="65"/>
      <c r="R1738" s="65"/>
      <c r="S1738" s="65"/>
      <c r="T1738" s="66"/>
      <c r="U1738" s="35"/>
      <c r="V1738" s="35"/>
      <c r="W1738" s="35"/>
      <c r="X1738" s="35"/>
      <c r="Y1738" s="35"/>
      <c r="Z1738" s="35"/>
      <c r="AA1738" s="35"/>
      <c r="AB1738" s="35"/>
      <c r="AC1738" s="35"/>
      <c r="AD1738" s="35"/>
      <c r="AE1738" s="35"/>
      <c r="AT1738" s="18" t="s">
        <v>156</v>
      </c>
      <c r="AU1738" s="18" t="s">
        <v>154</v>
      </c>
    </row>
    <row r="1739" spans="1:65" s="1" customFormat="1" hidden="1">
      <c r="A1739" s="35"/>
      <c r="B1739" s="36"/>
      <c r="C1739" s="37"/>
      <c r="D1739" s="187" t="s">
        <v>158</v>
      </c>
      <c r="E1739" s="37"/>
      <c r="F1739" s="188" t="s">
        <v>2748</v>
      </c>
      <c r="G1739" s="37"/>
      <c r="H1739" s="37"/>
      <c r="I1739" s="184"/>
      <c r="J1739" s="37"/>
      <c r="K1739" s="37"/>
      <c r="L1739" s="40"/>
      <c r="M1739" s="185"/>
      <c r="N1739" s="186"/>
      <c r="O1739" s="65"/>
      <c r="P1739" s="65"/>
      <c r="Q1739" s="65"/>
      <c r="R1739" s="65"/>
      <c r="S1739" s="65"/>
      <c r="T1739" s="66"/>
      <c r="U1739" s="35"/>
      <c r="V1739" s="35"/>
      <c r="W1739" s="35"/>
      <c r="X1739" s="35"/>
      <c r="Y1739" s="35"/>
      <c r="Z1739" s="35"/>
      <c r="AA1739" s="35"/>
      <c r="AB1739" s="35"/>
      <c r="AC1739" s="35"/>
      <c r="AD1739" s="35"/>
      <c r="AE1739" s="35"/>
      <c r="AT1739" s="18" t="s">
        <v>158</v>
      </c>
      <c r="AU1739" s="18" t="s">
        <v>154</v>
      </c>
    </row>
    <row r="1740" spans="1:65" s="13" customFormat="1" ht="24">
      <c r="B1740" s="200"/>
      <c r="C1740" s="201"/>
      <c r="D1740" s="182" t="s">
        <v>162</v>
      </c>
      <c r="E1740" s="202" t="s">
        <v>20</v>
      </c>
      <c r="F1740" s="203" t="s">
        <v>2737</v>
      </c>
      <c r="G1740" s="201"/>
      <c r="H1740" s="204">
        <v>20</v>
      </c>
      <c r="I1740" s="205"/>
      <c r="J1740" s="201"/>
      <c r="K1740" s="201"/>
      <c r="L1740" s="206"/>
      <c r="M1740" s="207"/>
      <c r="N1740" s="208"/>
      <c r="O1740" s="208"/>
      <c r="P1740" s="208"/>
      <c r="Q1740" s="208"/>
      <c r="R1740" s="208"/>
      <c r="S1740" s="208"/>
      <c r="T1740" s="209"/>
      <c r="AT1740" s="210" t="s">
        <v>162</v>
      </c>
      <c r="AU1740" s="210" t="s">
        <v>154</v>
      </c>
      <c r="AV1740" s="13" t="s">
        <v>154</v>
      </c>
      <c r="AW1740" s="13" t="s">
        <v>33</v>
      </c>
      <c r="AX1740" s="13" t="s">
        <v>72</v>
      </c>
      <c r="AY1740" s="210" t="s">
        <v>146</v>
      </c>
    </row>
    <row r="1741" spans="1:65" s="12" customFormat="1" ht="12">
      <c r="B1741" s="190"/>
      <c r="C1741" s="191"/>
      <c r="D1741" s="182" t="s">
        <v>162</v>
      </c>
      <c r="E1741" s="192" t="s">
        <v>20</v>
      </c>
      <c r="F1741" s="193" t="s">
        <v>2738</v>
      </c>
      <c r="G1741" s="191"/>
      <c r="H1741" s="192" t="s">
        <v>20</v>
      </c>
      <c r="I1741" s="194"/>
      <c r="J1741" s="191"/>
      <c r="K1741" s="191"/>
      <c r="L1741" s="195"/>
      <c r="M1741" s="196"/>
      <c r="N1741" s="197"/>
      <c r="O1741" s="197"/>
      <c r="P1741" s="197"/>
      <c r="Q1741" s="197"/>
      <c r="R1741" s="197"/>
      <c r="S1741" s="197"/>
      <c r="T1741" s="198"/>
      <c r="AT1741" s="199" t="s">
        <v>162</v>
      </c>
      <c r="AU1741" s="199" t="s">
        <v>154</v>
      </c>
      <c r="AV1741" s="12" t="s">
        <v>8</v>
      </c>
      <c r="AW1741" s="12" t="s">
        <v>33</v>
      </c>
      <c r="AX1741" s="12" t="s">
        <v>72</v>
      </c>
      <c r="AY1741" s="199" t="s">
        <v>146</v>
      </c>
    </row>
    <row r="1742" spans="1:65" s="13" customFormat="1" ht="12">
      <c r="B1742" s="200"/>
      <c r="C1742" s="201"/>
      <c r="D1742" s="182" t="s">
        <v>162</v>
      </c>
      <c r="E1742" s="202" t="s">
        <v>20</v>
      </c>
      <c r="F1742" s="203" t="s">
        <v>2739</v>
      </c>
      <c r="G1742" s="201"/>
      <c r="H1742" s="204">
        <v>8.5</v>
      </c>
      <c r="I1742" s="205"/>
      <c r="J1742" s="201"/>
      <c r="K1742" s="201"/>
      <c r="L1742" s="206"/>
      <c r="M1742" s="207"/>
      <c r="N1742" s="208"/>
      <c r="O1742" s="208"/>
      <c r="P1742" s="208"/>
      <c r="Q1742" s="208"/>
      <c r="R1742" s="208"/>
      <c r="S1742" s="208"/>
      <c r="T1742" s="209"/>
      <c r="AT1742" s="210" t="s">
        <v>162</v>
      </c>
      <c r="AU1742" s="210" t="s">
        <v>154</v>
      </c>
      <c r="AV1742" s="13" t="s">
        <v>154</v>
      </c>
      <c r="AW1742" s="13" t="s">
        <v>33</v>
      </c>
      <c r="AX1742" s="13" t="s">
        <v>72</v>
      </c>
      <c r="AY1742" s="210" t="s">
        <v>146</v>
      </c>
    </row>
    <row r="1743" spans="1:65" s="13" customFormat="1" ht="12">
      <c r="B1743" s="200"/>
      <c r="C1743" s="201"/>
      <c r="D1743" s="182" t="s">
        <v>162</v>
      </c>
      <c r="E1743" s="202" t="s">
        <v>20</v>
      </c>
      <c r="F1743" s="203" t="s">
        <v>2740</v>
      </c>
      <c r="G1743" s="201"/>
      <c r="H1743" s="204">
        <v>20.92</v>
      </c>
      <c r="I1743" s="205"/>
      <c r="J1743" s="201"/>
      <c r="K1743" s="201"/>
      <c r="L1743" s="206"/>
      <c r="M1743" s="207"/>
      <c r="N1743" s="208"/>
      <c r="O1743" s="208"/>
      <c r="P1743" s="208"/>
      <c r="Q1743" s="208"/>
      <c r="R1743" s="208"/>
      <c r="S1743" s="208"/>
      <c r="T1743" s="209"/>
      <c r="AT1743" s="210" t="s">
        <v>162</v>
      </c>
      <c r="AU1743" s="210" t="s">
        <v>154</v>
      </c>
      <c r="AV1743" s="13" t="s">
        <v>154</v>
      </c>
      <c r="AW1743" s="13" t="s">
        <v>33</v>
      </c>
      <c r="AX1743" s="13" t="s">
        <v>72</v>
      </c>
      <c r="AY1743" s="210" t="s">
        <v>146</v>
      </c>
    </row>
    <row r="1744" spans="1:65" s="13" customFormat="1" ht="12">
      <c r="B1744" s="200"/>
      <c r="C1744" s="201"/>
      <c r="D1744" s="182" t="s">
        <v>162</v>
      </c>
      <c r="E1744" s="202" t="s">
        <v>20</v>
      </c>
      <c r="F1744" s="203" t="s">
        <v>2741</v>
      </c>
      <c r="G1744" s="201"/>
      <c r="H1744" s="204">
        <v>6.96</v>
      </c>
      <c r="I1744" s="205"/>
      <c r="J1744" s="201"/>
      <c r="K1744" s="201"/>
      <c r="L1744" s="206"/>
      <c r="M1744" s="207"/>
      <c r="N1744" s="208"/>
      <c r="O1744" s="208"/>
      <c r="P1744" s="208"/>
      <c r="Q1744" s="208"/>
      <c r="R1744" s="208"/>
      <c r="S1744" s="208"/>
      <c r="T1744" s="209"/>
      <c r="AT1744" s="210" t="s">
        <v>162</v>
      </c>
      <c r="AU1744" s="210" t="s">
        <v>154</v>
      </c>
      <c r="AV1744" s="13" t="s">
        <v>154</v>
      </c>
      <c r="AW1744" s="13" t="s">
        <v>33</v>
      </c>
      <c r="AX1744" s="13" t="s">
        <v>72</v>
      </c>
      <c r="AY1744" s="210" t="s">
        <v>146</v>
      </c>
    </row>
    <row r="1745" spans="1:65" s="13" customFormat="1" ht="12">
      <c r="B1745" s="200"/>
      <c r="C1745" s="201"/>
      <c r="D1745" s="182" t="s">
        <v>162</v>
      </c>
      <c r="E1745" s="202" t="s">
        <v>20</v>
      </c>
      <c r="F1745" s="203" t="s">
        <v>2742</v>
      </c>
      <c r="G1745" s="201"/>
      <c r="H1745" s="204">
        <v>250.94</v>
      </c>
      <c r="I1745" s="205"/>
      <c r="J1745" s="201"/>
      <c r="K1745" s="201"/>
      <c r="L1745" s="206"/>
      <c r="M1745" s="207"/>
      <c r="N1745" s="208"/>
      <c r="O1745" s="208"/>
      <c r="P1745" s="208"/>
      <c r="Q1745" s="208"/>
      <c r="R1745" s="208"/>
      <c r="S1745" s="208"/>
      <c r="T1745" s="209"/>
      <c r="AT1745" s="210" t="s">
        <v>162</v>
      </c>
      <c r="AU1745" s="210" t="s">
        <v>154</v>
      </c>
      <c r="AV1745" s="13" t="s">
        <v>154</v>
      </c>
      <c r="AW1745" s="13" t="s">
        <v>33</v>
      </c>
      <c r="AX1745" s="13" t="s">
        <v>72</v>
      </c>
      <c r="AY1745" s="210" t="s">
        <v>146</v>
      </c>
    </row>
    <row r="1746" spans="1:65" s="14" customFormat="1" ht="12">
      <c r="B1746" s="220"/>
      <c r="C1746" s="221"/>
      <c r="D1746" s="182" t="s">
        <v>162</v>
      </c>
      <c r="E1746" s="222" t="s">
        <v>20</v>
      </c>
      <c r="F1746" s="223" t="s">
        <v>255</v>
      </c>
      <c r="G1746" s="221"/>
      <c r="H1746" s="224">
        <v>307.32</v>
      </c>
      <c r="I1746" s="225"/>
      <c r="J1746" s="221"/>
      <c r="K1746" s="221"/>
      <c r="L1746" s="226"/>
      <c r="M1746" s="227"/>
      <c r="N1746" s="228"/>
      <c r="O1746" s="228"/>
      <c r="P1746" s="228"/>
      <c r="Q1746" s="228"/>
      <c r="R1746" s="228"/>
      <c r="S1746" s="228"/>
      <c r="T1746" s="229"/>
      <c r="AT1746" s="230" t="s">
        <v>162</v>
      </c>
      <c r="AU1746" s="230" t="s">
        <v>154</v>
      </c>
      <c r="AV1746" s="14" t="s">
        <v>153</v>
      </c>
      <c r="AW1746" s="14" t="s">
        <v>33</v>
      </c>
      <c r="AX1746" s="14" t="s">
        <v>8</v>
      </c>
      <c r="AY1746" s="230" t="s">
        <v>146</v>
      </c>
    </row>
    <row r="1747" spans="1:65" s="1" customFormat="1" ht="24.25" customHeight="1">
      <c r="A1747" s="35"/>
      <c r="B1747" s="36"/>
      <c r="C1747" s="170" t="s">
        <v>2749</v>
      </c>
      <c r="D1747" s="170" t="s">
        <v>148</v>
      </c>
      <c r="E1747" s="171" t="s">
        <v>2750</v>
      </c>
      <c r="F1747" s="172" t="s">
        <v>2751</v>
      </c>
      <c r="G1747" s="173" t="s">
        <v>248</v>
      </c>
      <c r="H1747" s="174">
        <v>307.32</v>
      </c>
      <c r="I1747" s="175"/>
      <c r="J1747" s="174">
        <f>ROUND(I1747*H1747,0)</f>
        <v>0</v>
      </c>
      <c r="K1747" s="172" t="s">
        <v>152</v>
      </c>
      <c r="L1747" s="40"/>
      <c r="M1747" s="176" t="s">
        <v>20</v>
      </c>
      <c r="N1747" s="177" t="s">
        <v>44</v>
      </c>
      <c r="O1747" s="65"/>
      <c r="P1747" s="178">
        <f>O1747*H1747</f>
        <v>0</v>
      </c>
      <c r="Q1747" s="178">
        <v>1.2E-4</v>
      </c>
      <c r="R1747" s="178">
        <f>Q1747*H1747</f>
        <v>3.6878399999999999E-2</v>
      </c>
      <c r="S1747" s="178">
        <v>0</v>
      </c>
      <c r="T1747" s="179">
        <f>S1747*H1747</f>
        <v>0</v>
      </c>
      <c r="U1747" s="35"/>
      <c r="V1747" s="35"/>
      <c r="W1747" s="35"/>
      <c r="X1747" s="35"/>
      <c r="Y1747" s="35"/>
      <c r="Z1747" s="35"/>
      <c r="AA1747" s="35"/>
      <c r="AB1747" s="35"/>
      <c r="AC1747" s="35"/>
      <c r="AD1747" s="35"/>
      <c r="AE1747" s="35"/>
      <c r="AR1747" s="180" t="s">
        <v>272</v>
      </c>
      <c r="AT1747" s="180" t="s">
        <v>148</v>
      </c>
      <c r="AU1747" s="180" t="s">
        <v>154</v>
      </c>
      <c r="AY1747" s="18" t="s">
        <v>146</v>
      </c>
      <c r="BE1747" s="181">
        <f>IF(N1747="základní",J1747,0)</f>
        <v>0</v>
      </c>
      <c r="BF1747" s="181">
        <f>IF(N1747="snížená",J1747,0)</f>
        <v>0</v>
      </c>
      <c r="BG1747" s="181">
        <f>IF(N1747="zákl. přenesená",J1747,0)</f>
        <v>0</v>
      </c>
      <c r="BH1747" s="181">
        <f>IF(N1747="sníž. přenesená",J1747,0)</f>
        <v>0</v>
      </c>
      <c r="BI1747" s="181">
        <f>IF(N1747="nulová",J1747,0)</f>
        <v>0</v>
      </c>
      <c r="BJ1747" s="18" t="s">
        <v>154</v>
      </c>
      <c r="BK1747" s="181">
        <f>ROUND(I1747*H1747,0)</f>
        <v>0</v>
      </c>
      <c r="BL1747" s="18" t="s">
        <v>272</v>
      </c>
      <c r="BM1747" s="180" t="s">
        <v>2752</v>
      </c>
    </row>
    <row r="1748" spans="1:65" s="1" customFormat="1" ht="24" hidden="1">
      <c r="A1748" s="35"/>
      <c r="B1748" s="36"/>
      <c r="C1748" s="37"/>
      <c r="D1748" s="182" t="s">
        <v>156</v>
      </c>
      <c r="E1748" s="37"/>
      <c r="F1748" s="183" t="s">
        <v>2753</v>
      </c>
      <c r="G1748" s="37"/>
      <c r="H1748" s="37"/>
      <c r="I1748" s="184"/>
      <c r="J1748" s="37"/>
      <c r="K1748" s="37"/>
      <c r="L1748" s="40"/>
      <c r="M1748" s="185"/>
      <c r="N1748" s="186"/>
      <c r="O1748" s="65"/>
      <c r="P1748" s="65"/>
      <c r="Q1748" s="65"/>
      <c r="R1748" s="65"/>
      <c r="S1748" s="65"/>
      <c r="T1748" s="66"/>
      <c r="U1748" s="35"/>
      <c r="V1748" s="35"/>
      <c r="W1748" s="35"/>
      <c r="X1748" s="35"/>
      <c r="Y1748" s="35"/>
      <c r="Z1748" s="35"/>
      <c r="AA1748" s="35"/>
      <c r="AB1748" s="35"/>
      <c r="AC1748" s="35"/>
      <c r="AD1748" s="35"/>
      <c r="AE1748" s="35"/>
      <c r="AT1748" s="18" t="s">
        <v>156</v>
      </c>
      <c r="AU1748" s="18" t="s">
        <v>154</v>
      </c>
    </row>
    <row r="1749" spans="1:65" s="1" customFormat="1" hidden="1">
      <c r="A1749" s="35"/>
      <c r="B1749" s="36"/>
      <c r="C1749" s="37"/>
      <c r="D1749" s="187" t="s">
        <v>158</v>
      </c>
      <c r="E1749" s="37"/>
      <c r="F1749" s="188" t="s">
        <v>2754</v>
      </c>
      <c r="G1749" s="37"/>
      <c r="H1749" s="37"/>
      <c r="I1749" s="184"/>
      <c r="J1749" s="37"/>
      <c r="K1749" s="37"/>
      <c r="L1749" s="40"/>
      <c r="M1749" s="185"/>
      <c r="N1749" s="186"/>
      <c r="O1749" s="65"/>
      <c r="P1749" s="65"/>
      <c r="Q1749" s="65"/>
      <c r="R1749" s="65"/>
      <c r="S1749" s="65"/>
      <c r="T1749" s="66"/>
      <c r="U1749" s="35"/>
      <c r="V1749" s="35"/>
      <c r="W1749" s="35"/>
      <c r="X1749" s="35"/>
      <c r="Y1749" s="35"/>
      <c r="Z1749" s="35"/>
      <c r="AA1749" s="35"/>
      <c r="AB1749" s="35"/>
      <c r="AC1749" s="35"/>
      <c r="AD1749" s="35"/>
      <c r="AE1749" s="35"/>
      <c r="AT1749" s="18" t="s">
        <v>158</v>
      </c>
      <c r="AU1749" s="18" t="s">
        <v>154</v>
      </c>
    </row>
    <row r="1750" spans="1:65" s="13" customFormat="1" ht="24">
      <c r="B1750" s="200"/>
      <c r="C1750" s="201"/>
      <c r="D1750" s="182" t="s">
        <v>162</v>
      </c>
      <c r="E1750" s="202" t="s">
        <v>20</v>
      </c>
      <c r="F1750" s="203" t="s">
        <v>2737</v>
      </c>
      <c r="G1750" s="201"/>
      <c r="H1750" s="204">
        <v>20</v>
      </c>
      <c r="I1750" s="205"/>
      <c r="J1750" s="201"/>
      <c r="K1750" s="201"/>
      <c r="L1750" s="206"/>
      <c r="M1750" s="207"/>
      <c r="N1750" s="208"/>
      <c r="O1750" s="208"/>
      <c r="P1750" s="208"/>
      <c r="Q1750" s="208"/>
      <c r="R1750" s="208"/>
      <c r="S1750" s="208"/>
      <c r="T1750" s="209"/>
      <c r="AT1750" s="210" t="s">
        <v>162</v>
      </c>
      <c r="AU1750" s="210" t="s">
        <v>154</v>
      </c>
      <c r="AV1750" s="13" t="s">
        <v>154</v>
      </c>
      <c r="AW1750" s="13" t="s">
        <v>33</v>
      </c>
      <c r="AX1750" s="13" t="s">
        <v>72</v>
      </c>
      <c r="AY1750" s="210" t="s">
        <v>146</v>
      </c>
    </row>
    <row r="1751" spans="1:65" s="12" customFormat="1" ht="12">
      <c r="B1751" s="190"/>
      <c r="C1751" s="191"/>
      <c r="D1751" s="182" t="s">
        <v>162</v>
      </c>
      <c r="E1751" s="192" t="s">
        <v>20</v>
      </c>
      <c r="F1751" s="193" t="s">
        <v>2738</v>
      </c>
      <c r="G1751" s="191"/>
      <c r="H1751" s="192" t="s">
        <v>20</v>
      </c>
      <c r="I1751" s="194"/>
      <c r="J1751" s="191"/>
      <c r="K1751" s="191"/>
      <c r="L1751" s="195"/>
      <c r="M1751" s="196"/>
      <c r="N1751" s="197"/>
      <c r="O1751" s="197"/>
      <c r="P1751" s="197"/>
      <c r="Q1751" s="197"/>
      <c r="R1751" s="197"/>
      <c r="S1751" s="197"/>
      <c r="T1751" s="198"/>
      <c r="AT1751" s="199" t="s">
        <v>162</v>
      </c>
      <c r="AU1751" s="199" t="s">
        <v>154</v>
      </c>
      <c r="AV1751" s="12" t="s">
        <v>8</v>
      </c>
      <c r="AW1751" s="12" t="s">
        <v>33</v>
      </c>
      <c r="AX1751" s="12" t="s">
        <v>72</v>
      </c>
      <c r="AY1751" s="199" t="s">
        <v>146</v>
      </c>
    </row>
    <row r="1752" spans="1:65" s="13" customFormat="1" ht="12">
      <c r="B1752" s="200"/>
      <c r="C1752" s="201"/>
      <c r="D1752" s="182" t="s">
        <v>162</v>
      </c>
      <c r="E1752" s="202" t="s">
        <v>20</v>
      </c>
      <c r="F1752" s="203" t="s">
        <v>2739</v>
      </c>
      <c r="G1752" s="201"/>
      <c r="H1752" s="204">
        <v>8.5</v>
      </c>
      <c r="I1752" s="205"/>
      <c r="J1752" s="201"/>
      <c r="K1752" s="201"/>
      <c r="L1752" s="206"/>
      <c r="M1752" s="207"/>
      <c r="N1752" s="208"/>
      <c r="O1752" s="208"/>
      <c r="P1752" s="208"/>
      <c r="Q1752" s="208"/>
      <c r="R1752" s="208"/>
      <c r="S1752" s="208"/>
      <c r="T1752" s="209"/>
      <c r="AT1752" s="210" t="s">
        <v>162</v>
      </c>
      <c r="AU1752" s="210" t="s">
        <v>154</v>
      </c>
      <c r="AV1752" s="13" t="s">
        <v>154</v>
      </c>
      <c r="AW1752" s="13" t="s">
        <v>33</v>
      </c>
      <c r="AX1752" s="13" t="s">
        <v>72</v>
      </c>
      <c r="AY1752" s="210" t="s">
        <v>146</v>
      </c>
    </row>
    <row r="1753" spans="1:65" s="13" customFormat="1" ht="12">
      <c r="B1753" s="200"/>
      <c r="C1753" s="201"/>
      <c r="D1753" s="182" t="s">
        <v>162</v>
      </c>
      <c r="E1753" s="202" t="s">
        <v>20</v>
      </c>
      <c r="F1753" s="203" t="s">
        <v>2740</v>
      </c>
      <c r="G1753" s="201"/>
      <c r="H1753" s="204">
        <v>20.92</v>
      </c>
      <c r="I1753" s="205"/>
      <c r="J1753" s="201"/>
      <c r="K1753" s="201"/>
      <c r="L1753" s="206"/>
      <c r="M1753" s="207"/>
      <c r="N1753" s="208"/>
      <c r="O1753" s="208"/>
      <c r="P1753" s="208"/>
      <c r="Q1753" s="208"/>
      <c r="R1753" s="208"/>
      <c r="S1753" s="208"/>
      <c r="T1753" s="209"/>
      <c r="AT1753" s="210" t="s">
        <v>162</v>
      </c>
      <c r="AU1753" s="210" t="s">
        <v>154</v>
      </c>
      <c r="AV1753" s="13" t="s">
        <v>154</v>
      </c>
      <c r="AW1753" s="13" t="s">
        <v>33</v>
      </c>
      <c r="AX1753" s="13" t="s">
        <v>72</v>
      </c>
      <c r="AY1753" s="210" t="s">
        <v>146</v>
      </c>
    </row>
    <row r="1754" spans="1:65" s="13" customFormat="1" ht="12">
      <c r="B1754" s="200"/>
      <c r="C1754" s="201"/>
      <c r="D1754" s="182" t="s">
        <v>162</v>
      </c>
      <c r="E1754" s="202" t="s">
        <v>20</v>
      </c>
      <c r="F1754" s="203" t="s">
        <v>2741</v>
      </c>
      <c r="G1754" s="201"/>
      <c r="H1754" s="204">
        <v>6.96</v>
      </c>
      <c r="I1754" s="205"/>
      <c r="J1754" s="201"/>
      <c r="K1754" s="201"/>
      <c r="L1754" s="206"/>
      <c r="M1754" s="207"/>
      <c r="N1754" s="208"/>
      <c r="O1754" s="208"/>
      <c r="P1754" s="208"/>
      <c r="Q1754" s="208"/>
      <c r="R1754" s="208"/>
      <c r="S1754" s="208"/>
      <c r="T1754" s="209"/>
      <c r="AT1754" s="210" t="s">
        <v>162</v>
      </c>
      <c r="AU1754" s="210" t="s">
        <v>154</v>
      </c>
      <c r="AV1754" s="13" t="s">
        <v>154</v>
      </c>
      <c r="AW1754" s="13" t="s">
        <v>33</v>
      </c>
      <c r="AX1754" s="13" t="s">
        <v>72</v>
      </c>
      <c r="AY1754" s="210" t="s">
        <v>146</v>
      </c>
    </row>
    <row r="1755" spans="1:65" s="13" customFormat="1" ht="12">
      <c r="B1755" s="200"/>
      <c r="C1755" s="201"/>
      <c r="D1755" s="182" t="s">
        <v>162</v>
      </c>
      <c r="E1755" s="202" t="s">
        <v>20</v>
      </c>
      <c r="F1755" s="203" t="s">
        <v>2742</v>
      </c>
      <c r="G1755" s="201"/>
      <c r="H1755" s="204">
        <v>250.94</v>
      </c>
      <c r="I1755" s="205"/>
      <c r="J1755" s="201"/>
      <c r="K1755" s="201"/>
      <c r="L1755" s="206"/>
      <c r="M1755" s="207"/>
      <c r="N1755" s="208"/>
      <c r="O1755" s="208"/>
      <c r="P1755" s="208"/>
      <c r="Q1755" s="208"/>
      <c r="R1755" s="208"/>
      <c r="S1755" s="208"/>
      <c r="T1755" s="209"/>
      <c r="AT1755" s="210" t="s">
        <v>162</v>
      </c>
      <c r="AU1755" s="210" t="s">
        <v>154</v>
      </c>
      <c r="AV1755" s="13" t="s">
        <v>154</v>
      </c>
      <c r="AW1755" s="13" t="s">
        <v>33</v>
      </c>
      <c r="AX1755" s="13" t="s">
        <v>72</v>
      </c>
      <c r="AY1755" s="210" t="s">
        <v>146</v>
      </c>
    </row>
    <row r="1756" spans="1:65" s="14" customFormat="1" ht="12">
      <c r="B1756" s="220"/>
      <c r="C1756" s="221"/>
      <c r="D1756" s="182" t="s">
        <v>162</v>
      </c>
      <c r="E1756" s="222" t="s">
        <v>20</v>
      </c>
      <c r="F1756" s="223" t="s">
        <v>255</v>
      </c>
      <c r="G1756" s="221"/>
      <c r="H1756" s="224">
        <v>307.32</v>
      </c>
      <c r="I1756" s="225"/>
      <c r="J1756" s="221"/>
      <c r="K1756" s="221"/>
      <c r="L1756" s="226"/>
      <c r="M1756" s="227"/>
      <c r="N1756" s="228"/>
      <c r="O1756" s="228"/>
      <c r="P1756" s="228"/>
      <c r="Q1756" s="228"/>
      <c r="R1756" s="228"/>
      <c r="S1756" s="228"/>
      <c r="T1756" s="229"/>
      <c r="AT1756" s="230" t="s">
        <v>162</v>
      </c>
      <c r="AU1756" s="230" t="s">
        <v>154</v>
      </c>
      <c r="AV1756" s="14" t="s">
        <v>153</v>
      </c>
      <c r="AW1756" s="14" t="s">
        <v>33</v>
      </c>
      <c r="AX1756" s="14" t="s">
        <v>8</v>
      </c>
      <c r="AY1756" s="230" t="s">
        <v>146</v>
      </c>
    </row>
    <row r="1757" spans="1:65" s="1" customFormat="1" ht="24.25" customHeight="1">
      <c r="A1757" s="35"/>
      <c r="B1757" s="36"/>
      <c r="C1757" s="170" t="s">
        <v>2755</v>
      </c>
      <c r="D1757" s="170" t="s">
        <v>148</v>
      </c>
      <c r="E1757" s="171" t="s">
        <v>2756</v>
      </c>
      <c r="F1757" s="172" t="s">
        <v>2757</v>
      </c>
      <c r="G1757" s="173" t="s">
        <v>248</v>
      </c>
      <c r="H1757" s="174">
        <v>20</v>
      </c>
      <c r="I1757" s="175"/>
      <c r="J1757" s="174">
        <f>ROUND(I1757*H1757,0)</f>
        <v>0</v>
      </c>
      <c r="K1757" s="172" t="s">
        <v>152</v>
      </c>
      <c r="L1757" s="40"/>
      <c r="M1757" s="176" t="s">
        <v>20</v>
      </c>
      <c r="N1757" s="177" t="s">
        <v>44</v>
      </c>
      <c r="O1757" s="65"/>
      <c r="P1757" s="178">
        <f>O1757*H1757</f>
        <v>0</v>
      </c>
      <c r="Q1757" s="178">
        <v>1.2E-4</v>
      </c>
      <c r="R1757" s="178">
        <f>Q1757*H1757</f>
        <v>2.4000000000000002E-3</v>
      </c>
      <c r="S1757" s="178">
        <v>0</v>
      </c>
      <c r="T1757" s="179">
        <f>S1757*H1757</f>
        <v>0</v>
      </c>
      <c r="U1757" s="35"/>
      <c r="V1757" s="35"/>
      <c r="W1757" s="35"/>
      <c r="X1757" s="35"/>
      <c r="Y1757" s="35"/>
      <c r="Z1757" s="35"/>
      <c r="AA1757" s="35"/>
      <c r="AB1757" s="35"/>
      <c r="AC1757" s="35"/>
      <c r="AD1757" s="35"/>
      <c r="AE1757" s="35"/>
      <c r="AR1757" s="180" t="s">
        <v>272</v>
      </c>
      <c r="AT1757" s="180" t="s">
        <v>148</v>
      </c>
      <c r="AU1757" s="180" t="s">
        <v>154</v>
      </c>
      <c r="AY1757" s="18" t="s">
        <v>146</v>
      </c>
      <c r="BE1757" s="181">
        <f>IF(N1757="základní",J1757,0)</f>
        <v>0</v>
      </c>
      <c r="BF1757" s="181">
        <f>IF(N1757="snížená",J1757,0)</f>
        <v>0</v>
      </c>
      <c r="BG1757" s="181">
        <f>IF(N1757="zákl. přenesená",J1757,0)</f>
        <v>0</v>
      </c>
      <c r="BH1757" s="181">
        <f>IF(N1757="sníž. přenesená",J1757,0)</f>
        <v>0</v>
      </c>
      <c r="BI1757" s="181">
        <f>IF(N1757="nulová",J1757,0)</f>
        <v>0</v>
      </c>
      <c r="BJ1757" s="18" t="s">
        <v>154</v>
      </c>
      <c r="BK1757" s="181">
        <f>ROUND(I1757*H1757,0)</f>
        <v>0</v>
      </c>
      <c r="BL1757" s="18" t="s">
        <v>272</v>
      </c>
      <c r="BM1757" s="180" t="s">
        <v>2758</v>
      </c>
    </row>
    <row r="1758" spans="1:65" s="1" customFormat="1" ht="24" hidden="1">
      <c r="A1758" s="35"/>
      <c r="B1758" s="36"/>
      <c r="C1758" s="37"/>
      <c r="D1758" s="182" t="s">
        <v>156</v>
      </c>
      <c r="E1758" s="37"/>
      <c r="F1758" s="183" t="s">
        <v>2759</v>
      </c>
      <c r="G1758" s="37"/>
      <c r="H1758" s="37"/>
      <c r="I1758" s="184"/>
      <c r="J1758" s="37"/>
      <c r="K1758" s="37"/>
      <c r="L1758" s="40"/>
      <c r="M1758" s="185"/>
      <c r="N1758" s="186"/>
      <c r="O1758" s="65"/>
      <c r="P1758" s="65"/>
      <c r="Q1758" s="65"/>
      <c r="R1758" s="65"/>
      <c r="S1758" s="65"/>
      <c r="T1758" s="66"/>
      <c r="U1758" s="35"/>
      <c r="V1758" s="35"/>
      <c r="W1758" s="35"/>
      <c r="X1758" s="35"/>
      <c r="Y1758" s="35"/>
      <c r="Z1758" s="35"/>
      <c r="AA1758" s="35"/>
      <c r="AB1758" s="35"/>
      <c r="AC1758" s="35"/>
      <c r="AD1758" s="35"/>
      <c r="AE1758" s="35"/>
      <c r="AT1758" s="18" t="s">
        <v>156</v>
      </c>
      <c r="AU1758" s="18" t="s">
        <v>154</v>
      </c>
    </row>
    <row r="1759" spans="1:65" s="1" customFormat="1" hidden="1">
      <c r="A1759" s="35"/>
      <c r="B1759" s="36"/>
      <c r="C1759" s="37"/>
      <c r="D1759" s="187" t="s">
        <v>158</v>
      </c>
      <c r="E1759" s="37"/>
      <c r="F1759" s="188" t="s">
        <v>2760</v>
      </c>
      <c r="G1759" s="37"/>
      <c r="H1759" s="37"/>
      <c r="I1759" s="184"/>
      <c r="J1759" s="37"/>
      <c r="K1759" s="37"/>
      <c r="L1759" s="40"/>
      <c r="M1759" s="185"/>
      <c r="N1759" s="186"/>
      <c r="O1759" s="65"/>
      <c r="P1759" s="65"/>
      <c r="Q1759" s="65"/>
      <c r="R1759" s="65"/>
      <c r="S1759" s="65"/>
      <c r="T1759" s="66"/>
      <c r="U1759" s="35"/>
      <c r="V1759" s="35"/>
      <c r="W1759" s="35"/>
      <c r="X1759" s="35"/>
      <c r="Y1759" s="35"/>
      <c r="Z1759" s="35"/>
      <c r="AA1759" s="35"/>
      <c r="AB1759" s="35"/>
      <c r="AC1759" s="35"/>
      <c r="AD1759" s="35"/>
      <c r="AE1759" s="35"/>
      <c r="AT1759" s="18" t="s">
        <v>158</v>
      </c>
      <c r="AU1759" s="18" t="s">
        <v>154</v>
      </c>
    </row>
    <row r="1760" spans="1:65" s="13" customFormat="1" ht="24">
      <c r="B1760" s="200"/>
      <c r="C1760" s="201"/>
      <c r="D1760" s="182" t="s">
        <v>162</v>
      </c>
      <c r="E1760" s="202" t="s">
        <v>20</v>
      </c>
      <c r="F1760" s="203" t="s">
        <v>2737</v>
      </c>
      <c r="G1760" s="201"/>
      <c r="H1760" s="204">
        <v>20</v>
      </c>
      <c r="I1760" s="205"/>
      <c r="J1760" s="201"/>
      <c r="K1760" s="201"/>
      <c r="L1760" s="206"/>
      <c r="M1760" s="207"/>
      <c r="N1760" s="208"/>
      <c r="O1760" s="208"/>
      <c r="P1760" s="208"/>
      <c r="Q1760" s="208"/>
      <c r="R1760" s="208"/>
      <c r="S1760" s="208"/>
      <c r="T1760" s="209"/>
      <c r="AT1760" s="210" t="s">
        <v>162</v>
      </c>
      <c r="AU1760" s="210" t="s">
        <v>154</v>
      </c>
      <c r="AV1760" s="13" t="s">
        <v>154</v>
      </c>
      <c r="AW1760" s="13" t="s">
        <v>33</v>
      </c>
      <c r="AX1760" s="13" t="s">
        <v>8</v>
      </c>
      <c r="AY1760" s="210" t="s">
        <v>146</v>
      </c>
    </row>
    <row r="1761" spans="1:65" s="1" customFormat="1" ht="24.25" customHeight="1">
      <c r="A1761" s="35"/>
      <c r="B1761" s="36"/>
      <c r="C1761" s="170" t="s">
        <v>2761</v>
      </c>
      <c r="D1761" s="170" t="s">
        <v>148</v>
      </c>
      <c r="E1761" s="171" t="s">
        <v>2762</v>
      </c>
      <c r="F1761" s="172" t="s">
        <v>2763</v>
      </c>
      <c r="G1761" s="173" t="s">
        <v>248</v>
      </c>
      <c r="H1761" s="174">
        <v>236.11</v>
      </c>
      <c r="I1761" s="175"/>
      <c r="J1761" s="174">
        <f>ROUND(I1761*H1761,0)</f>
        <v>0</v>
      </c>
      <c r="K1761" s="172" t="s">
        <v>152</v>
      </c>
      <c r="L1761" s="40"/>
      <c r="M1761" s="176" t="s">
        <v>20</v>
      </c>
      <c r="N1761" s="177" t="s">
        <v>44</v>
      </c>
      <c r="O1761" s="65"/>
      <c r="P1761" s="178">
        <f>O1761*H1761</f>
        <v>0</v>
      </c>
      <c r="Q1761" s="178">
        <v>8.0000000000000007E-5</v>
      </c>
      <c r="R1761" s="178">
        <f>Q1761*H1761</f>
        <v>1.8888800000000004E-2</v>
      </c>
      <c r="S1761" s="178">
        <v>0</v>
      </c>
      <c r="T1761" s="179">
        <f>S1761*H1761</f>
        <v>0</v>
      </c>
      <c r="U1761" s="35"/>
      <c r="V1761" s="35"/>
      <c r="W1761" s="35"/>
      <c r="X1761" s="35"/>
      <c r="Y1761" s="35"/>
      <c r="Z1761" s="35"/>
      <c r="AA1761" s="35"/>
      <c r="AB1761" s="35"/>
      <c r="AC1761" s="35"/>
      <c r="AD1761" s="35"/>
      <c r="AE1761" s="35"/>
      <c r="AR1761" s="180" t="s">
        <v>272</v>
      </c>
      <c r="AT1761" s="180" t="s">
        <v>148</v>
      </c>
      <c r="AU1761" s="180" t="s">
        <v>154</v>
      </c>
      <c r="AY1761" s="18" t="s">
        <v>146</v>
      </c>
      <c r="BE1761" s="181">
        <f>IF(N1761="základní",J1761,0)</f>
        <v>0</v>
      </c>
      <c r="BF1761" s="181">
        <f>IF(N1761="snížená",J1761,0)</f>
        <v>0</v>
      </c>
      <c r="BG1761" s="181">
        <f>IF(N1761="zákl. přenesená",J1761,0)</f>
        <v>0</v>
      </c>
      <c r="BH1761" s="181">
        <f>IF(N1761="sníž. přenesená",J1761,0)</f>
        <v>0</v>
      </c>
      <c r="BI1761" s="181">
        <f>IF(N1761="nulová",J1761,0)</f>
        <v>0</v>
      </c>
      <c r="BJ1761" s="18" t="s">
        <v>154</v>
      </c>
      <c r="BK1761" s="181">
        <f>ROUND(I1761*H1761,0)</f>
        <v>0</v>
      </c>
      <c r="BL1761" s="18" t="s">
        <v>272</v>
      </c>
      <c r="BM1761" s="180" t="s">
        <v>2764</v>
      </c>
    </row>
    <row r="1762" spans="1:65" s="1" customFormat="1" ht="24" hidden="1">
      <c r="A1762" s="35"/>
      <c r="B1762" s="36"/>
      <c r="C1762" s="37"/>
      <c r="D1762" s="182" t="s">
        <v>156</v>
      </c>
      <c r="E1762" s="37"/>
      <c r="F1762" s="183" t="s">
        <v>2765</v>
      </c>
      <c r="G1762" s="37"/>
      <c r="H1762" s="37"/>
      <c r="I1762" s="184"/>
      <c r="J1762" s="37"/>
      <c r="K1762" s="37"/>
      <c r="L1762" s="40"/>
      <c r="M1762" s="185"/>
      <c r="N1762" s="186"/>
      <c r="O1762" s="65"/>
      <c r="P1762" s="65"/>
      <c r="Q1762" s="65"/>
      <c r="R1762" s="65"/>
      <c r="S1762" s="65"/>
      <c r="T1762" s="66"/>
      <c r="U1762" s="35"/>
      <c r="V1762" s="35"/>
      <c r="W1762" s="35"/>
      <c r="X1762" s="35"/>
      <c r="Y1762" s="35"/>
      <c r="Z1762" s="35"/>
      <c r="AA1762" s="35"/>
      <c r="AB1762" s="35"/>
      <c r="AC1762" s="35"/>
      <c r="AD1762" s="35"/>
      <c r="AE1762" s="35"/>
      <c r="AT1762" s="18" t="s">
        <v>156</v>
      </c>
      <c r="AU1762" s="18" t="s">
        <v>154</v>
      </c>
    </row>
    <row r="1763" spans="1:65" s="1" customFormat="1" hidden="1">
      <c r="A1763" s="35"/>
      <c r="B1763" s="36"/>
      <c r="C1763" s="37"/>
      <c r="D1763" s="187" t="s">
        <v>158</v>
      </c>
      <c r="E1763" s="37"/>
      <c r="F1763" s="188" t="s">
        <v>2766</v>
      </c>
      <c r="G1763" s="37"/>
      <c r="H1763" s="37"/>
      <c r="I1763" s="184"/>
      <c r="J1763" s="37"/>
      <c r="K1763" s="37"/>
      <c r="L1763" s="40"/>
      <c r="M1763" s="185"/>
      <c r="N1763" s="186"/>
      <c r="O1763" s="65"/>
      <c r="P1763" s="65"/>
      <c r="Q1763" s="65"/>
      <c r="R1763" s="65"/>
      <c r="S1763" s="65"/>
      <c r="T1763" s="66"/>
      <c r="U1763" s="35"/>
      <c r="V1763" s="35"/>
      <c r="W1763" s="35"/>
      <c r="X1763" s="35"/>
      <c r="Y1763" s="35"/>
      <c r="Z1763" s="35"/>
      <c r="AA1763" s="35"/>
      <c r="AB1763" s="35"/>
      <c r="AC1763" s="35"/>
      <c r="AD1763" s="35"/>
      <c r="AE1763" s="35"/>
      <c r="AT1763" s="18" t="s">
        <v>158</v>
      </c>
      <c r="AU1763" s="18" t="s">
        <v>154</v>
      </c>
    </row>
    <row r="1764" spans="1:65" s="12" customFormat="1" ht="12">
      <c r="B1764" s="190"/>
      <c r="C1764" s="191"/>
      <c r="D1764" s="182" t="s">
        <v>162</v>
      </c>
      <c r="E1764" s="192" t="s">
        <v>20</v>
      </c>
      <c r="F1764" s="193" t="s">
        <v>2767</v>
      </c>
      <c r="G1764" s="191"/>
      <c r="H1764" s="192" t="s">
        <v>20</v>
      </c>
      <c r="I1764" s="194"/>
      <c r="J1764" s="191"/>
      <c r="K1764" s="191"/>
      <c r="L1764" s="195"/>
      <c r="M1764" s="196"/>
      <c r="N1764" s="197"/>
      <c r="O1764" s="197"/>
      <c r="P1764" s="197"/>
      <c r="Q1764" s="197"/>
      <c r="R1764" s="197"/>
      <c r="S1764" s="197"/>
      <c r="T1764" s="198"/>
      <c r="AT1764" s="199" t="s">
        <v>162</v>
      </c>
      <c r="AU1764" s="199" t="s">
        <v>154</v>
      </c>
      <c r="AV1764" s="12" t="s">
        <v>8</v>
      </c>
      <c r="AW1764" s="12" t="s">
        <v>33</v>
      </c>
      <c r="AX1764" s="12" t="s">
        <v>72</v>
      </c>
      <c r="AY1764" s="199" t="s">
        <v>146</v>
      </c>
    </row>
    <row r="1765" spans="1:65" s="13" customFormat="1" ht="12">
      <c r="B1765" s="200"/>
      <c r="C1765" s="201"/>
      <c r="D1765" s="182" t="s">
        <v>162</v>
      </c>
      <c r="E1765" s="202" t="s">
        <v>20</v>
      </c>
      <c r="F1765" s="203" t="s">
        <v>2768</v>
      </c>
      <c r="G1765" s="201"/>
      <c r="H1765" s="204">
        <v>17.940000000000001</v>
      </c>
      <c r="I1765" s="205"/>
      <c r="J1765" s="201"/>
      <c r="K1765" s="201"/>
      <c r="L1765" s="206"/>
      <c r="M1765" s="207"/>
      <c r="N1765" s="208"/>
      <c r="O1765" s="208"/>
      <c r="P1765" s="208"/>
      <c r="Q1765" s="208"/>
      <c r="R1765" s="208"/>
      <c r="S1765" s="208"/>
      <c r="T1765" s="209"/>
      <c r="AT1765" s="210" t="s">
        <v>162</v>
      </c>
      <c r="AU1765" s="210" t="s">
        <v>154</v>
      </c>
      <c r="AV1765" s="13" t="s">
        <v>154</v>
      </c>
      <c r="AW1765" s="13" t="s">
        <v>33</v>
      </c>
      <c r="AX1765" s="13" t="s">
        <v>72</v>
      </c>
      <c r="AY1765" s="210" t="s">
        <v>146</v>
      </c>
    </row>
    <row r="1766" spans="1:65" s="13" customFormat="1" ht="12">
      <c r="B1766" s="200"/>
      <c r="C1766" s="201"/>
      <c r="D1766" s="182" t="s">
        <v>162</v>
      </c>
      <c r="E1766" s="202" t="s">
        <v>20</v>
      </c>
      <c r="F1766" s="203" t="s">
        <v>2769</v>
      </c>
      <c r="G1766" s="201"/>
      <c r="H1766" s="204">
        <v>18.36</v>
      </c>
      <c r="I1766" s="205"/>
      <c r="J1766" s="201"/>
      <c r="K1766" s="201"/>
      <c r="L1766" s="206"/>
      <c r="M1766" s="207"/>
      <c r="N1766" s="208"/>
      <c r="O1766" s="208"/>
      <c r="P1766" s="208"/>
      <c r="Q1766" s="208"/>
      <c r="R1766" s="208"/>
      <c r="S1766" s="208"/>
      <c r="T1766" s="209"/>
      <c r="AT1766" s="210" t="s">
        <v>162</v>
      </c>
      <c r="AU1766" s="210" t="s">
        <v>154</v>
      </c>
      <c r="AV1766" s="13" t="s">
        <v>154</v>
      </c>
      <c r="AW1766" s="13" t="s">
        <v>33</v>
      </c>
      <c r="AX1766" s="13" t="s">
        <v>72</v>
      </c>
      <c r="AY1766" s="210" t="s">
        <v>146</v>
      </c>
    </row>
    <row r="1767" spans="1:65" s="13" customFormat="1" ht="12">
      <c r="B1767" s="200"/>
      <c r="C1767" s="201"/>
      <c r="D1767" s="182" t="s">
        <v>162</v>
      </c>
      <c r="E1767" s="202" t="s">
        <v>20</v>
      </c>
      <c r="F1767" s="203" t="s">
        <v>2770</v>
      </c>
      <c r="G1767" s="201"/>
      <c r="H1767" s="204">
        <v>35.49</v>
      </c>
      <c r="I1767" s="205"/>
      <c r="J1767" s="201"/>
      <c r="K1767" s="201"/>
      <c r="L1767" s="206"/>
      <c r="M1767" s="207"/>
      <c r="N1767" s="208"/>
      <c r="O1767" s="208"/>
      <c r="P1767" s="208"/>
      <c r="Q1767" s="208"/>
      <c r="R1767" s="208"/>
      <c r="S1767" s="208"/>
      <c r="T1767" s="209"/>
      <c r="AT1767" s="210" t="s">
        <v>162</v>
      </c>
      <c r="AU1767" s="210" t="s">
        <v>154</v>
      </c>
      <c r="AV1767" s="13" t="s">
        <v>154</v>
      </c>
      <c r="AW1767" s="13" t="s">
        <v>33</v>
      </c>
      <c r="AX1767" s="13" t="s">
        <v>72</v>
      </c>
      <c r="AY1767" s="210" t="s">
        <v>146</v>
      </c>
    </row>
    <row r="1768" spans="1:65" s="13" customFormat="1" ht="12">
      <c r="B1768" s="200"/>
      <c r="C1768" s="201"/>
      <c r="D1768" s="182" t="s">
        <v>162</v>
      </c>
      <c r="E1768" s="202" t="s">
        <v>20</v>
      </c>
      <c r="F1768" s="203" t="s">
        <v>2771</v>
      </c>
      <c r="G1768" s="201"/>
      <c r="H1768" s="204">
        <v>29.04</v>
      </c>
      <c r="I1768" s="205"/>
      <c r="J1768" s="201"/>
      <c r="K1768" s="201"/>
      <c r="L1768" s="206"/>
      <c r="M1768" s="207"/>
      <c r="N1768" s="208"/>
      <c r="O1768" s="208"/>
      <c r="P1768" s="208"/>
      <c r="Q1768" s="208"/>
      <c r="R1768" s="208"/>
      <c r="S1768" s="208"/>
      <c r="T1768" s="209"/>
      <c r="AT1768" s="210" t="s">
        <v>162</v>
      </c>
      <c r="AU1768" s="210" t="s">
        <v>154</v>
      </c>
      <c r="AV1768" s="13" t="s">
        <v>154</v>
      </c>
      <c r="AW1768" s="13" t="s">
        <v>33</v>
      </c>
      <c r="AX1768" s="13" t="s">
        <v>72</v>
      </c>
      <c r="AY1768" s="210" t="s">
        <v>146</v>
      </c>
    </row>
    <row r="1769" spans="1:65" s="13" customFormat="1" ht="12">
      <c r="B1769" s="200"/>
      <c r="C1769" s="201"/>
      <c r="D1769" s="182" t="s">
        <v>162</v>
      </c>
      <c r="E1769" s="202" t="s">
        <v>20</v>
      </c>
      <c r="F1769" s="203" t="s">
        <v>2772</v>
      </c>
      <c r="G1769" s="201"/>
      <c r="H1769" s="204">
        <v>29.04</v>
      </c>
      <c r="I1769" s="205"/>
      <c r="J1769" s="201"/>
      <c r="K1769" s="201"/>
      <c r="L1769" s="206"/>
      <c r="M1769" s="207"/>
      <c r="N1769" s="208"/>
      <c r="O1769" s="208"/>
      <c r="P1769" s="208"/>
      <c r="Q1769" s="208"/>
      <c r="R1769" s="208"/>
      <c r="S1769" s="208"/>
      <c r="T1769" s="209"/>
      <c r="AT1769" s="210" t="s">
        <v>162</v>
      </c>
      <c r="AU1769" s="210" t="s">
        <v>154</v>
      </c>
      <c r="AV1769" s="13" t="s">
        <v>154</v>
      </c>
      <c r="AW1769" s="13" t="s">
        <v>33</v>
      </c>
      <c r="AX1769" s="13" t="s">
        <v>72</v>
      </c>
      <c r="AY1769" s="210" t="s">
        <v>146</v>
      </c>
    </row>
    <row r="1770" spans="1:65" s="13" customFormat="1" ht="12">
      <c r="B1770" s="200"/>
      <c r="C1770" s="201"/>
      <c r="D1770" s="182" t="s">
        <v>162</v>
      </c>
      <c r="E1770" s="202" t="s">
        <v>20</v>
      </c>
      <c r="F1770" s="203" t="s">
        <v>2773</v>
      </c>
      <c r="G1770" s="201"/>
      <c r="H1770" s="204">
        <v>36.6</v>
      </c>
      <c r="I1770" s="205"/>
      <c r="J1770" s="201"/>
      <c r="K1770" s="201"/>
      <c r="L1770" s="206"/>
      <c r="M1770" s="207"/>
      <c r="N1770" s="208"/>
      <c r="O1770" s="208"/>
      <c r="P1770" s="208"/>
      <c r="Q1770" s="208"/>
      <c r="R1770" s="208"/>
      <c r="S1770" s="208"/>
      <c r="T1770" s="209"/>
      <c r="AT1770" s="210" t="s">
        <v>162</v>
      </c>
      <c r="AU1770" s="210" t="s">
        <v>154</v>
      </c>
      <c r="AV1770" s="13" t="s">
        <v>154</v>
      </c>
      <c r="AW1770" s="13" t="s">
        <v>33</v>
      </c>
      <c r="AX1770" s="13" t="s">
        <v>72</v>
      </c>
      <c r="AY1770" s="210" t="s">
        <v>146</v>
      </c>
    </row>
    <row r="1771" spans="1:65" s="13" customFormat="1" ht="12">
      <c r="B1771" s="200"/>
      <c r="C1771" s="201"/>
      <c r="D1771" s="182" t="s">
        <v>162</v>
      </c>
      <c r="E1771" s="202" t="s">
        <v>20</v>
      </c>
      <c r="F1771" s="203" t="s">
        <v>2774</v>
      </c>
      <c r="G1771" s="201"/>
      <c r="H1771" s="204">
        <v>23.12</v>
      </c>
      <c r="I1771" s="205"/>
      <c r="J1771" s="201"/>
      <c r="K1771" s="201"/>
      <c r="L1771" s="206"/>
      <c r="M1771" s="207"/>
      <c r="N1771" s="208"/>
      <c r="O1771" s="208"/>
      <c r="P1771" s="208"/>
      <c r="Q1771" s="208"/>
      <c r="R1771" s="208"/>
      <c r="S1771" s="208"/>
      <c r="T1771" s="209"/>
      <c r="AT1771" s="210" t="s">
        <v>162</v>
      </c>
      <c r="AU1771" s="210" t="s">
        <v>154</v>
      </c>
      <c r="AV1771" s="13" t="s">
        <v>154</v>
      </c>
      <c r="AW1771" s="13" t="s">
        <v>33</v>
      </c>
      <c r="AX1771" s="13" t="s">
        <v>72</v>
      </c>
      <c r="AY1771" s="210" t="s">
        <v>146</v>
      </c>
    </row>
    <row r="1772" spans="1:65" s="13" customFormat="1" ht="12">
      <c r="B1772" s="200"/>
      <c r="C1772" s="201"/>
      <c r="D1772" s="182" t="s">
        <v>162</v>
      </c>
      <c r="E1772" s="202" t="s">
        <v>20</v>
      </c>
      <c r="F1772" s="203" t="s">
        <v>2775</v>
      </c>
      <c r="G1772" s="201"/>
      <c r="H1772" s="204">
        <v>46.52</v>
      </c>
      <c r="I1772" s="205"/>
      <c r="J1772" s="201"/>
      <c r="K1772" s="201"/>
      <c r="L1772" s="206"/>
      <c r="M1772" s="207"/>
      <c r="N1772" s="208"/>
      <c r="O1772" s="208"/>
      <c r="P1772" s="208"/>
      <c r="Q1772" s="208"/>
      <c r="R1772" s="208"/>
      <c r="S1772" s="208"/>
      <c r="T1772" s="209"/>
      <c r="AT1772" s="210" t="s">
        <v>162</v>
      </c>
      <c r="AU1772" s="210" t="s">
        <v>154</v>
      </c>
      <c r="AV1772" s="13" t="s">
        <v>154</v>
      </c>
      <c r="AW1772" s="13" t="s">
        <v>33</v>
      </c>
      <c r="AX1772" s="13" t="s">
        <v>72</v>
      </c>
      <c r="AY1772" s="210" t="s">
        <v>146</v>
      </c>
    </row>
    <row r="1773" spans="1:65" s="14" customFormat="1" ht="12">
      <c r="B1773" s="220"/>
      <c r="C1773" s="221"/>
      <c r="D1773" s="182" t="s">
        <v>162</v>
      </c>
      <c r="E1773" s="222" t="s">
        <v>20</v>
      </c>
      <c r="F1773" s="223" t="s">
        <v>255</v>
      </c>
      <c r="G1773" s="221"/>
      <c r="H1773" s="224">
        <v>236.11</v>
      </c>
      <c r="I1773" s="225"/>
      <c r="J1773" s="221"/>
      <c r="K1773" s="221"/>
      <c r="L1773" s="226"/>
      <c r="M1773" s="227"/>
      <c r="N1773" s="228"/>
      <c r="O1773" s="228"/>
      <c r="P1773" s="228"/>
      <c r="Q1773" s="228"/>
      <c r="R1773" s="228"/>
      <c r="S1773" s="228"/>
      <c r="T1773" s="229"/>
      <c r="AT1773" s="230" t="s">
        <v>162</v>
      </c>
      <c r="AU1773" s="230" t="s">
        <v>154</v>
      </c>
      <c r="AV1773" s="14" t="s">
        <v>153</v>
      </c>
      <c r="AW1773" s="14" t="s">
        <v>33</v>
      </c>
      <c r="AX1773" s="14" t="s">
        <v>8</v>
      </c>
      <c r="AY1773" s="230" t="s">
        <v>146</v>
      </c>
    </row>
    <row r="1774" spans="1:65" s="1" customFormat="1" ht="24.25" customHeight="1">
      <c r="A1774" s="35"/>
      <c r="B1774" s="36"/>
      <c r="C1774" s="327" t="s">
        <v>2776</v>
      </c>
      <c r="D1774" s="327" t="s">
        <v>148</v>
      </c>
      <c r="E1774" s="328" t="s">
        <v>2777</v>
      </c>
      <c r="F1774" s="329" t="s">
        <v>2778</v>
      </c>
      <c r="G1774" s="330" t="s">
        <v>248</v>
      </c>
      <c r="H1774" s="331">
        <v>440.52499999999998</v>
      </c>
      <c r="I1774" s="175"/>
      <c r="J1774" s="174">
        <f>ROUND(I1774*H1774,0)</f>
        <v>0</v>
      </c>
      <c r="K1774" s="172" t="s">
        <v>152</v>
      </c>
      <c r="L1774" s="40"/>
      <c r="M1774" s="176" t="s">
        <v>20</v>
      </c>
      <c r="N1774" s="177" t="s">
        <v>44</v>
      </c>
      <c r="O1774" s="65"/>
      <c r="P1774" s="178">
        <f>O1774*H1774</f>
        <v>0</v>
      </c>
      <c r="Q1774" s="178">
        <v>1.3999999999999999E-4</v>
      </c>
      <c r="R1774" s="178">
        <f>Q1774*H1774</f>
        <v>6.1673499999999992E-2</v>
      </c>
      <c r="S1774" s="178">
        <v>0</v>
      </c>
      <c r="T1774" s="179">
        <f>S1774*H1774</f>
        <v>0</v>
      </c>
      <c r="U1774" s="35"/>
      <c r="V1774" s="35"/>
      <c r="W1774" s="35"/>
      <c r="X1774" s="35"/>
      <c r="Y1774" s="35"/>
      <c r="Z1774" s="35"/>
      <c r="AA1774" s="35"/>
      <c r="AB1774" s="35"/>
      <c r="AC1774" s="35"/>
      <c r="AD1774" s="35"/>
      <c r="AE1774" s="35"/>
      <c r="AR1774" s="180" t="s">
        <v>272</v>
      </c>
      <c r="AT1774" s="180" t="s">
        <v>148</v>
      </c>
      <c r="AU1774" s="180" t="s">
        <v>154</v>
      </c>
      <c r="AY1774" s="18" t="s">
        <v>146</v>
      </c>
      <c r="BE1774" s="181">
        <f>IF(N1774="základní",J1774,0)</f>
        <v>0</v>
      </c>
      <c r="BF1774" s="181">
        <f>IF(N1774="snížená",J1774,0)</f>
        <v>0</v>
      </c>
      <c r="BG1774" s="181">
        <f>IF(N1774="zákl. přenesená",J1774,0)</f>
        <v>0</v>
      </c>
      <c r="BH1774" s="181">
        <f>IF(N1774="sníž. přenesená",J1774,0)</f>
        <v>0</v>
      </c>
      <c r="BI1774" s="181">
        <f>IF(N1774="nulová",J1774,0)</f>
        <v>0</v>
      </c>
      <c r="BJ1774" s="18" t="s">
        <v>154</v>
      </c>
      <c r="BK1774" s="181">
        <f>ROUND(I1774*H1774,0)</f>
        <v>0</v>
      </c>
      <c r="BL1774" s="18" t="s">
        <v>272</v>
      </c>
      <c r="BM1774" s="180" t="s">
        <v>2779</v>
      </c>
    </row>
    <row r="1775" spans="1:65" s="1" customFormat="1" ht="36" hidden="1">
      <c r="A1775" s="35"/>
      <c r="B1775" s="36"/>
      <c r="C1775" s="37"/>
      <c r="D1775" s="182" t="s">
        <v>156</v>
      </c>
      <c r="E1775" s="37"/>
      <c r="F1775" s="183" t="s">
        <v>2780</v>
      </c>
      <c r="G1775" s="37"/>
      <c r="H1775" s="37"/>
      <c r="I1775" s="184"/>
      <c r="J1775" s="37"/>
      <c r="K1775" s="37"/>
      <c r="L1775" s="40"/>
      <c r="M1775" s="185"/>
      <c r="N1775" s="186"/>
      <c r="O1775" s="65"/>
      <c r="P1775" s="65"/>
      <c r="Q1775" s="65"/>
      <c r="R1775" s="65"/>
      <c r="S1775" s="65"/>
      <c r="T1775" s="66"/>
      <c r="U1775" s="35"/>
      <c r="V1775" s="35"/>
      <c r="W1775" s="35"/>
      <c r="X1775" s="35"/>
      <c r="Y1775" s="35"/>
      <c r="Z1775" s="35"/>
      <c r="AA1775" s="35"/>
      <c r="AB1775" s="35"/>
      <c r="AC1775" s="35"/>
      <c r="AD1775" s="35"/>
      <c r="AE1775" s="35"/>
      <c r="AT1775" s="18" t="s">
        <v>156</v>
      </c>
      <c r="AU1775" s="18" t="s">
        <v>154</v>
      </c>
    </row>
    <row r="1776" spans="1:65" s="1" customFormat="1" hidden="1">
      <c r="A1776" s="35"/>
      <c r="B1776" s="36"/>
      <c r="C1776" s="37"/>
      <c r="D1776" s="187" t="s">
        <v>158</v>
      </c>
      <c r="E1776" s="37"/>
      <c r="F1776" s="188" t="s">
        <v>2781</v>
      </c>
      <c r="G1776" s="37"/>
      <c r="H1776" s="37"/>
      <c r="I1776" s="184"/>
      <c r="J1776" s="37"/>
      <c r="K1776" s="37"/>
      <c r="L1776" s="40"/>
      <c r="M1776" s="185"/>
      <c r="N1776" s="186"/>
      <c r="O1776" s="65"/>
      <c r="P1776" s="65"/>
      <c r="Q1776" s="65"/>
      <c r="R1776" s="65"/>
      <c r="S1776" s="65"/>
      <c r="T1776" s="66"/>
      <c r="U1776" s="35"/>
      <c r="V1776" s="35"/>
      <c r="W1776" s="35"/>
      <c r="X1776" s="35"/>
      <c r="Y1776" s="35"/>
      <c r="Z1776" s="35"/>
      <c r="AA1776" s="35"/>
      <c r="AB1776" s="35"/>
      <c r="AC1776" s="35"/>
      <c r="AD1776" s="35"/>
      <c r="AE1776" s="35"/>
      <c r="AT1776" s="18" t="s">
        <v>158</v>
      </c>
      <c r="AU1776" s="18" t="s">
        <v>154</v>
      </c>
    </row>
    <row r="1777" spans="1:65" s="12" customFormat="1" ht="12">
      <c r="B1777" s="190"/>
      <c r="C1777" s="191"/>
      <c r="D1777" s="182" t="s">
        <v>162</v>
      </c>
      <c r="E1777" s="192" t="s">
        <v>20</v>
      </c>
      <c r="F1777" s="193" t="s">
        <v>2782</v>
      </c>
      <c r="G1777" s="191"/>
      <c r="H1777" s="192" t="s">
        <v>20</v>
      </c>
      <c r="I1777" s="194"/>
      <c r="J1777" s="191"/>
      <c r="K1777" s="191"/>
      <c r="L1777" s="195"/>
      <c r="M1777" s="196"/>
      <c r="N1777" s="197"/>
      <c r="O1777" s="197"/>
      <c r="P1777" s="197"/>
      <c r="Q1777" s="197"/>
      <c r="R1777" s="197"/>
      <c r="S1777" s="197"/>
      <c r="T1777" s="198"/>
      <c r="AT1777" s="199" t="s">
        <v>162</v>
      </c>
      <c r="AU1777" s="199" t="s">
        <v>154</v>
      </c>
      <c r="AV1777" s="12" t="s">
        <v>8</v>
      </c>
      <c r="AW1777" s="12" t="s">
        <v>33</v>
      </c>
      <c r="AX1777" s="12" t="s">
        <v>72</v>
      </c>
      <c r="AY1777" s="199" t="s">
        <v>146</v>
      </c>
    </row>
    <row r="1778" spans="1:65" s="12" customFormat="1" ht="11.25" hidden="1" customHeight="1">
      <c r="B1778" s="190"/>
      <c r="C1778" s="191"/>
      <c r="D1778" s="182"/>
      <c r="E1778" s="192"/>
      <c r="F1778" s="193"/>
      <c r="G1778" s="191"/>
      <c r="H1778" s="192"/>
      <c r="I1778" s="194"/>
      <c r="J1778" s="191"/>
      <c r="K1778" s="191"/>
      <c r="L1778" s="195"/>
      <c r="M1778" s="196"/>
      <c r="N1778" s="197"/>
      <c r="O1778" s="197"/>
      <c r="P1778" s="197"/>
      <c r="Q1778" s="197"/>
      <c r="R1778" s="197"/>
      <c r="S1778" s="197"/>
      <c r="T1778" s="198"/>
      <c r="AT1778" s="199"/>
      <c r="AU1778" s="199"/>
      <c r="AY1778" s="199"/>
    </row>
    <row r="1779" spans="1:65" s="12" customFormat="1" ht="24" customHeight="1">
      <c r="B1779" s="190"/>
      <c r="C1779" s="191"/>
      <c r="D1779" s="182" t="s">
        <v>162</v>
      </c>
      <c r="E1779" s="37"/>
      <c r="F1779" s="332" t="s">
        <v>3058</v>
      </c>
      <c r="G1779" s="37"/>
      <c r="H1779" s="37">
        <v>213.67500000000001</v>
      </c>
      <c r="I1779" s="194"/>
      <c r="J1779" s="191"/>
      <c r="K1779" s="191"/>
      <c r="L1779" s="195"/>
      <c r="M1779" s="196"/>
      <c r="N1779" s="197"/>
      <c r="O1779" s="197"/>
      <c r="P1779" s="197"/>
      <c r="Q1779" s="197"/>
      <c r="R1779" s="197"/>
      <c r="S1779" s="197"/>
      <c r="T1779" s="198"/>
      <c r="AT1779" s="199"/>
      <c r="AU1779" s="199"/>
      <c r="AY1779" s="199"/>
    </row>
    <row r="1780" spans="1:65" s="13" customFormat="1" ht="12">
      <c r="B1780" s="200"/>
      <c r="C1780" s="201"/>
      <c r="D1780" s="182" t="s">
        <v>162</v>
      </c>
      <c r="E1780" s="202" t="s">
        <v>20</v>
      </c>
      <c r="F1780" s="203" t="s">
        <v>454</v>
      </c>
      <c r="G1780" s="201"/>
      <c r="H1780" s="204">
        <v>244.2</v>
      </c>
      <c r="I1780" s="205"/>
      <c r="J1780" s="201"/>
      <c r="K1780" s="201"/>
      <c r="L1780" s="206"/>
      <c r="M1780" s="207"/>
      <c r="N1780" s="208"/>
      <c r="O1780" s="208"/>
      <c r="P1780" s="208"/>
      <c r="Q1780" s="208"/>
      <c r="R1780" s="208"/>
      <c r="S1780" s="208"/>
      <c r="T1780" s="209"/>
      <c r="AT1780" s="210" t="s">
        <v>162</v>
      </c>
      <c r="AU1780" s="210" t="s">
        <v>154</v>
      </c>
      <c r="AV1780" s="13" t="s">
        <v>154</v>
      </c>
      <c r="AW1780" s="13" t="s">
        <v>33</v>
      </c>
      <c r="AX1780" s="13" t="s">
        <v>72</v>
      </c>
      <c r="AY1780" s="210" t="s">
        <v>146</v>
      </c>
    </row>
    <row r="1781" spans="1:65" s="13" customFormat="1" ht="12">
      <c r="B1781" s="200"/>
      <c r="C1781" s="201"/>
      <c r="D1781" s="182" t="s">
        <v>162</v>
      </c>
      <c r="E1781" s="202" t="s">
        <v>20</v>
      </c>
      <c r="F1781" s="203" t="s">
        <v>254</v>
      </c>
      <c r="G1781" s="201"/>
      <c r="H1781" s="204">
        <v>-24.38</v>
      </c>
      <c r="I1781" s="205"/>
      <c r="J1781" s="201"/>
      <c r="K1781" s="201"/>
      <c r="L1781" s="206"/>
      <c r="M1781" s="207"/>
      <c r="N1781" s="208"/>
      <c r="O1781" s="208"/>
      <c r="P1781" s="208"/>
      <c r="Q1781" s="208"/>
      <c r="R1781" s="208"/>
      <c r="S1781" s="208"/>
      <c r="T1781" s="209"/>
      <c r="AT1781" s="210" t="s">
        <v>162</v>
      </c>
      <c r="AU1781" s="210" t="s">
        <v>154</v>
      </c>
      <c r="AV1781" s="13" t="s">
        <v>154</v>
      </c>
      <c r="AW1781" s="13" t="s">
        <v>33</v>
      </c>
      <c r="AX1781" s="13" t="s">
        <v>72</v>
      </c>
      <c r="AY1781" s="210" t="s">
        <v>146</v>
      </c>
    </row>
    <row r="1782" spans="1:65" s="13" customFormat="1" ht="24">
      <c r="B1782" s="200"/>
      <c r="C1782" s="201"/>
      <c r="D1782" s="182" t="s">
        <v>162</v>
      </c>
      <c r="E1782" s="202" t="s">
        <v>20</v>
      </c>
      <c r="F1782" s="203" t="s">
        <v>455</v>
      </c>
      <c r="G1782" s="201"/>
      <c r="H1782" s="204">
        <v>7.03</v>
      </c>
      <c r="I1782" s="205"/>
      <c r="J1782" s="201"/>
      <c r="K1782" s="201"/>
      <c r="L1782" s="206"/>
      <c r="M1782" s="207"/>
      <c r="N1782" s="208"/>
      <c r="O1782" s="208"/>
      <c r="P1782" s="208"/>
      <c r="Q1782" s="208"/>
      <c r="R1782" s="208"/>
      <c r="S1782" s="208"/>
      <c r="T1782" s="209"/>
      <c r="AT1782" s="210" t="s">
        <v>162</v>
      </c>
      <c r="AU1782" s="210" t="s">
        <v>154</v>
      </c>
      <c r="AV1782" s="13" t="s">
        <v>154</v>
      </c>
      <c r="AW1782" s="13" t="s">
        <v>33</v>
      </c>
      <c r="AX1782" s="13" t="s">
        <v>72</v>
      </c>
      <c r="AY1782" s="210" t="s">
        <v>146</v>
      </c>
    </row>
    <row r="1783" spans="1:65" s="14" customFormat="1" ht="12">
      <c r="B1783" s="220"/>
      <c r="C1783" s="221"/>
      <c r="D1783" s="182" t="s">
        <v>162</v>
      </c>
      <c r="E1783" s="222" t="s">
        <v>20</v>
      </c>
      <c r="F1783" s="223" t="s">
        <v>255</v>
      </c>
      <c r="G1783" s="221"/>
      <c r="H1783" s="224">
        <v>440.53</v>
      </c>
      <c r="I1783" s="225"/>
      <c r="J1783" s="221"/>
      <c r="K1783" s="221"/>
      <c r="L1783" s="226"/>
      <c r="M1783" s="227"/>
      <c r="N1783" s="228"/>
      <c r="O1783" s="228"/>
      <c r="P1783" s="228"/>
      <c r="Q1783" s="228"/>
      <c r="R1783" s="228"/>
      <c r="S1783" s="228"/>
      <c r="T1783" s="229"/>
      <c r="AT1783" s="230" t="s">
        <v>162</v>
      </c>
      <c r="AU1783" s="230" t="s">
        <v>154</v>
      </c>
      <c r="AV1783" s="14" t="s">
        <v>153</v>
      </c>
      <c r="AW1783" s="14" t="s">
        <v>33</v>
      </c>
      <c r="AX1783" s="14" t="s">
        <v>8</v>
      </c>
      <c r="AY1783" s="230" t="s">
        <v>146</v>
      </c>
    </row>
    <row r="1784" spans="1:65" s="1" customFormat="1" ht="16.5" customHeight="1">
      <c r="A1784" s="35"/>
      <c r="B1784" s="36"/>
      <c r="C1784" s="170" t="s">
        <v>2783</v>
      </c>
      <c r="D1784" s="170" t="s">
        <v>148</v>
      </c>
      <c r="E1784" s="171" t="s">
        <v>2784</v>
      </c>
      <c r="F1784" s="172" t="s">
        <v>2785</v>
      </c>
      <c r="G1784" s="173" t="s">
        <v>248</v>
      </c>
      <c r="H1784" s="174">
        <v>236.11</v>
      </c>
      <c r="I1784" s="175"/>
      <c r="J1784" s="174">
        <f>ROUND(I1784*H1784,0)</f>
        <v>0</v>
      </c>
      <c r="K1784" s="172" t="s">
        <v>152</v>
      </c>
      <c r="L1784" s="40"/>
      <c r="M1784" s="176" t="s">
        <v>20</v>
      </c>
      <c r="N1784" s="177" t="s">
        <v>44</v>
      </c>
      <c r="O1784" s="65"/>
      <c r="P1784" s="178">
        <f>O1784*H1784</f>
        <v>0</v>
      </c>
      <c r="Q1784" s="178">
        <v>9.7999999999999997E-4</v>
      </c>
      <c r="R1784" s="178">
        <f>Q1784*H1784</f>
        <v>0.2313878</v>
      </c>
      <c r="S1784" s="178">
        <v>0</v>
      </c>
      <c r="T1784" s="179">
        <f>S1784*H1784</f>
        <v>0</v>
      </c>
      <c r="U1784" s="35"/>
      <c r="V1784" s="35"/>
      <c r="W1784" s="35"/>
      <c r="X1784" s="35"/>
      <c r="Y1784" s="35"/>
      <c r="Z1784" s="35"/>
      <c r="AA1784" s="35"/>
      <c r="AB1784" s="35"/>
      <c r="AC1784" s="35"/>
      <c r="AD1784" s="35"/>
      <c r="AE1784" s="35"/>
      <c r="AR1784" s="180" t="s">
        <v>272</v>
      </c>
      <c r="AT1784" s="180" t="s">
        <v>148</v>
      </c>
      <c r="AU1784" s="180" t="s">
        <v>154</v>
      </c>
      <c r="AY1784" s="18" t="s">
        <v>146</v>
      </c>
      <c r="BE1784" s="181">
        <f>IF(N1784="základní",J1784,0)</f>
        <v>0</v>
      </c>
      <c r="BF1784" s="181">
        <f>IF(N1784="snížená",J1784,0)</f>
        <v>0</v>
      </c>
      <c r="BG1784" s="181">
        <f>IF(N1784="zákl. přenesená",J1784,0)</f>
        <v>0</v>
      </c>
      <c r="BH1784" s="181">
        <f>IF(N1784="sníž. přenesená",J1784,0)</f>
        <v>0</v>
      </c>
      <c r="BI1784" s="181">
        <f>IF(N1784="nulová",J1784,0)</f>
        <v>0</v>
      </c>
      <c r="BJ1784" s="18" t="s">
        <v>154</v>
      </c>
      <c r="BK1784" s="181">
        <f>ROUND(I1784*H1784,0)</f>
        <v>0</v>
      </c>
      <c r="BL1784" s="18" t="s">
        <v>272</v>
      </c>
      <c r="BM1784" s="180" t="s">
        <v>2786</v>
      </c>
    </row>
    <row r="1785" spans="1:65" s="1" customFormat="1" ht="24" hidden="1">
      <c r="A1785" s="35"/>
      <c r="B1785" s="36"/>
      <c r="C1785" s="37"/>
      <c r="D1785" s="182" t="s">
        <v>156</v>
      </c>
      <c r="E1785" s="37"/>
      <c r="F1785" s="183" t="s">
        <v>2787</v>
      </c>
      <c r="G1785" s="37"/>
      <c r="H1785" s="37"/>
      <c r="I1785" s="184"/>
      <c r="J1785" s="37"/>
      <c r="K1785" s="37"/>
      <c r="L1785" s="40"/>
      <c r="M1785" s="185"/>
      <c r="N1785" s="186"/>
      <c r="O1785" s="65"/>
      <c r="P1785" s="65"/>
      <c r="Q1785" s="65"/>
      <c r="R1785" s="65"/>
      <c r="S1785" s="65"/>
      <c r="T1785" s="66"/>
      <c r="U1785" s="35"/>
      <c r="V1785" s="35"/>
      <c r="W1785" s="35"/>
      <c r="X1785" s="35"/>
      <c r="Y1785" s="35"/>
      <c r="Z1785" s="35"/>
      <c r="AA1785" s="35"/>
      <c r="AB1785" s="35"/>
      <c r="AC1785" s="35"/>
      <c r="AD1785" s="35"/>
      <c r="AE1785" s="35"/>
      <c r="AT1785" s="18" t="s">
        <v>156</v>
      </c>
      <c r="AU1785" s="18" t="s">
        <v>154</v>
      </c>
    </row>
    <row r="1786" spans="1:65" s="1" customFormat="1" hidden="1">
      <c r="A1786" s="35"/>
      <c r="B1786" s="36"/>
      <c r="C1786" s="37"/>
      <c r="D1786" s="187" t="s">
        <v>158</v>
      </c>
      <c r="E1786" s="37"/>
      <c r="F1786" s="188" t="s">
        <v>2788</v>
      </c>
      <c r="G1786" s="37"/>
      <c r="H1786" s="37"/>
      <c r="I1786" s="184"/>
      <c r="J1786" s="37"/>
      <c r="K1786" s="37"/>
      <c r="L1786" s="40"/>
      <c r="M1786" s="185"/>
      <c r="N1786" s="186"/>
      <c r="O1786" s="65"/>
      <c r="P1786" s="65"/>
      <c r="Q1786" s="65"/>
      <c r="R1786" s="65"/>
      <c r="S1786" s="65"/>
      <c r="T1786" s="66"/>
      <c r="U1786" s="35"/>
      <c r="V1786" s="35"/>
      <c r="W1786" s="35"/>
      <c r="X1786" s="35"/>
      <c r="Y1786" s="35"/>
      <c r="Z1786" s="35"/>
      <c r="AA1786" s="35"/>
      <c r="AB1786" s="35"/>
      <c r="AC1786" s="35"/>
      <c r="AD1786" s="35"/>
      <c r="AE1786" s="35"/>
      <c r="AT1786" s="18" t="s">
        <v>158</v>
      </c>
      <c r="AU1786" s="18" t="s">
        <v>154</v>
      </c>
    </row>
    <row r="1787" spans="1:65" s="13" customFormat="1" ht="12">
      <c r="B1787" s="200"/>
      <c r="C1787" s="201"/>
      <c r="D1787" s="182" t="s">
        <v>162</v>
      </c>
      <c r="E1787" s="202" t="s">
        <v>20</v>
      </c>
      <c r="F1787" s="203" t="s">
        <v>2789</v>
      </c>
      <c r="G1787" s="201"/>
      <c r="H1787" s="204">
        <v>236.11</v>
      </c>
      <c r="I1787" s="205"/>
      <c r="J1787" s="201"/>
      <c r="K1787" s="201"/>
      <c r="L1787" s="206"/>
      <c r="M1787" s="207"/>
      <c r="N1787" s="208"/>
      <c r="O1787" s="208"/>
      <c r="P1787" s="208"/>
      <c r="Q1787" s="208"/>
      <c r="R1787" s="208"/>
      <c r="S1787" s="208"/>
      <c r="T1787" s="209"/>
      <c r="AT1787" s="210" t="s">
        <v>162</v>
      </c>
      <c r="AU1787" s="210" t="s">
        <v>154</v>
      </c>
      <c r="AV1787" s="13" t="s">
        <v>154</v>
      </c>
      <c r="AW1787" s="13" t="s">
        <v>33</v>
      </c>
      <c r="AX1787" s="13" t="s">
        <v>8</v>
      </c>
      <c r="AY1787" s="210" t="s">
        <v>146</v>
      </c>
    </row>
    <row r="1788" spans="1:65" s="1" customFormat="1" ht="16.5" customHeight="1">
      <c r="A1788" s="35"/>
      <c r="B1788" s="36"/>
      <c r="C1788" s="327" t="s">
        <v>2790</v>
      </c>
      <c r="D1788" s="327" t="s">
        <v>148</v>
      </c>
      <c r="E1788" s="328" t="s">
        <v>2791</v>
      </c>
      <c r="F1788" s="329" t="s">
        <v>2792</v>
      </c>
      <c r="G1788" s="330" t="s">
        <v>248</v>
      </c>
      <c r="H1788" s="331">
        <v>440.53</v>
      </c>
      <c r="I1788" s="175"/>
      <c r="J1788" s="174">
        <f>ROUND(I1788*H1788,0)</f>
        <v>0</v>
      </c>
      <c r="K1788" s="172" t="s">
        <v>152</v>
      </c>
      <c r="L1788" s="40"/>
      <c r="M1788" s="176" t="s">
        <v>20</v>
      </c>
      <c r="N1788" s="177" t="s">
        <v>44</v>
      </c>
      <c r="O1788" s="65"/>
      <c r="P1788" s="178">
        <f>O1788*H1788</f>
        <v>0</v>
      </c>
      <c r="Q1788" s="178">
        <v>9.7999999999999997E-4</v>
      </c>
      <c r="R1788" s="178">
        <f>Q1788*H1788</f>
        <v>0.43171939999999998</v>
      </c>
      <c r="S1788" s="178">
        <v>0</v>
      </c>
      <c r="T1788" s="179">
        <f>S1788*H1788</f>
        <v>0</v>
      </c>
      <c r="U1788" s="35"/>
      <c r="V1788" s="35"/>
      <c r="W1788" s="35"/>
      <c r="X1788" s="35"/>
      <c r="Y1788" s="35"/>
      <c r="Z1788" s="35"/>
      <c r="AA1788" s="35"/>
      <c r="AB1788" s="35"/>
      <c r="AC1788" s="35"/>
      <c r="AD1788" s="35"/>
      <c r="AE1788" s="35"/>
      <c r="AR1788" s="180" t="s">
        <v>272</v>
      </c>
      <c r="AT1788" s="180" t="s">
        <v>148</v>
      </c>
      <c r="AU1788" s="180" t="s">
        <v>154</v>
      </c>
      <c r="AY1788" s="18" t="s">
        <v>146</v>
      </c>
      <c r="BE1788" s="181">
        <f>IF(N1788="základní",J1788,0)</f>
        <v>0</v>
      </c>
      <c r="BF1788" s="181">
        <f>IF(N1788="snížená",J1788,0)</f>
        <v>0</v>
      </c>
      <c r="BG1788" s="181">
        <f>IF(N1788="zákl. přenesená",J1788,0)</f>
        <v>0</v>
      </c>
      <c r="BH1788" s="181">
        <f>IF(N1788="sníž. přenesená",J1788,0)</f>
        <v>0</v>
      </c>
      <c r="BI1788" s="181">
        <f>IF(N1788="nulová",J1788,0)</f>
        <v>0</v>
      </c>
      <c r="BJ1788" s="18" t="s">
        <v>154</v>
      </c>
      <c r="BK1788" s="181">
        <f>ROUND(I1788*H1788,0)</f>
        <v>0</v>
      </c>
      <c r="BL1788" s="18" t="s">
        <v>272</v>
      </c>
      <c r="BM1788" s="180" t="s">
        <v>2793</v>
      </c>
    </row>
    <row r="1789" spans="1:65" s="1" customFormat="1" ht="24" hidden="1">
      <c r="A1789" s="35"/>
      <c r="B1789" s="36"/>
      <c r="C1789" s="37"/>
      <c r="D1789" s="182" t="s">
        <v>156</v>
      </c>
      <c r="E1789" s="37"/>
      <c r="F1789" s="183" t="s">
        <v>2794</v>
      </c>
      <c r="G1789" s="37"/>
      <c r="H1789" s="37"/>
      <c r="I1789" s="184"/>
      <c r="J1789" s="37"/>
      <c r="K1789" s="37"/>
      <c r="L1789" s="40"/>
      <c r="M1789" s="185"/>
      <c r="N1789" s="186"/>
      <c r="O1789" s="65"/>
      <c r="P1789" s="65"/>
      <c r="Q1789" s="65"/>
      <c r="R1789" s="65"/>
      <c r="S1789" s="65"/>
      <c r="T1789" s="66"/>
      <c r="U1789" s="35"/>
      <c r="V1789" s="35"/>
      <c r="W1789" s="35"/>
      <c r="X1789" s="35"/>
      <c r="Y1789" s="35"/>
      <c r="Z1789" s="35"/>
      <c r="AA1789" s="35"/>
      <c r="AB1789" s="35"/>
      <c r="AC1789" s="35"/>
      <c r="AD1789" s="35"/>
      <c r="AE1789" s="35"/>
      <c r="AT1789" s="18" t="s">
        <v>156</v>
      </c>
      <c r="AU1789" s="18" t="s">
        <v>154</v>
      </c>
    </row>
    <row r="1790" spans="1:65" s="1" customFormat="1" hidden="1">
      <c r="A1790" s="35"/>
      <c r="B1790" s="36"/>
      <c r="C1790" s="37"/>
      <c r="D1790" s="187" t="s">
        <v>158</v>
      </c>
      <c r="E1790" s="37"/>
      <c r="F1790" s="188" t="s">
        <v>2795</v>
      </c>
      <c r="G1790" s="37"/>
      <c r="H1790" s="37"/>
      <c r="I1790" s="184"/>
      <c r="J1790" s="37"/>
      <c r="K1790" s="37"/>
      <c r="L1790" s="40"/>
      <c r="M1790" s="185"/>
      <c r="N1790" s="186"/>
      <c r="O1790" s="65"/>
      <c r="P1790" s="65"/>
      <c r="Q1790" s="65"/>
      <c r="R1790" s="65"/>
      <c r="S1790" s="65"/>
      <c r="T1790" s="66"/>
      <c r="U1790" s="35"/>
      <c r="V1790" s="35"/>
      <c r="W1790" s="35"/>
      <c r="X1790" s="35"/>
      <c r="Y1790" s="35"/>
      <c r="Z1790" s="35"/>
      <c r="AA1790" s="35"/>
      <c r="AB1790" s="35"/>
      <c r="AC1790" s="35"/>
      <c r="AD1790" s="35"/>
      <c r="AE1790" s="35"/>
      <c r="AT1790" s="18" t="s">
        <v>158</v>
      </c>
      <c r="AU1790" s="18" t="s">
        <v>154</v>
      </c>
    </row>
    <row r="1791" spans="1:65" s="13" customFormat="1">
      <c r="B1791" s="200"/>
      <c r="C1791" s="201"/>
      <c r="D1791" s="182" t="s">
        <v>162</v>
      </c>
      <c r="E1791" s="202" t="s">
        <v>20</v>
      </c>
      <c r="F1791" s="203">
        <v>440.53</v>
      </c>
      <c r="G1791" s="201"/>
      <c r="H1791" s="204">
        <v>440.53</v>
      </c>
      <c r="I1791" s="205"/>
      <c r="J1791" s="201"/>
      <c r="K1791" s="201"/>
      <c r="L1791" s="206"/>
      <c r="M1791" s="207"/>
      <c r="N1791" s="208"/>
      <c r="O1791" s="208"/>
      <c r="P1791" s="208"/>
      <c r="Q1791" s="208"/>
      <c r="R1791" s="208"/>
      <c r="S1791" s="208"/>
      <c r="T1791" s="209"/>
      <c r="AT1791" s="210" t="s">
        <v>162</v>
      </c>
      <c r="AU1791" s="210" t="s">
        <v>154</v>
      </c>
      <c r="AV1791" s="13" t="s">
        <v>154</v>
      </c>
      <c r="AW1791" s="13" t="s">
        <v>33</v>
      </c>
      <c r="AX1791" s="13" t="s">
        <v>8</v>
      </c>
      <c r="AY1791" s="210" t="s">
        <v>146</v>
      </c>
    </row>
    <row r="1792" spans="1:65" s="11" customFormat="1" ht="23" customHeight="1">
      <c r="B1792" s="154"/>
      <c r="C1792" s="155"/>
      <c r="D1792" s="156" t="s">
        <v>71</v>
      </c>
      <c r="E1792" s="168" t="s">
        <v>2796</v>
      </c>
      <c r="F1792" s="168" t="s">
        <v>2797</v>
      </c>
      <c r="G1792" s="155"/>
      <c r="H1792" s="155"/>
      <c r="I1792" s="158"/>
      <c r="J1792" s="169">
        <f>BK1792</f>
        <v>0</v>
      </c>
      <c r="K1792" s="155"/>
      <c r="L1792" s="160"/>
      <c r="M1792" s="161"/>
      <c r="N1792" s="162"/>
      <c r="O1792" s="162"/>
      <c r="P1792" s="163">
        <f>SUM(P1793:P1800)</f>
        <v>0</v>
      </c>
      <c r="Q1792" s="162"/>
      <c r="R1792" s="163">
        <f>SUM(R1793:R1800)</f>
        <v>0.72814679999999998</v>
      </c>
      <c r="S1792" s="162"/>
      <c r="T1792" s="164">
        <f>SUM(T1793:T1800)</f>
        <v>0</v>
      </c>
      <c r="AR1792" s="165" t="s">
        <v>154</v>
      </c>
      <c r="AT1792" s="166" t="s">
        <v>71</v>
      </c>
      <c r="AU1792" s="166" t="s">
        <v>8</v>
      </c>
      <c r="AY1792" s="165" t="s">
        <v>146</v>
      </c>
      <c r="BK1792" s="167">
        <f>SUM(BK1793:BK1800)</f>
        <v>0</v>
      </c>
    </row>
    <row r="1793" spans="1:65" s="1" customFormat="1" ht="24.25" customHeight="1">
      <c r="A1793" s="35"/>
      <c r="B1793" s="36"/>
      <c r="C1793" s="327" t="s">
        <v>2798</v>
      </c>
      <c r="D1793" s="327" t="s">
        <v>148</v>
      </c>
      <c r="E1793" s="328" t="s">
        <v>2799</v>
      </c>
      <c r="F1793" s="329" t="s">
        <v>2800</v>
      </c>
      <c r="G1793" s="330" t="s">
        <v>248</v>
      </c>
      <c r="H1793" s="331">
        <v>1348.42</v>
      </c>
      <c r="I1793" s="175"/>
      <c r="J1793" s="174">
        <f>ROUND(I1793*H1793,0)</f>
        <v>0</v>
      </c>
      <c r="K1793" s="172" t="s">
        <v>152</v>
      </c>
      <c r="L1793" s="40"/>
      <c r="M1793" s="176" t="s">
        <v>20</v>
      </c>
      <c r="N1793" s="177" t="s">
        <v>44</v>
      </c>
      <c r="O1793" s="65"/>
      <c r="P1793" s="178">
        <f>O1793*H1793</f>
        <v>0</v>
      </c>
      <c r="Q1793" s="178">
        <v>2.1000000000000001E-4</v>
      </c>
      <c r="R1793" s="178">
        <f>Q1793*H1793</f>
        <v>0.28316820000000004</v>
      </c>
      <c r="S1793" s="178">
        <v>0</v>
      </c>
      <c r="T1793" s="179">
        <f>S1793*H1793</f>
        <v>0</v>
      </c>
      <c r="U1793" s="35"/>
      <c r="V1793" s="35"/>
      <c r="W1793" s="35"/>
      <c r="X1793" s="35"/>
      <c r="Y1793" s="35"/>
      <c r="Z1793" s="35"/>
      <c r="AA1793" s="35"/>
      <c r="AB1793" s="35"/>
      <c r="AC1793" s="35"/>
      <c r="AD1793" s="35"/>
      <c r="AE1793" s="35"/>
      <c r="AR1793" s="180" t="s">
        <v>272</v>
      </c>
      <c r="AT1793" s="180" t="s">
        <v>148</v>
      </c>
      <c r="AU1793" s="180" t="s">
        <v>154</v>
      </c>
      <c r="AY1793" s="18" t="s">
        <v>146</v>
      </c>
      <c r="BE1793" s="181">
        <f>IF(N1793="základní",J1793,0)</f>
        <v>0</v>
      </c>
      <c r="BF1793" s="181">
        <f>IF(N1793="snížená",J1793,0)</f>
        <v>0</v>
      </c>
      <c r="BG1793" s="181">
        <f>IF(N1793="zákl. přenesená",J1793,0)</f>
        <v>0</v>
      </c>
      <c r="BH1793" s="181">
        <f>IF(N1793="sníž. přenesená",J1793,0)</f>
        <v>0</v>
      </c>
      <c r="BI1793" s="181">
        <f>IF(N1793="nulová",J1793,0)</f>
        <v>0</v>
      </c>
      <c r="BJ1793" s="18" t="s">
        <v>154</v>
      </c>
      <c r="BK1793" s="181">
        <f>ROUND(I1793*H1793,0)</f>
        <v>0</v>
      </c>
      <c r="BL1793" s="18" t="s">
        <v>272</v>
      </c>
      <c r="BM1793" s="180" t="s">
        <v>2801</v>
      </c>
    </row>
    <row r="1794" spans="1:65" s="1" customFormat="1" ht="24" hidden="1">
      <c r="A1794" s="35"/>
      <c r="B1794" s="36"/>
      <c r="C1794" s="37"/>
      <c r="D1794" s="182" t="s">
        <v>156</v>
      </c>
      <c r="E1794" s="37"/>
      <c r="F1794" s="183" t="s">
        <v>2802</v>
      </c>
      <c r="G1794" s="37"/>
      <c r="H1794" s="37"/>
      <c r="I1794" s="184"/>
      <c r="J1794" s="37"/>
      <c r="K1794" s="37"/>
      <c r="L1794" s="40"/>
      <c r="M1794" s="185"/>
      <c r="N1794" s="186"/>
      <c r="O1794" s="65"/>
      <c r="P1794" s="65"/>
      <c r="Q1794" s="65"/>
      <c r="R1794" s="65"/>
      <c r="S1794" s="65"/>
      <c r="T1794" s="66"/>
      <c r="U1794" s="35"/>
      <c r="V1794" s="35"/>
      <c r="W1794" s="35"/>
      <c r="X1794" s="35"/>
      <c r="Y1794" s="35"/>
      <c r="Z1794" s="35"/>
      <c r="AA1794" s="35"/>
      <c r="AB1794" s="35"/>
      <c r="AC1794" s="35"/>
      <c r="AD1794" s="35"/>
      <c r="AE1794" s="35"/>
      <c r="AT1794" s="18" t="s">
        <v>156</v>
      </c>
      <c r="AU1794" s="18" t="s">
        <v>154</v>
      </c>
    </row>
    <row r="1795" spans="1:65" s="1" customFormat="1" hidden="1">
      <c r="A1795" s="35"/>
      <c r="B1795" s="36"/>
      <c r="C1795" s="37"/>
      <c r="D1795" s="187" t="s">
        <v>158</v>
      </c>
      <c r="E1795" s="37"/>
      <c r="F1795" s="188" t="s">
        <v>2803</v>
      </c>
      <c r="G1795" s="37"/>
      <c r="H1795" s="37"/>
      <c r="I1795" s="184"/>
      <c r="J1795" s="37"/>
      <c r="K1795" s="37"/>
      <c r="L1795" s="40"/>
      <c r="M1795" s="185"/>
      <c r="N1795" s="186"/>
      <c r="O1795" s="65"/>
      <c r="P1795" s="65"/>
      <c r="Q1795" s="65"/>
      <c r="R1795" s="65"/>
      <c r="S1795" s="65"/>
      <c r="T1795" s="66"/>
      <c r="U1795" s="35"/>
      <c r="V1795" s="35"/>
      <c r="W1795" s="35"/>
      <c r="X1795" s="35"/>
      <c r="Y1795" s="35"/>
      <c r="Z1795" s="35"/>
      <c r="AA1795" s="35"/>
      <c r="AB1795" s="35"/>
      <c r="AC1795" s="35"/>
      <c r="AD1795" s="35"/>
      <c r="AE1795" s="35"/>
      <c r="AT1795" s="18" t="s">
        <v>158</v>
      </c>
      <c r="AU1795" s="18" t="s">
        <v>154</v>
      </c>
    </row>
    <row r="1796" spans="1:65" s="13" customFormat="1" ht="12">
      <c r="B1796" s="200"/>
      <c r="C1796" s="201"/>
      <c r="D1796" s="182" t="s">
        <v>162</v>
      </c>
      <c r="E1796" s="202" t="s">
        <v>20</v>
      </c>
      <c r="F1796" s="332" t="s">
        <v>3065</v>
      </c>
      <c r="G1796" s="201"/>
      <c r="H1796" s="204">
        <v>1348.42</v>
      </c>
      <c r="I1796" s="205"/>
      <c r="J1796" s="201"/>
      <c r="K1796" s="201"/>
      <c r="L1796" s="206"/>
      <c r="M1796" s="207"/>
      <c r="N1796" s="208"/>
      <c r="O1796" s="208"/>
      <c r="P1796" s="208"/>
      <c r="Q1796" s="208"/>
      <c r="R1796" s="208"/>
      <c r="S1796" s="208"/>
      <c r="T1796" s="209"/>
      <c r="AT1796" s="210" t="s">
        <v>162</v>
      </c>
      <c r="AU1796" s="210" t="s">
        <v>154</v>
      </c>
      <c r="AV1796" s="13" t="s">
        <v>154</v>
      </c>
      <c r="AW1796" s="13" t="s">
        <v>33</v>
      </c>
      <c r="AX1796" s="13" t="s">
        <v>8</v>
      </c>
      <c r="AY1796" s="210" t="s">
        <v>146</v>
      </c>
    </row>
    <row r="1797" spans="1:65" s="1" customFormat="1" ht="24.25" customHeight="1">
      <c r="A1797" s="35"/>
      <c r="B1797" s="36"/>
      <c r="C1797" s="327" t="s">
        <v>2804</v>
      </c>
      <c r="D1797" s="327" t="s">
        <v>148</v>
      </c>
      <c r="E1797" s="328" t="s">
        <v>2805</v>
      </c>
      <c r="F1797" s="329" t="s">
        <v>2806</v>
      </c>
      <c r="G1797" s="330" t="s">
        <v>248</v>
      </c>
      <c r="H1797" s="331">
        <v>1348.42</v>
      </c>
      <c r="I1797" s="175"/>
      <c r="J1797" s="174">
        <f>ROUND(I1797*H1797,0)</f>
        <v>0</v>
      </c>
      <c r="K1797" s="172" t="s">
        <v>152</v>
      </c>
      <c r="L1797" s="40"/>
      <c r="M1797" s="176" t="s">
        <v>20</v>
      </c>
      <c r="N1797" s="177" t="s">
        <v>44</v>
      </c>
      <c r="O1797" s="65"/>
      <c r="P1797" s="178">
        <f>O1797*H1797</f>
        <v>0</v>
      </c>
      <c r="Q1797" s="178">
        <v>3.3E-4</v>
      </c>
      <c r="R1797" s="178">
        <f>Q1797*H1797</f>
        <v>0.4449786</v>
      </c>
      <c r="S1797" s="178">
        <v>0</v>
      </c>
      <c r="T1797" s="179">
        <f>S1797*H1797</f>
        <v>0</v>
      </c>
      <c r="U1797" s="35"/>
      <c r="V1797" s="35"/>
      <c r="W1797" s="35"/>
      <c r="X1797" s="35"/>
      <c r="Y1797" s="35"/>
      <c r="Z1797" s="35"/>
      <c r="AA1797" s="35"/>
      <c r="AB1797" s="35"/>
      <c r="AC1797" s="35"/>
      <c r="AD1797" s="35"/>
      <c r="AE1797" s="35"/>
      <c r="AR1797" s="180" t="s">
        <v>272</v>
      </c>
      <c r="AT1797" s="180" t="s">
        <v>148</v>
      </c>
      <c r="AU1797" s="180" t="s">
        <v>154</v>
      </c>
      <c r="AY1797" s="18" t="s">
        <v>146</v>
      </c>
      <c r="BE1797" s="181">
        <f>IF(N1797="základní",J1797,0)</f>
        <v>0</v>
      </c>
      <c r="BF1797" s="181">
        <f>IF(N1797="snížená",J1797,0)</f>
        <v>0</v>
      </c>
      <c r="BG1797" s="181">
        <f>IF(N1797="zákl. přenesená",J1797,0)</f>
        <v>0</v>
      </c>
      <c r="BH1797" s="181">
        <f>IF(N1797="sníž. přenesená",J1797,0)</f>
        <v>0</v>
      </c>
      <c r="BI1797" s="181">
        <f>IF(N1797="nulová",J1797,0)</f>
        <v>0</v>
      </c>
      <c r="BJ1797" s="18" t="s">
        <v>154</v>
      </c>
      <c r="BK1797" s="181">
        <f>ROUND(I1797*H1797,0)</f>
        <v>0</v>
      </c>
      <c r="BL1797" s="18" t="s">
        <v>272</v>
      </c>
      <c r="BM1797" s="180" t="s">
        <v>2807</v>
      </c>
    </row>
    <row r="1798" spans="1:65" s="1" customFormat="1" ht="24" hidden="1">
      <c r="A1798" s="35"/>
      <c r="B1798" s="36"/>
      <c r="C1798" s="37"/>
      <c r="D1798" s="182" t="s">
        <v>156</v>
      </c>
      <c r="E1798" s="37"/>
      <c r="F1798" s="183" t="s">
        <v>2808</v>
      </c>
      <c r="G1798" s="37"/>
      <c r="H1798" s="37"/>
      <c r="I1798" s="184"/>
      <c r="J1798" s="37"/>
      <c r="K1798" s="37"/>
      <c r="L1798" s="40"/>
      <c r="M1798" s="185"/>
      <c r="N1798" s="186"/>
      <c r="O1798" s="65"/>
      <c r="P1798" s="65"/>
      <c r="Q1798" s="65"/>
      <c r="R1798" s="65"/>
      <c r="S1798" s="65"/>
      <c r="T1798" s="66"/>
      <c r="U1798" s="35"/>
      <c r="V1798" s="35"/>
      <c r="W1798" s="35"/>
      <c r="X1798" s="35"/>
      <c r="Y1798" s="35"/>
      <c r="Z1798" s="35"/>
      <c r="AA1798" s="35"/>
      <c r="AB1798" s="35"/>
      <c r="AC1798" s="35"/>
      <c r="AD1798" s="35"/>
      <c r="AE1798" s="35"/>
      <c r="AT1798" s="18" t="s">
        <v>156</v>
      </c>
      <c r="AU1798" s="18" t="s">
        <v>154</v>
      </c>
    </row>
    <row r="1799" spans="1:65" s="1" customFormat="1" hidden="1">
      <c r="A1799" s="35"/>
      <c r="B1799" s="36"/>
      <c r="C1799" s="37"/>
      <c r="D1799" s="187" t="s">
        <v>158</v>
      </c>
      <c r="E1799" s="37"/>
      <c r="F1799" s="188" t="s">
        <v>2809</v>
      </c>
      <c r="G1799" s="37"/>
      <c r="H1799" s="37"/>
      <c r="I1799" s="184"/>
      <c r="J1799" s="37"/>
      <c r="K1799" s="37"/>
      <c r="L1799" s="40"/>
      <c r="M1799" s="185"/>
      <c r="N1799" s="186"/>
      <c r="O1799" s="65"/>
      <c r="P1799" s="65"/>
      <c r="Q1799" s="65"/>
      <c r="R1799" s="65"/>
      <c r="S1799" s="65"/>
      <c r="T1799" s="66"/>
      <c r="U1799" s="35"/>
      <c r="V1799" s="35"/>
      <c r="W1799" s="35"/>
      <c r="X1799" s="35"/>
      <c r="Y1799" s="35"/>
      <c r="Z1799" s="35"/>
      <c r="AA1799" s="35"/>
      <c r="AB1799" s="35"/>
      <c r="AC1799" s="35"/>
      <c r="AD1799" s="35"/>
      <c r="AE1799" s="35"/>
      <c r="AT1799" s="18" t="s">
        <v>158</v>
      </c>
      <c r="AU1799" s="18" t="s">
        <v>154</v>
      </c>
    </row>
    <row r="1800" spans="1:65" s="13" customFormat="1">
      <c r="B1800" s="200"/>
      <c r="C1800" s="201"/>
      <c r="D1800" s="182" t="s">
        <v>162</v>
      </c>
      <c r="E1800" s="202" t="s">
        <v>20</v>
      </c>
      <c r="F1800" s="203">
        <v>1348.42</v>
      </c>
      <c r="G1800" s="201"/>
      <c r="H1800" s="204">
        <v>1348.42</v>
      </c>
      <c r="I1800" s="205"/>
      <c r="J1800" s="201"/>
      <c r="K1800" s="201"/>
      <c r="L1800" s="206"/>
      <c r="M1800" s="207"/>
      <c r="N1800" s="208"/>
      <c r="O1800" s="208"/>
      <c r="P1800" s="208"/>
      <c r="Q1800" s="208"/>
      <c r="R1800" s="208"/>
      <c r="S1800" s="208"/>
      <c r="T1800" s="209"/>
      <c r="AT1800" s="210" t="s">
        <v>162</v>
      </c>
      <c r="AU1800" s="210" t="s">
        <v>154</v>
      </c>
      <c r="AV1800" s="13" t="s">
        <v>154</v>
      </c>
      <c r="AW1800" s="13" t="s">
        <v>33</v>
      </c>
      <c r="AX1800" s="13" t="s">
        <v>8</v>
      </c>
      <c r="AY1800" s="210" t="s">
        <v>146</v>
      </c>
    </row>
    <row r="1801" spans="1:65" s="11" customFormat="1" ht="23" customHeight="1">
      <c r="B1801" s="154"/>
      <c r="C1801" s="155"/>
      <c r="D1801" s="156" t="s">
        <v>71</v>
      </c>
      <c r="E1801" s="168" t="s">
        <v>2810</v>
      </c>
      <c r="F1801" s="168" t="s">
        <v>2811</v>
      </c>
      <c r="G1801" s="155"/>
      <c r="H1801" s="155"/>
      <c r="I1801" s="158"/>
      <c r="J1801" s="169">
        <f>BK1801</f>
        <v>0</v>
      </c>
      <c r="K1801" s="155"/>
      <c r="L1801" s="160"/>
      <c r="M1801" s="161"/>
      <c r="N1801" s="162"/>
      <c r="O1801" s="162"/>
      <c r="P1801" s="163">
        <f>SUM(P1802:P1814)</f>
        <v>0</v>
      </c>
      <c r="Q1801" s="162"/>
      <c r="R1801" s="163">
        <f>SUM(R1802:R1814)</f>
        <v>0</v>
      </c>
      <c r="S1801" s="162"/>
      <c r="T1801" s="164">
        <f>SUM(T1802:T1814)</f>
        <v>0</v>
      </c>
      <c r="AR1801" s="165" t="s">
        <v>154</v>
      </c>
      <c r="AT1801" s="166" t="s">
        <v>71</v>
      </c>
      <c r="AU1801" s="166" t="s">
        <v>8</v>
      </c>
      <c r="AY1801" s="165" t="s">
        <v>146</v>
      </c>
      <c r="BK1801" s="167">
        <f>SUM(BK1802:BK1814)</f>
        <v>0</v>
      </c>
    </row>
    <row r="1802" spans="1:65" s="1" customFormat="1" ht="16.5" customHeight="1">
      <c r="A1802" s="35"/>
      <c r="B1802" s="36"/>
      <c r="C1802" s="211" t="s">
        <v>2812</v>
      </c>
      <c r="D1802" s="211" t="s">
        <v>221</v>
      </c>
      <c r="E1802" s="212" t="s">
        <v>2813</v>
      </c>
      <c r="F1802" s="213" t="s">
        <v>2814</v>
      </c>
      <c r="G1802" s="214" t="s">
        <v>248</v>
      </c>
      <c r="H1802" s="215">
        <v>34.47</v>
      </c>
      <c r="I1802" s="216"/>
      <c r="J1802" s="215">
        <f>ROUND(I1802*H1802,0)</f>
        <v>0</v>
      </c>
      <c r="K1802" s="213" t="s">
        <v>20</v>
      </c>
      <c r="L1802" s="217"/>
      <c r="M1802" s="218" t="s">
        <v>20</v>
      </c>
      <c r="N1802" s="219" t="s">
        <v>44</v>
      </c>
      <c r="O1802" s="65"/>
      <c r="P1802" s="178">
        <f>O1802*H1802</f>
        <v>0</v>
      </c>
      <c r="Q1802" s="178">
        <v>0</v>
      </c>
      <c r="R1802" s="178">
        <f>Q1802*H1802</f>
        <v>0</v>
      </c>
      <c r="S1802" s="178">
        <v>0</v>
      </c>
      <c r="T1802" s="179">
        <f>S1802*H1802</f>
        <v>0</v>
      </c>
      <c r="U1802" s="35"/>
      <c r="V1802" s="35"/>
      <c r="W1802" s="35"/>
      <c r="X1802" s="35"/>
      <c r="Y1802" s="35"/>
      <c r="Z1802" s="35"/>
      <c r="AA1802" s="35"/>
      <c r="AB1802" s="35"/>
      <c r="AC1802" s="35"/>
      <c r="AD1802" s="35"/>
      <c r="AE1802" s="35"/>
      <c r="AR1802" s="180" t="s">
        <v>393</v>
      </c>
      <c r="AT1802" s="180" t="s">
        <v>221</v>
      </c>
      <c r="AU1802" s="180" t="s">
        <v>154</v>
      </c>
      <c r="AY1802" s="18" t="s">
        <v>146</v>
      </c>
      <c r="BE1802" s="181">
        <f>IF(N1802="základní",J1802,0)</f>
        <v>0</v>
      </c>
      <c r="BF1802" s="181">
        <f>IF(N1802="snížená",J1802,0)</f>
        <v>0</v>
      </c>
      <c r="BG1802" s="181">
        <f>IF(N1802="zákl. přenesená",J1802,0)</f>
        <v>0</v>
      </c>
      <c r="BH1802" s="181">
        <f>IF(N1802="sníž. přenesená",J1802,0)</f>
        <v>0</v>
      </c>
      <c r="BI1802" s="181">
        <f>IF(N1802="nulová",J1802,0)</f>
        <v>0</v>
      </c>
      <c r="BJ1802" s="18" t="s">
        <v>154</v>
      </c>
      <c r="BK1802" s="181">
        <f>ROUND(I1802*H1802,0)</f>
        <v>0</v>
      </c>
      <c r="BL1802" s="18" t="s">
        <v>272</v>
      </c>
      <c r="BM1802" s="180" t="s">
        <v>2815</v>
      </c>
    </row>
    <row r="1803" spans="1:65" s="1" customFormat="1" ht="12" hidden="1">
      <c r="A1803" s="35"/>
      <c r="B1803" s="36"/>
      <c r="C1803" s="37"/>
      <c r="D1803" s="182" t="s">
        <v>156</v>
      </c>
      <c r="E1803" s="37"/>
      <c r="F1803" s="183" t="s">
        <v>2814</v>
      </c>
      <c r="G1803" s="37"/>
      <c r="H1803" s="37"/>
      <c r="I1803" s="184"/>
      <c r="J1803" s="37"/>
      <c r="K1803" s="37"/>
      <c r="L1803" s="40"/>
      <c r="M1803" s="185"/>
      <c r="N1803" s="186"/>
      <c r="O1803" s="65"/>
      <c r="P1803" s="65"/>
      <c r="Q1803" s="65"/>
      <c r="R1803" s="65"/>
      <c r="S1803" s="65"/>
      <c r="T1803" s="66"/>
      <c r="U1803" s="35"/>
      <c r="V1803" s="35"/>
      <c r="W1803" s="35"/>
      <c r="X1803" s="35"/>
      <c r="Y1803" s="35"/>
      <c r="Z1803" s="35"/>
      <c r="AA1803" s="35"/>
      <c r="AB1803" s="35"/>
      <c r="AC1803" s="35"/>
      <c r="AD1803" s="35"/>
      <c r="AE1803" s="35"/>
      <c r="AT1803" s="18" t="s">
        <v>156</v>
      </c>
      <c r="AU1803" s="18" t="s">
        <v>154</v>
      </c>
    </row>
    <row r="1804" spans="1:65" s="13" customFormat="1" ht="12">
      <c r="B1804" s="200"/>
      <c r="C1804" s="201"/>
      <c r="D1804" s="182" t="s">
        <v>162</v>
      </c>
      <c r="E1804" s="202" t="s">
        <v>20</v>
      </c>
      <c r="F1804" s="203" t="s">
        <v>2816</v>
      </c>
      <c r="G1804" s="201"/>
      <c r="H1804" s="204">
        <v>34.47</v>
      </c>
      <c r="I1804" s="205"/>
      <c r="J1804" s="201"/>
      <c r="K1804" s="201"/>
      <c r="L1804" s="206"/>
      <c r="M1804" s="207"/>
      <c r="N1804" s="208"/>
      <c r="O1804" s="208"/>
      <c r="P1804" s="208"/>
      <c r="Q1804" s="208"/>
      <c r="R1804" s="208"/>
      <c r="S1804" s="208"/>
      <c r="T1804" s="209"/>
      <c r="AT1804" s="210" t="s">
        <v>162</v>
      </c>
      <c r="AU1804" s="210" t="s">
        <v>154</v>
      </c>
      <c r="AV1804" s="13" t="s">
        <v>154</v>
      </c>
      <c r="AW1804" s="13" t="s">
        <v>33</v>
      </c>
      <c r="AX1804" s="13" t="s">
        <v>8</v>
      </c>
      <c r="AY1804" s="210" t="s">
        <v>146</v>
      </c>
    </row>
    <row r="1805" spans="1:65" s="1" customFormat="1" ht="33" customHeight="1">
      <c r="A1805" s="35"/>
      <c r="B1805" s="36"/>
      <c r="C1805" s="170" t="s">
        <v>2817</v>
      </c>
      <c r="D1805" s="170" t="s">
        <v>148</v>
      </c>
      <c r="E1805" s="171" t="s">
        <v>2818</v>
      </c>
      <c r="F1805" s="172" t="s">
        <v>2819</v>
      </c>
      <c r="G1805" s="173" t="s">
        <v>248</v>
      </c>
      <c r="H1805" s="174">
        <v>34.47</v>
      </c>
      <c r="I1805" s="175"/>
      <c r="J1805" s="174">
        <f>ROUND(I1805*H1805,0)</f>
        <v>0</v>
      </c>
      <c r="K1805" s="172" t="s">
        <v>2820</v>
      </c>
      <c r="L1805" s="40"/>
      <c r="M1805" s="176" t="s">
        <v>20</v>
      </c>
      <c r="N1805" s="177" t="s">
        <v>44</v>
      </c>
      <c r="O1805" s="65"/>
      <c r="P1805" s="178">
        <f>O1805*H1805</f>
        <v>0</v>
      </c>
      <c r="Q1805" s="178">
        <v>0</v>
      </c>
      <c r="R1805" s="178">
        <f>Q1805*H1805</f>
        <v>0</v>
      </c>
      <c r="S1805" s="178">
        <v>0</v>
      </c>
      <c r="T1805" s="179">
        <f>S1805*H1805</f>
        <v>0</v>
      </c>
      <c r="U1805" s="35"/>
      <c r="V1805" s="35"/>
      <c r="W1805" s="35"/>
      <c r="X1805" s="35"/>
      <c r="Y1805" s="35"/>
      <c r="Z1805" s="35"/>
      <c r="AA1805" s="35"/>
      <c r="AB1805" s="35"/>
      <c r="AC1805" s="35"/>
      <c r="AD1805" s="35"/>
      <c r="AE1805" s="35"/>
      <c r="AR1805" s="180" t="s">
        <v>272</v>
      </c>
      <c r="AT1805" s="180" t="s">
        <v>148</v>
      </c>
      <c r="AU1805" s="180" t="s">
        <v>154</v>
      </c>
      <c r="AY1805" s="18" t="s">
        <v>146</v>
      </c>
      <c r="BE1805" s="181">
        <f>IF(N1805="základní",J1805,0)</f>
        <v>0</v>
      </c>
      <c r="BF1805" s="181">
        <f>IF(N1805="snížená",J1805,0)</f>
        <v>0</v>
      </c>
      <c r="BG1805" s="181">
        <f>IF(N1805="zákl. přenesená",J1805,0)</f>
        <v>0</v>
      </c>
      <c r="BH1805" s="181">
        <f>IF(N1805="sníž. přenesená",J1805,0)</f>
        <v>0</v>
      </c>
      <c r="BI1805" s="181">
        <f>IF(N1805="nulová",J1805,0)</f>
        <v>0</v>
      </c>
      <c r="BJ1805" s="18" t="s">
        <v>154</v>
      </c>
      <c r="BK1805" s="181">
        <f>ROUND(I1805*H1805,0)</f>
        <v>0</v>
      </c>
      <c r="BL1805" s="18" t="s">
        <v>272</v>
      </c>
      <c r="BM1805" s="180" t="s">
        <v>2821</v>
      </c>
    </row>
    <row r="1806" spans="1:65" s="1" customFormat="1" ht="36" hidden="1">
      <c r="A1806" s="35"/>
      <c r="B1806" s="36"/>
      <c r="C1806" s="37"/>
      <c r="D1806" s="182" t="s">
        <v>156</v>
      </c>
      <c r="E1806" s="37"/>
      <c r="F1806" s="183" t="s">
        <v>2822</v>
      </c>
      <c r="G1806" s="37"/>
      <c r="H1806" s="37"/>
      <c r="I1806" s="184"/>
      <c r="J1806" s="37"/>
      <c r="K1806" s="37"/>
      <c r="L1806" s="40"/>
      <c r="M1806" s="185"/>
      <c r="N1806" s="186"/>
      <c r="O1806" s="65"/>
      <c r="P1806" s="65"/>
      <c r="Q1806" s="65"/>
      <c r="R1806" s="65"/>
      <c r="S1806" s="65"/>
      <c r="T1806" s="66"/>
      <c r="U1806" s="35"/>
      <c r="V1806" s="35"/>
      <c r="W1806" s="35"/>
      <c r="X1806" s="35"/>
      <c r="Y1806" s="35"/>
      <c r="Z1806" s="35"/>
      <c r="AA1806" s="35"/>
      <c r="AB1806" s="35"/>
      <c r="AC1806" s="35"/>
      <c r="AD1806" s="35"/>
      <c r="AE1806" s="35"/>
      <c r="AT1806" s="18" t="s">
        <v>156</v>
      </c>
      <c r="AU1806" s="18" t="s">
        <v>154</v>
      </c>
    </row>
    <row r="1807" spans="1:65" s="1" customFormat="1" ht="36" hidden="1">
      <c r="A1807" s="35"/>
      <c r="B1807" s="36"/>
      <c r="C1807" s="37"/>
      <c r="D1807" s="182" t="s">
        <v>160</v>
      </c>
      <c r="E1807" s="37"/>
      <c r="F1807" s="189" t="s">
        <v>2823</v>
      </c>
      <c r="G1807" s="37"/>
      <c r="H1807" s="37"/>
      <c r="I1807" s="184"/>
      <c r="J1807" s="37"/>
      <c r="K1807" s="37"/>
      <c r="L1807" s="40"/>
      <c r="M1807" s="185"/>
      <c r="N1807" s="186"/>
      <c r="O1807" s="65"/>
      <c r="P1807" s="65"/>
      <c r="Q1807" s="65"/>
      <c r="R1807" s="65"/>
      <c r="S1807" s="65"/>
      <c r="T1807" s="66"/>
      <c r="U1807" s="35"/>
      <c r="V1807" s="35"/>
      <c r="W1807" s="35"/>
      <c r="X1807" s="35"/>
      <c r="Y1807" s="35"/>
      <c r="Z1807" s="35"/>
      <c r="AA1807" s="35"/>
      <c r="AB1807" s="35"/>
      <c r="AC1807" s="35"/>
      <c r="AD1807" s="35"/>
      <c r="AE1807" s="35"/>
      <c r="AT1807" s="18" t="s">
        <v>160</v>
      </c>
      <c r="AU1807" s="18" t="s">
        <v>154</v>
      </c>
    </row>
    <row r="1808" spans="1:65" s="13" customFormat="1" ht="12">
      <c r="B1808" s="200"/>
      <c r="C1808" s="201"/>
      <c r="D1808" s="182" t="s">
        <v>162</v>
      </c>
      <c r="E1808" s="202" t="s">
        <v>20</v>
      </c>
      <c r="F1808" s="203" t="s">
        <v>2824</v>
      </c>
      <c r="G1808" s="201"/>
      <c r="H1808" s="204">
        <v>15.34</v>
      </c>
      <c r="I1808" s="205"/>
      <c r="J1808" s="201"/>
      <c r="K1808" s="201"/>
      <c r="L1808" s="206"/>
      <c r="M1808" s="207"/>
      <c r="N1808" s="208"/>
      <c r="O1808" s="208"/>
      <c r="P1808" s="208"/>
      <c r="Q1808" s="208"/>
      <c r="R1808" s="208"/>
      <c r="S1808" s="208"/>
      <c r="T1808" s="209"/>
      <c r="AT1808" s="210" t="s">
        <v>162</v>
      </c>
      <c r="AU1808" s="210" t="s">
        <v>154</v>
      </c>
      <c r="AV1808" s="13" t="s">
        <v>154</v>
      </c>
      <c r="AW1808" s="13" t="s">
        <v>33</v>
      </c>
      <c r="AX1808" s="13" t="s">
        <v>72</v>
      </c>
      <c r="AY1808" s="210" t="s">
        <v>146</v>
      </c>
    </row>
    <row r="1809" spans="1:65" s="13" customFormat="1" ht="12">
      <c r="B1809" s="200"/>
      <c r="C1809" s="201"/>
      <c r="D1809" s="182" t="s">
        <v>162</v>
      </c>
      <c r="E1809" s="202" t="s">
        <v>20</v>
      </c>
      <c r="F1809" s="203" t="s">
        <v>2360</v>
      </c>
      <c r="G1809" s="201"/>
      <c r="H1809" s="204">
        <v>19.13</v>
      </c>
      <c r="I1809" s="205"/>
      <c r="J1809" s="201"/>
      <c r="K1809" s="201"/>
      <c r="L1809" s="206"/>
      <c r="M1809" s="207"/>
      <c r="N1809" s="208"/>
      <c r="O1809" s="208"/>
      <c r="P1809" s="208"/>
      <c r="Q1809" s="208"/>
      <c r="R1809" s="208"/>
      <c r="S1809" s="208"/>
      <c r="T1809" s="209"/>
      <c r="AT1809" s="210" t="s">
        <v>162</v>
      </c>
      <c r="AU1809" s="210" t="s">
        <v>154</v>
      </c>
      <c r="AV1809" s="13" t="s">
        <v>154</v>
      </c>
      <c r="AW1809" s="13" t="s">
        <v>33</v>
      </c>
      <c r="AX1809" s="13" t="s">
        <v>72</v>
      </c>
      <c r="AY1809" s="210" t="s">
        <v>146</v>
      </c>
    </row>
    <row r="1810" spans="1:65" s="14" customFormat="1" ht="12">
      <c r="B1810" s="220"/>
      <c r="C1810" s="221"/>
      <c r="D1810" s="182" t="s">
        <v>162</v>
      </c>
      <c r="E1810" s="222" t="s">
        <v>20</v>
      </c>
      <c r="F1810" s="223" t="s">
        <v>255</v>
      </c>
      <c r="G1810" s="221"/>
      <c r="H1810" s="224">
        <v>34.47</v>
      </c>
      <c r="I1810" s="225"/>
      <c r="J1810" s="221"/>
      <c r="K1810" s="221"/>
      <c r="L1810" s="226"/>
      <c r="M1810" s="227"/>
      <c r="N1810" s="228"/>
      <c r="O1810" s="228"/>
      <c r="P1810" s="228"/>
      <c r="Q1810" s="228"/>
      <c r="R1810" s="228"/>
      <c r="S1810" s="228"/>
      <c r="T1810" s="229"/>
      <c r="AT1810" s="230" t="s">
        <v>162</v>
      </c>
      <c r="AU1810" s="230" t="s">
        <v>154</v>
      </c>
      <c r="AV1810" s="14" t="s">
        <v>153</v>
      </c>
      <c r="AW1810" s="14" t="s">
        <v>33</v>
      </c>
      <c r="AX1810" s="14" t="s">
        <v>8</v>
      </c>
      <c r="AY1810" s="230" t="s">
        <v>146</v>
      </c>
    </row>
    <row r="1811" spans="1:65" s="1" customFormat="1" ht="24.25" customHeight="1">
      <c r="A1811" s="35"/>
      <c r="B1811" s="36"/>
      <c r="C1811" s="170" t="s">
        <v>2825</v>
      </c>
      <c r="D1811" s="170" t="s">
        <v>148</v>
      </c>
      <c r="E1811" s="171" t="s">
        <v>2826</v>
      </c>
      <c r="F1811" s="172" t="s">
        <v>2827</v>
      </c>
      <c r="G1811" s="173" t="s">
        <v>789</v>
      </c>
      <c r="H1811" s="175"/>
      <c r="I1811" s="175"/>
      <c r="J1811" s="174">
        <f>ROUND(I1811*H1811,0)</f>
        <v>0</v>
      </c>
      <c r="K1811" s="172" t="s">
        <v>152</v>
      </c>
      <c r="L1811" s="40"/>
      <c r="M1811" s="176" t="s">
        <v>20</v>
      </c>
      <c r="N1811" s="177" t="s">
        <v>44</v>
      </c>
      <c r="O1811" s="65"/>
      <c r="P1811" s="178">
        <f>O1811*H1811</f>
        <v>0</v>
      </c>
      <c r="Q1811" s="178">
        <v>0</v>
      </c>
      <c r="R1811" s="178">
        <f>Q1811*H1811</f>
        <v>0</v>
      </c>
      <c r="S1811" s="178">
        <v>0</v>
      </c>
      <c r="T1811" s="179">
        <f>S1811*H1811</f>
        <v>0</v>
      </c>
      <c r="U1811" s="35"/>
      <c r="V1811" s="35"/>
      <c r="W1811" s="35"/>
      <c r="X1811" s="35"/>
      <c r="Y1811" s="35"/>
      <c r="Z1811" s="35"/>
      <c r="AA1811" s="35"/>
      <c r="AB1811" s="35"/>
      <c r="AC1811" s="35"/>
      <c r="AD1811" s="35"/>
      <c r="AE1811" s="35"/>
      <c r="AR1811" s="180" t="s">
        <v>272</v>
      </c>
      <c r="AT1811" s="180" t="s">
        <v>148</v>
      </c>
      <c r="AU1811" s="180" t="s">
        <v>154</v>
      </c>
      <c r="AY1811" s="18" t="s">
        <v>146</v>
      </c>
      <c r="BE1811" s="181">
        <f>IF(N1811="základní",J1811,0)</f>
        <v>0</v>
      </c>
      <c r="BF1811" s="181">
        <f>IF(N1811="snížená",J1811,0)</f>
        <v>0</v>
      </c>
      <c r="BG1811" s="181">
        <f>IF(N1811="zákl. přenesená",J1811,0)</f>
        <v>0</v>
      </c>
      <c r="BH1811" s="181">
        <f>IF(N1811="sníž. přenesená",J1811,0)</f>
        <v>0</v>
      </c>
      <c r="BI1811" s="181">
        <f>IF(N1811="nulová",J1811,0)</f>
        <v>0</v>
      </c>
      <c r="BJ1811" s="18" t="s">
        <v>154</v>
      </c>
      <c r="BK1811" s="181">
        <f>ROUND(I1811*H1811,0)</f>
        <v>0</v>
      </c>
      <c r="BL1811" s="18" t="s">
        <v>272</v>
      </c>
      <c r="BM1811" s="180" t="s">
        <v>2828</v>
      </c>
    </row>
    <row r="1812" spans="1:65" s="1" customFormat="1" ht="36" hidden="1">
      <c r="A1812" s="35"/>
      <c r="B1812" s="36"/>
      <c r="C1812" s="37"/>
      <c r="D1812" s="182" t="s">
        <v>156</v>
      </c>
      <c r="E1812" s="37"/>
      <c r="F1812" s="183" t="s">
        <v>2829</v>
      </c>
      <c r="G1812" s="37"/>
      <c r="H1812" s="37"/>
      <c r="I1812" s="184"/>
      <c r="J1812" s="37"/>
      <c r="K1812" s="37"/>
      <c r="L1812" s="40"/>
      <c r="M1812" s="185"/>
      <c r="N1812" s="186"/>
      <c r="O1812" s="65"/>
      <c r="P1812" s="65"/>
      <c r="Q1812" s="65"/>
      <c r="R1812" s="65"/>
      <c r="S1812" s="65"/>
      <c r="T1812" s="66"/>
      <c r="U1812" s="35"/>
      <c r="V1812" s="35"/>
      <c r="W1812" s="35"/>
      <c r="X1812" s="35"/>
      <c r="Y1812" s="35"/>
      <c r="Z1812" s="35"/>
      <c r="AA1812" s="35"/>
      <c r="AB1812" s="35"/>
      <c r="AC1812" s="35"/>
      <c r="AD1812" s="35"/>
      <c r="AE1812" s="35"/>
      <c r="AT1812" s="18" t="s">
        <v>156</v>
      </c>
      <c r="AU1812" s="18" t="s">
        <v>154</v>
      </c>
    </row>
    <row r="1813" spans="1:65" s="1" customFormat="1" hidden="1">
      <c r="A1813" s="35"/>
      <c r="B1813" s="36"/>
      <c r="C1813" s="37"/>
      <c r="D1813" s="187" t="s">
        <v>158</v>
      </c>
      <c r="E1813" s="37"/>
      <c r="F1813" s="188" t="s">
        <v>2830</v>
      </c>
      <c r="G1813" s="37"/>
      <c r="H1813" s="37"/>
      <c r="I1813" s="184"/>
      <c r="J1813" s="37"/>
      <c r="K1813" s="37"/>
      <c r="L1813" s="40"/>
      <c r="M1813" s="185"/>
      <c r="N1813" s="186"/>
      <c r="O1813" s="65"/>
      <c r="P1813" s="65"/>
      <c r="Q1813" s="65"/>
      <c r="R1813" s="65"/>
      <c r="S1813" s="65"/>
      <c r="T1813" s="66"/>
      <c r="U1813" s="35"/>
      <c r="V1813" s="35"/>
      <c r="W1813" s="35"/>
      <c r="X1813" s="35"/>
      <c r="Y1813" s="35"/>
      <c r="Z1813" s="35"/>
      <c r="AA1813" s="35"/>
      <c r="AB1813" s="35"/>
      <c r="AC1813" s="35"/>
      <c r="AD1813" s="35"/>
      <c r="AE1813" s="35"/>
      <c r="AT1813" s="18" t="s">
        <v>158</v>
      </c>
      <c r="AU1813" s="18" t="s">
        <v>154</v>
      </c>
    </row>
    <row r="1814" spans="1:65" s="1" customFormat="1" ht="192" hidden="1">
      <c r="A1814" s="35"/>
      <c r="B1814" s="36"/>
      <c r="C1814" s="37"/>
      <c r="D1814" s="182" t="s">
        <v>160</v>
      </c>
      <c r="E1814" s="37"/>
      <c r="F1814" s="189" t="s">
        <v>1286</v>
      </c>
      <c r="G1814" s="37"/>
      <c r="H1814" s="37"/>
      <c r="I1814" s="184"/>
      <c r="J1814" s="37"/>
      <c r="K1814" s="37"/>
      <c r="L1814" s="40"/>
      <c r="M1814" s="185"/>
      <c r="N1814" s="186"/>
      <c r="O1814" s="65"/>
      <c r="P1814" s="65"/>
      <c r="Q1814" s="65"/>
      <c r="R1814" s="65"/>
      <c r="S1814" s="65"/>
      <c r="T1814" s="66"/>
      <c r="U1814" s="35"/>
      <c r="V1814" s="35"/>
      <c r="W1814" s="35"/>
      <c r="X1814" s="35"/>
      <c r="Y1814" s="35"/>
      <c r="Z1814" s="35"/>
      <c r="AA1814" s="35"/>
      <c r="AB1814" s="35"/>
      <c r="AC1814" s="35"/>
      <c r="AD1814" s="35"/>
      <c r="AE1814" s="35"/>
      <c r="AT1814" s="18" t="s">
        <v>160</v>
      </c>
      <c r="AU1814" s="18" t="s">
        <v>154</v>
      </c>
    </row>
    <row r="1815" spans="1:65" s="11" customFormat="1" ht="26" customHeight="1">
      <c r="B1815" s="154"/>
      <c r="C1815" s="155"/>
      <c r="D1815" s="156" t="s">
        <v>71</v>
      </c>
      <c r="E1815" s="157" t="s">
        <v>2831</v>
      </c>
      <c r="F1815" s="157" t="s">
        <v>2832</v>
      </c>
      <c r="G1815" s="155"/>
      <c r="H1815" s="155"/>
      <c r="I1815" s="158"/>
      <c r="J1815" s="159">
        <f>BK1815</f>
        <v>0</v>
      </c>
      <c r="K1815" s="155"/>
      <c r="L1815" s="160"/>
      <c r="M1815" s="161"/>
      <c r="N1815" s="162"/>
      <c r="O1815" s="162"/>
      <c r="P1815" s="163">
        <f>SUM(P1816:P1819)</f>
        <v>0</v>
      </c>
      <c r="Q1815" s="162"/>
      <c r="R1815" s="163">
        <f>SUM(R1816:R1819)</f>
        <v>0</v>
      </c>
      <c r="S1815" s="162"/>
      <c r="T1815" s="164">
        <f>SUM(T1816:T1819)</f>
        <v>0</v>
      </c>
      <c r="AR1815" s="165" t="s">
        <v>153</v>
      </c>
      <c r="AT1815" s="166" t="s">
        <v>71</v>
      </c>
      <c r="AU1815" s="166" t="s">
        <v>72</v>
      </c>
      <c r="AY1815" s="165" t="s">
        <v>146</v>
      </c>
      <c r="BK1815" s="167">
        <f>SUM(BK1816:BK1819)</f>
        <v>0</v>
      </c>
    </row>
    <row r="1816" spans="1:65" s="1" customFormat="1" ht="16.5" customHeight="1">
      <c r="A1816" s="35"/>
      <c r="B1816" s="36"/>
      <c r="C1816" s="170" t="s">
        <v>2833</v>
      </c>
      <c r="D1816" s="170" t="s">
        <v>148</v>
      </c>
      <c r="E1816" s="171" t="s">
        <v>2834</v>
      </c>
      <c r="F1816" s="172" t="s">
        <v>2835</v>
      </c>
      <c r="G1816" s="173" t="s">
        <v>2836</v>
      </c>
      <c r="H1816" s="174">
        <v>70</v>
      </c>
      <c r="I1816" s="175"/>
      <c r="J1816" s="174">
        <f>ROUND(I1816*H1816,0)</f>
        <v>0</v>
      </c>
      <c r="K1816" s="172" t="s">
        <v>152</v>
      </c>
      <c r="L1816" s="40"/>
      <c r="M1816" s="176" t="s">
        <v>20</v>
      </c>
      <c r="N1816" s="177" t="s">
        <v>44</v>
      </c>
      <c r="O1816" s="65"/>
      <c r="P1816" s="178">
        <f>O1816*H1816</f>
        <v>0</v>
      </c>
      <c r="Q1816" s="178">
        <v>0</v>
      </c>
      <c r="R1816" s="178">
        <f>Q1816*H1816</f>
        <v>0</v>
      </c>
      <c r="S1816" s="178">
        <v>0</v>
      </c>
      <c r="T1816" s="179">
        <f>S1816*H1816</f>
        <v>0</v>
      </c>
      <c r="U1816" s="35"/>
      <c r="V1816" s="35"/>
      <c r="W1816" s="35"/>
      <c r="X1816" s="35"/>
      <c r="Y1816" s="35"/>
      <c r="Z1816" s="35"/>
      <c r="AA1816" s="35"/>
      <c r="AB1816" s="35"/>
      <c r="AC1816" s="35"/>
      <c r="AD1816" s="35"/>
      <c r="AE1816" s="35"/>
      <c r="AR1816" s="180" t="s">
        <v>2837</v>
      </c>
      <c r="AT1816" s="180" t="s">
        <v>148</v>
      </c>
      <c r="AU1816" s="180" t="s">
        <v>8</v>
      </c>
      <c r="AY1816" s="18" t="s">
        <v>146</v>
      </c>
      <c r="BE1816" s="181">
        <f>IF(N1816="základní",J1816,0)</f>
        <v>0</v>
      </c>
      <c r="BF1816" s="181">
        <f>IF(N1816="snížená",J1816,0)</f>
        <v>0</v>
      </c>
      <c r="BG1816" s="181">
        <f>IF(N1816="zákl. přenesená",J1816,0)</f>
        <v>0</v>
      </c>
      <c r="BH1816" s="181">
        <f>IF(N1816="sníž. přenesená",J1816,0)</f>
        <v>0</v>
      </c>
      <c r="BI1816" s="181">
        <f>IF(N1816="nulová",J1816,0)</f>
        <v>0</v>
      </c>
      <c r="BJ1816" s="18" t="s">
        <v>154</v>
      </c>
      <c r="BK1816" s="181">
        <f>ROUND(I1816*H1816,0)</f>
        <v>0</v>
      </c>
      <c r="BL1816" s="18" t="s">
        <v>2837</v>
      </c>
      <c r="BM1816" s="180" t="s">
        <v>2838</v>
      </c>
    </row>
    <row r="1817" spans="1:65" s="1" customFormat="1" ht="24" hidden="1">
      <c r="A1817" s="35"/>
      <c r="B1817" s="36"/>
      <c r="C1817" s="37"/>
      <c r="D1817" s="182" t="s">
        <v>156</v>
      </c>
      <c r="E1817" s="37"/>
      <c r="F1817" s="183" t="s">
        <v>2839</v>
      </c>
      <c r="G1817" s="37"/>
      <c r="H1817" s="37"/>
      <c r="I1817" s="184"/>
      <c r="J1817" s="37"/>
      <c r="K1817" s="37"/>
      <c r="L1817" s="40"/>
      <c r="M1817" s="185"/>
      <c r="N1817" s="186"/>
      <c r="O1817" s="65"/>
      <c r="P1817" s="65"/>
      <c r="Q1817" s="65"/>
      <c r="R1817" s="65"/>
      <c r="S1817" s="65"/>
      <c r="T1817" s="66"/>
      <c r="U1817" s="35"/>
      <c r="V1817" s="35"/>
      <c r="W1817" s="35"/>
      <c r="X1817" s="35"/>
      <c r="Y1817" s="35"/>
      <c r="Z1817" s="35"/>
      <c r="AA1817" s="35"/>
      <c r="AB1817" s="35"/>
      <c r="AC1817" s="35"/>
      <c r="AD1817" s="35"/>
      <c r="AE1817" s="35"/>
      <c r="AT1817" s="18" t="s">
        <v>156</v>
      </c>
      <c r="AU1817" s="18" t="s">
        <v>8</v>
      </c>
    </row>
    <row r="1818" spans="1:65" s="1" customFormat="1" hidden="1">
      <c r="A1818" s="35"/>
      <c r="B1818" s="36"/>
      <c r="C1818" s="37"/>
      <c r="D1818" s="187" t="s">
        <v>158</v>
      </c>
      <c r="E1818" s="37"/>
      <c r="F1818" s="188" t="s">
        <v>2840</v>
      </c>
      <c r="G1818" s="37"/>
      <c r="H1818" s="37"/>
      <c r="I1818" s="184"/>
      <c r="J1818" s="37"/>
      <c r="K1818" s="37"/>
      <c r="L1818" s="40"/>
      <c r="M1818" s="185"/>
      <c r="N1818" s="186"/>
      <c r="O1818" s="65"/>
      <c r="P1818" s="65"/>
      <c r="Q1818" s="65"/>
      <c r="R1818" s="65"/>
      <c r="S1818" s="65"/>
      <c r="T1818" s="66"/>
      <c r="U1818" s="35"/>
      <c r="V1818" s="35"/>
      <c r="W1818" s="35"/>
      <c r="X1818" s="35"/>
      <c r="Y1818" s="35"/>
      <c r="Z1818" s="35"/>
      <c r="AA1818" s="35"/>
      <c r="AB1818" s="35"/>
      <c r="AC1818" s="35"/>
      <c r="AD1818" s="35"/>
      <c r="AE1818" s="35"/>
      <c r="AT1818" s="18" t="s">
        <v>158</v>
      </c>
      <c r="AU1818" s="18" t="s">
        <v>8</v>
      </c>
    </row>
    <row r="1819" spans="1:65" s="13" customFormat="1" ht="12">
      <c r="B1819" s="200"/>
      <c r="C1819" s="201"/>
      <c r="D1819" s="182" t="s">
        <v>162</v>
      </c>
      <c r="E1819" s="202" t="s">
        <v>20</v>
      </c>
      <c r="F1819" s="203" t="s">
        <v>2841</v>
      </c>
      <c r="G1819" s="201"/>
      <c r="H1819" s="204">
        <v>70</v>
      </c>
      <c r="I1819" s="205"/>
      <c r="J1819" s="201"/>
      <c r="K1819" s="201"/>
      <c r="L1819" s="206"/>
      <c r="M1819" s="207"/>
      <c r="N1819" s="208"/>
      <c r="O1819" s="208"/>
      <c r="P1819" s="208"/>
      <c r="Q1819" s="208"/>
      <c r="R1819" s="208"/>
      <c r="S1819" s="208"/>
      <c r="T1819" s="209"/>
      <c r="AT1819" s="210" t="s">
        <v>162</v>
      </c>
      <c r="AU1819" s="210" t="s">
        <v>8</v>
      </c>
      <c r="AV1819" s="13" t="s">
        <v>154</v>
      </c>
      <c r="AW1819" s="13" t="s">
        <v>33</v>
      </c>
      <c r="AX1819" s="13" t="s">
        <v>8</v>
      </c>
      <c r="AY1819" s="210" t="s">
        <v>146</v>
      </c>
    </row>
    <row r="1820" spans="1:65" s="11" customFormat="1" ht="26" customHeight="1">
      <c r="B1820" s="154"/>
      <c r="C1820" s="155"/>
      <c r="D1820" s="156" t="s">
        <v>71</v>
      </c>
      <c r="E1820" s="157" t="s">
        <v>2842</v>
      </c>
      <c r="F1820" s="157" t="s">
        <v>2843</v>
      </c>
      <c r="G1820" s="155"/>
      <c r="H1820" s="155"/>
      <c r="I1820" s="158"/>
      <c r="J1820" s="159">
        <f>BK1820</f>
        <v>0</v>
      </c>
      <c r="K1820" s="155"/>
      <c r="L1820" s="160"/>
      <c r="M1820" s="161"/>
      <c r="N1820" s="162"/>
      <c r="O1820" s="162"/>
      <c r="P1820" s="163">
        <f>P1821+P1825+P1829+P1833</f>
        <v>0</v>
      </c>
      <c r="Q1820" s="162"/>
      <c r="R1820" s="163">
        <f>R1821+R1825+R1829+R1833</f>
        <v>0</v>
      </c>
      <c r="S1820" s="162"/>
      <c r="T1820" s="164">
        <f>T1821+T1825+T1829+T1833</f>
        <v>0</v>
      </c>
      <c r="AR1820" s="165" t="s">
        <v>183</v>
      </c>
      <c r="AT1820" s="166" t="s">
        <v>71</v>
      </c>
      <c r="AU1820" s="166" t="s">
        <v>72</v>
      </c>
      <c r="AY1820" s="165" t="s">
        <v>146</v>
      </c>
      <c r="BK1820" s="167">
        <f>BK1821+BK1825+BK1829+BK1833</f>
        <v>0</v>
      </c>
    </row>
    <row r="1821" spans="1:65" s="11" customFormat="1" ht="23" customHeight="1">
      <c r="B1821" s="154"/>
      <c r="C1821" s="155"/>
      <c r="D1821" s="156" t="s">
        <v>71</v>
      </c>
      <c r="E1821" s="168" t="s">
        <v>2844</v>
      </c>
      <c r="F1821" s="168" t="s">
        <v>2845</v>
      </c>
      <c r="G1821" s="155"/>
      <c r="H1821" s="155"/>
      <c r="I1821" s="158"/>
      <c r="J1821" s="169">
        <f>BK1821</f>
        <v>0</v>
      </c>
      <c r="K1821" s="155"/>
      <c r="L1821" s="160"/>
      <c r="M1821" s="161"/>
      <c r="N1821" s="162"/>
      <c r="O1821" s="162"/>
      <c r="P1821" s="163">
        <f>SUM(P1822:P1824)</f>
        <v>0</v>
      </c>
      <c r="Q1821" s="162"/>
      <c r="R1821" s="163">
        <f>SUM(R1822:R1824)</f>
        <v>0</v>
      </c>
      <c r="S1821" s="162"/>
      <c r="T1821" s="164">
        <f>SUM(T1822:T1824)</f>
        <v>0</v>
      </c>
      <c r="AR1821" s="165" t="s">
        <v>183</v>
      </c>
      <c r="AT1821" s="166" t="s">
        <v>71</v>
      </c>
      <c r="AU1821" s="166" t="s">
        <v>8</v>
      </c>
      <c r="AY1821" s="165" t="s">
        <v>146</v>
      </c>
      <c r="BK1821" s="167">
        <f>SUM(BK1822:BK1824)</f>
        <v>0</v>
      </c>
    </row>
    <row r="1822" spans="1:65" s="1" customFormat="1" ht="16.5" customHeight="1">
      <c r="A1822" s="35"/>
      <c r="B1822" s="36"/>
      <c r="C1822" s="170" t="s">
        <v>2846</v>
      </c>
      <c r="D1822" s="170" t="s">
        <v>148</v>
      </c>
      <c r="E1822" s="171" t="s">
        <v>2847</v>
      </c>
      <c r="F1822" s="172" t="s">
        <v>2845</v>
      </c>
      <c r="G1822" s="173" t="s">
        <v>578</v>
      </c>
      <c r="H1822" s="174">
        <v>1</v>
      </c>
      <c r="I1822" s="175"/>
      <c r="J1822" s="174">
        <f>ROUND(I1822*H1822,0)</f>
        <v>0</v>
      </c>
      <c r="K1822" s="172" t="s">
        <v>152</v>
      </c>
      <c r="L1822" s="40"/>
      <c r="M1822" s="176" t="s">
        <v>20</v>
      </c>
      <c r="N1822" s="177" t="s">
        <v>44</v>
      </c>
      <c r="O1822" s="65"/>
      <c r="P1822" s="178">
        <f>O1822*H1822</f>
        <v>0</v>
      </c>
      <c r="Q1822" s="178">
        <v>0</v>
      </c>
      <c r="R1822" s="178">
        <f>Q1822*H1822</f>
        <v>0</v>
      </c>
      <c r="S1822" s="178">
        <v>0</v>
      </c>
      <c r="T1822" s="179">
        <f>S1822*H1822</f>
        <v>0</v>
      </c>
      <c r="U1822" s="35"/>
      <c r="V1822" s="35"/>
      <c r="W1822" s="35"/>
      <c r="X1822" s="35"/>
      <c r="Y1822" s="35"/>
      <c r="Z1822" s="35"/>
      <c r="AA1822" s="35"/>
      <c r="AB1822" s="35"/>
      <c r="AC1822" s="35"/>
      <c r="AD1822" s="35"/>
      <c r="AE1822" s="35"/>
      <c r="AR1822" s="180" t="s">
        <v>2848</v>
      </c>
      <c r="AT1822" s="180" t="s">
        <v>148</v>
      </c>
      <c r="AU1822" s="180" t="s">
        <v>154</v>
      </c>
      <c r="AY1822" s="18" t="s">
        <v>146</v>
      </c>
      <c r="BE1822" s="181">
        <f>IF(N1822="základní",J1822,0)</f>
        <v>0</v>
      </c>
      <c r="BF1822" s="181">
        <f>IF(N1822="snížená",J1822,0)</f>
        <v>0</v>
      </c>
      <c r="BG1822" s="181">
        <f>IF(N1822="zákl. přenesená",J1822,0)</f>
        <v>0</v>
      </c>
      <c r="BH1822" s="181">
        <f>IF(N1822="sníž. přenesená",J1822,0)</f>
        <v>0</v>
      </c>
      <c r="BI1822" s="181">
        <f>IF(N1822="nulová",J1822,0)</f>
        <v>0</v>
      </c>
      <c r="BJ1822" s="18" t="s">
        <v>154</v>
      </c>
      <c r="BK1822" s="181">
        <f>ROUND(I1822*H1822,0)</f>
        <v>0</v>
      </c>
      <c r="BL1822" s="18" t="s">
        <v>2848</v>
      </c>
      <c r="BM1822" s="180" t="s">
        <v>2849</v>
      </c>
    </row>
    <row r="1823" spans="1:65" s="1" customFormat="1" ht="12" hidden="1">
      <c r="A1823" s="35"/>
      <c r="B1823" s="36"/>
      <c r="C1823" s="37"/>
      <c r="D1823" s="182" t="s">
        <v>156</v>
      </c>
      <c r="E1823" s="37"/>
      <c r="F1823" s="183" t="s">
        <v>2845</v>
      </c>
      <c r="G1823" s="37"/>
      <c r="H1823" s="37"/>
      <c r="I1823" s="184"/>
      <c r="J1823" s="37"/>
      <c r="K1823" s="37"/>
      <c r="L1823" s="40"/>
      <c r="M1823" s="185"/>
      <c r="N1823" s="186"/>
      <c r="O1823" s="65"/>
      <c r="P1823" s="65"/>
      <c r="Q1823" s="65"/>
      <c r="R1823" s="65"/>
      <c r="S1823" s="65"/>
      <c r="T1823" s="66"/>
      <c r="U1823" s="35"/>
      <c r="V1823" s="35"/>
      <c r="W1823" s="35"/>
      <c r="X1823" s="35"/>
      <c r="Y1823" s="35"/>
      <c r="Z1823" s="35"/>
      <c r="AA1823" s="35"/>
      <c r="AB1823" s="35"/>
      <c r="AC1823" s="35"/>
      <c r="AD1823" s="35"/>
      <c r="AE1823" s="35"/>
      <c r="AT1823" s="18" t="s">
        <v>156</v>
      </c>
      <c r="AU1823" s="18" t="s">
        <v>154</v>
      </c>
    </row>
    <row r="1824" spans="1:65" s="1" customFormat="1" hidden="1">
      <c r="A1824" s="35"/>
      <c r="B1824" s="36"/>
      <c r="C1824" s="37"/>
      <c r="D1824" s="187" t="s">
        <v>158</v>
      </c>
      <c r="E1824" s="37"/>
      <c r="F1824" s="188" t="s">
        <v>2850</v>
      </c>
      <c r="G1824" s="37"/>
      <c r="H1824" s="37"/>
      <c r="I1824" s="184"/>
      <c r="J1824" s="37"/>
      <c r="K1824" s="37"/>
      <c r="L1824" s="40"/>
      <c r="M1824" s="185"/>
      <c r="N1824" s="186"/>
      <c r="O1824" s="65"/>
      <c r="P1824" s="65"/>
      <c r="Q1824" s="65"/>
      <c r="R1824" s="65"/>
      <c r="S1824" s="65"/>
      <c r="T1824" s="66"/>
      <c r="U1824" s="35"/>
      <c r="V1824" s="35"/>
      <c r="W1824" s="35"/>
      <c r="X1824" s="35"/>
      <c r="Y1824" s="35"/>
      <c r="Z1824" s="35"/>
      <c r="AA1824" s="35"/>
      <c r="AB1824" s="35"/>
      <c r="AC1824" s="35"/>
      <c r="AD1824" s="35"/>
      <c r="AE1824" s="35"/>
      <c r="AT1824" s="18" t="s">
        <v>158</v>
      </c>
      <c r="AU1824" s="18" t="s">
        <v>154</v>
      </c>
    </row>
    <row r="1825" spans="1:65" s="11" customFormat="1" ht="23" customHeight="1">
      <c r="B1825" s="154"/>
      <c r="C1825" s="155"/>
      <c r="D1825" s="156" t="s">
        <v>71</v>
      </c>
      <c r="E1825" s="168" t="s">
        <v>2851</v>
      </c>
      <c r="F1825" s="168" t="s">
        <v>2852</v>
      </c>
      <c r="G1825" s="155"/>
      <c r="H1825" s="155"/>
      <c r="I1825" s="158"/>
      <c r="J1825" s="169">
        <f>BK1825</f>
        <v>0</v>
      </c>
      <c r="K1825" s="155"/>
      <c r="L1825" s="160"/>
      <c r="M1825" s="161"/>
      <c r="N1825" s="162"/>
      <c r="O1825" s="162"/>
      <c r="P1825" s="163">
        <f>SUM(P1826:P1828)</f>
        <v>0</v>
      </c>
      <c r="Q1825" s="162"/>
      <c r="R1825" s="163">
        <f>SUM(R1826:R1828)</f>
        <v>0</v>
      </c>
      <c r="S1825" s="162"/>
      <c r="T1825" s="164">
        <f>SUM(T1826:T1828)</f>
        <v>0</v>
      </c>
      <c r="AR1825" s="165" t="s">
        <v>183</v>
      </c>
      <c r="AT1825" s="166" t="s">
        <v>71</v>
      </c>
      <c r="AU1825" s="166" t="s">
        <v>8</v>
      </c>
      <c r="AY1825" s="165" t="s">
        <v>146</v>
      </c>
      <c r="BK1825" s="167">
        <f>SUM(BK1826:BK1828)</f>
        <v>0</v>
      </c>
    </row>
    <row r="1826" spans="1:65" s="1" customFormat="1" ht="16.5" customHeight="1">
      <c r="A1826" s="35"/>
      <c r="B1826" s="36"/>
      <c r="C1826" s="170" t="s">
        <v>2853</v>
      </c>
      <c r="D1826" s="170" t="s">
        <v>148</v>
      </c>
      <c r="E1826" s="171" t="s">
        <v>2854</v>
      </c>
      <c r="F1826" s="172" t="s">
        <v>2852</v>
      </c>
      <c r="G1826" s="173" t="s">
        <v>578</v>
      </c>
      <c r="H1826" s="174">
        <v>1</v>
      </c>
      <c r="I1826" s="175"/>
      <c r="J1826" s="174">
        <f>ROUND(I1826*H1826,0)</f>
        <v>0</v>
      </c>
      <c r="K1826" s="172" t="s">
        <v>152</v>
      </c>
      <c r="L1826" s="40"/>
      <c r="M1826" s="176" t="s">
        <v>20</v>
      </c>
      <c r="N1826" s="177" t="s">
        <v>44</v>
      </c>
      <c r="O1826" s="65"/>
      <c r="P1826" s="178">
        <f>O1826*H1826</f>
        <v>0</v>
      </c>
      <c r="Q1826" s="178">
        <v>0</v>
      </c>
      <c r="R1826" s="178">
        <f>Q1826*H1826</f>
        <v>0</v>
      </c>
      <c r="S1826" s="178">
        <v>0</v>
      </c>
      <c r="T1826" s="179">
        <f>S1826*H1826</f>
        <v>0</v>
      </c>
      <c r="U1826" s="35"/>
      <c r="V1826" s="35"/>
      <c r="W1826" s="35"/>
      <c r="X1826" s="35"/>
      <c r="Y1826" s="35"/>
      <c r="Z1826" s="35"/>
      <c r="AA1826" s="35"/>
      <c r="AB1826" s="35"/>
      <c r="AC1826" s="35"/>
      <c r="AD1826" s="35"/>
      <c r="AE1826" s="35"/>
      <c r="AR1826" s="180" t="s">
        <v>2848</v>
      </c>
      <c r="AT1826" s="180" t="s">
        <v>148</v>
      </c>
      <c r="AU1826" s="180" t="s">
        <v>154</v>
      </c>
      <c r="AY1826" s="18" t="s">
        <v>146</v>
      </c>
      <c r="BE1826" s="181">
        <f>IF(N1826="základní",J1826,0)</f>
        <v>0</v>
      </c>
      <c r="BF1826" s="181">
        <f>IF(N1826="snížená",J1826,0)</f>
        <v>0</v>
      </c>
      <c r="BG1826" s="181">
        <f>IF(N1826="zákl. přenesená",J1826,0)</f>
        <v>0</v>
      </c>
      <c r="BH1826" s="181">
        <f>IF(N1826="sníž. přenesená",J1826,0)</f>
        <v>0</v>
      </c>
      <c r="BI1826" s="181">
        <f>IF(N1826="nulová",J1826,0)</f>
        <v>0</v>
      </c>
      <c r="BJ1826" s="18" t="s">
        <v>154</v>
      </c>
      <c r="BK1826" s="181">
        <f>ROUND(I1826*H1826,0)</f>
        <v>0</v>
      </c>
      <c r="BL1826" s="18" t="s">
        <v>2848</v>
      </c>
      <c r="BM1826" s="180" t="s">
        <v>2855</v>
      </c>
    </row>
    <row r="1827" spans="1:65" s="1" customFormat="1" ht="12" hidden="1">
      <c r="A1827" s="35"/>
      <c r="B1827" s="36"/>
      <c r="C1827" s="37"/>
      <c r="D1827" s="182" t="s">
        <v>156</v>
      </c>
      <c r="E1827" s="37"/>
      <c r="F1827" s="183" t="s">
        <v>2852</v>
      </c>
      <c r="G1827" s="37"/>
      <c r="H1827" s="37"/>
      <c r="I1827" s="184"/>
      <c r="J1827" s="37"/>
      <c r="K1827" s="37"/>
      <c r="L1827" s="40"/>
      <c r="M1827" s="185"/>
      <c r="N1827" s="186"/>
      <c r="O1827" s="65"/>
      <c r="P1827" s="65"/>
      <c r="Q1827" s="65"/>
      <c r="R1827" s="65"/>
      <c r="S1827" s="65"/>
      <c r="T1827" s="66"/>
      <c r="U1827" s="35"/>
      <c r="V1827" s="35"/>
      <c r="W1827" s="35"/>
      <c r="X1827" s="35"/>
      <c r="Y1827" s="35"/>
      <c r="Z1827" s="35"/>
      <c r="AA1827" s="35"/>
      <c r="AB1827" s="35"/>
      <c r="AC1827" s="35"/>
      <c r="AD1827" s="35"/>
      <c r="AE1827" s="35"/>
      <c r="AT1827" s="18" t="s">
        <v>156</v>
      </c>
      <c r="AU1827" s="18" t="s">
        <v>154</v>
      </c>
    </row>
    <row r="1828" spans="1:65" s="1" customFormat="1" hidden="1">
      <c r="A1828" s="35"/>
      <c r="B1828" s="36"/>
      <c r="C1828" s="37"/>
      <c r="D1828" s="187" t="s">
        <v>158</v>
      </c>
      <c r="E1828" s="37"/>
      <c r="F1828" s="188" t="s">
        <v>2856</v>
      </c>
      <c r="G1828" s="37"/>
      <c r="H1828" s="37"/>
      <c r="I1828" s="184"/>
      <c r="J1828" s="37"/>
      <c r="K1828" s="37"/>
      <c r="L1828" s="40"/>
      <c r="M1828" s="185"/>
      <c r="N1828" s="186"/>
      <c r="O1828" s="65"/>
      <c r="P1828" s="65"/>
      <c r="Q1828" s="65"/>
      <c r="R1828" s="65"/>
      <c r="S1828" s="65"/>
      <c r="T1828" s="66"/>
      <c r="U1828" s="35"/>
      <c r="V1828" s="35"/>
      <c r="W1828" s="35"/>
      <c r="X1828" s="35"/>
      <c r="Y1828" s="35"/>
      <c r="Z1828" s="35"/>
      <c r="AA1828" s="35"/>
      <c r="AB1828" s="35"/>
      <c r="AC1828" s="35"/>
      <c r="AD1828" s="35"/>
      <c r="AE1828" s="35"/>
      <c r="AT1828" s="18" t="s">
        <v>158</v>
      </c>
      <c r="AU1828" s="18" t="s">
        <v>154</v>
      </c>
    </row>
    <row r="1829" spans="1:65" s="11" customFormat="1" ht="23" customHeight="1">
      <c r="B1829" s="154"/>
      <c r="C1829" s="155"/>
      <c r="D1829" s="156" t="s">
        <v>71</v>
      </c>
      <c r="E1829" s="168" t="s">
        <v>2857</v>
      </c>
      <c r="F1829" s="168" t="s">
        <v>2858</v>
      </c>
      <c r="G1829" s="155"/>
      <c r="H1829" s="155"/>
      <c r="I1829" s="158"/>
      <c r="J1829" s="169">
        <f>BK1829</f>
        <v>0</v>
      </c>
      <c r="K1829" s="155"/>
      <c r="L1829" s="160"/>
      <c r="M1829" s="161"/>
      <c r="N1829" s="162"/>
      <c r="O1829" s="162"/>
      <c r="P1829" s="163">
        <f>SUM(P1830:P1832)</f>
        <v>0</v>
      </c>
      <c r="Q1829" s="162"/>
      <c r="R1829" s="163">
        <f>SUM(R1830:R1832)</f>
        <v>0</v>
      </c>
      <c r="S1829" s="162"/>
      <c r="T1829" s="164">
        <f>SUM(T1830:T1832)</f>
        <v>0</v>
      </c>
      <c r="AR1829" s="165" t="s">
        <v>183</v>
      </c>
      <c r="AT1829" s="166" t="s">
        <v>71</v>
      </c>
      <c r="AU1829" s="166" t="s">
        <v>8</v>
      </c>
      <c r="AY1829" s="165" t="s">
        <v>146</v>
      </c>
      <c r="BK1829" s="167">
        <f>SUM(BK1830:BK1832)</f>
        <v>0</v>
      </c>
    </row>
    <row r="1830" spans="1:65" s="1" customFormat="1" ht="16.5" customHeight="1">
      <c r="A1830" s="35"/>
      <c r="B1830" s="36"/>
      <c r="C1830" s="170" t="s">
        <v>2859</v>
      </c>
      <c r="D1830" s="170" t="s">
        <v>148</v>
      </c>
      <c r="E1830" s="171" t="s">
        <v>2860</v>
      </c>
      <c r="F1830" s="172" t="s">
        <v>2858</v>
      </c>
      <c r="G1830" s="173" t="s">
        <v>578</v>
      </c>
      <c r="H1830" s="174">
        <v>1</v>
      </c>
      <c r="I1830" s="175"/>
      <c r="J1830" s="174">
        <f>ROUND(I1830*H1830,0)</f>
        <v>0</v>
      </c>
      <c r="K1830" s="172" t="s">
        <v>152</v>
      </c>
      <c r="L1830" s="40"/>
      <c r="M1830" s="176" t="s">
        <v>20</v>
      </c>
      <c r="N1830" s="177" t="s">
        <v>44</v>
      </c>
      <c r="O1830" s="65"/>
      <c r="P1830" s="178">
        <f>O1830*H1830</f>
        <v>0</v>
      </c>
      <c r="Q1830" s="178">
        <v>0</v>
      </c>
      <c r="R1830" s="178">
        <f>Q1830*H1830</f>
        <v>0</v>
      </c>
      <c r="S1830" s="178">
        <v>0</v>
      </c>
      <c r="T1830" s="179">
        <f>S1830*H1830</f>
        <v>0</v>
      </c>
      <c r="U1830" s="35"/>
      <c r="V1830" s="35"/>
      <c r="W1830" s="35"/>
      <c r="X1830" s="35"/>
      <c r="Y1830" s="35"/>
      <c r="Z1830" s="35"/>
      <c r="AA1830" s="35"/>
      <c r="AB1830" s="35"/>
      <c r="AC1830" s="35"/>
      <c r="AD1830" s="35"/>
      <c r="AE1830" s="35"/>
      <c r="AR1830" s="180" t="s">
        <v>2848</v>
      </c>
      <c r="AT1830" s="180" t="s">
        <v>148</v>
      </c>
      <c r="AU1830" s="180" t="s">
        <v>154</v>
      </c>
      <c r="AY1830" s="18" t="s">
        <v>146</v>
      </c>
      <c r="BE1830" s="181">
        <f>IF(N1830="základní",J1830,0)</f>
        <v>0</v>
      </c>
      <c r="BF1830" s="181">
        <f>IF(N1830="snížená",J1830,0)</f>
        <v>0</v>
      </c>
      <c r="BG1830" s="181">
        <f>IF(N1830="zákl. přenesená",J1830,0)</f>
        <v>0</v>
      </c>
      <c r="BH1830" s="181">
        <f>IF(N1830="sníž. přenesená",J1830,0)</f>
        <v>0</v>
      </c>
      <c r="BI1830" s="181">
        <f>IF(N1830="nulová",J1830,0)</f>
        <v>0</v>
      </c>
      <c r="BJ1830" s="18" t="s">
        <v>154</v>
      </c>
      <c r="BK1830" s="181">
        <f>ROUND(I1830*H1830,0)</f>
        <v>0</v>
      </c>
      <c r="BL1830" s="18" t="s">
        <v>2848</v>
      </c>
      <c r="BM1830" s="180" t="s">
        <v>2861</v>
      </c>
    </row>
    <row r="1831" spans="1:65" s="1" customFormat="1" ht="12" hidden="1">
      <c r="A1831" s="35"/>
      <c r="B1831" s="36"/>
      <c r="C1831" s="37"/>
      <c r="D1831" s="182" t="s">
        <v>156</v>
      </c>
      <c r="E1831" s="37"/>
      <c r="F1831" s="183" t="s">
        <v>2858</v>
      </c>
      <c r="G1831" s="37"/>
      <c r="H1831" s="37"/>
      <c r="I1831" s="184"/>
      <c r="J1831" s="37"/>
      <c r="K1831" s="37"/>
      <c r="L1831" s="40"/>
      <c r="M1831" s="185"/>
      <c r="N1831" s="186"/>
      <c r="O1831" s="65"/>
      <c r="P1831" s="65"/>
      <c r="Q1831" s="65"/>
      <c r="R1831" s="65"/>
      <c r="S1831" s="65"/>
      <c r="T1831" s="66"/>
      <c r="U1831" s="35"/>
      <c r="V1831" s="35"/>
      <c r="W1831" s="35"/>
      <c r="X1831" s="35"/>
      <c r="Y1831" s="35"/>
      <c r="Z1831" s="35"/>
      <c r="AA1831" s="35"/>
      <c r="AB1831" s="35"/>
      <c r="AC1831" s="35"/>
      <c r="AD1831" s="35"/>
      <c r="AE1831" s="35"/>
      <c r="AT1831" s="18" t="s">
        <v>156</v>
      </c>
      <c r="AU1831" s="18" t="s">
        <v>154</v>
      </c>
    </row>
    <row r="1832" spans="1:65" s="1" customFormat="1" hidden="1">
      <c r="A1832" s="35"/>
      <c r="B1832" s="36"/>
      <c r="C1832" s="37"/>
      <c r="D1832" s="187" t="s">
        <v>158</v>
      </c>
      <c r="E1832" s="37"/>
      <c r="F1832" s="188" t="s">
        <v>2862</v>
      </c>
      <c r="G1832" s="37"/>
      <c r="H1832" s="37"/>
      <c r="I1832" s="184"/>
      <c r="J1832" s="37"/>
      <c r="K1832" s="37"/>
      <c r="L1832" s="40"/>
      <c r="M1832" s="185"/>
      <c r="N1832" s="186"/>
      <c r="O1832" s="65"/>
      <c r="P1832" s="65"/>
      <c r="Q1832" s="65"/>
      <c r="R1832" s="65"/>
      <c r="S1832" s="65"/>
      <c r="T1832" s="66"/>
      <c r="U1832" s="35"/>
      <c r="V1832" s="35"/>
      <c r="W1832" s="35"/>
      <c r="X1832" s="35"/>
      <c r="Y1832" s="35"/>
      <c r="Z1832" s="35"/>
      <c r="AA1832" s="35"/>
      <c r="AB1832" s="35"/>
      <c r="AC1832" s="35"/>
      <c r="AD1832" s="35"/>
      <c r="AE1832" s="35"/>
      <c r="AT1832" s="18" t="s">
        <v>158</v>
      </c>
      <c r="AU1832" s="18" t="s">
        <v>154</v>
      </c>
    </row>
    <row r="1833" spans="1:65" s="11" customFormat="1" ht="23" customHeight="1">
      <c r="B1833" s="154"/>
      <c r="C1833" s="155"/>
      <c r="D1833" s="156" t="s">
        <v>71</v>
      </c>
      <c r="E1833" s="168" t="s">
        <v>2863</v>
      </c>
      <c r="F1833" s="168" t="s">
        <v>2864</v>
      </c>
      <c r="G1833" s="155"/>
      <c r="H1833" s="155"/>
      <c r="I1833" s="158"/>
      <c r="J1833" s="169">
        <f>BK1833</f>
        <v>0</v>
      </c>
      <c r="K1833" s="155"/>
      <c r="L1833" s="160"/>
      <c r="M1833" s="161"/>
      <c r="N1833" s="162"/>
      <c r="O1833" s="162"/>
      <c r="P1833" s="163">
        <f>SUM(P1834:P1835)</f>
        <v>0</v>
      </c>
      <c r="Q1833" s="162"/>
      <c r="R1833" s="163">
        <f>SUM(R1834:R1835)</f>
        <v>0</v>
      </c>
      <c r="S1833" s="162"/>
      <c r="T1833" s="164">
        <f>SUM(T1834:T1835)</f>
        <v>0</v>
      </c>
      <c r="AR1833" s="165" t="s">
        <v>183</v>
      </c>
      <c r="AT1833" s="166" t="s">
        <v>71</v>
      </c>
      <c r="AU1833" s="166" t="s">
        <v>8</v>
      </c>
      <c r="AY1833" s="165" t="s">
        <v>146</v>
      </c>
      <c r="BK1833" s="167">
        <f>SUM(BK1834:BK1835)</f>
        <v>0</v>
      </c>
    </row>
    <row r="1834" spans="1:65" s="1" customFormat="1" ht="49.25" customHeight="1">
      <c r="A1834" s="35"/>
      <c r="B1834" s="36"/>
      <c r="C1834" s="170" t="s">
        <v>2865</v>
      </c>
      <c r="D1834" s="170" t="s">
        <v>148</v>
      </c>
      <c r="E1834" s="171" t="s">
        <v>2866</v>
      </c>
      <c r="F1834" s="172" t="s">
        <v>2867</v>
      </c>
      <c r="G1834" s="173" t="s">
        <v>578</v>
      </c>
      <c r="H1834" s="174">
        <v>1</v>
      </c>
      <c r="I1834" s="175"/>
      <c r="J1834" s="174">
        <f>ROUND(I1834*H1834,0)</f>
        <v>0</v>
      </c>
      <c r="K1834" s="172" t="s">
        <v>2820</v>
      </c>
      <c r="L1834" s="40"/>
      <c r="M1834" s="176" t="s">
        <v>20</v>
      </c>
      <c r="N1834" s="177" t="s">
        <v>44</v>
      </c>
      <c r="O1834" s="65"/>
      <c r="P1834" s="178">
        <f>O1834*H1834</f>
        <v>0</v>
      </c>
      <c r="Q1834" s="178">
        <v>0</v>
      </c>
      <c r="R1834" s="178">
        <f>Q1834*H1834</f>
        <v>0</v>
      </c>
      <c r="S1834" s="178">
        <v>0</v>
      </c>
      <c r="T1834" s="179">
        <f>S1834*H1834</f>
        <v>0</v>
      </c>
      <c r="U1834" s="35"/>
      <c r="V1834" s="35"/>
      <c r="W1834" s="35"/>
      <c r="X1834" s="35"/>
      <c r="Y1834" s="35"/>
      <c r="Z1834" s="35"/>
      <c r="AA1834" s="35"/>
      <c r="AB1834" s="35"/>
      <c r="AC1834" s="35"/>
      <c r="AD1834" s="35"/>
      <c r="AE1834" s="35"/>
      <c r="AR1834" s="180" t="s">
        <v>2848</v>
      </c>
      <c r="AT1834" s="180" t="s">
        <v>148</v>
      </c>
      <c r="AU1834" s="180" t="s">
        <v>154</v>
      </c>
      <c r="AY1834" s="18" t="s">
        <v>146</v>
      </c>
      <c r="BE1834" s="181">
        <f>IF(N1834="základní",J1834,0)</f>
        <v>0</v>
      </c>
      <c r="BF1834" s="181">
        <f>IF(N1834="snížená",J1834,0)</f>
        <v>0</v>
      </c>
      <c r="BG1834" s="181">
        <f>IF(N1834="zákl. přenesená",J1834,0)</f>
        <v>0</v>
      </c>
      <c r="BH1834" s="181">
        <f>IF(N1834="sníž. přenesená",J1834,0)</f>
        <v>0</v>
      </c>
      <c r="BI1834" s="181">
        <f>IF(N1834="nulová",J1834,0)</f>
        <v>0</v>
      </c>
      <c r="BJ1834" s="18" t="s">
        <v>154</v>
      </c>
      <c r="BK1834" s="181">
        <f>ROUND(I1834*H1834,0)</f>
        <v>0</v>
      </c>
      <c r="BL1834" s="18" t="s">
        <v>2848</v>
      </c>
      <c r="BM1834" s="180" t="s">
        <v>2868</v>
      </c>
    </row>
    <row r="1835" spans="1:65" s="1" customFormat="1" ht="48" hidden="1">
      <c r="A1835" s="35"/>
      <c r="B1835" s="36"/>
      <c r="C1835" s="37"/>
      <c r="D1835" s="182" t="s">
        <v>156</v>
      </c>
      <c r="E1835" s="37"/>
      <c r="F1835" s="183" t="s">
        <v>2867</v>
      </c>
      <c r="G1835" s="37"/>
      <c r="H1835" s="37"/>
      <c r="I1835" s="184"/>
      <c r="J1835" s="37"/>
      <c r="K1835" s="37"/>
      <c r="L1835" s="40"/>
      <c r="M1835" s="242"/>
      <c r="N1835" s="243"/>
      <c r="O1835" s="244"/>
      <c r="P1835" s="244"/>
      <c r="Q1835" s="244"/>
      <c r="R1835" s="244"/>
      <c r="S1835" s="244"/>
      <c r="T1835" s="245"/>
      <c r="U1835" s="35"/>
      <c r="V1835" s="35"/>
      <c r="W1835" s="35"/>
      <c r="X1835" s="35"/>
      <c r="Y1835" s="35"/>
      <c r="Z1835" s="35"/>
      <c r="AA1835" s="35"/>
      <c r="AB1835" s="35"/>
      <c r="AC1835" s="35"/>
      <c r="AD1835" s="35"/>
      <c r="AE1835" s="35"/>
      <c r="AT1835" s="18" t="s">
        <v>156</v>
      </c>
      <c r="AU1835" s="18" t="s">
        <v>154</v>
      </c>
    </row>
    <row r="1836" spans="1:65" s="1" customFormat="1" ht="7" customHeight="1">
      <c r="A1836" s="35"/>
      <c r="B1836" s="48"/>
      <c r="C1836" s="49"/>
      <c r="D1836" s="49"/>
      <c r="E1836" s="49"/>
      <c r="F1836" s="49"/>
      <c r="G1836" s="49"/>
      <c r="H1836" s="49"/>
      <c r="I1836" s="49"/>
      <c r="J1836" s="49"/>
      <c r="K1836" s="49"/>
      <c r="L1836" s="40"/>
      <c r="M1836" s="35"/>
      <c r="O1836" s="35"/>
      <c r="P1836" s="35"/>
      <c r="Q1836" s="35"/>
      <c r="R1836" s="35"/>
      <c r="S1836" s="35"/>
      <c r="T1836" s="35"/>
      <c r="U1836" s="35"/>
      <c r="V1836" s="35"/>
      <c r="W1836" s="35"/>
      <c r="X1836" s="35"/>
      <c r="Y1836" s="35"/>
      <c r="Z1836" s="35"/>
      <c r="AA1836" s="35"/>
      <c r="AB1836" s="35"/>
      <c r="AC1836" s="35"/>
      <c r="AD1836" s="35"/>
      <c r="AE1836" s="35"/>
    </row>
  </sheetData>
  <sheetProtection formatColumns="0" formatRows="0" autoFilter="0"/>
  <autoFilter ref="C122:K1835" xr:uid="{00000000-0009-0000-0000-000001000000}">
    <filterColumn colId="1">
      <filters>
        <filter val="D"/>
        <filter val="K"/>
        <filter val="M"/>
        <filter val="VV"/>
      </filters>
    </filterColumn>
  </autoFilter>
  <mergeCells count="9">
    <mergeCell ref="E50:H50"/>
    <mergeCell ref="E113:H113"/>
    <mergeCell ref="E115:H115"/>
    <mergeCell ref="L2:V2"/>
    <mergeCell ref="E7:H7"/>
    <mergeCell ref="E9:H9"/>
    <mergeCell ref="E18:H18"/>
    <mergeCell ref="E27:H27"/>
    <mergeCell ref="E48:H48"/>
  </mergeCells>
  <hyperlinks>
    <hyperlink ref="F128" r:id="rId1" xr:uid="{00000000-0004-0000-0100-000000000000}"/>
    <hyperlink ref="F134" r:id="rId2" xr:uid="{00000000-0004-0000-0100-000001000000}"/>
    <hyperlink ref="F139" r:id="rId3" xr:uid="{00000000-0004-0000-0100-000002000000}"/>
    <hyperlink ref="F143" r:id="rId4" xr:uid="{00000000-0004-0000-0100-000003000000}"/>
    <hyperlink ref="F147" r:id="rId5" xr:uid="{00000000-0004-0000-0100-000004000000}"/>
    <hyperlink ref="F152" r:id="rId6" xr:uid="{00000000-0004-0000-0100-000005000000}"/>
    <hyperlink ref="F156" r:id="rId7" xr:uid="{00000000-0004-0000-0100-000006000000}"/>
    <hyperlink ref="F161" r:id="rId8" xr:uid="{00000000-0004-0000-0100-000007000000}"/>
    <hyperlink ref="F165" r:id="rId9" xr:uid="{00000000-0004-0000-0100-000008000000}"/>
    <hyperlink ref="F171" r:id="rId10" xr:uid="{00000000-0004-0000-0100-000009000000}"/>
    <hyperlink ref="F176" r:id="rId11" xr:uid="{00000000-0004-0000-0100-00000A000000}"/>
    <hyperlink ref="F183" r:id="rId12" xr:uid="{00000000-0004-0000-0100-00000B000000}"/>
    <hyperlink ref="F189" r:id="rId13" xr:uid="{00000000-0004-0000-0100-00000C000000}"/>
    <hyperlink ref="F197" r:id="rId14" xr:uid="{00000000-0004-0000-0100-00000D000000}"/>
    <hyperlink ref="F203" r:id="rId15" xr:uid="{00000000-0004-0000-0100-00000E000000}"/>
    <hyperlink ref="F209" r:id="rId16" xr:uid="{00000000-0004-0000-0100-00000F000000}"/>
    <hyperlink ref="F214" r:id="rId17" xr:uid="{00000000-0004-0000-0100-000010000000}"/>
    <hyperlink ref="F220" r:id="rId18" xr:uid="{00000000-0004-0000-0100-000011000000}"/>
    <hyperlink ref="F224" r:id="rId19" xr:uid="{00000000-0004-0000-0100-000012000000}"/>
    <hyperlink ref="F228" r:id="rId20" xr:uid="{00000000-0004-0000-0100-000013000000}"/>
    <hyperlink ref="F233" r:id="rId21" xr:uid="{00000000-0004-0000-0100-000014000000}"/>
    <hyperlink ref="F238" r:id="rId22" xr:uid="{00000000-0004-0000-0100-000015000000}"/>
    <hyperlink ref="F244" r:id="rId23" xr:uid="{00000000-0004-0000-0100-000016000000}"/>
    <hyperlink ref="F248" r:id="rId24" xr:uid="{00000000-0004-0000-0100-000017000000}"/>
    <hyperlink ref="F252" r:id="rId25" xr:uid="{00000000-0004-0000-0100-000018000000}"/>
    <hyperlink ref="F260" r:id="rId26" xr:uid="{00000000-0004-0000-0100-000019000000}"/>
    <hyperlink ref="F264" r:id="rId27" xr:uid="{00000000-0004-0000-0100-00001A000000}"/>
    <hyperlink ref="F268" r:id="rId28" xr:uid="{00000000-0004-0000-0100-00001B000000}"/>
    <hyperlink ref="F272" r:id="rId29" xr:uid="{00000000-0004-0000-0100-00001C000000}"/>
    <hyperlink ref="F279" r:id="rId30" xr:uid="{00000000-0004-0000-0100-00001D000000}"/>
    <hyperlink ref="F285" r:id="rId31" xr:uid="{00000000-0004-0000-0100-00001E000000}"/>
    <hyperlink ref="F291" r:id="rId32" xr:uid="{00000000-0004-0000-0100-00001F000000}"/>
    <hyperlink ref="F298" r:id="rId33" xr:uid="{00000000-0004-0000-0100-000020000000}"/>
    <hyperlink ref="F304" r:id="rId34" xr:uid="{00000000-0004-0000-0100-000021000000}"/>
    <hyperlink ref="F313" r:id="rId35" xr:uid="{00000000-0004-0000-0100-000022000000}"/>
    <hyperlink ref="F324" r:id="rId36" xr:uid="{00000000-0004-0000-0100-000023000000}"/>
    <hyperlink ref="F330" r:id="rId37" xr:uid="{00000000-0004-0000-0100-000024000000}"/>
    <hyperlink ref="F335" r:id="rId38" xr:uid="{00000000-0004-0000-0100-000025000000}"/>
    <hyperlink ref="F344" r:id="rId39" xr:uid="{00000000-0004-0000-0100-000026000000}"/>
    <hyperlink ref="F353" r:id="rId40" xr:uid="{00000000-0004-0000-0100-000027000000}"/>
    <hyperlink ref="F361" r:id="rId41" xr:uid="{00000000-0004-0000-0100-000028000000}"/>
    <hyperlink ref="F366" r:id="rId42" xr:uid="{00000000-0004-0000-0100-000029000000}"/>
    <hyperlink ref="F371" r:id="rId43" xr:uid="{00000000-0004-0000-0100-00002A000000}"/>
    <hyperlink ref="F380" r:id="rId44" xr:uid="{00000000-0004-0000-0100-00002B000000}"/>
    <hyperlink ref="F385" r:id="rId45" xr:uid="{00000000-0004-0000-0100-00002C000000}"/>
    <hyperlink ref="F394" r:id="rId46" xr:uid="{00000000-0004-0000-0100-00002D000000}"/>
    <hyperlink ref="F399" r:id="rId47" xr:uid="{00000000-0004-0000-0100-00002E000000}"/>
    <hyperlink ref="F405" r:id="rId48" xr:uid="{00000000-0004-0000-0100-00002F000000}"/>
    <hyperlink ref="F411" r:id="rId49" xr:uid="{00000000-0004-0000-0100-000030000000}"/>
    <hyperlink ref="F418" r:id="rId50" xr:uid="{00000000-0004-0000-0100-000031000000}"/>
    <hyperlink ref="F424" r:id="rId51" xr:uid="{00000000-0004-0000-0100-000032000000}"/>
    <hyperlink ref="F429" r:id="rId52" xr:uid="{00000000-0004-0000-0100-000033000000}"/>
    <hyperlink ref="F434" r:id="rId53" xr:uid="{00000000-0004-0000-0100-000034000000}"/>
    <hyperlink ref="F453" r:id="rId54" xr:uid="{00000000-0004-0000-0100-000035000000}"/>
    <hyperlink ref="F458" r:id="rId55" xr:uid="{00000000-0004-0000-0100-000036000000}"/>
    <hyperlink ref="F463" r:id="rId56" xr:uid="{00000000-0004-0000-0100-000037000000}"/>
    <hyperlink ref="F472" r:id="rId57" xr:uid="{00000000-0004-0000-0100-000038000000}"/>
    <hyperlink ref="F478" r:id="rId58" xr:uid="{00000000-0004-0000-0100-000039000000}"/>
    <hyperlink ref="F486" r:id="rId59" xr:uid="{00000000-0004-0000-0100-00003A000000}"/>
    <hyperlink ref="F492" r:id="rId60" xr:uid="{00000000-0004-0000-0100-00003B000000}"/>
    <hyperlink ref="F498" r:id="rId61" xr:uid="{00000000-0004-0000-0100-00003C000000}"/>
    <hyperlink ref="F506" r:id="rId62" xr:uid="{00000000-0004-0000-0100-00003D000000}"/>
    <hyperlink ref="F511" r:id="rId63" xr:uid="{00000000-0004-0000-0100-00003E000000}"/>
    <hyperlink ref="F516" r:id="rId64" xr:uid="{00000000-0004-0000-0100-00003F000000}"/>
    <hyperlink ref="F520" r:id="rId65" xr:uid="{00000000-0004-0000-0100-000040000000}"/>
    <hyperlink ref="F526" r:id="rId66" xr:uid="{00000000-0004-0000-0100-000041000000}"/>
    <hyperlink ref="F530" r:id="rId67" xr:uid="{00000000-0004-0000-0100-000042000000}"/>
    <hyperlink ref="F534" r:id="rId68" xr:uid="{00000000-0004-0000-0100-000043000000}"/>
    <hyperlink ref="F538" r:id="rId69" xr:uid="{00000000-0004-0000-0100-000044000000}"/>
    <hyperlink ref="F543" r:id="rId70" xr:uid="{00000000-0004-0000-0100-000045000000}"/>
    <hyperlink ref="F548" r:id="rId71" xr:uid="{00000000-0004-0000-0100-000046000000}"/>
    <hyperlink ref="F559" r:id="rId72" xr:uid="{00000000-0004-0000-0100-000047000000}"/>
    <hyperlink ref="F567" r:id="rId73" xr:uid="{00000000-0004-0000-0100-000048000000}"/>
    <hyperlink ref="F572" r:id="rId74" xr:uid="{00000000-0004-0000-0100-000049000000}"/>
    <hyperlink ref="F579" r:id="rId75" xr:uid="{00000000-0004-0000-0100-00004A000000}"/>
    <hyperlink ref="F584" r:id="rId76" xr:uid="{00000000-0004-0000-0100-00004B000000}"/>
    <hyperlink ref="F592" r:id="rId77" xr:uid="{00000000-0004-0000-0100-00004C000000}"/>
    <hyperlink ref="F597" r:id="rId78" xr:uid="{00000000-0004-0000-0100-00004D000000}"/>
    <hyperlink ref="F602" r:id="rId79" xr:uid="{00000000-0004-0000-0100-00004E000000}"/>
    <hyperlink ref="F608" r:id="rId80" xr:uid="{00000000-0004-0000-0100-00004F000000}"/>
    <hyperlink ref="F612" r:id="rId81" xr:uid="{00000000-0004-0000-0100-000050000000}"/>
    <hyperlink ref="F617" r:id="rId82" xr:uid="{00000000-0004-0000-0100-000051000000}"/>
    <hyperlink ref="F622" r:id="rId83" xr:uid="{00000000-0004-0000-0100-000052000000}"/>
    <hyperlink ref="F627" r:id="rId84" xr:uid="{00000000-0004-0000-0100-000053000000}"/>
    <hyperlink ref="F632" r:id="rId85" xr:uid="{00000000-0004-0000-0100-000054000000}"/>
    <hyperlink ref="F637" r:id="rId86" xr:uid="{00000000-0004-0000-0100-000055000000}"/>
    <hyperlink ref="F643" r:id="rId87" xr:uid="{00000000-0004-0000-0100-000056000000}"/>
    <hyperlink ref="F648" r:id="rId88" xr:uid="{00000000-0004-0000-0100-000057000000}"/>
    <hyperlink ref="F652" r:id="rId89" xr:uid="{00000000-0004-0000-0100-000058000000}"/>
    <hyperlink ref="F657" r:id="rId90" xr:uid="{00000000-0004-0000-0100-000059000000}"/>
    <hyperlink ref="F660" r:id="rId91" xr:uid="{00000000-0004-0000-0100-00005A000000}"/>
    <hyperlink ref="F663" r:id="rId92" xr:uid="{00000000-0004-0000-0100-00005B000000}"/>
    <hyperlink ref="F667" r:id="rId93" xr:uid="{00000000-0004-0000-0100-00005C000000}"/>
    <hyperlink ref="F670" r:id="rId94" xr:uid="{00000000-0004-0000-0100-00005D000000}"/>
    <hyperlink ref="F673" r:id="rId95" xr:uid="{00000000-0004-0000-0100-00005E000000}"/>
    <hyperlink ref="F677" r:id="rId96" xr:uid="{00000000-0004-0000-0100-00005F000000}"/>
    <hyperlink ref="F681" r:id="rId97" xr:uid="{00000000-0004-0000-0100-000060000000}"/>
    <hyperlink ref="F684" r:id="rId98" xr:uid="{00000000-0004-0000-0100-000061000000}"/>
    <hyperlink ref="F687" r:id="rId99" xr:uid="{00000000-0004-0000-0100-000062000000}"/>
    <hyperlink ref="F690" r:id="rId100" xr:uid="{00000000-0004-0000-0100-000063000000}"/>
    <hyperlink ref="F693" r:id="rId101" xr:uid="{00000000-0004-0000-0100-000064000000}"/>
    <hyperlink ref="F696" r:id="rId102" xr:uid="{00000000-0004-0000-0100-000065000000}"/>
    <hyperlink ref="F699" r:id="rId103" xr:uid="{00000000-0004-0000-0100-000066000000}"/>
    <hyperlink ref="F702" r:id="rId104" xr:uid="{00000000-0004-0000-0100-000067000000}"/>
    <hyperlink ref="F705" r:id="rId105" xr:uid="{00000000-0004-0000-0100-000068000000}"/>
    <hyperlink ref="F708" r:id="rId106" xr:uid="{00000000-0004-0000-0100-000069000000}"/>
    <hyperlink ref="F711" r:id="rId107" xr:uid="{00000000-0004-0000-0100-00006A000000}"/>
    <hyperlink ref="F714" r:id="rId108" xr:uid="{00000000-0004-0000-0100-00006B000000}"/>
    <hyperlink ref="F717" r:id="rId109" xr:uid="{00000000-0004-0000-0100-00006C000000}"/>
    <hyperlink ref="F720" r:id="rId110" xr:uid="{00000000-0004-0000-0100-00006D000000}"/>
    <hyperlink ref="F723" r:id="rId111" xr:uid="{00000000-0004-0000-0100-00006E000000}"/>
    <hyperlink ref="F726" r:id="rId112" xr:uid="{00000000-0004-0000-0100-00006F000000}"/>
    <hyperlink ref="F730" r:id="rId113" xr:uid="{00000000-0004-0000-0100-000070000000}"/>
    <hyperlink ref="F735" r:id="rId114" xr:uid="{00000000-0004-0000-0100-000071000000}"/>
    <hyperlink ref="F739" r:id="rId115" xr:uid="{00000000-0004-0000-0100-000072000000}"/>
    <hyperlink ref="F742" r:id="rId116" xr:uid="{00000000-0004-0000-0100-000073000000}"/>
    <hyperlink ref="F745" r:id="rId117" xr:uid="{00000000-0004-0000-0100-000074000000}"/>
    <hyperlink ref="F748" r:id="rId118" xr:uid="{00000000-0004-0000-0100-000075000000}"/>
    <hyperlink ref="F751" r:id="rId119" xr:uid="{00000000-0004-0000-0100-000076000000}"/>
    <hyperlink ref="F754" r:id="rId120" xr:uid="{00000000-0004-0000-0100-000077000000}"/>
    <hyperlink ref="F759" r:id="rId121" xr:uid="{00000000-0004-0000-0100-000078000000}"/>
    <hyperlink ref="F764" r:id="rId122" xr:uid="{00000000-0004-0000-0100-000079000000}"/>
    <hyperlink ref="F767" r:id="rId123" xr:uid="{00000000-0004-0000-0100-00007A000000}"/>
    <hyperlink ref="F771" r:id="rId124" xr:uid="{00000000-0004-0000-0100-00007B000000}"/>
    <hyperlink ref="F775" r:id="rId125" xr:uid="{00000000-0004-0000-0100-00007C000000}"/>
    <hyperlink ref="F779" r:id="rId126" xr:uid="{00000000-0004-0000-0100-00007D000000}"/>
    <hyperlink ref="F783" r:id="rId127" xr:uid="{00000000-0004-0000-0100-00007E000000}"/>
    <hyperlink ref="F787" r:id="rId128" xr:uid="{00000000-0004-0000-0100-00007F000000}"/>
    <hyperlink ref="F792" r:id="rId129" xr:uid="{00000000-0004-0000-0100-000080000000}"/>
    <hyperlink ref="F796" r:id="rId130" xr:uid="{00000000-0004-0000-0100-000081000000}"/>
    <hyperlink ref="F801" r:id="rId131" xr:uid="{00000000-0004-0000-0100-000082000000}"/>
    <hyperlink ref="F806" r:id="rId132" xr:uid="{00000000-0004-0000-0100-000083000000}"/>
    <hyperlink ref="F809" r:id="rId133" xr:uid="{00000000-0004-0000-0100-000084000000}"/>
    <hyperlink ref="F812" r:id="rId134" xr:uid="{00000000-0004-0000-0100-000085000000}"/>
    <hyperlink ref="F815" r:id="rId135" xr:uid="{00000000-0004-0000-0100-000086000000}"/>
    <hyperlink ref="F818" r:id="rId136" xr:uid="{00000000-0004-0000-0100-000087000000}"/>
    <hyperlink ref="F821" r:id="rId137" xr:uid="{00000000-0004-0000-0100-000088000000}"/>
    <hyperlink ref="F826" r:id="rId138" xr:uid="{00000000-0004-0000-0100-000089000000}"/>
    <hyperlink ref="F831" r:id="rId139" xr:uid="{00000000-0004-0000-0100-00008A000000}"/>
    <hyperlink ref="F838" r:id="rId140" xr:uid="{00000000-0004-0000-0100-00008B000000}"/>
    <hyperlink ref="F842" r:id="rId141" xr:uid="{00000000-0004-0000-0100-00008C000000}"/>
    <hyperlink ref="F847" r:id="rId142" xr:uid="{00000000-0004-0000-0100-00008D000000}"/>
    <hyperlink ref="F855" r:id="rId143" xr:uid="{00000000-0004-0000-0100-00008E000000}"/>
    <hyperlink ref="F858" r:id="rId144" xr:uid="{00000000-0004-0000-0100-00008F000000}"/>
    <hyperlink ref="F862" r:id="rId145" xr:uid="{00000000-0004-0000-0100-000090000000}"/>
    <hyperlink ref="F865" r:id="rId146" xr:uid="{00000000-0004-0000-0100-000091000000}"/>
    <hyperlink ref="F869" r:id="rId147" xr:uid="{00000000-0004-0000-0100-000092000000}"/>
    <hyperlink ref="F872" r:id="rId148" xr:uid="{00000000-0004-0000-0100-000093000000}"/>
    <hyperlink ref="F876" r:id="rId149" xr:uid="{00000000-0004-0000-0100-000094000000}"/>
    <hyperlink ref="F880" r:id="rId150" xr:uid="{00000000-0004-0000-0100-000095000000}"/>
    <hyperlink ref="F884" r:id="rId151" xr:uid="{00000000-0004-0000-0100-000096000000}"/>
    <hyperlink ref="F887" r:id="rId152" xr:uid="{00000000-0004-0000-0100-000097000000}"/>
    <hyperlink ref="F892" r:id="rId153" xr:uid="{00000000-0004-0000-0100-000098000000}"/>
    <hyperlink ref="F896" r:id="rId154" xr:uid="{00000000-0004-0000-0100-000099000000}"/>
    <hyperlink ref="F901" r:id="rId155" xr:uid="{00000000-0004-0000-0100-00009A000000}"/>
    <hyperlink ref="F904" r:id="rId156" xr:uid="{00000000-0004-0000-0100-00009B000000}"/>
    <hyperlink ref="F907" r:id="rId157" xr:uid="{00000000-0004-0000-0100-00009C000000}"/>
    <hyperlink ref="F910" r:id="rId158" xr:uid="{00000000-0004-0000-0100-00009D000000}"/>
    <hyperlink ref="F914" r:id="rId159" xr:uid="{00000000-0004-0000-0100-00009E000000}"/>
    <hyperlink ref="F917" r:id="rId160" xr:uid="{00000000-0004-0000-0100-00009F000000}"/>
    <hyperlink ref="F920" r:id="rId161" xr:uid="{00000000-0004-0000-0100-0000A0000000}"/>
    <hyperlink ref="F924" r:id="rId162" xr:uid="{00000000-0004-0000-0100-0000A1000000}"/>
    <hyperlink ref="F927" r:id="rId163" xr:uid="{00000000-0004-0000-0100-0000A2000000}"/>
    <hyperlink ref="F930" r:id="rId164" xr:uid="{00000000-0004-0000-0100-0000A3000000}"/>
    <hyperlink ref="F945" r:id="rId165" xr:uid="{00000000-0004-0000-0100-0000A4000000}"/>
    <hyperlink ref="F948" r:id="rId166" xr:uid="{00000000-0004-0000-0100-0000A5000000}"/>
    <hyperlink ref="F951" r:id="rId167" xr:uid="{00000000-0004-0000-0100-0000A6000000}"/>
    <hyperlink ref="F954" r:id="rId168" xr:uid="{00000000-0004-0000-0100-0000A7000000}"/>
    <hyperlink ref="F1340" r:id="rId169" xr:uid="{00000000-0004-0000-0100-0000A8000000}"/>
    <hyperlink ref="F1345" r:id="rId170" xr:uid="{00000000-0004-0000-0100-0000A9000000}"/>
    <hyperlink ref="F1350" r:id="rId171" xr:uid="{00000000-0004-0000-0100-0000AA000000}"/>
    <hyperlink ref="F1358" r:id="rId172" xr:uid="{00000000-0004-0000-0100-0000AB000000}"/>
    <hyperlink ref="F1363" r:id="rId173" xr:uid="{00000000-0004-0000-0100-0000AC000000}"/>
    <hyperlink ref="F1368" r:id="rId174" xr:uid="{00000000-0004-0000-0100-0000AD000000}"/>
    <hyperlink ref="F1377" r:id="rId175" xr:uid="{00000000-0004-0000-0100-0000AE000000}"/>
    <hyperlink ref="F1382" r:id="rId176" xr:uid="{00000000-0004-0000-0100-0000AF000000}"/>
    <hyperlink ref="F1387" r:id="rId177" xr:uid="{00000000-0004-0000-0100-0000B0000000}"/>
    <hyperlink ref="F1392" r:id="rId178" xr:uid="{00000000-0004-0000-0100-0000B1000000}"/>
    <hyperlink ref="F1397" r:id="rId179" xr:uid="{00000000-0004-0000-0100-0000B2000000}"/>
    <hyperlink ref="F1401" r:id="rId180" xr:uid="{00000000-0004-0000-0100-0000B3000000}"/>
    <hyperlink ref="F1405" r:id="rId181" xr:uid="{00000000-0004-0000-0100-0000B4000000}"/>
    <hyperlink ref="F1409" r:id="rId182" xr:uid="{00000000-0004-0000-0100-0000B5000000}"/>
    <hyperlink ref="F1414" r:id="rId183" xr:uid="{00000000-0004-0000-0100-0000B6000000}"/>
    <hyperlink ref="F1419" r:id="rId184" xr:uid="{00000000-0004-0000-0100-0000B7000000}"/>
    <hyperlink ref="F1423" r:id="rId185" xr:uid="{00000000-0004-0000-0100-0000B8000000}"/>
    <hyperlink ref="F1428" r:id="rId186" xr:uid="{00000000-0004-0000-0100-0000B9000000}"/>
    <hyperlink ref="F1434" r:id="rId187" xr:uid="{00000000-0004-0000-0100-0000BA000000}"/>
    <hyperlink ref="F1438" r:id="rId188" xr:uid="{00000000-0004-0000-0100-0000BB000000}"/>
    <hyperlink ref="F1442" r:id="rId189" xr:uid="{00000000-0004-0000-0100-0000BC000000}"/>
    <hyperlink ref="F1446" r:id="rId190" xr:uid="{00000000-0004-0000-0100-0000BD000000}"/>
    <hyperlink ref="F1450" r:id="rId191" xr:uid="{00000000-0004-0000-0100-0000BE000000}"/>
    <hyperlink ref="F1454" r:id="rId192" xr:uid="{00000000-0004-0000-0100-0000BF000000}"/>
    <hyperlink ref="F1458" r:id="rId193" xr:uid="{00000000-0004-0000-0100-0000C0000000}"/>
    <hyperlink ref="F1462" r:id="rId194" xr:uid="{00000000-0004-0000-0100-0000C1000000}"/>
    <hyperlink ref="F1475" r:id="rId195" xr:uid="{00000000-0004-0000-0100-0000C2000000}"/>
    <hyperlink ref="F1480" r:id="rId196" xr:uid="{00000000-0004-0000-0100-0000C3000000}"/>
    <hyperlink ref="F1484" r:id="rId197" xr:uid="{00000000-0004-0000-0100-0000C4000000}"/>
    <hyperlink ref="F1491" r:id="rId198" xr:uid="{00000000-0004-0000-0100-0000C5000000}"/>
    <hyperlink ref="F1510" r:id="rId199" xr:uid="{00000000-0004-0000-0100-0000C6000000}"/>
    <hyperlink ref="F1515" r:id="rId200" xr:uid="{00000000-0004-0000-0100-0000C7000000}"/>
    <hyperlink ref="F1520" r:id="rId201" xr:uid="{00000000-0004-0000-0100-0000C8000000}"/>
    <hyperlink ref="F1524" r:id="rId202" xr:uid="{00000000-0004-0000-0100-0000C9000000}"/>
    <hyperlink ref="F1528" r:id="rId203" xr:uid="{00000000-0004-0000-0100-0000CA000000}"/>
    <hyperlink ref="F1533" r:id="rId204" xr:uid="{00000000-0004-0000-0100-0000CB000000}"/>
    <hyperlink ref="F1538" r:id="rId205" xr:uid="{00000000-0004-0000-0100-0000CC000000}"/>
    <hyperlink ref="F1550" r:id="rId206" xr:uid="{00000000-0004-0000-0100-0000CD000000}"/>
    <hyperlink ref="F1559" r:id="rId207" xr:uid="{00000000-0004-0000-0100-0000CE000000}"/>
    <hyperlink ref="F1564" r:id="rId208" xr:uid="{00000000-0004-0000-0100-0000CF000000}"/>
    <hyperlink ref="F1568" r:id="rId209" xr:uid="{00000000-0004-0000-0100-0000D0000000}"/>
    <hyperlink ref="F1573" r:id="rId210" xr:uid="{00000000-0004-0000-0100-0000D1000000}"/>
    <hyperlink ref="F1580" r:id="rId211" xr:uid="{00000000-0004-0000-0100-0000D2000000}"/>
    <hyperlink ref="F1587" r:id="rId212" xr:uid="{00000000-0004-0000-0100-0000D3000000}"/>
    <hyperlink ref="F1592" r:id="rId213" xr:uid="{00000000-0004-0000-0100-0000D4000000}"/>
    <hyperlink ref="F1597" r:id="rId214" xr:uid="{00000000-0004-0000-0100-0000D5000000}"/>
    <hyperlink ref="F1602" r:id="rId215" xr:uid="{00000000-0004-0000-0100-0000D6000000}"/>
    <hyperlink ref="F1607" r:id="rId216" xr:uid="{00000000-0004-0000-0100-0000D7000000}"/>
    <hyperlink ref="F1612" r:id="rId217" xr:uid="{00000000-0004-0000-0100-0000D8000000}"/>
    <hyperlink ref="F1617" r:id="rId218" xr:uid="{00000000-0004-0000-0100-0000D9000000}"/>
    <hyperlink ref="F1621" r:id="rId219" xr:uid="{00000000-0004-0000-0100-0000DA000000}"/>
    <hyperlink ref="F1626" r:id="rId220" xr:uid="{00000000-0004-0000-0100-0000DB000000}"/>
    <hyperlink ref="F1632" r:id="rId221" xr:uid="{00000000-0004-0000-0100-0000DC000000}"/>
    <hyperlink ref="F1637" r:id="rId222" xr:uid="{00000000-0004-0000-0100-0000DD000000}"/>
    <hyperlink ref="F1642" r:id="rId223" xr:uid="{00000000-0004-0000-0100-0000DE000000}"/>
    <hyperlink ref="F1646" r:id="rId224" xr:uid="{00000000-0004-0000-0100-0000DF000000}"/>
    <hyperlink ref="F1649" r:id="rId225" xr:uid="{00000000-0004-0000-0100-0000E0000000}"/>
    <hyperlink ref="F1656" r:id="rId226" xr:uid="{00000000-0004-0000-0100-0000E1000000}"/>
    <hyperlink ref="F1664" r:id="rId227" xr:uid="{00000000-0004-0000-0100-0000E2000000}"/>
    <hyperlink ref="F1669" r:id="rId228" xr:uid="{00000000-0004-0000-0100-0000E3000000}"/>
    <hyperlink ref="F1674" r:id="rId229" xr:uid="{00000000-0004-0000-0100-0000E4000000}"/>
    <hyperlink ref="F1679" r:id="rId230" xr:uid="{00000000-0004-0000-0100-0000E5000000}"/>
    <hyperlink ref="F1684" r:id="rId231" xr:uid="{00000000-0004-0000-0100-0000E6000000}"/>
    <hyperlink ref="F1696" r:id="rId232" xr:uid="{00000000-0004-0000-0100-0000E7000000}"/>
    <hyperlink ref="F1701" r:id="rId233" xr:uid="{00000000-0004-0000-0100-0000E8000000}"/>
    <hyperlink ref="F1707" r:id="rId234" xr:uid="{00000000-0004-0000-0100-0000E9000000}"/>
    <hyperlink ref="F1715" r:id="rId235" xr:uid="{00000000-0004-0000-0100-0000EA000000}"/>
    <hyperlink ref="F1720" r:id="rId236" xr:uid="{00000000-0004-0000-0100-0000EB000000}"/>
    <hyperlink ref="F1724" r:id="rId237" xr:uid="{00000000-0004-0000-0100-0000EC000000}"/>
    <hyperlink ref="F1729" r:id="rId238" xr:uid="{00000000-0004-0000-0100-0000ED000000}"/>
    <hyperlink ref="F1739" r:id="rId239" xr:uid="{00000000-0004-0000-0100-0000EE000000}"/>
    <hyperlink ref="F1749" r:id="rId240" xr:uid="{00000000-0004-0000-0100-0000EF000000}"/>
    <hyperlink ref="F1759" r:id="rId241" xr:uid="{00000000-0004-0000-0100-0000F0000000}"/>
    <hyperlink ref="F1763" r:id="rId242" xr:uid="{00000000-0004-0000-0100-0000F1000000}"/>
    <hyperlink ref="F1776" r:id="rId243" xr:uid="{00000000-0004-0000-0100-0000F2000000}"/>
    <hyperlink ref="F1786" r:id="rId244" xr:uid="{00000000-0004-0000-0100-0000F3000000}"/>
    <hyperlink ref="F1790" r:id="rId245" xr:uid="{00000000-0004-0000-0100-0000F4000000}"/>
    <hyperlink ref="F1795" r:id="rId246" xr:uid="{00000000-0004-0000-0100-0000F5000000}"/>
    <hyperlink ref="F1799" r:id="rId247" xr:uid="{00000000-0004-0000-0100-0000F6000000}"/>
    <hyperlink ref="F1813" r:id="rId248" xr:uid="{00000000-0004-0000-0100-0000F7000000}"/>
    <hyperlink ref="F1818" r:id="rId249" xr:uid="{00000000-0004-0000-0100-0000F8000000}"/>
    <hyperlink ref="F1824" r:id="rId250" xr:uid="{00000000-0004-0000-0100-0000F9000000}"/>
    <hyperlink ref="F1828" r:id="rId251" xr:uid="{00000000-0004-0000-0100-0000FA000000}"/>
    <hyperlink ref="F1832" r:id="rId252" xr:uid="{00000000-0004-0000-0100-0000FB000000}"/>
  </hyperlinks>
  <pageMargins left="0.39374999999999999" right="0.39374999999999999" top="0.39374999999999999" bottom="0.39374999999999999" header="0" footer="0"/>
  <pageSetup paperSize="9" scale="76" fitToHeight="100" orientation="portrait" blackAndWhite="1" r:id="rId253"/>
  <headerFooter>
    <oddFooter>&amp;CStrana &amp;P z &amp;N</oddFooter>
  </headerFooter>
  <drawing r:id="rId2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110" zoomScaleNormal="110" workbookViewId="0"/>
  </sheetViews>
  <sheetFormatPr baseColWidth="10" defaultColWidth="8.75" defaultRowHeight="11"/>
  <cols>
    <col min="1" max="1" width="8.25" style="246" customWidth="1"/>
    <col min="2" max="2" width="1.75" style="246" customWidth="1"/>
    <col min="3" max="4" width="5" style="246" customWidth="1"/>
    <col min="5" max="5" width="11.75" style="246" customWidth="1"/>
    <col min="6" max="6" width="9.25" style="246" customWidth="1"/>
    <col min="7" max="7" width="5" style="246" customWidth="1"/>
    <col min="8" max="8" width="77.75" style="246" customWidth="1"/>
    <col min="9" max="10" width="20" style="246" customWidth="1"/>
    <col min="11" max="11" width="1.75" style="246" customWidth="1"/>
  </cols>
  <sheetData>
    <row r="1" spans="2:11" customFormat="1" ht="37.5" customHeight="1"/>
    <row r="2" spans="2:11" customFormat="1" ht="7.5" customHeight="1">
      <c r="B2" s="247"/>
      <c r="C2" s="248"/>
      <c r="D2" s="248"/>
      <c r="E2" s="248"/>
      <c r="F2" s="248"/>
      <c r="G2" s="248"/>
      <c r="H2" s="248"/>
      <c r="I2" s="248"/>
      <c r="J2" s="248"/>
      <c r="K2" s="249"/>
    </row>
    <row r="3" spans="2:11" s="16" customFormat="1" ht="45" customHeight="1">
      <c r="B3" s="250"/>
      <c r="C3" s="396" t="s">
        <v>2869</v>
      </c>
      <c r="D3" s="396"/>
      <c r="E3" s="396"/>
      <c r="F3" s="396"/>
      <c r="G3" s="396"/>
      <c r="H3" s="396"/>
      <c r="I3" s="396"/>
      <c r="J3" s="396"/>
      <c r="K3" s="251"/>
    </row>
    <row r="4" spans="2:11" customFormat="1" ht="25.5" customHeight="1">
      <c r="B4" s="252"/>
      <c r="C4" s="401" t="s">
        <v>2870</v>
      </c>
      <c r="D4" s="401"/>
      <c r="E4" s="401"/>
      <c r="F4" s="401"/>
      <c r="G4" s="401"/>
      <c r="H4" s="401"/>
      <c r="I4" s="401"/>
      <c r="J4" s="401"/>
      <c r="K4" s="253"/>
    </row>
    <row r="5" spans="2:11" customFormat="1" ht="5.25" customHeight="1">
      <c r="B5" s="252"/>
      <c r="C5" s="254"/>
      <c r="D5" s="254"/>
      <c r="E5" s="254"/>
      <c r="F5" s="254"/>
      <c r="G5" s="254"/>
      <c r="H5" s="254"/>
      <c r="I5" s="254"/>
      <c r="J5" s="254"/>
      <c r="K5" s="253"/>
    </row>
    <row r="6" spans="2:11" customFormat="1" ht="15" customHeight="1">
      <c r="B6" s="252"/>
      <c r="C6" s="400" t="s">
        <v>2871</v>
      </c>
      <c r="D6" s="400"/>
      <c r="E6" s="400"/>
      <c r="F6" s="400"/>
      <c r="G6" s="400"/>
      <c r="H6" s="400"/>
      <c r="I6" s="400"/>
      <c r="J6" s="400"/>
      <c r="K6" s="253"/>
    </row>
    <row r="7" spans="2:11" customFormat="1" ht="15" customHeight="1">
      <c r="B7" s="256"/>
      <c r="C7" s="400" t="s">
        <v>2872</v>
      </c>
      <c r="D7" s="400"/>
      <c r="E7" s="400"/>
      <c r="F7" s="400"/>
      <c r="G7" s="400"/>
      <c r="H7" s="400"/>
      <c r="I7" s="400"/>
      <c r="J7" s="400"/>
      <c r="K7" s="253"/>
    </row>
    <row r="8" spans="2:11" customFormat="1" ht="12.75" customHeight="1">
      <c r="B8" s="256"/>
      <c r="C8" s="255"/>
      <c r="D8" s="255"/>
      <c r="E8" s="255"/>
      <c r="F8" s="255"/>
      <c r="G8" s="255"/>
      <c r="H8" s="255"/>
      <c r="I8" s="255"/>
      <c r="J8" s="255"/>
      <c r="K8" s="253"/>
    </row>
    <row r="9" spans="2:11" customFormat="1" ht="15" customHeight="1">
      <c r="B9" s="256"/>
      <c r="C9" s="400" t="s">
        <v>2873</v>
      </c>
      <c r="D9" s="400"/>
      <c r="E9" s="400"/>
      <c r="F9" s="400"/>
      <c r="G9" s="400"/>
      <c r="H9" s="400"/>
      <c r="I9" s="400"/>
      <c r="J9" s="400"/>
      <c r="K9" s="253"/>
    </row>
    <row r="10" spans="2:11" customFormat="1" ht="15" customHeight="1">
      <c r="B10" s="256"/>
      <c r="C10" s="255"/>
      <c r="D10" s="400" t="s">
        <v>2874</v>
      </c>
      <c r="E10" s="400"/>
      <c r="F10" s="400"/>
      <c r="G10" s="400"/>
      <c r="H10" s="400"/>
      <c r="I10" s="400"/>
      <c r="J10" s="400"/>
      <c r="K10" s="253"/>
    </row>
    <row r="11" spans="2:11" customFormat="1" ht="15" customHeight="1">
      <c r="B11" s="256"/>
      <c r="C11" s="257"/>
      <c r="D11" s="400" t="s">
        <v>2875</v>
      </c>
      <c r="E11" s="400"/>
      <c r="F11" s="400"/>
      <c r="G11" s="400"/>
      <c r="H11" s="400"/>
      <c r="I11" s="400"/>
      <c r="J11" s="400"/>
      <c r="K11" s="253"/>
    </row>
    <row r="12" spans="2:11" customFormat="1" ht="15" customHeight="1">
      <c r="B12" s="256"/>
      <c r="C12" s="257"/>
      <c r="D12" s="255"/>
      <c r="E12" s="255"/>
      <c r="F12" s="255"/>
      <c r="G12" s="255"/>
      <c r="H12" s="255"/>
      <c r="I12" s="255"/>
      <c r="J12" s="255"/>
      <c r="K12" s="253"/>
    </row>
    <row r="13" spans="2:11" customFormat="1" ht="15" customHeight="1">
      <c r="B13" s="256"/>
      <c r="C13" s="257"/>
      <c r="D13" s="258" t="s">
        <v>2876</v>
      </c>
      <c r="E13" s="255"/>
      <c r="F13" s="255"/>
      <c r="G13" s="255"/>
      <c r="H13" s="255"/>
      <c r="I13" s="255"/>
      <c r="J13" s="255"/>
      <c r="K13" s="253"/>
    </row>
    <row r="14" spans="2:11" customFormat="1" ht="12.75" customHeight="1">
      <c r="B14" s="256"/>
      <c r="C14" s="257"/>
      <c r="D14" s="257"/>
      <c r="E14" s="257"/>
      <c r="F14" s="257"/>
      <c r="G14" s="257"/>
      <c r="H14" s="257"/>
      <c r="I14" s="257"/>
      <c r="J14" s="257"/>
      <c r="K14" s="253"/>
    </row>
    <row r="15" spans="2:11" customFormat="1" ht="15" customHeight="1">
      <c r="B15" s="256"/>
      <c r="C15" s="257"/>
      <c r="D15" s="400" t="s">
        <v>2877</v>
      </c>
      <c r="E15" s="400"/>
      <c r="F15" s="400"/>
      <c r="G15" s="400"/>
      <c r="H15" s="400"/>
      <c r="I15" s="400"/>
      <c r="J15" s="400"/>
      <c r="K15" s="253"/>
    </row>
    <row r="16" spans="2:11" customFormat="1" ht="15" customHeight="1">
      <c r="B16" s="256"/>
      <c r="C16" s="257"/>
      <c r="D16" s="400" t="s">
        <v>2878</v>
      </c>
      <c r="E16" s="400"/>
      <c r="F16" s="400"/>
      <c r="G16" s="400"/>
      <c r="H16" s="400"/>
      <c r="I16" s="400"/>
      <c r="J16" s="400"/>
      <c r="K16" s="253"/>
    </row>
    <row r="17" spans="2:11" customFormat="1" ht="15" customHeight="1">
      <c r="B17" s="256"/>
      <c r="C17" s="257"/>
      <c r="D17" s="400" t="s">
        <v>2879</v>
      </c>
      <c r="E17" s="400"/>
      <c r="F17" s="400"/>
      <c r="G17" s="400"/>
      <c r="H17" s="400"/>
      <c r="I17" s="400"/>
      <c r="J17" s="400"/>
      <c r="K17" s="253"/>
    </row>
    <row r="18" spans="2:11" customFormat="1" ht="15" customHeight="1">
      <c r="B18" s="256"/>
      <c r="C18" s="257"/>
      <c r="D18" s="257"/>
      <c r="E18" s="259" t="s">
        <v>79</v>
      </c>
      <c r="F18" s="400" t="s">
        <v>2880</v>
      </c>
      <c r="G18" s="400"/>
      <c r="H18" s="400"/>
      <c r="I18" s="400"/>
      <c r="J18" s="400"/>
      <c r="K18" s="253"/>
    </row>
    <row r="19" spans="2:11" customFormat="1" ht="15" customHeight="1">
      <c r="B19" s="256"/>
      <c r="C19" s="257"/>
      <c r="D19" s="257"/>
      <c r="E19" s="259" t="s">
        <v>2881</v>
      </c>
      <c r="F19" s="400" t="s">
        <v>2882</v>
      </c>
      <c r="G19" s="400"/>
      <c r="H19" s="400"/>
      <c r="I19" s="400"/>
      <c r="J19" s="400"/>
      <c r="K19" s="253"/>
    </row>
    <row r="20" spans="2:11" customFormat="1" ht="15" customHeight="1">
      <c r="B20" s="256"/>
      <c r="C20" s="257"/>
      <c r="D20" s="257"/>
      <c r="E20" s="259" t="s">
        <v>2883</v>
      </c>
      <c r="F20" s="400" t="s">
        <v>2884</v>
      </c>
      <c r="G20" s="400"/>
      <c r="H20" s="400"/>
      <c r="I20" s="400"/>
      <c r="J20" s="400"/>
      <c r="K20" s="253"/>
    </row>
    <row r="21" spans="2:11" customFormat="1" ht="15" customHeight="1">
      <c r="B21" s="256"/>
      <c r="C21" s="257"/>
      <c r="D21" s="257"/>
      <c r="E21" s="259" t="s">
        <v>2885</v>
      </c>
      <c r="F21" s="400" t="s">
        <v>2886</v>
      </c>
      <c r="G21" s="400"/>
      <c r="H21" s="400"/>
      <c r="I21" s="400"/>
      <c r="J21" s="400"/>
      <c r="K21" s="253"/>
    </row>
    <row r="22" spans="2:11" customFormat="1" ht="15" customHeight="1">
      <c r="B22" s="256"/>
      <c r="C22" s="257"/>
      <c r="D22" s="257"/>
      <c r="E22" s="259" t="s">
        <v>2887</v>
      </c>
      <c r="F22" s="400" t="s">
        <v>2888</v>
      </c>
      <c r="G22" s="400"/>
      <c r="H22" s="400"/>
      <c r="I22" s="400"/>
      <c r="J22" s="400"/>
      <c r="K22" s="253"/>
    </row>
    <row r="23" spans="2:11" customFormat="1" ht="15" customHeight="1">
      <c r="B23" s="256"/>
      <c r="C23" s="257"/>
      <c r="D23" s="257"/>
      <c r="E23" s="259" t="s">
        <v>2889</v>
      </c>
      <c r="F23" s="400" t="s">
        <v>2890</v>
      </c>
      <c r="G23" s="400"/>
      <c r="H23" s="400"/>
      <c r="I23" s="400"/>
      <c r="J23" s="400"/>
      <c r="K23" s="253"/>
    </row>
    <row r="24" spans="2:11" customFormat="1" ht="12.75" customHeight="1">
      <c r="B24" s="256"/>
      <c r="C24" s="257"/>
      <c r="D24" s="257"/>
      <c r="E24" s="257"/>
      <c r="F24" s="257"/>
      <c r="G24" s="257"/>
      <c r="H24" s="257"/>
      <c r="I24" s="257"/>
      <c r="J24" s="257"/>
      <c r="K24" s="253"/>
    </row>
    <row r="25" spans="2:11" customFormat="1" ht="15" customHeight="1">
      <c r="B25" s="256"/>
      <c r="C25" s="400" t="s">
        <v>2891</v>
      </c>
      <c r="D25" s="400"/>
      <c r="E25" s="400"/>
      <c r="F25" s="400"/>
      <c r="G25" s="400"/>
      <c r="H25" s="400"/>
      <c r="I25" s="400"/>
      <c r="J25" s="400"/>
      <c r="K25" s="253"/>
    </row>
    <row r="26" spans="2:11" customFormat="1" ht="15" customHeight="1">
      <c r="B26" s="256"/>
      <c r="C26" s="400" t="s">
        <v>2892</v>
      </c>
      <c r="D26" s="400"/>
      <c r="E26" s="400"/>
      <c r="F26" s="400"/>
      <c r="G26" s="400"/>
      <c r="H26" s="400"/>
      <c r="I26" s="400"/>
      <c r="J26" s="400"/>
      <c r="K26" s="253"/>
    </row>
    <row r="27" spans="2:11" customFormat="1" ht="15" customHeight="1">
      <c r="B27" s="256"/>
      <c r="C27" s="255"/>
      <c r="D27" s="400" t="s">
        <v>2893</v>
      </c>
      <c r="E27" s="400"/>
      <c r="F27" s="400"/>
      <c r="G27" s="400"/>
      <c r="H27" s="400"/>
      <c r="I27" s="400"/>
      <c r="J27" s="400"/>
      <c r="K27" s="253"/>
    </row>
    <row r="28" spans="2:11" customFormat="1" ht="15" customHeight="1">
      <c r="B28" s="256"/>
      <c r="C28" s="257"/>
      <c r="D28" s="400" t="s">
        <v>2894</v>
      </c>
      <c r="E28" s="400"/>
      <c r="F28" s="400"/>
      <c r="G28" s="400"/>
      <c r="H28" s="400"/>
      <c r="I28" s="400"/>
      <c r="J28" s="400"/>
      <c r="K28" s="253"/>
    </row>
    <row r="29" spans="2:11" customFormat="1" ht="12.75" customHeight="1">
      <c r="B29" s="256"/>
      <c r="C29" s="257"/>
      <c r="D29" s="257"/>
      <c r="E29" s="257"/>
      <c r="F29" s="257"/>
      <c r="G29" s="257"/>
      <c r="H29" s="257"/>
      <c r="I29" s="257"/>
      <c r="J29" s="257"/>
      <c r="K29" s="253"/>
    </row>
    <row r="30" spans="2:11" customFormat="1" ht="15" customHeight="1">
      <c r="B30" s="256"/>
      <c r="C30" s="257"/>
      <c r="D30" s="400" t="s">
        <v>2895</v>
      </c>
      <c r="E30" s="400"/>
      <c r="F30" s="400"/>
      <c r="G30" s="400"/>
      <c r="H30" s="400"/>
      <c r="I30" s="400"/>
      <c r="J30" s="400"/>
      <c r="K30" s="253"/>
    </row>
    <row r="31" spans="2:11" customFormat="1" ht="15" customHeight="1">
      <c r="B31" s="256"/>
      <c r="C31" s="257"/>
      <c r="D31" s="400" t="s">
        <v>2896</v>
      </c>
      <c r="E31" s="400"/>
      <c r="F31" s="400"/>
      <c r="G31" s="400"/>
      <c r="H31" s="400"/>
      <c r="I31" s="400"/>
      <c r="J31" s="400"/>
      <c r="K31" s="253"/>
    </row>
    <row r="32" spans="2:11" customFormat="1" ht="12.75" customHeight="1">
      <c r="B32" s="256"/>
      <c r="C32" s="257"/>
      <c r="D32" s="257"/>
      <c r="E32" s="257"/>
      <c r="F32" s="257"/>
      <c r="G32" s="257"/>
      <c r="H32" s="257"/>
      <c r="I32" s="257"/>
      <c r="J32" s="257"/>
      <c r="K32" s="253"/>
    </row>
    <row r="33" spans="2:11" customFormat="1" ht="15" customHeight="1">
      <c r="B33" s="256"/>
      <c r="C33" s="257"/>
      <c r="D33" s="400" t="s">
        <v>2897</v>
      </c>
      <c r="E33" s="400"/>
      <c r="F33" s="400"/>
      <c r="G33" s="400"/>
      <c r="H33" s="400"/>
      <c r="I33" s="400"/>
      <c r="J33" s="400"/>
      <c r="K33" s="253"/>
    </row>
    <row r="34" spans="2:11" customFormat="1" ht="15" customHeight="1">
      <c r="B34" s="256"/>
      <c r="C34" s="257"/>
      <c r="D34" s="400" t="s">
        <v>2898</v>
      </c>
      <c r="E34" s="400"/>
      <c r="F34" s="400"/>
      <c r="G34" s="400"/>
      <c r="H34" s="400"/>
      <c r="I34" s="400"/>
      <c r="J34" s="400"/>
      <c r="K34" s="253"/>
    </row>
    <row r="35" spans="2:11" customFormat="1" ht="15" customHeight="1">
      <c r="B35" s="256"/>
      <c r="C35" s="257"/>
      <c r="D35" s="400" t="s">
        <v>2899</v>
      </c>
      <c r="E35" s="400"/>
      <c r="F35" s="400"/>
      <c r="G35" s="400"/>
      <c r="H35" s="400"/>
      <c r="I35" s="400"/>
      <c r="J35" s="400"/>
      <c r="K35" s="253"/>
    </row>
    <row r="36" spans="2:11" customFormat="1" ht="15" customHeight="1">
      <c r="B36" s="256"/>
      <c r="C36" s="257"/>
      <c r="D36" s="255"/>
      <c r="E36" s="258" t="s">
        <v>132</v>
      </c>
      <c r="F36" s="255"/>
      <c r="G36" s="400" t="s">
        <v>2900</v>
      </c>
      <c r="H36" s="400"/>
      <c r="I36" s="400"/>
      <c r="J36" s="400"/>
      <c r="K36" s="253"/>
    </row>
    <row r="37" spans="2:11" customFormat="1" ht="30.75" customHeight="1">
      <c r="B37" s="256"/>
      <c r="C37" s="257"/>
      <c r="D37" s="255"/>
      <c r="E37" s="258" t="s">
        <v>2901</v>
      </c>
      <c r="F37" s="255"/>
      <c r="G37" s="400" t="s">
        <v>2902</v>
      </c>
      <c r="H37" s="400"/>
      <c r="I37" s="400"/>
      <c r="J37" s="400"/>
      <c r="K37" s="253"/>
    </row>
    <row r="38" spans="2:11" customFormat="1" ht="15" customHeight="1">
      <c r="B38" s="256"/>
      <c r="C38" s="257"/>
      <c r="D38" s="255"/>
      <c r="E38" s="258" t="s">
        <v>53</v>
      </c>
      <c r="F38" s="255"/>
      <c r="G38" s="400" t="s">
        <v>2903</v>
      </c>
      <c r="H38" s="400"/>
      <c r="I38" s="400"/>
      <c r="J38" s="400"/>
      <c r="K38" s="253"/>
    </row>
    <row r="39" spans="2:11" customFormat="1" ht="15" customHeight="1">
      <c r="B39" s="256"/>
      <c r="C39" s="257"/>
      <c r="D39" s="255"/>
      <c r="E39" s="258" t="s">
        <v>54</v>
      </c>
      <c r="F39" s="255"/>
      <c r="G39" s="400" t="s">
        <v>2904</v>
      </c>
      <c r="H39" s="400"/>
      <c r="I39" s="400"/>
      <c r="J39" s="400"/>
      <c r="K39" s="253"/>
    </row>
    <row r="40" spans="2:11" customFormat="1" ht="15" customHeight="1">
      <c r="B40" s="256"/>
      <c r="C40" s="257"/>
      <c r="D40" s="255"/>
      <c r="E40" s="258" t="s">
        <v>133</v>
      </c>
      <c r="F40" s="255"/>
      <c r="G40" s="400" t="s">
        <v>2905</v>
      </c>
      <c r="H40" s="400"/>
      <c r="I40" s="400"/>
      <c r="J40" s="400"/>
      <c r="K40" s="253"/>
    </row>
    <row r="41" spans="2:11" customFormat="1" ht="15" customHeight="1">
      <c r="B41" s="256"/>
      <c r="C41" s="257"/>
      <c r="D41" s="255"/>
      <c r="E41" s="258" t="s">
        <v>134</v>
      </c>
      <c r="F41" s="255"/>
      <c r="G41" s="400" t="s">
        <v>2906</v>
      </c>
      <c r="H41" s="400"/>
      <c r="I41" s="400"/>
      <c r="J41" s="400"/>
      <c r="K41" s="253"/>
    </row>
    <row r="42" spans="2:11" customFormat="1" ht="15" customHeight="1">
      <c r="B42" s="256"/>
      <c r="C42" s="257"/>
      <c r="D42" s="255"/>
      <c r="E42" s="258" t="s">
        <v>2907</v>
      </c>
      <c r="F42" s="255"/>
      <c r="G42" s="400" t="s">
        <v>2908</v>
      </c>
      <c r="H42" s="400"/>
      <c r="I42" s="400"/>
      <c r="J42" s="400"/>
      <c r="K42" s="253"/>
    </row>
    <row r="43" spans="2:11" customFormat="1" ht="15" customHeight="1">
      <c r="B43" s="256"/>
      <c r="C43" s="257"/>
      <c r="D43" s="255"/>
      <c r="E43" s="258"/>
      <c r="F43" s="255"/>
      <c r="G43" s="400" t="s">
        <v>2909</v>
      </c>
      <c r="H43" s="400"/>
      <c r="I43" s="400"/>
      <c r="J43" s="400"/>
      <c r="K43" s="253"/>
    </row>
    <row r="44" spans="2:11" customFormat="1" ht="15" customHeight="1">
      <c r="B44" s="256"/>
      <c r="C44" s="257"/>
      <c r="D44" s="255"/>
      <c r="E44" s="258" t="s">
        <v>2910</v>
      </c>
      <c r="F44" s="255"/>
      <c r="G44" s="400" t="s">
        <v>2911</v>
      </c>
      <c r="H44" s="400"/>
      <c r="I44" s="400"/>
      <c r="J44" s="400"/>
      <c r="K44" s="253"/>
    </row>
    <row r="45" spans="2:11" customFormat="1" ht="15" customHeight="1">
      <c r="B45" s="256"/>
      <c r="C45" s="257"/>
      <c r="D45" s="255"/>
      <c r="E45" s="258" t="s">
        <v>136</v>
      </c>
      <c r="F45" s="255"/>
      <c r="G45" s="400" t="s">
        <v>2912</v>
      </c>
      <c r="H45" s="400"/>
      <c r="I45" s="400"/>
      <c r="J45" s="400"/>
      <c r="K45" s="253"/>
    </row>
    <row r="46" spans="2:11" customFormat="1" ht="12.75" customHeight="1">
      <c r="B46" s="256"/>
      <c r="C46" s="257"/>
      <c r="D46" s="255"/>
      <c r="E46" s="255"/>
      <c r="F46" s="255"/>
      <c r="G46" s="255"/>
      <c r="H46" s="255"/>
      <c r="I46" s="255"/>
      <c r="J46" s="255"/>
      <c r="K46" s="253"/>
    </row>
    <row r="47" spans="2:11" customFormat="1" ht="15" customHeight="1">
      <c r="B47" s="256"/>
      <c r="C47" s="257"/>
      <c r="D47" s="400" t="s">
        <v>2913</v>
      </c>
      <c r="E47" s="400"/>
      <c r="F47" s="400"/>
      <c r="G47" s="400"/>
      <c r="H47" s="400"/>
      <c r="I47" s="400"/>
      <c r="J47" s="400"/>
      <c r="K47" s="253"/>
    </row>
    <row r="48" spans="2:11" customFormat="1" ht="15" customHeight="1">
      <c r="B48" s="256"/>
      <c r="C48" s="257"/>
      <c r="D48" s="257"/>
      <c r="E48" s="400" t="s">
        <v>2914</v>
      </c>
      <c r="F48" s="400"/>
      <c r="G48" s="400"/>
      <c r="H48" s="400"/>
      <c r="I48" s="400"/>
      <c r="J48" s="400"/>
      <c r="K48" s="253"/>
    </row>
    <row r="49" spans="2:11" customFormat="1" ht="15" customHeight="1">
      <c r="B49" s="256"/>
      <c r="C49" s="257"/>
      <c r="D49" s="257"/>
      <c r="E49" s="400" t="s">
        <v>2915</v>
      </c>
      <c r="F49" s="400"/>
      <c r="G49" s="400"/>
      <c r="H49" s="400"/>
      <c r="I49" s="400"/>
      <c r="J49" s="400"/>
      <c r="K49" s="253"/>
    </row>
    <row r="50" spans="2:11" customFormat="1" ht="15" customHeight="1">
      <c r="B50" s="256"/>
      <c r="C50" s="257"/>
      <c r="D50" s="257"/>
      <c r="E50" s="400" t="s">
        <v>2916</v>
      </c>
      <c r="F50" s="400"/>
      <c r="G50" s="400"/>
      <c r="H50" s="400"/>
      <c r="I50" s="400"/>
      <c r="J50" s="400"/>
      <c r="K50" s="253"/>
    </row>
    <row r="51" spans="2:11" customFormat="1" ht="15" customHeight="1">
      <c r="B51" s="256"/>
      <c r="C51" s="257"/>
      <c r="D51" s="400" t="s">
        <v>2917</v>
      </c>
      <c r="E51" s="400"/>
      <c r="F51" s="400"/>
      <c r="G51" s="400"/>
      <c r="H51" s="400"/>
      <c r="I51" s="400"/>
      <c r="J51" s="400"/>
      <c r="K51" s="253"/>
    </row>
    <row r="52" spans="2:11" customFormat="1" ht="25.5" customHeight="1">
      <c r="B52" s="252"/>
      <c r="C52" s="401" t="s">
        <v>2918</v>
      </c>
      <c r="D52" s="401"/>
      <c r="E52" s="401"/>
      <c r="F52" s="401"/>
      <c r="G52" s="401"/>
      <c r="H52" s="401"/>
      <c r="I52" s="401"/>
      <c r="J52" s="401"/>
      <c r="K52" s="253"/>
    </row>
    <row r="53" spans="2:11" customFormat="1" ht="5.25" customHeight="1">
      <c r="B53" s="252"/>
      <c r="C53" s="254"/>
      <c r="D53" s="254"/>
      <c r="E53" s="254"/>
      <c r="F53" s="254"/>
      <c r="G53" s="254"/>
      <c r="H53" s="254"/>
      <c r="I53" s="254"/>
      <c r="J53" s="254"/>
      <c r="K53" s="253"/>
    </row>
    <row r="54" spans="2:11" customFormat="1" ht="15" customHeight="1">
      <c r="B54" s="252"/>
      <c r="C54" s="400" t="s">
        <v>2919</v>
      </c>
      <c r="D54" s="400"/>
      <c r="E54" s="400"/>
      <c r="F54" s="400"/>
      <c r="G54" s="400"/>
      <c r="H54" s="400"/>
      <c r="I54" s="400"/>
      <c r="J54" s="400"/>
      <c r="K54" s="253"/>
    </row>
    <row r="55" spans="2:11" customFormat="1" ht="15" customHeight="1">
      <c r="B55" s="252"/>
      <c r="C55" s="400" t="s">
        <v>2920</v>
      </c>
      <c r="D55" s="400"/>
      <c r="E55" s="400"/>
      <c r="F55" s="400"/>
      <c r="G55" s="400"/>
      <c r="H55" s="400"/>
      <c r="I55" s="400"/>
      <c r="J55" s="400"/>
      <c r="K55" s="253"/>
    </row>
    <row r="56" spans="2:11" customFormat="1" ht="12.75" customHeight="1">
      <c r="B56" s="252"/>
      <c r="C56" s="255"/>
      <c r="D56" s="255"/>
      <c r="E56" s="255"/>
      <c r="F56" s="255"/>
      <c r="G56" s="255"/>
      <c r="H56" s="255"/>
      <c r="I56" s="255"/>
      <c r="J56" s="255"/>
      <c r="K56" s="253"/>
    </row>
    <row r="57" spans="2:11" customFormat="1" ht="15" customHeight="1">
      <c r="B57" s="252"/>
      <c r="C57" s="400" t="s">
        <v>2921</v>
      </c>
      <c r="D57" s="400"/>
      <c r="E57" s="400"/>
      <c r="F57" s="400"/>
      <c r="G57" s="400"/>
      <c r="H57" s="400"/>
      <c r="I57" s="400"/>
      <c r="J57" s="400"/>
      <c r="K57" s="253"/>
    </row>
    <row r="58" spans="2:11" customFormat="1" ht="15" customHeight="1">
      <c r="B58" s="252"/>
      <c r="C58" s="257"/>
      <c r="D58" s="400" t="s">
        <v>2922</v>
      </c>
      <c r="E58" s="400"/>
      <c r="F58" s="400"/>
      <c r="G58" s="400"/>
      <c r="H58" s="400"/>
      <c r="I58" s="400"/>
      <c r="J58" s="400"/>
      <c r="K58" s="253"/>
    </row>
    <row r="59" spans="2:11" customFormat="1" ht="15" customHeight="1">
      <c r="B59" s="252"/>
      <c r="C59" s="257"/>
      <c r="D59" s="400" t="s">
        <v>2923</v>
      </c>
      <c r="E59" s="400"/>
      <c r="F59" s="400"/>
      <c r="G59" s="400"/>
      <c r="H59" s="400"/>
      <c r="I59" s="400"/>
      <c r="J59" s="400"/>
      <c r="K59" s="253"/>
    </row>
    <row r="60" spans="2:11" customFormat="1" ht="15" customHeight="1">
      <c r="B60" s="252"/>
      <c r="C60" s="257"/>
      <c r="D60" s="400" t="s">
        <v>2924</v>
      </c>
      <c r="E60" s="400"/>
      <c r="F60" s="400"/>
      <c r="G60" s="400"/>
      <c r="H60" s="400"/>
      <c r="I60" s="400"/>
      <c r="J60" s="400"/>
      <c r="K60" s="253"/>
    </row>
    <row r="61" spans="2:11" customFormat="1" ht="15" customHeight="1">
      <c r="B61" s="252"/>
      <c r="C61" s="257"/>
      <c r="D61" s="400" t="s">
        <v>2925</v>
      </c>
      <c r="E61" s="400"/>
      <c r="F61" s="400"/>
      <c r="G61" s="400"/>
      <c r="H61" s="400"/>
      <c r="I61" s="400"/>
      <c r="J61" s="400"/>
      <c r="K61" s="253"/>
    </row>
    <row r="62" spans="2:11" customFormat="1" ht="15" customHeight="1">
      <c r="B62" s="252"/>
      <c r="C62" s="257"/>
      <c r="D62" s="402" t="s">
        <v>2926</v>
      </c>
      <c r="E62" s="402"/>
      <c r="F62" s="402"/>
      <c r="G62" s="402"/>
      <c r="H62" s="402"/>
      <c r="I62" s="402"/>
      <c r="J62" s="402"/>
      <c r="K62" s="253"/>
    </row>
    <row r="63" spans="2:11" customFormat="1" ht="15" customHeight="1">
      <c r="B63" s="252"/>
      <c r="C63" s="257"/>
      <c r="D63" s="400" t="s">
        <v>2927</v>
      </c>
      <c r="E63" s="400"/>
      <c r="F63" s="400"/>
      <c r="G63" s="400"/>
      <c r="H63" s="400"/>
      <c r="I63" s="400"/>
      <c r="J63" s="400"/>
      <c r="K63" s="253"/>
    </row>
    <row r="64" spans="2:11" customFormat="1" ht="12.75" customHeight="1">
      <c r="B64" s="252"/>
      <c r="C64" s="257"/>
      <c r="D64" s="257"/>
      <c r="E64" s="260"/>
      <c r="F64" s="257"/>
      <c r="G64" s="257"/>
      <c r="H64" s="257"/>
      <c r="I64" s="257"/>
      <c r="J64" s="257"/>
      <c r="K64" s="253"/>
    </row>
    <row r="65" spans="2:11" customFormat="1" ht="15" customHeight="1">
      <c r="B65" s="252"/>
      <c r="C65" s="257"/>
      <c r="D65" s="400" t="s">
        <v>2928</v>
      </c>
      <c r="E65" s="400"/>
      <c r="F65" s="400"/>
      <c r="G65" s="400"/>
      <c r="H65" s="400"/>
      <c r="I65" s="400"/>
      <c r="J65" s="400"/>
      <c r="K65" s="253"/>
    </row>
    <row r="66" spans="2:11" customFormat="1" ht="15" customHeight="1">
      <c r="B66" s="252"/>
      <c r="C66" s="257"/>
      <c r="D66" s="402" t="s">
        <v>2929</v>
      </c>
      <c r="E66" s="402"/>
      <c r="F66" s="402"/>
      <c r="G66" s="402"/>
      <c r="H66" s="402"/>
      <c r="I66" s="402"/>
      <c r="J66" s="402"/>
      <c r="K66" s="253"/>
    </row>
    <row r="67" spans="2:11" customFormat="1" ht="15" customHeight="1">
      <c r="B67" s="252"/>
      <c r="C67" s="257"/>
      <c r="D67" s="400" t="s">
        <v>2930</v>
      </c>
      <c r="E67" s="400"/>
      <c r="F67" s="400"/>
      <c r="G67" s="400"/>
      <c r="H67" s="400"/>
      <c r="I67" s="400"/>
      <c r="J67" s="400"/>
      <c r="K67" s="253"/>
    </row>
    <row r="68" spans="2:11" customFormat="1" ht="15" customHeight="1">
      <c r="B68" s="252"/>
      <c r="C68" s="257"/>
      <c r="D68" s="400" t="s">
        <v>2931</v>
      </c>
      <c r="E68" s="400"/>
      <c r="F68" s="400"/>
      <c r="G68" s="400"/>
      <c r="H68" s="400"/>
      <c r="I68" s="400"/>
      <c r="J68" s="400"/>
      <c r="K68" s="253"/>
    </row>
    <row r="69" spans="2:11" customFormat="1" ht="15" customHeight="1">
      <c r="B69" s="252"/>
      <c r="C69" s="257"/>
      <c r="D69" s="400" t="s">
        <v>2932</v>
      </c>
      <c r="E69" s="400"/>
      <c r="F69" s="400"/>
      <c r="G69" s="400"/>
      <c r="H69" s="400"/>
      <c r="I69" s="400"/>
      <c r="J69" s="400"/>
      <c r="K69" s="253"/>
    </row>
    <row r="70" spans="2:11" customFormat="1" ht="15" customHeight="1">
      <c r="B70" s="252"/>
      <c r="C70" s="257"/>
      <c r="D70" s="400" t="s">
        <v>2933</v>
      </c>
      <c r="E70" s="400"/>
      <c r="F70" s="400"/>
      <c r="G70" s="400"/>
      <c r="H70" s="400"/>
      <c r="I70" s="400"/>
      <c r="J70" s="400"/>
      <c r="K70" s="253"/>
    </row>
    <row r="71" spans="2:11" customFormat="1" ht="12.75" customHeight="1">
      <c r="B71" s="261"/>
      <c r="C71" s="262"/>
      <c r="D71" s="262"/>
      <c r="E71" s="262"/>
      <c r="F71" s="262"/>
      <c r="G71" s="262"/>
      <c r="H71" s="262"/>
      <c r="I71" s="262"/>
      <c r="J71" s="262"/>
      <c r="K71" s="263"/>
    </row>
    <row r="72" spans="2:11" customFormat="1" ht="18.75" customHeight="1">
      <c r="B72" s="264"/>
      <c r="C72" s="264"/>
      <c r="D72" s="264"/>
      <c r="E72" s="264"/>
      <c r="F72" s="264"/>
      <c r="G72" s="264"/>
      <c r="H72" s="264"/>
      <c r="I72" s="264"/>
      <c r="J72" s="264"/>
      <c r="K72" s="265"/>
    </row>
    <row r="73" spans="2:11" customFormat="1" ht="18.75" customHeight="1">
      <c r="B73" s="265"/>
      <c r="C73" s="265"/>
      <c r="D73" s="265"/>
      <c r="E73" s="265"/>
      <c r="F73" s="265"/>
      <c r="G73" s="265"/>
      <c r="H73" s="265"/>
      <c r="I73" s="265"/>
      <c r="J73" s="265"/>
      <c r="K73" s="265"/>
    </row>
    <row r="74" spans="2:11" customFormat="1" ht="7.5" customHeight="1">
      <c r="B74" s="266"/>
      <c r="C74" s="267"/>
      <c r="D74" s="267"/>
      <c r="E74" s="267"/>
      <c r="F74" s="267"/>
      <c r="G74" s="267"/>
      <c r="H74" s="267"/>
      <c r="I74" s="267"/>
      <c r="J74" s="267"/>
      <c r="K74" s="268"/>
    </row>
    <row r="75" spans="2:11" customFormat="1" ht="45" customHeight="1">
      <c r="B75" s="269"/>
      <c r="C75" s="395" t="s">
        <v>2934</v>
      </c>
      <c r="D75" s="395"/>
      <c r="E75" s="395"/>
      <c r="F75" s="395"/>
      <c r="G75" s="395"/>
      <c r="H75" s="395"/>
      <c r="I75" s="395"/>
      <c r="J75" s="395"/>
      <c r="K75" s="270"/>
    </row>
    <row r="76" spans="2:11" customFormat="1" ht="17.25" customHeight="1">
      <c r="B76" s="269"/>
      <c r="C76" s="271" t="s">
        <v>2935</v>
      </c>
      <c r="D76" s="271"/>
      <c r="E76" s="271"/>
      <c r="F76" s="271" t="s">
        <v>2936</v>
      </c>
      <c r="G76" s="272"/>
      <c r="H76" s="271" t="s">
        <v>54</v>
      </c>
      <c r="I76" s="271" t="s">
        <v>57</v>
      </c>
      <c r="J76" s="271" t="s">
        <v>2937</v>
      </c>
      <c r="K76" s="270"/>
    </row>
    <row r="77" spans="2:11" customFormat="1" ht="17.25" customHeight="1">
      <c r="B77" s="269"/>
      <c r="C77" s="273" t="s">
        <v>2938</v>
      </c>
      <c r="D77" s="273"/>
      <c r="E77" s="273"/>
      <c r="F77" s="274" t="s">
        <v>2939</v>
      </c>
      <c r="G77" s="275"/>
      <c r="H77" s="273"/>
      <c r="I77" s="273"/>
      <c r="J77" s="273" t="s">
        <v>2940</v>
      </c>
      <c r="K77" s="270"/>
    </row>
    <row r="78" spans="2:11" customFormat="1" ht="5.25" customHeight="1">
      <c r="B78" s="269"/>
      <c r="C78" s="276"/>
      <c r="D78" s="276"/>
      <c r="E78" s="276"/>
      <c r="F78" s="276"/>
      <c r="G78" s="277"/>
      <c r="H78" s="276"/>
      <c r="I78" s="276"/>
      <c r="J78" s="276"/>
      <c r="K78" s="270"/>
    </row>
    <row r="79" spans="2:11" customFormat="1" ht="15" customHeight="1">
      <c r="B79" s="269"/>
      <c r="C79" s="258" t="s">
        <v>53</v>
      </c>
      <c r="D79" s="278"/>
      <c r="E79" s="278"/>
      <c r="F79" s="279" t="s">
        <v>2941</v>
      </c>
      <c r="G79" s="280"/>
      <c r="H79" s="258" t="s">
        <v>2942</v>
      </c>
      <c r="I79" s="258" t="s">
        <v>2943</v>
      </c>
      <c r="J79" s="258">
        <v>20</v>
      </c>
      <c r="K79" s="270"/>
    </row>
    <row r="80" spans="2:11" customFormat="1" ht="15" customHeight="1">
      <c r="B80" s="269"/>
      <c r="C80" s="258" t="s">
        <v>2944</v>
      </c>
      <c r="D80" s="258"/>
      <c r="E80" s="258"/>
      <c r="F80" s="279" t="s">
        <v>2941</v>
      </c>
      <c r="G80" s="280"/>
      <c r="H80" s="258" t="s">
        <v>2945</v>
      </c>
      <c r="I80" s="258" t="s">
        <v>2943</v>
      </c>
      <c r="J80" s="258">
        <v>120</v>
      </c>
      <c r="K80" s="270"/>
    </row>
    <row r="81" spans="2:11" customFormat="1" ht="15" customHeight="1">
      <c r="B81" s="281"/>
      <c r="C81" s="258" t="s">
        <v>2946</v>
      </c>
      <c r="D81" s="258"/>
      <c r="E81" s="258"/>
      <c r="F81" s="279" t="s">
        <v>2947</v>
      </c>
      <c r="G81" s="280"/>
      <c r="H81" s="258" t="s">
        <v>2948</v>
      </c>
      <c r="I81" s="258" t="s">
        <v>2943</v>
      </c>
      <c r="J81" s="258">
        <v>50</v>
      </c>
      <c r="K81" s="270"/>
    </row>
    <row r="82" spans="2:11" customFormat="1" ht="15" customHeight="1">
      <c r="B82" s="281"/>
      <c r="C82" s="258" t="s">
        <v>2949</v>
      </c>
      <c r="D82" s="258"/>
      <c r="E82" s="258"/>
      <c r="F82" s="279" t="s">
        <v>2941</v>
      </c>
      <c r="G82" s="280"/>
      <c r="H82" s="258" t="s">
        <v>2950</v>
      </c>
      <c r="I82" s="258" t="s">
        <v>2951</v>
      </c>
      <c r="J82" s="258"/>
      <c r="K82" s="270"/>
    </row>
    <row r="83" spans="2:11" customFormat="1" ht="15" customHeight="1">
      <c r="B83" s="281"/>
      <c r="C83" s="282" t="s">
        <v>2952</v>
      </c>
      <c r="D83" s="282"/>
      <c r="E83" s="282"/>
      <c r="F83" s="283" t="s">
        <v>2947</v>
      </c>
      <c r="G83" s="282"/>
      <c r="H83" s="282" t="s">
        <v>2953</v>
      </c>
      <c r="I83" s="282" t="s">
        <v>2943</v>
      </c>
      <c r="J83" s="282">
        <v>15</v>
      </c>
      <c r="K83" s="270"/>
    </row>
    <row r="84" spans="2:11" customFormat="1" ht="15" customHeight="1">
      <c r="B84" s="281"/>
      <c r="C84" s="282" t="s">
        <v>2954</v>
      </c>
      <c r="D84" s="282"/>
      <c r="E84" s="282"/>
      <c r="F84" s="283" t="s">
        <v>2947</v>
      </c>
      <c r="G84" s="282"/>
      <c r="H84" s="282" t="s">
        <v>2955</v>
      </c>
      <c r="I84" s="282" t="s">
        <v>2943</v>
      </c>
      <c r="J84" s="282">
        <v>15</v>
      </c>
      <c r="K84" s="270"/>
    </row>
    <row r="85" spans="2:11" customFormat="1" ht="15" customHeight="1">
      <c r="B85" s="281"/>
      <c r="C85" s="282" t="s">
        <v>2956</v>
      </c>
      <c r="D85" s="282"/>
      <c r="E85" s="282"/>
      <c r="F85" s="283" t="s">
        <v>2947</v>
      </c>
      <c r="G85" s="282"/>
      <c r="H85" s="282" t="s">
        <v>2957</v>
      </c>
      <c r="I85" s="282" t="s">
        <v>2943</v>
      </c>
      <c r="J85" s="282">
        <v>20</v>
      </c>
      <c r="K85" s="270"/>
    </row>
    <row r="86" spans="2:11" customFormat="1" ht="15" customHeight="1">
      <c r="B86" s="281"/>
      <c r="C86" s="282" t="s">
        <v>2958</v>
      </c>
      <c r="D86" s="282"/>
      <c r="E86" s="282"/>
      <c r="F86" s="283" t="s">
        <v>2947</v>
      </c>
      <c r="G86" s="282"/>
      <c r="H86" s="282" t="s">
        <v>2959</v>
      </c>
      <c r="I86" s="282" t="s">
        <v>2943</v>
      </c>
      <c r="J86" s="282">
        <v>20</v>
      </c>
      <c r="K86" s="270"/>
    </row>
    <row r="87" spans="2:11" customFormat="1" ht="15" customHeight="1">
      <c r="B87" s="281"/>
      <c r="C87" s="258" t="s">
        <v>2960</v>
      </c>
      <c r="D87" s="258"/>
      <c r="E87" s="258"/>
      <c r="F87" s="279" t="s">
        <v>2947</v>
      </c>
      <c r="G87" s="280"/>
      <c r="H87" s="258" t="s">
        <v>2961</v>
      </c>
      <c r="I87" s="258" t="s">
        <v>2943</v>
      </c>
      <c r="J87" s="258">
        <v>50</v>
      </c>
      <c r="K87" s="270"/>
    </row>
    <row r="88" spans="2:11" customFormat="1" ht="15" customHeight="1">
      <c r="B88" s="281"/>
      <c r="C88" s="258" t="s">
        <v>2962</v>
      </c>
      <c r="D88" s="258"/>
      <c r="E88" s="258"/>
      <c r="F88" s="279" t="s">
        <v>2947</v>
      </c>
      <c r="G88" s="280"/>
      <c r="H88" s="258" t="s">
        <v>2963</v>
      </c>
      <c r="I88" s="258" t="s">
        <v>2943</v>
      </c>
      <c r="J88" s="258">
        <v>20</v>
      </c>
      <c r="K88" s="270"/>
    </row>
    <row r="89" spans="2:11" customFormat="1" ht="15" customHeight="1">
      <c r="B89" s="281"/>
      <c r="C89" s="258" t="s">
        <v>2964</v>
      </c>
      <c r="D89" s="258"/>
      <c r="E89" s="258"/>
      <c r="F89" s="279" t="s">
        <v>2947</v>
      </c>
      <c r="G89" s="280"/>
      <c r="H89" s="258" t="s">
        <v>2965</v>
      </c>
      <c r="I89" s="258" t="s">
        <v>2943</v>
      </c>
      <c r="J89" s="258">
        <v>20</v>
      </c>
      <c r="K89" s="270"/>
    </row>
    <row r="90" spans="2:11" customFormat="1" ht="15" customHeight="1">
      <c r="B90" s="281"/>
      <c r="C90" s="258" t="s">
        <v>2966</v>
      </c>
      <c r="D90" s="258"/>
      <c r="E90" s="258"/>
      <c r="F90" s="279" t="s">
        <v>2947</v>
      </c>
      <c r="G90" s="280"/>
      <c r="H90" s="258" t="s">
        <v>2967</v>
      </c>
      <c r="I90" s="258" t="s">
        <v>2943</v>
      </c>
      <c r="J90" s="258">
        <v>50</v>
      </c>
      <c r="K90" s="270"/>
    </row>
    <row r="91" spans="2:11" customFormat="1" ht="15" customHeight="1">
      <c r="B91" s="281"/>
      <c r="C91" s="258" t="s">
        <v>2968</v>
      </c>
      <c r="D91" s="258"/>
      <c r="E91" s="258"/>
      <c r="F91" s="279" t="s">
        <v>2947</v>
      </c>
      <c r="G91" s="280"/>
      <c r="H91" s="258" t="s">
        <v>2968</v>
      </c>
      <c r="I91" s="258" t="s">
        <v>2943</v>
      </c>
      <c r="J91" s="258">
        <v>50</v>
      </c>
      <c r="K91" s="270"/>
    </row>
    <row r="92" spans="2:11" customFormat="1" ht="15" customHeight="1">
      <c r="B92" s="281"/>
      <c r="C92" s="258" t="s">
        <v>2969</v>
      </c>
      <c r="D92" s="258"/>
      <c r="E92" s="258"/>
      <c r="F92" s="279" t="s">
        <v>2947</v>
      </c>
      <c r="G92" s="280"/>
      <c r="H92" s="258" t="s">
        <v>2970</v>
      </c>
      <c r="I92" s="258" t="s">
        <v>2943</v>
      </c>
      <c r="J92" s="258">
        <v>255</v>
      </c>
      <c r="K92" s="270"/>
    </row>
    <row r="93" spans="2:11" customFormat="1" ht="15" customHeight="1">
      <c r="B93" s="281"/>
      <c r="C93" s="258" t="s">
        <v>2971</v>
      </c>
      <c r="D93" s="258"/>
      <c r="E93" s="258"/>
      <c r="F93" s="279" t="s">
        <v>2941</v>
      </c>
      <c r="G93" s="280"/>
      <c r="H93" s="258" t="s">
        <v>2972</v>
      </c>
      <c r="I93" s="258" t="s">
        <v>2973</v>
      </c>
      <c r="J93" s="258"/>
      <c r="K93" s="270"/>
    </row>
    <row r="94" spans="2:11" customFormat="1" ht="15" customHeight="1">
      <c r="B94" s="281"/>
      <c r="C94" s="258" t="s">
        <v>2974</v>
      </c>
      <c r="D94" s="258"/>
      <c r="E94" s="258"/>
      <c r="F94" s="279" t="s">
        <v>2941</v>
      </c>
      <c r="G94" s="280"/>
      <c r="H94" s="258" t="s">
        <v>2975</v>
      </c>
      <c r="I94" s="258" t="s">
        <v>2976</v>
      </c>
      <c r="J94" s="258"/>
      <c r="K94" s="270"/>
    </row>
    <row r="95" spans="2:11" customFormat="1" ht="15" customHeight="1">
      <c r="B95" s="281"/>
      <c r="C95" s="258" t="s">
        <v>2977</v>
      </c>
      <c r="D95" s="258"/>
      <c r="E95" s="258"/>
      <c r="F95" s="279" t="s">
        <v>2941</v>
      </c>
      <c r="G95" s="280"/>
      <c r="H95" s="258" t="s">
        <v>2977</v>
      </c>
      <c r="I95" s="258" t="s">
        <v>2976</v>
      </c>
      <c r="J95" s="258"/>
      <c r="K95" s="270"/>
    </row>
    <row r="96" spans="2:11" customFormat="1" ht="15" customHeight="1">
      <c r="B96" s="281"/>
      <c r="C96" s="258" t="s">
        <v>38</v>
      </c>
      <c r="D96" s="258"/>
      <c r="E96" s="258"/>
      <c r="F96" s="279" t="s">
        <v>2941</v>
      </c>
      <c r="G96" s="280"/>
      <c r="H96" s="258" t="s">
        <v>2978</v>
      </c>
      <c r="I96" s="258" t="s">
        <v>2976</v>
      </c>
      <c r="J96" s="258"/>
      <c r="K96" s="270"/>
    </row>
    <row r="97" spans="2:11" customFormat="1" ht="15" customHeight="1">
      <c r="B97" s="281"/>
      <c r="C97" s="258" t="s">
        <v>48</v>
      </c>
      <c r="D97" s="258"/>
      <c r="E97" s="258"/>
      <c r="F97" s="279" t="s">
        <v>2941</v>
      </c>
      <c r="G97" s="280"/>
      <c r="H97" s="258" t="s">
        <v>2979</v>
      </c>
      <c r="I97" s="258" t="s">
        <v>2976</v>
      </c>
      <c r="J97" s="258"/>
      <c r="K97" s="270"/>
    </row>
    <row r="98" spans="2:11" customFormat="1" ht="15" customHeight="1">
      <c r="B98" s="284"/>
      <c r="C98" s="285"/>
      <c r="D98" s="285"/>
      <c r="E98" s="285"/>
      <c r="F98" s="285"/>
      <c r="G98" s="285"/>
      <c r="H98" s="285"/>
      <c r="I98" s="285"/>
      <c r="J98" s="285"/>
      <c r="K98" s="286"/>
    </row>
    <row r="99" spans="2:11" customFormat="1" ht="18.75" customHeight="1">
      <c r="B99" s="287"/>
      <c r="C99" s="288"/>
      <c r="D99" s="288"/>
      <c r="E99" s="288"/>
      <c r="F99" s="288"/>
      <c r="G99" s="288"/>
      <c r="H99" s="288"/>
      <c r="I99" s="288"/>
      <c r="J99" s="288"/>
      <c r="K99" s="287"/>
    </row>
    <row r="100" spans="2:11" customFormat="1" ht="18.75" customHeight="1">
      <c r="B100" s="265"/>
      <c r="C100" s="265"/>
      <c r="D100" s="265"/>
      <c r="E100" s="265"/>
      <c r="F100" s="265"/>
      <c r="G100" s="265"/>
      <c r="H100" s="265"/>
      <c r="I100" s="265"/>
      <c r="J100" s="265"/>
      <c r="K100" s="265"/>
    </row>
    <row r="101" spans="2:11" customFormat="1" ht="7.5" customHeight="1">
      <c r="B101" s="266"/>
      <c r="C101" s="267"/>
      <c r="D101" s="267"/>
      <c r="E101" s="267"/>
      <c r="F101" s="267"/>
      <c r="G101" s="267"/>
      <c r="H101" s="267"/>
      <c r="I101" s="267"/>
      <c r="J101" s="267"/>
      <c r="K101" s="268"/>
    </row>
    <row r="102" spans="2:11" customFormat="1" ht="45" customHeight="1">
      <c r="B102" s="269"/>
      <c r="C102" s="395" t="s">
        <v>2980</v>
      </c>
      <c r="D102" s="395"/>
      <c r="E102" s="395"/>
      <c r="F102" s="395"/>
      <c r="G102" s="395"/>
      <c r="H102" s="395"/>
      <c r="I102" s="395"/>
      <c r="J102" s="395"/>
      <c r="K102" s="270"/>
    </row>
    <row r="103" spans="2:11" customFormat="1" ht="17.25" customHeight="1">
      <c r="B103" s="269"/>
      <c r="C103" s="271" t="s">
        <v>2935</v>
      </c>
      <c r="D103" s="271"/>
      <c r="E103" s="271"/>
      <c r="F103" s="271" t="s">
        <v>2936</v>
      </c>
      <c r="G103" s="272"/>
      <c r="H103" s="271" t="s">
        <v>54</v>
      </c>
      <c r="I103" s="271" t="s">
        <v>57</v>
      </c>
      <c r="J103" s="271" t="s">
        <v>2937</v>
      </c>
      <c r="K103" s="270"/>
    </row>
    <row r="104" spans="2:11" customFormat="1" ht="17.25" customHeight="1">
      <c r="B104" s="269"/>
      <c r="C104" s="273" t="s">
        <v>2938</v>
      </c>
      <c r="D104" s="273"/>
      <c r="E104" s="273"/>
      <c r="F104" s="274" t="s">
        <v>2939</v>
      </c>
      <c r="G104" s="275"/>
      <c r="H104" s="273"/>
      <c r="I104" s="273"/>
      <c r="J104" s="273" t="s">
        <v>2940</v>
      </c>
      <c r="K104" s="270"/>
    </row>
    <row r="105" spans="2:11" customFormat="1" ht="5.25" customHeight="1">
      <c r="B105" s="269"/>
      <c r="C105" s="271"/>
      <c r="D105" s="271"/>
      <c r="E105" s="271"/>
      <c r="F105" s="271"/>
      <c r="G105" s="289"/>
      <c r="H105" s="271"/>
      <c r="I105" s="271"/>
      <c r="J105" s="271"/>
      <c r="K105" s="270"/>
    </row>
    <row r="106" spans="2:11" customFormat="1" ht="15" customHeight="1">
      <c r="B106" s="269"/>
      <c r="C106" s="258" t="s">
        <v>53</v>
      </c>
      <c r="D106" s="278"/>
      <c r="E106" s="278"/>
      <c r="F106" s="279" t="s">
        <v>2941</v>
      </c>
      <c r="G106" s="258"/>
      <c r="H106" s="258" t="s">
        <v>2981</v>
      </c>
      <c r="I106" s="258" t="s">
        <v>2943</v>
      </c>
      <c r="J106" s="258">
        <v>20</v>
      </c>
      <c r="K106" s="270"/>
    </row>
    <row r="107" spans="2:11" customFormat="1" ht="15" customHeight="1">
      <c r="B107" s="269"/>
      <c r="C107" s="258" t="s">
        <v>2944</v>
      </c>
      <c r="D107" s="258"/>
      <c r="E107" s="258"/>
      <c r="F107" s="279" t="s">
        <v>2941</v>
      </c>
      <c r="G107" s="258"/>
      <c r="H107" s="258" t="s">
        <v>2981</v>
      </c>
      <c r="I107" s="258" t="s">
        <v>2943</v>
      </c>
      <c r="J107" s="258">
        <v>120</v>
      </c>
      <c r="K107" s="270"/>
    </row>
    <row r="108" spans="2:11" customFormat="1" ht="15" customHeight="1">
      <c r="B108" s="281"/>
      <c r="C108" s="258" t="s">
        <v>2946</v>
      </c>
      <c r="D108" s="258"/>
      <c r="E108" s="258"/>
      <c r="F108" s="279" t="s">
        <v>2947</v>
      </c>
      <c r="G108" s="258"/>
      <c r="H108" s="258" t="s">
        <v>2981</v>
      </c>
      <c r="I108" s="258" t="s">
        <v>2943</v>
      </c>
      <c r="J108" s="258">
        <v>50</v>
      </c>
      <c r="K108" s="270"/>
    </row>
    <row r="109" spans="2:11" customFormat="1" ht="15" customHeight="1">
      <c r="B109" s="281"/>
      <c r="C109" s="258" t="s">
        <v>2949</v>
      </c>
      <c r="D109" s="258"/>
      <c r="E109" s="258"/>
      <c r="F109" s="279" t="s">
        <v>2941</v>
      </c>
      <c r="G109" s="258"/>
      <c r="H109" s="258" t="s">
        <v>2981</v>
      </c>
      <c r="I109" s="258" t="s">
        <v>2951</v>
      </c>
      <c r="J109" s="258"/>
      <c r="K109" s="270"/>
    </row>
    <row r="110" spans="2:11" customFormat="1" ht="15" customHeight="1">
      <c r="B110" s="281"/>
      <c r="C110" s="258" t="s">
        <v>2960</v>
      </c>
      <c r="D110" s="258"/>
      <c r="E110" s="258"/>
      <c r="F110" s="279" t="s">
        <v>2947</v>
      </c>
      <c r="G110" s="258"/>
      <c r="H110" s="258" t="s">
        <v>2981</v>
      </c>
      <c r="I110" s="258" t="s">
        <v>2943</v>
      </c>
      <c r="J110" s="258">
        <v>50</v>
      </c>
      <c r="K110" s="270"/>
    </row>
    <row r="111" spans="2:11" customFormat="1" ht="15" customHeight="1">
      <c r="B111" s="281"/>
      <c r="C111" s="258" t="s">
        <v>2968</v>
      </c>
      <c r="D111" s="258"/>
      <c r="E111" s="258"/>
      <c r="F111" s="279" t="s">
        <v>2947</v>
      </c>
      <c r="G111" s="258"/>
      <c r="H111" s="258" t="s">
        <v>2981</v>
      </c>
      <c r="I111" s="258" t="s">
        <v>2943</v>
      </c>
      <c r="J111" s="258">
        <v>50</v>
      </c>
      <c r="K111" s="270"/>
    </row>
    <row r="112" spans="2:11" customFormat="1" ht="15" customHeight="1">
      <c r="B112" s="281"/>
      <c r="C112" s="258" t="s">
        <v>2966</v>
      </c>
      <c r="D112" s="258"/>
      <c r="E112" s="258"/>
      <c r="F112" s="279" t="s">
        <v>2947</v>
      </c>
      <c r="G112" s="258"/>
      <c r="H112" s="258" t="s">
        <v>2981</v>
      </c>
      <c r="I112" s="258" t="s">
        <v>2943</v>
      </c>
      <c r="J112" s="258">
        <v>50</v>
      </c>
      <c r="K112" s="270"/>
    </row>
    <row r="113" spans="2:11" customFormat="1" ht="15" customHeight="1">
      <c r="B113" s="281"/>
      <c r="C113" s="258" t="s">
        <v>53</v>
      </c>
      <c r="D113" s="258"/>
      <c r="E113" s="258"/>
      <c r="F113" s="279" t="s">
        <v>2941</v>
      </c>
      <c r="G113" s="258"/>
      <c r="H113" s="258" t="s">
        <v>2982</v>
      </c>
      <c r="I113" s="258" t="s">
        <v>2943</v>
      </c>
      <c r="J113" s="258">
        <v>20</v>
      </c>
      <c r="K113" s="270"/>
    </row>
    <row r="114" spans="2:11" customFormat="1" ht="15" customHeight="1">
      <c r="B114" s="281"/>
      <c r="C114" s="258" t="s">
        <v>2983</v>
      </c>
      <c r="D114" s="258"/>
      <c r="E114" s="258"/>
      <c r="F114" s="279" t="s">
        <v>2941</v>
      </c>
      <c r="G114" s="258"/>
      <c r="H114" s="258" t="s">
        <v>2984</v>
      </c>
      <c r="I114" s="258" t="s">
        <v>2943</v>
      </c>
      <c r="J114" s="258">
        <v>120</v>
      </c>
      <c r="K114" s="270"/>
    </row>
    <row r="115" spans="2:11" customFormat="1" ht="15" customHeight="1">
      <c r="B115" s="281"/>
      <c r="C115" s="258" t="s">
        <v>38</v>
      </c>
      <c r="D115" s="258"/>
      <c r="E115" s="258"/>
      <c r="F115" s="279" t="s">
        <v>2941</v>
      </c>
      <c r="G115" s="258"/>
      <c r="H115" s="258" t="s">
        <v>2985</v>
      </c>
      <c r="I115" s="258" t="s">
        <v>2976</v>
      </c>
      <c r="J115" s="258"/>
      <c r="K115" s="270"/>
    </row>
    <row r="116" spans="2:11" customFormat="1" ht="15" customHeight="1">
      <c r="B116" s="281"/>
      <c r="C116" s="258" t="s">
        <v>48</v>
      </c>
      <c r="D116" s="258"/>
      <c r="E116" s="258"/>
      <c r="F116" s="279" t="s">
        <v>2941</v>
      </c>
      <c r="G116" s="258"/>
      <c r="H116" s="258" t="s">
        <v>2986</v>
      </c>
      <c r="I116" s="258" t="s">
        <v>2976</v>
      </c>
      <c r="J116" s="258"/>
      <c r="K116" s="270"/>
    </row>
    <row r="117" spans="2:11" customFormat="1" ht="15" customHeight="1">
      <c r="B117" s="281"/>
      <c r="C117" s="258" t="s">
        <v>57</v>
      </c>
      <c r="D117" s="258"/>
      <c r="E117" s="258"/>
      <c r="F117" s="279" t="s">
        <v>2941</v>
      </c>
      <c r="G117" s="258"/>
      <c r="H117" s="258" t="s">
        <v>2987</v>
      </c>
      <c r="I117" s="258" t="s">
        <v>2988</v>
      </c>
      <c r="J117" s="258"/>
      <c r="K117" s="270"/>
    </row>
    <row r="118" spans="2:11" customFormat="1" ht="15" customHeight="1">
      <c r="B118" s="284"/>
      <c r="C118" s="290"/>
      <c r="D118" s="290"/>
      <c r="E118" s="290"/>
      <c r="F118" s="290"/>
      <c r="G118" s="290"/>
      <c r="H118" s="290"/>
      <c r="I118" s="290"/>
      <c r="J118" s="290"/>
      <c r="K118" s="286"/>
    </row>
    <row r="119" spans="2:11" customFormat="1" ht="18.75" customHeight="1">
      <c r="B119" s="291"/>
      <c r="C119" s="292"/>
      <c r="D119" s="292"/>
      <c r="E119" s="292"/>
      <c r="F119" s="293"/>
      <c r="G119" s="292"/>
      <c r="H119" s="292"/>
      <c r="I119" s="292"/>
      <c r="J119" s="292"/>
      <c r="K119" s="291"/>
    </row>
    <row r="120" spans="2:11" customFormat="1" ht="18.75" customHeight="1">
      <c r="B120" s="265"/>
      <c r="C120" s="265"/>
      <c r="D120" s="265"/>
      <c r="E120" s="265"/>
      <c r="F120" s="265"/>
      <c r="G120" s="265"/>
      <c r="H120" s="265"/>
      <c r="I120" s="265"/>
      <c r="J120" s="265"/>
      <c r="K120" s="265"/>
    </row>
    <row r="121" spans="2:11" customFormat="1" ht="7.5" customHeight="1">
      <c r="B121" s="294"/>
      <c r="C121" s="295"/>
      <c r="D121" s="295"/>
      <c r="E121" s="295"/>
      <c r="F121" s="295"/>
      <c r="G121" s="295"/>
      <c r="H121" s="295"/>
      <c r="I121" s="295"/>
      <c r="J121" s="295"/>
      <c r="K121" s="296"/>
    </row>
    <row r="122" spans="2:11" customFormat="1" ht="45" customHeight="1">
      <c r="B122" s="297"/>
      <c r="C122" s="396" t="s">
        <v>2989</v>
      </c>
      <c r="D122" s="396"/>
      <c r="E122" s="396"/>
      <c r="F122" s="396"/>
      <c r="G122" s="396"/>
      <c r="H122" s="396"/>
      <c r="I122" s="396"/>
      <c r="J122" s="396"/>
      <c r="K122" s="298"/>
    </row>
    <row r="123" spans="2:11" customFormat="1" ht="17.25" customHeight="1">
      <c r="B123" s="299"/>
      <c r="C123" s="271" t="s">
        <v>2935</v>
      </c>
      <c r="D123" s="271"/>
      <c r="E123" s="271"/>
      <c r="F123" s="271" t="s">
        <v>2936</v>
      </c>
      <c r="G123" s="272"/>
      <c r="H123" s="271" t="s">
        <v>54</v>
      </c>
      <c r="I123" s="271" t="s">
        <v>57</v>
      </c>
      <c r="J123" s="271" t="s">
        <v>2937</v>
      </c>
      <c r="K123" s="300"/>
    </row>
    <row r="124" spans="2:11" customFormat="1" ht="17.25" customHeight="1">
      <c r="B124" s="299"/>
      <c r="C124" s="273" t="s">
        <v>2938</v>
      </c>
      <c r="D124" s="273"/>
      <c r="E124" s="273"/>
      <c r="F124" s="274" t="s">
        <v>2939</v>
      </c>
      <c r="G124" s="275"/>
      <c r="H124" s="273"/>
      <c r="I124" s="273"/>
      <c r="J124" s="273" t="s">
        <v>2940</v>
      </c>
      <c r="K124" s="300"/>
    </row>
    <row r="125" spans="2:11" customFormat="1" ht="5.25" customHeight="1">
      <c r="B125" s="301"/>
      <c r="C125" s="276"/>
      <c r="D125" s="276"/>
      <c r="E125" s="276"/>
      <c r="F125" s="276"/>
      <c r="G125" s="302"/>
      <c r="H125" s="276"/>
      <c r="I125" s="276"/>
      <c r="J125" s="276"/>
      <c r="K125" s="303"/>
    </row>
    <row r="126" spans="2:11" customFormat="1" ht="15" customHeight="1">
      <c r="B126" s="301"/>
      <c r="C126" s="258" t="s">
        <v>2944</v>
      </c>
      <c r="D126" s="278"/>
      <c r="E126" s="278"/>
      <c r="F126" s="279" t="s">
        <v>2941</v>
      </c>
      <c r="G126" s="258"/>
      <c r="H126" s="258" t="s">
        <v>2981</v>
      </c>
      <c r="I126" s="258" t="s">
        <v>2943</v>
      </c>
      <c r="J126" s="258">
        <v>120</v>
      </c>
      <c r="K126" s="304"/>
    </row>
    <row r="127" spans="2:11" customFormat="1" ht="15" customHeight="1">
      <c r="B127" s="301"/>
      <c r="C127" s="258" t="s">
        <v>2990</v>
      </c>
      <c r="D127" s="258"/>
      <c r="E127" s="258"/>
      <c r="F127" s="279" t="s">
        <v>2941</v>
      </c>
      <c r="G127" s="258"/>
      <c r="H127" s="258" t="s">
        <v>2991</v>
      </c>
      <c r="I127" s="258" t="s">
        <v>2943</v>
      </c>
      <c r="J127" s="258" t="s">
        <v>2992</v>
      </c>
      <c r="K127" s="304"/>
    </row>
    <row r="128" spans="2:11" customFormat="1" ht="15" customHeight="1">
      <c r="B128" s="301"/>
      <c r="C128" s="258" t="s">
        <v>2889</v>
      </c>
      <c r="D128" s="258"/>
      <c r="E128" s="258"/>
      <c r="F128" s="279" t="s">
        <v>2941</v>
      </c>
      <c r="G128" s="258"/>
      <c r="H128" s="258" t="s">
        <v>2993</v>
      </c>
      <c r="I128" s="258" t="s">
        <v>2943</v>
      </c>
      <c r="J128" s="258" t="s">
        <v>2992</v>
      </c>
      <c r="K128" s="304"/>
    </row>
    <row r="129" spans="2:11" customFormat="1" ht="15" customHeight="1">
      <c r="B129" s="301"/>
      <c r="C129" s="258" t="s">
        <v>2952</v>
      </c>
      <c r="D129" s="258"/>
      <c r="E129" s="258"/>
      <c r="F129" s="279" t="s">
        <v>2947</v>
      </c>
      <c r="G129" s="258"/>
      <c r="H129" s="258" t="s">
        <v>2953</v>
      </c>
      <c r="I129" s="258" t="s">
        <v>2943</v>
      </c>
      <c r="J129" s="258">
        <v>15</v>
      </c>
      <c r="K129" s="304"/>
    </row>
    <row r="130" spans="2:11" customFormat="1" ht="15" customHeight="1">
      <c r="B130" s="301"/>
      <c r="C130" s="282" t="s">
        <v>2954</v>
      </c>
      <c r="D130" s="282"/>
      <c r="E130" s="282"/>
      <c r="F130" s="283" t="s">
        <v>2947</v>
      </c>
      <c r="G130" s="282"/>
      <c r="H130" s="282" t="s">
        <v>2955</v>
      </c>
      <c r="I130" s="282" t="s">
        <v>2943</v>
      </c>
      <c r="J130" s="282">
        <v>15</v>
      </c>
      <c r="K130" s="304"/>
    </row>
    <row r="131" spans="2:11" customFormat="1" ht="15" customHeight="1">
      <c r="B131" s="301"/>
      <c r="C131" s="282" t="s">
        <v>2956</v>
      </c>
      <c r="D131" s="282"/>
      <c r="E131" s="282"/>
      <c r="F131" s="283" t="s">
        <v>2947</v>
      </c>
      <c r="G131" s="282"/>
      <c r="H131" s="282" t="s">
        <v>2957</v>
      </c>
      <c r="I131" s="282" t="s">
        <v>2943</v>
      </c>
      <c r="J131" s="282">
        <v>20</v>
      </c>
      <c r="K131" s="304"/>
    </row>
    <row r="132" spans="2:11" customFormat="1" ht="15" customHeight="1">
      <c r="B132" s="301"/>
      <c r="C132" s="282" t="s">
        <v>2958</v>
      </c>
      <c r="D132" s="282"/>
      <c r="E132" s="282"/>
      <c r="F132" s="283" t="s">
        <v>2947</v>
      </c>
      <c r="G132" s="282"/>
      <c r="H132" s="282" t="s">
        <v>2959</v>
      </c>
      <c r="I132" s="282" t="s">
        <v>2943</v>
      </c>
      <c r="J132" s="282">
        <v>20</v>
      </c>
      <c r="K132" s="304"/>
    </row>
    <row r="133" spans="2:11" customFormat="1" ht="15" customHeight="1">
      <c r="B133" s="301"/>
      <c r="C133" s="258" t="s">
        <v>2946</v>
      </c>
      <c r="D133" s="258"/>
      <c r="E133" s="258"/>
      <c r="F133" s="279" t="s">
        <v>2947</v>
      </c>
      <c r="G133" s="258"/>
      <c r="H133" s="258" t="s">
        <v>2981</v>
      </c>
      <c r="I133" s="258" t="s">
        <v>2943</v>
      </c>
      <c r="J133" s="258">
        <v>50</v>
      </c>
      <c r="K133" s="304"/>
    </row>
    <row r="134" spans="2:11" customFormat="1" ht="15" customHeight="1">
      <c r="B134" s="301"/>
      <c r="C134" s="258" t="s">
        <v>2960</v>
      </c>
      <c r="D134" s="258"/>
      <c r="E134" s="258"/>
      <c r="F134" s="279" t="s">
        <v>2947</v>
      </c>
      <c r="G134" s="258"/>
      <c r="H134" s="258" t="s">
        <v>2981</v>
      </c>
      <c r="I134" s="258" t="s">
        <v>2943</v>
      </c>
      <c r="J134" s="258">
        <v>50</v>
      </c>
      <c r="K134" s="304"/>
    </row>
    <row r="135" spans="2:11" customFormat="1" ht="15" customHeight="1">
      <c r="B135" s="301"/>
      <c r="C135" s="258" t="s">
        <v>2966</v>
      </c>
      <c r="D135" s="258"/>
      <c r="E135" s="258"/>
      <c r="F135" s="279" t="s">
        <v>2947</v>
      </c>
      <c r="G135" s="258"/>
      <c r="H135" s="258" t="s">
        <v>2981</v>
      </c>
      <c r="I135" s="258" t="s">
        <v>2943</v>
      </c>
      <c r="J135" s="258">
        <v>50</v>
      </c>
      <c r="K135" s="304"/>
    </row>
    <row r="136" spans="2:11" customFormat="1" ht="15" customHeight="1">
      <c r="B136" s="301"/>
      <c r="C136" s="258" t="s">
        <v>2968</v>
      </c>
      <c r="D136" s="258"/>
      <c r="E136" s="258"/>
      <c r="F136" s="279" t="s">
        <v>2947</v>
      </c>
      <c r="G136" s="258"/>
      <c r="H136" s="258" t="s">
        <v>2981</v>
      </c>
      <c r="I136" s="258" t="s">
        <v>2943</v>
      </c>
      <c r="J136" s="258">
        <v>50</v>
      </c>
      <c r="K136" s="304"/>
    </row>
    <row r="137" spans="2:11" customFormat="1" ht="15" customHeight="1">
      <c r="B137" s="301"/>
      <c r="C137" s="258" t="s">
        <v>2969</v>
      </c>
      <c r="D137" s="258"/>
      <c r="E137" s="258"/>
      <c r="F137" s="279" t="s">
        <v>2947</v>
      </c>
      <c r="G137" s="258"/>
      <c r="H137" s="258" t="s">
        <v>2994</v>
      </c>
      <c r="I137" s="258" t="s">
        <v>2943</v>
      </c>
      <c r="J137" s="258">
        <v>255</v>
      </c>
      <c r="K137" s="304"/>
    </row>
    <row r="138" spans="2:11" customFormat="1" ht="15" customHeight="1">
      <c r="B138" s="301"/>
      <c r="C138" s="258" t="s">
        <v>2971</v>
      </c>
      <c r="D138" s="258"/>
      <c r="E138" s="258"/>
      <c r="F138" s="279" t="s">
        <v>2941</v>
      </c>
      <c r="G138" s="258"/>
      <c r="H138" s="258" t="s">
        <v>2995</v>
      </c>
      <c r="I138" s="258" t="s">
        <v>2973</v>
      </c>
      <c r="J138" s="258"/>
      <c r="K138" s="304"/>
    </row>
    <row r="139" spans="2:11" customFormat="1" ht="15" customHeight="1">
      <c r="B139" s="301"/>
      <c r="C139" s="258" t="s">
        <v>2974</v>
      </c>
      <c r="D139" s="258"/>
      <c r="E139" s="258"/>
      <c r="F139" s="279" t="s">
        <v>2941</v>
      </c>
      <c r="G139" s="258"/>
      <c r="H139" s="258" t="s">
        <v>2996</v>
      </c>
      <c r="I139" s="258" t="s">
        <v>2976</v>
      </c>
      <c r="J139" s="258"/>
      <c r="K139" s="304"/>
    </row>
    <row r="140" spans="2:11" customFormat="1" ht="15" customHeight="1">
      <c r="B140" s="301"/>
      <c r="C140" s="258" t="s">
        <v>2977</v>
      </c>
      <c r="D140" s="258"/>
      <c r="E140" s="258"/>
      <c r="F140" s="279" t="s">
        <v>2941</v>
      </c>
      <c r="G140" s="258"/>
      <c r="H140" s="258" t="s">
        <v>2977</v>
      </c>
      <c r="I140" s="258" t="s">
        <v>2976</v>
      </c>
      <c r="J140" s="258"/>
      <c r="K140" s="304"/>
    </row>
    <row r="141" spans="2:11" customFormat="1" ht="15" customHeight="1">
      <c r="B141" s="301"/>
      <c r="C141" s="258" t="s">
        <v>38</v>
      </c>
      <c r="D141" s="258"/>
      <c r="E141" s="258"/>
      <c r="F141" s="279" t="s">
        <v>2941</v>
      </c>
      <c r="G141" s="258"/>
      <c r="H141" s="258" t="s">
        <v>2997</v>
      </c>
      <c r="I141" s="258" t="s">
        <v>2976</v>
      </c>
      <c r="J141" s="258"/>
      <c r="K141" s="304"/>
    </row>
    <row r="142" spans="2:11" customFormat="1" ht="15" customHeight="1">
      <c r="B142" s="301"/>
      <c r="C142" s="258" t="s">
        <v>2998</v>
      </c>
      <c r="D142" s="258"/>
      <c r="E142" s="258"/>
      <c r="F142" s="279" t="s">
        <v>2941</v>
      </c>
      <c r="G142" s="258"/>
      <c r="H142" s="258" t="s">
        <v>2999</v>
      </c>
      <c r="I142" s="258" t="s">
        <v>2976</v>
      </c>
      <c r="J142" s="258"/>
      <c r="K142" s="304"/>
    </row>
    <row r="143" spans="2:11" customFormat="1" ht="15" customHeight="1">
      <c r="B143" s="305"/>
      <c r="C143" s="306"/>
      <c r="D143" s="306"/>
      <c r="E143" s="306"/>
      <c r="F143" s="306"/>
      <c r="G143" s="306"/>
      <c r="H143" s="306"/>
      <c r="I143" s="306"/>
      <c r="J143" s="306"/>
      <c r="K143" s="307"/>
    </row>
    <row r="144" spans="2:11" customFormat="1" ht="18.75" customHeight="1">
      <c r="B144" s="292"/>
      <c r="C144" s="292"/>
      <c r="D144" s="292"/>
      <c r="E144" s="292"/>
      <c r="F144" s="293"/>
      <c r="G144" s="292"/>
      <c r="H144" s="292"/>
      <c r="I144" s="292"/>
      <c r="J144" s="292"/>
      <c r="K144" s="292"/>
    </row>
    <row r="145" spans="2:11" customFormat="1" ht="18.75" customHeight="1">
      <c r="B145" s="265"/>
      <c r="C145" s="265"/>
      <c r="D145" s="265"/>
      <c r="E145" s="265"/>
      <c r="F145" s="265"/>
      <c r="G145" s="265"/>
      <c r="H145" s="265"/>
      <c r="I145" s="265"/>
      <c r="J145" s="265"/>
      <c r="K145" s="265"/>
    </row>
    <row r="146" spans="2:11" customFormat="1" ht="7.5" customHeight="1">
      <c r="B146" s="266"/>
      <c r="C146" s="267"/>
      <c r="D146" s="267"/>
      <c r="E146" s="267"/>
      <c r="F146" s="267"/>
      <c r="G146" s="267"/>
      <c r="H146" s="267"/>
      <c r="I146" s="267"/>
      <c r="J146" s="267"/>
      <c r="K146" s="268"/>
    </row>
    <row r="147" spans="2:11" customFormat="1" ht="45" customHeight="1">
      <c r="B147" s="269"/>
      <c r="C147" s="395" t="s">
        <v>3000</v>
      </c>
      <c r="D147" s="395"/>
      <c r="E147" s="395"/>
      <c r="F147" s="395"/>
      <c r="G147" s="395"/>
      <c r="H147" s="395"/>
      <c r="I147" s="395"/>
      <c r="J147" s="395"/>
      <c r="K147" s="270"/>
    </row>
    <row r="148" spans="2:11" customFormat="1" ht="17.25" customHeight="1">
      <c r="B148" s="269"/>
      <c r="C148" s="271" t="s">
        <v>2935</v>
      </c>
      <c r="D148" s="271"/>
      <c r="E148" s="271"/>
      <c r="F148" s="271" t="s">
        <v>2936</v>
      </c>
      <c r="G148" s="272"/>
      <c r="H148" s="271" t="s">
        <v>54</v>
      </c>
      <c r="I148" s="271" t="s">
        <v>57</v>
      </c>
      <c r="J148" s="271" t="s">
        <v>2937</v>
      </c>
      <c r="K148" s="270"/>
    </row>
    <row r="149" spans="2:11" customFormat="1" ht="17.25" customHeight="1">
      <c r="B149" s="269"/>
      <c r="C149" s="273" t="s">
        <v>2938</v>
      </c>
      <c r="D149" s="273"/>
      <c r="E149" s="273"/>
      <c r="F149" s="274" t="s">
        <v>2939</v>
      </c>
      <c r="G149" s="275"/>
      <c r="H149" s="273"/>
      <c r="I149" s="273"/>
      <c r="J149" s="273" t="s">
        <v>2940</v>
      </c>
      <c r="K149" s="270"/>
    </row>
    <row r="150" spans="2:11" customFormat="1" ht="5.25" customHeight="1">
      <c r="B150" s="281"/>
      <c r="C150" s="276"/>
      <c r="D150" s="276"/>
      <c r="E150" s="276"/>
      <c r="F150" s="276"/>
      <c r="G150" s="277"/>
      <c r="H150" s="276"/>
      <c r="I150" s="276"/>
      <c r="J150" s="276"/>
      <c r="K150" s="304"/>
    </row>
    <row r="151" spans="2:11" customFormat="1" ht="15" customHeight="1">
      <c r="B151" s="281"/>
      <c r="C151" s="308" t="s">
        <v>2944</v>
      </c>
      <c r="D151" s="258"/>
      <c r="E151" s="258"/>
      <c r="F151" s="309" t="s">
        <v>2941</v>
      </c>
      <c r="G151" s="258"/>
      <c r="H151" s="308" t="s">
        <v>2981</v>
      </c>
      <c r="I151" s="308" t="s">
        <v>2943</v>
      </c>
      <c r="J151" s="308">
        <v>120</v>
      </c>
      <c r="K151" s="304"/>
    </row>
    <row r="152" spans="2:11" customFormat="1" ht="15" customHeight="1">
      <c r="B152" s="281"/>
      <c r="C152" s="308" t="s">
        <v>2990</v>
      </c>
      <c r="D152" s="258"/>
      <c r="E152" s="258"/>
      <c r="F152" s="309" t="s">
        <v>2941</v>
      </c>
      <c r="G152" s="258"/>
      <c r="H152" s="308" t="s">
        <v>3001</v>
      </c>
      <c r="I152" s="308" t="s">
        <v>2943</v>
      </c>
      <c r="J152" s="308" t="s">
        <v>2992</v>
      </c>
      <c r="K152" s="304"/>
    </row>
    <row r="153" spans="2:11" customFormat="1" ht="15" customHeight="1">
      <c r="B153" s="281"/>
      <c r="C153" s="308" t="s">
        <v>2889</v>
      </c>
      <c r="D153" s="258"/>
      <c r="E153" s="258"/>
      <c r="F153" s="309" t="s">
        <v>2941</v>
      </c>
      <c r="G153" s="258"/>
      <c r="H153" s="308" t="s">
        <v>3002</v>
      </c>
      <c r="I153" s="308" t="s">
        <v>2943</v>
      </c>
      <c r="J153" s="308" t="s">
        <v>2992</v>
      </c>
      <c r="K153" s="304"/>
    </row>
    <row r="154" spans="2:11" customFormat="1" ht="15" customHeight="1">
      <c r="B154" s="281"/>
      <c r="C154" s="308" t="s">
        <v>2946</v>
      </c>
      <c r="D154" s="258"/>
      <c r="E154" s="258"/>
      <c r="F154" s="309" t="s">
        <v>2947</v>
      </c>
      <c r="G154" s="258"/>
      <c r="H154" s="308" t="s">
        <v>2981</v>
      </c>
      <c r="I154" s="308" t="s">
        <v>2943</v>
      </c>
      <c r="J154" s="308">
        <v>50</v>
      </c>
      <c r="K154" s="304"/>
    </row>
    <row r="155" spans="2:11" customFormat="1" ht="15" customHeight="1">
      <c r="B155" s="281"/>
      <c r="C155" s="308" t="s">
        <v>2949</v>
      </c>
      <c r="D155" s="258"/>
      <c r="E155" s="258"/>
      <c r="F155" s="309" t="s">
        <v>2941</v>
      </c>
      <c r="G155" s="258"/>
      <c r="H155" s="308" t="s">
        <v>2981</v>
      </c>
      <c r="I155" s="308" t="s">
        <v>2951</v>
      </c>
      <c r="J155" s="308"/>
      <c r="K155" s="304"/>
    </row>
    <row r="156" spans="2:11" customFormat="1" ht="15" customHeight="1">
      <c r="B156" s="281"/>
      <c r="C156" s="308" t="s">
        <v>2960</v>
      </c>
      <c r="D156" s="258"/>
      <c r="E156" s="258"/>
      <c r="F156" s="309" t="s">
        <v>2947</v>
      </c>
      <c r="G156" s="258"/>
      <c r="H156" s="308" t="s">
        <v>2981</v>
      </c>
      <c r="I156" s="308" t="s">
        <v>2943</v>
      </c>
      <c r="J156" s="308">
        <v>50</v>
      </c>
      <c r="K156" s="304"/>
    </row>
    <row r="157" spans="2:11" customFormat="1" ht="15" customHeight="1">
      <c r="B157" s="281"/>
      <c r="C157" s="308" t="s">
        <v>2968</v>
      </c>
      <c r="D157" s="258"/>
      <c r="E157" s="258"/>
      <c r="F157" s="309" t="s">
        <v>2947</v>
      </c>
      <c r="G157" s="258"/>
      <c r="H157" s="308" t="s">
        <v>2981</v>
      </c>
      <c r="I157" s="308" t="s">
        <v>2943</v>
      </c>
      <c r="J157" s="308">
        <v>50</v>
      </c>
      <c r="K157" s="304"/>
    </row>
    <row r="158" spans="2:11" customFormat="1" ht="15" customHeight="1">
      <c r="B158" s="281"/>
      <c r="C158" s="308" t="s">
        <v>2966</v>
      </c>
      <c r="D158" s="258"/>
      <c r="E158" s="258"/>
      <c r="F158" s="309" t="s">
        <v>2947</v>
      </c>
      <c r="G158" s="258"/>
      <c r="H158" s="308" t="s">
        <v>2981</v>
      </c>
      <c r="I158" s="308" t="s">
        <v>2943</v>
      </c>
      <c r="J158" s="308">
        <v>50</v>
      </c>
      <c r="K158" s="304"/>
    </row>
    <row r="159" spans="2:11" customFormat="1" ht="15" customHeight="1">
      <c r="B159" s="281"/>
      <c r="C159" s="308" t="s">
        <v>84</v>
      </c>
      <c r="D159" s="258"/>
      <c r="E159" s="258"/>
      <c r="F159" s="309" t="s">
        <v>2941</v>
      </c>
      <c r="G159" s="258"/>
      <c r="H159" s="308" t="s">
        <v>3003</v>
      </c>
      <c r="I159" s="308" t="s">
        <v>2943</v>
      </c>
      <c r="J159" s="308" t="s">
        <v>3004</v>
      </c>
      <c r="K159" s="304"/>
    </row>
    <row r="160" spans="2:11" customFormat="1" ht="15" customHeight="1">
      <c r="B160" s="281"/>
      <c r="C160" s="308" t="s">
        <v>3005</v>
      </c>
      <c r="D160" s="258"/>
      <c r="E160" s="258"/>
      <c r="F160" s="309" t="s">
        <v>2941</v>
      </c>
      <c r="G160" s="258"/>
      <c r="H160" s="308" t="s">
        <v>3006</v>
      </c>
      <c r="I160" s="308" t="s">
        <v>2976</v>
      </c>
      <c r="J160" s="308"/>
      <c r="K160" s="304"/>
    </row>
    <row r="161" spans="2:11" customFormat="1" ht="15" customHeight="1">
      <c r="B161" s="310"/>
      <c r="C161" s="290"/>
      <c r="D161" s="290"/>
      <c r="E161" s="290"/>
      <c r="F161" s="290"/>
      <c r="G161" s="290"/>
      <c r="H161" s="290"/>
      <c r="I161" s="290"/>
      <c r="J161" s="290"/>
      <c r="K161" s="311"/>
    </row>
    <row r="162" spans="2:11" customFormat="1" ht="18.75" customHeight="1">
      <c r="B162" s="292"/>
      <c r="C162" s="302"/>
      <c r="D162" s="302"/>
      <c r="E162" s="302"/>
      <c r="F162" s="312"/>
      <c r="G162" s="302"/>
      <c r="H162" s="302"/>
      <c r="I162" s="302"/>
      <c r="J162" s="302"/>
      <c r="K162" s="292"/>
    </row>
    <row r="163" spans="2:11" customFormat="1" ht="18.75" customHeight="1">
      <c r="B163" s="265"/>
      <c r="C163" s="265"/>
      <c r="D163" s="265"/>
      <c r="E163" s="265"/>
      <c r="F163" s="265"/>
      <c r="G163" s="265"/>
      <c r="H163" s="265"/>
      <c r="I163" s="265"/>
      <c r="J163" s="265"/>
      <c r="K163" s="265"/>
    </row>
    <row r="164" spans="2:11" customFormat="1" ht="7.5" customHeight="1">
      <c r="B164" s="247"/>
      <c r="C164" s="248"/>
      <c r="D164" s="248"/>
      <c r="E164" s="248"/>
      <c r="F164" s="248"/>
      <c r="G164" s="248"/>
      <c r="H164" s="248"/>
      <c r="I164" s="248"/>
      <c r="J164" s="248"/>
      <c r="K164" s="249"/>
    </row>
    <row r="165" spans="2:11" customFormat="1" ht="45" customHeight="1">
      <c r="B165" s="250"/>
      <c r="C165" s="396" t="s">
        <v>3007</v>
      </c>
      <c r="D165" s="396"/>
      <c r="E165" s="396"/>
      <c r="F165" s="396"/>
      <c r="G165" s="396"/>
      <c r="H165" s="396"/>
      <c r="I165" s="396"/>
      <c r="J165" s="396"/>
      <c r="K165" s="251"/>
    </row>
    <row r="166" spans="2:11" customFormat="1" ht="17.25" customHeight="1">
      <c r="B166" s="250"/>
      <c r="C166" s="271" t="s">
        <v>2935</v>
      </c>
      <c r="D166" s="271"/>
      <c r="E166" s="271"/>
      <c r="F166" s="271" t="s">
        <v>2936</v>
      </c>
      <c r="G166" s="313"/>
      <c r="H166" s="314" t="s">
        <v>54</v>
      </c>
      <c r="I166" s="314" t="s">
        <v>57</v>
      </c>
      <c r="J166" s="271" t="s">
        <v>2937</v>
      </c>
      <c r="K166" s="251"/>
    </row>
    <row r="167" spans="2:11" customFormat="1" ht="17.25" customHeight="1">
      <c r="B167" s="252"/>
      <c r="C167" s="273" t="s">
        <v>2938</v>
      </c>
      <c r="D167" s="273"/>
      <c r="E167" s="273"/>
      <c r="F167" s="274" t="s">
        <v>2939</v>
      </c>
      <c r="G167" s="315"/>
      <c r="H167" s="316"/>
      <c r="I167" s="316"/>
      <c r="J167" s="273" t="s">
        <v>2940</v>
      </c>
      <c r="K167" s="253"/>
    </row>
    <row r="168" spans="2:11" customFormat="1" ht="5.25" customHeight="1">
      <c r="B168" s="281"/>
      <c r="C168" s="276"/>
      <c r="D168" s="276"/>
      <c r="E168" s="276"/>
      <c r="F168" s="276"/>
      <c r="G168" s="277"/>
      <c r="H168" s="276"/>
      <c r="I168" s="276"/>
      <c r="J168" s="276"/>
      <c r="K168" s="304"/>
    </row>
    <row r="169" spans="2:11" customFormat="1" ht="15" customHeight="1">
      <c r="B169" s="281"/>
      <c r="C169" s="258" t="s">
        <v>2944</v>
      </c>
      <c r="D169" s="258"/>
      <c r="E169" s="258"/>
      <c r="F169" s="279" t="s">
        <v>2941</v>
      </c>
      <c r="G169" s="258"/>
      <c r="H169" s="258" t="s">
        <v>2981</v>
      </c>
      <c r="I169" s="258" t="s">
        <v>2943</v>
      </c>
      <c r="J169" s="258">
        <v>120</v>
      </c>
      <c r="K169" s="304"/>
    </row>
    <row r="170" spans="2:11" customFormat="1" ht="15" customHeight="1">
      <c r="B170" s="281"/>
      <c r="C170" s="258" t="s">
        <v>2990</v>
      </c>
      <c r="D170" s="258"/>
      <c r="E170" s="258"/>
      <c r="F170" s="279" t="s">
        <v>2941</v>
      </c>
      <c r="G170" s="258"/>
      <c r="H170" s="258" t="s">
        <v>2991</v>
      </c>
      <c r="I170" s="258" t="s">
        <v>2943</v>
      </c>
      <c r="J170" s="258" t="s">
        <v>2992</v>
      </c>
      <c r="K170" s="304"/>
    </row>
    <row r="171" spans="2:11" customFormat="1" ht="15" customHeight="1">
      <c r="B171" s="281"/>
      <c r="C171" s="258" t="s">
        <v>2889</v>
      </c>
      <c r="D171" s="258"/>
      <c r="E171" s="258"/>
      <c r="F171" s="279" t="s">
        <v>2941</v>
      </c>
      <c r="G171" s="258"/>
      <c r="H171" s="258" t="s">
        <v>3008</v>
      </c>
      <c r="I171" s="258" t="s">
        <v>2943</v>
      </c>
      <c r="J171" s="258" t="s">
        <v>2992</v>
      </c>
      <c r="K171" s="304"/>
    </row>
    <row r="172" spans="2:11" customFormat="1" ht="15" customHeight="1">
      <c r="B172" s="281"/>
      <c r="C172" s="258" t="s">
        <v>2946</v>
      </c>
      <c r="D172" s="258"/>
      <c r="E172" s="258"/>
      <c r="F172" s="279" t="s">
        <v>2947</v>
      </c>
      <c r="G172" s="258"/>
      <c r="H172" s="258" t="s">
        <v>3008</v>
      </c>
      <c r="I172" s="258" t="s">
        <v>2943</v>
      </c>
      <c r="J172" s="258">
        <v>50</v>
      </c>
      <c r="K172" s="304"/>
    </row>
    <row r="173" spans="2:11" customFormat="1" ht="15" customHeight="1">
      <c r="B173" s="281"/>
      <c r="C173" s="258" t="s">
        <v>2949</v>
      </c>
      <c r="D173" s="258"/>
      <c r="E173" s="258"/>
      <c r="F173" s="279" t="s">
        <v>2941</v>
      </c>
      <c r="G173" s="258"/>
      <c r="H173" s="258" t="s">
        <v>3008</v>
      </c>
      <c r="I173" s="258" t="s">
        <v>2951</v>
      </c>
      <c r="J173" s="258"/>
      <c r="K173" s="304"/>
    </row>
    <row r="174" spans="2:11" customFormat="1" ht="15" customHeight="1">
      <c r="B174" s="281"/>
      <c r="C174" s="258" t="s">
        <v>2960</v>
      </c>
      <c r="D174" s="258"/>
      <c r="E174" s="258"/>
      <c r="F174" s="279" t="s">
        <v>2947</v>
      </c>
      <c r="G174" s="258"/>
      <c r="H174" s="258" t="s">
        <v>3008</v>
      </c>
      <c r="I174" s="258" t="s">
        <v>2943</v>
      </c>
      <c r="J174" s="258">
        <v>50</v>
      </c>
      <c r="K174" s="304"/>
    </row>
    <row r="175" spans="2:11" customFormat="1" ht="15" customHeight="1">
      <c r="B175" s="281"/>
      <c r="C175" s="258" t="s">
        <v>2968</v>
      </c>
      <c r="D175" s="258"/>
      <c r="E175" s="258"/>
      <c r="F175" s="279" t="s">
        <v>2947</v>
      </c>
      <c r="G175" s="258"/>
      <c r="H175" s="258" t="s">
        <v>3008</v>
      </c>
      <c r="I175" s="258" t="s">
        <v>2943</v>
      </c>
      <c r="J175" s="258">
        <v>50</v>
      </c>
      <c r="K175" s="304"/>
    </row>
    <row r="176" spans="2:11" customFormat="1" ht="15" customHeight="1">
      <c r="B176" s="281"/>
      <c r="C176" s="258" t="s">
        <v>2966</v>
      </c>
      <c r="D176" s="258"/>
      <c r="E176" s="258"/>
      <c r="F176" s="279" t="s">
        <v>2947</v>
      </c>
      <c r="G176" s="258"/>
      <c r="H176" s="258" t="s">
        <v>3008</v>
      </c>
      <c r="I176" s="258" t="s">
        <v>2943</v>
      </c>
      <c r="J176" s="258">
        <v>50</v>
      </c>
      <c r="K176" s="304"/>
    </row>
    <row r="177" spans="2:11" customFormat="1" ht="15" customHeight="1">
      <c r="B177" s="281"/>
      <c r="C177" s="258" t="s">
        <v>132</v>
      </c>
      <c r="D177" s="258"/>
      <c r="E177" s="258"/>
      <c r="F177" s="279" t="s">
        <v>2941</v>
      </c>
      <c r="G177" s="258"/>
      <c r="H177" s="258" t="s">
        <v>3009</v>
      </c>
      <c r="I177" s="258" t="s">
        <v>3010</v>
      </c>
      <c r="J177" s="258"/>
      <c r="K177" s="304"/>
    </row>
    <row r="178" spans="2:11" customFormat="1" ht="15" customHeight="1">
      <c r="B178" s="281"/>
      <c r="C178" s="258" t="s">
        <v>57</v>
      </c>
      <c r="D178" s="258"/>
      <c r="E178" s="258"/>
      <c r="F178" s="279" t="s">
        <v>2941</v>
      </c>
      <c r="G178" s="258"/>
      <c r="H178" s="258" t="s">
        <v>3011</v>
      </c>
      <c r="I178" s="258" t="s">
        <v>3012</v>
      </c>
      <c r="J178" s="258">
        <v>1</v>
      </c>
      <c r="K178" s="304"/>
    </row>
    <row r="179" spans="2:11" customFormat="1" ht="15" customHeight="1">
      <c r="B179" s="281"/>
      <c r="C179" s="258" t="s">
        <v>53</v>
      </c>
      <c r="D179" s="258"/>
      <c r="E179" s="258"/>
      <c r="F179" s="279" t="s">
        <v>2941</v>
      </c>
      <c r="G179" s="258"/>
      <c r="H179" s="258" t="s">
        <v>3013</v>
      </c>
      <c r="I179" s="258" t="s">
        <v>2943</v>
      </c>
      <c r="J179" s="258">
        <v>20</v>
      </c>
      <c r="K179" s="304"/>
    </row>
    <row r="180" spans="2:11" customFormat="1" ht="15" customHeight="1">
      <c r="B180" s="281"/>
      <c r="C180" s="258" t="s">
        <v>54</v>
      </c>
      <c r="D180" s="258"/>
      <c r="E180" s="258"/>
      <c r="F180" s="279" t="s">
        <v>2941</v>
      </c>
      <c r="G180" s="258"/>
      <c r="H180" s="258" t="s">
        <v>3014</v>
      </c>
      <c r="I180" s="258" t="s">
        <v>2943</v>
      </c>
      <c r="J180" s="258">
        <v>255</v>
      </c>
      <c r="K180" s="304"/>
    </row>
    <row r="181" spans="2:11" customFormat="1" ht="15" customHeight="1">
      <c r="B181" s="281"/>
      <c r="C181" s="258" t="s">
        <v>133</v>
      </c>
      <c r="D181" s="258"/>
      <c r="E181" s="258"/>
      <c r="F181" s="279" t="s">
        <v>2941</v>
      </c>
      <c r="G181" s="258"/>
      <c r="H181" s="258" t="s">
        <v>2905</v>
      </c>
      <c r="I181" s="258" t="s">
        <v>2943</v>
      </c>
      <c r="J181" s="258">
        <v>10</v>
      </c>
      <c r="K181" s="304"/>
    </row>
    <row r="182" spans="2:11" customFormat="1" ht="15" customHeight="1">
      <c r="B182" s="281"/>
      <c r="C182" s="258" t="s">
        <v>134</v>
      </c>
      <c r="D182" s="258"/>
      <c r="E182" s="258"/>
      <c r="F182" s="279" t="s">
        <v>2941</v>
      </c>
      <c r="G182" s="258"/>
      <c r="H182" s="258" t="s">
        <v>3015</v>
      </c>
      <c r="I182" s="258" t="s">
        <v>2976</v>
      </c>
      <c r="J182" s="258"/>
      <c r="K182" s="304"/>
    </row>
    <row r="183" spans="2:11" customFormat="1" ht="15" customHeight="1">
      <c r="B183" s="281"/>
      <c r="C183" s="258" t="s">
        <v>3016</v>
      </c>
      <c r="D183" s="258"/>
      <c r="E183" s="258"/>
      <c r="F183" s="279" t="s">
        <v>2941</v>
      </c>
      <c r="G183" s="258"/>
      <c r="H183" s="258" t="s">
        <v>3017</v>
      </c>
      <c r="I183" s="258" t="s">
        <v>2976</v>
      </c>
      <c r="J183" s="258"/>
      <c r="K183" s="304"/>
    </row>
    <row r="184" spans="2:11" customFormat="1" ht="15" customHeight="1">
      <c r="B184" s="281"/>
      <c r="C184" s="258" t="s">
        <v>3005</v>
      </c>
      <c r="D184" s="258"/>
      <c r="E184" s="258"/>
      <c r="F184" s="279" t="s">
        <v>2941</v>
      </c>
      <c r="G184" s="258"/>
      <c r="H184" s="258" t="s">
        <v>3018</v>
      </c>
      <c r="I184" s="258" t="s">
        <v>2976</v>
      </c>
      <c r="J184" s="258"/>
      <c r="K184" s="304"/>
    </row>
    <row r="185" spans="2:11" customFormat="1" ht="15" customHeight="1">
      <c r="B185" s="281"/>
      <c r="C185" s="258" t="s">
        <v>136</v>
      </c>
      <c r="D185" s="258"/>
      <c r="E185" s="258"/>
      <c r="F185" s="279" t="s">
        <v>2947</v>
      </c>
      <c r="G185" s="258"/>
      <c r="H185" s="258" t="s">
        <v>3019</v>
      </c>
      <c r="I185" s="258" t="s">
        <v>2943</v>
      </c>
      <c r="J185" s="258">
        <v>50</v>
      </c>
      <c r="K185" s="304"/>
    </row>
    <row r="186" spans="2:11" customFormat="1" ht="15" customHeight="1">
      <c r="B186" s="281"/>
      <c r="C186" s="258" t="s">
        <v>3020</v>
      </c>
      <c r="D186" s="258"/>
      <c r="E186" s="258"/>
      <c r="F186" s="279" t="s">
        <v>2947</v>
      </c>
      <c r="G186" s="258"/>
      <c r="H186" s="258" t="s">
        <v>3021</v>
      </c>
      <c r="I186" s="258" t="s">
        <v>3022</v>
      </c>
      <c r="J186" s="258"/>
      <c r="K186" s="304"/>
    </row>
    <row r="187" spans="2:11" customFormat="1" ht="15" customHeight="1">
      <c r="B187" s="281"/>
      <c r="C187" s="258" t="s">
        <v>3023</v>
      </c>
      <c r="D187" s="258"/>
      <c r="E187" s="258"/>
      <c r="F187" s="279" t="s">
        <v>2947</v>
      </c>
      <c r="G187" s="258"/>
      <c r="H187" s="258" t="s">
        <v>3024</v>
      </c>
      <c r="I187" s="258" t="s">
        <v>3022</v>
      </c>
      <c r="J187" s="258"/>
      <c r="K187" s="304"/>
    </row>
    <row r="188" spans="2:11" customFormat="1" ht="15" customHeight="1">
      <c r="B188" s="281"/>
      <c r="C188" s="258" t="s">
        <v>3025</v>
      </c>
      <c r="D188" s="258"/>
      <c r="E188" s="258"/>
      <c r="F188" s="279" t="s">
        <v>2947</v>
      </c>
      <c r="G188" s="258"/>
      <c r="H188" s="258" t="s">
        <v>3026</v>
      </c>
      <c r="I188" s="258" t="s">
        <v>3022</v>
      </c>
      <c r="J188" s="258"/>
      <c r="K188" s="304"/>
    </row>
    <row r="189" spans="2:11" customFormat="1" ht="15" customHeight="1">
      <c r="B189" s="281"/>
      <c r="C189" s="317" t="s">
        <v>3027</v>
      </c>
      <c r="D189" s="258"/>
      <c r="E189" s="258"/>
      <c r="F189" s="279" t="s">
        <v>2947</v>
      </c>
      <c r="G189" s="258"/>
      <c r="H189" s="258" t="s">
        <v>3028</v>
      </c>
      <c r="I189" s="258" t="s">
        <v>3029</v>
      </c>
      <c r="J189" s="318" t="s">
        <v>3030</v>
      </c>
      <c r="K189" s="304"/>
    </row>
    <row r="190" spans="2:11" customFormat="1" ht="15" customHeight="1">
      <c r="B190" s="281"/>
      <c r="C190" s="317" t="s">
        <v>42</v>
      </c>
      <c r="D190" s="258"/>
      <c r="E190" s="258"/>
      <c r="F190" s="279" t="s">
        <v>2941</v>
      </c>
      <c r="G190" s="258"/>
      <c r="H190" s="255" t="s">
        <v>3031</v>
      </c>
      <c r="I190" s="258" t="s">
        <v>3032</v>
      </c>
      <c r="J190" s="258"/>
      <c r="K190" s="304"/>
    </row>
    <row r="191" spans="2:11" customFormat="1" ht="15" customHeight="1">
      <c r="B191" s="281"/>
      <c r="C191" s="317" t="s">
        <v>3033</v>
      </c>
      <c r="D191" s="258"/>
      <c r="E191" s="258"/>
      <c r="F191" s="279" t="s">
        <v>2941</v>
      </c>
      <c r="G191" s="258"/>
      <c r="H191" s="258" t="s">
        <v>3034</v>
      </c>
      <c r="I191" s="258" t="s">
        <v>2976</v>
      </c>
      <c r="J191" s="258"/>
      <c r="K191" s="304"/>
    </row>
    <row r="192" spans="2:11" customFormat="1" ht="15" customHeight="1">
      <c r="B192" s="281"/>
      <c r="C192" s="317" t="s">
        <v>3035</v>
      </c>
      <c r="D192" s="258"/>
      <c r="E192" s="258"/>
      <c r="F192" s="279" t="s">
        <v>2941</v>
      </c>
      <c r="G192" s="258"/>
      <c r="H192" s="258" t="s">
        <v>3036</v>
      </c>
      <c r="I192" s="258" t="s">
        <v>2976</v>
      </c>
      <c r="J192" s="258"/>
      <c r="K192" s="304"/>
    </row>
    <row r="193" spans="2:11" customFormat="1" ht="15" customHeight="1">
      <c r="B193" s="281"/>
      <c r="C193" s="317" t="s">
        <v>3037</v>
      </c>
      <c r="D193" s="258"/>
      <c r="E193" s="258"/>
      <c r="F193" s="279" t="s">
        <v>2947</v>
      </c>
      <c r="G193" s="258"/>
      <c r="H193" s="258" t="s">
        <v>3038</v>
      </c>
      <c r="I193" s="258" t="s">
        <v>2976</v>
      </c>
      <c r="J193" s="258"/>
      <c r="K193" s="304"/>
    </row>
    <row r="194" spans="2:11" customFormat="1" ht="15" customHeight="1">
      <c r="B194" s="310"/>
      <c r="C194" s="319"/>
      <c r="D194" s="290"/>
      <c r="E194" s="290"/>
      <c r="F194" s="290"/>
      <c r="G194" s="290"/>
      <c r="H194" s="290"/>
      <c r="I194" s="290"/>
      <c r="J194" s="290"/>
      <c r="K194" s="311"/>
    </row>
    <row r="195" spans="2:11" customFormat="1" ht="18.75" customHeight="1">
      <c r="B195" s="292"/>
      <c r="C195" s="302"/>
      <c r="D195" s="302"/>
      <c r="E195" s="302"/>
      <c r="F195" s="312"/>
      <c r="G195" s="302"/>
      <c r="H195" s="302"/>
      <c r="I195" s="302"/>
      <c r="J195" s="302"/>
      <c r="K195" s="292"/>
    </row>
    <row r="196" spans="2:11" customFormat="1" ht="18.75" customHeight="1">
      <c r="B196" s="292"/>
      <c r="C196" s="302"/>
      <c r="D196" s="302"/>
      <c r="E196" s="302"/>
      <c r="F196" s="312"/>
      <c r="G196" s="302"/>
      <c r="H196" s="302"/>
      <c r="I196" s="302"/>
      <c r="J196" s="302"/>
      <c r="K196" s="292"/>
    </row>
    <row r="197" spans="2:11" customFormat="1" ht="18.75" customHeight="1">
      <c r="B197" s="265"/>
      <c r="C197" s="265"/>
      <c r="D197" s="265"/>
      <c r="E197" s="265"/>
      <c r="F197" s="265"/>
      <c r="G197" s="265"/>
      <c r="H197" s="265"/>
      <c r="I197" s="265"/>
      <c r="J197" s="265"/>
      <c r="K197" s="265"/>
    </row>
    <row r="198" spans="2:11" customFormat="1">
      <c r="B198" s="247"/>
      <c r="C198" s="248"/>
      <c r="D198" s="248"/>
      <c r="E198" s="248"/>
      <c r="F198" s="248"/>
      <c r="G198" s="248"/>
      <c r="H198" s="248"/>
      <c r="I198" s="248"/>
      <c r="J198" s="248"/>
      <c r="K198" s="249"/>
    </row>
    <row r="199" spans="2:11" customFormat="1" ht="21">
      <c r="B199" s="250"/>
      <c r="C199" s="396" t="s">
        <v>3039</v>
      </c>
      <c r="D199" s="396"/>
      <c r="E199" s="396"/>
      <c r="F199" s="396"/>
      <c r="G199" s="396"/>
      <c r="H199" s="396"/>
      <c r="I199" s="396"/>
      <c r="J199" s="396"/>
      <c r="K199" s="251"/>
    </row>
    <row r="200" spans="2:11" customFormat="1" ht="25.5" customHeight="1">
      <c r="B200" s="250"/>
      <c r="C200" s="320" t="s">
        <v>3040</v>
      </c>
      <c r="D200" s="320"/>
      <c r="E200" s="320"/>
      <c r="F200" s="320" t="s">
        <v>3041</v>
      </c>
      <c r="G200" s="321"/>
      <c r="H200" s="399" t="s">
        <v>3042</v>
      </c>
      <c r="I200" s="399"/>
      <c r="J200" s="399"/>
      <c r="K200" s="251"/>
    </row>
    <row r="201" spans="2:11" customFormat="1" ht="5.25" customHeight="1">
      <c r="B201" s="281"/>
      <c r="C201" s="276"/>
      <c r="D201" s="276"/>
      <c r="E201" s="276"/>
      <c r="F201" s="276"/>
      <c r="G201" s="302"/>
      <c r="H201" s="276"/>
      <c r="I201" s="276"/>
      <c r="J201" s="276"/>
      <c r="K201" s="304"/>
    </row>
    <row r="202" spans="2:11" customFormat="1" ht="15" customHeight="1">
      <c r="B202" s="281"/>
      <c r="C202" s="258" t="s">
        <v>3032</v>
      </c>
      <c r="D202" s="258"/>
      <c r="E202" s="258"/>
      <c r="F202" s="279" t="s">
        <v>43</v>
      </c>
      <c r="G202" s="258"/>
      <c r="H202" s="398" t="s">
        <v>3043</v>
      </c>
      <c r="I202" s="398"/>
      <c r="J202" s="398"/>
      <c r="K202" s="304"/>
    </row>
    <row r="203" spans="2:11" customFormat="1" ht="15" customHeight="1">
      <c r="B203" s="281"/>
      <c r="C203" s="258"/>
      <c r="D203" s="258"/>
      <c r="E203" s="258"/>
      <c r="F203" s="279" t="s">
        <v>44</v>
      </c>
      <c r="G203" s="258"/>
      <c r="H203" s="398" t="s">
        <v>3044</v>
      </c>
      <c r="I203" s="398"/>
      <c r="J203" s="398"/>
      <c r="K203" s="304"/>
    </row>
    <row r="204" spans="2:11" customFormat="1" ht="15" customHeight="1">
      <c r="B204" s="281"/>
      <c r="C204" s="258"/>
      <c r="D204" s="258"/>
      <c r="E204" s="258"/>
      <c r="F204" s="279" t="s">
        <v>47</v>
      </c>
      <c r="G204" s="258"/>
      <c r="H204" s="398" t="s">
        <v>3045</v>
      </c>
      <c r="I204" s="398"/>
      <c r="J204" s="398"/>
      <c r="K204" s="304"/>
    </row>
    <row r="205" spans="2:11" customFormat="1" ht="15" customHeight="1">
      <c r="B205" s="281"/>
      <c r="C205" s="258"/>
      <c r="D205" s="258"/>
      <c r="E205" s="258"/>
      <c r="F205" s="279" t="s">
        <v>45</v>
      </c>
      <c r="G205" s="258"/>
      <c r="H205" s="398" t="s">
        <v>3046</v>
      </c>
      <c r="I205" s="398"/>
      <c r="J205" s="398"/>
      <c r="K205" s="304"/>
    </row>
    <row r="206" spans="2:11" customFormat="1" ht="15" customHeight="1">
      <c r="B206" s="281"/>
      <c r="C206" s="258"/>
      <c r="D206" s="258"/>
      <c r="E206" s="258"/>
      <c r="F206" s="279" t="s">
        <v>46</v>
      </c>
      <c r="G206" s="258"/>
      <c r="H206" s="398" t="s">
        <v>3047</v>
      </c>
      <c r="I206" s="398"/>
      <c r="J206" s="398"/>
      <c r="K206" s="304"/>
    </row>
    <row r="207" spans="2:11" customFormat="1" ht="15" customHeight="1">
      <c r="B207" s="281"/>
      <c r="C207" s="258"/>
      <c r="D207" s="258"/>
      <c r="E207" s="258"/>
      <c r="F207" s="279"/>
      <c r="G207" s="258"/>
      <c r="H207" s="258"/>
      <c r="I207" s="258"/>
      <c r="J207" s="258"/>
      <c r="K207" s="304"/>
    </row>
    <row r="208" spans="2:11" customFormat="1" ht="15" customHeight="1">
      <c r="B208" s="281"/>
      <c r="C208" s="258" t="s">
        <v>2988</v>
      </c>
      <c r="D208" s="258"/>
      <c r="E208" s="258"/>
      <c r="F208" s="279" t="s">
        <v>79</v>
      </c>
      <c r="G208" s="258"/>
      <c r="H208" s="398" t="s">
        <v>3048</v>
      </c>
      <c r="I208" s="398"/>
      <c r="J208" s="398"/>
      <c r="K208" s="304"/>
    </row>
    <row r="209" spans="2:11" customFormat="1" ht="15" customHeight="1">
      <c r="B209" s="281"/>
      <c r="C209" s="258"/>
      <c r="D209" s="258"/>
      <c r="E209" s="258"/>
      <c r="F209" s="279" t="s">
        <v>2883</v>
      </c>
      <c r="G209" s="258"/>
      <c r="H209" s="398" t="s">
        <v>2884</v>
      </c>
      <c r="I209" s="398"/>
      <c r="J209" s="398"/>
      <c r="K209" s="304"/>
    </row>
    <row r="210" spans="2:11" customFormat="1" ht="15" customHeight="1">
      <c r="B210" s="281"/>
      <c r="C210" s="258"/>
      <c r="D210" s="258"/>
      <c r="E210" s="258"/>
      <c r="F210" s="279" t="s">
        <v>2881</v>
      </c>
      <c r="G210" s="258"/>
      <c r="H210" s="398" t="s">
        <v>3049</v>
      </c>
      <c r="I210" s="398"/>
      <c r="J210" s="398"/>
      <c r="K210" s="304"/>
    </row>
    <row r="211" spans="2:11" customFormat="1" ht="15" customHeight="1">
      <c r="B211" s="322"/>
      <c r="C211" s="258"/>
      <c r="D211" s="258"/>
      <c r="E211" s="258"/>
      <c r="F211" s="279" t="s">
        <v>2885</v>
      </c>
      <c r="G211" s="317"/>
      <c r="H211" s="397" t="s">
        <v>2886</v>
      </c>
      <c r="I211" s="397"/>
      <c r="J211" s="397"/>
      <c r="K211" s="323"/>
    </row>
    <row r="212" spans="2:11" customFormat="1" ht="15" customHeight="1">
      <c r="B212" s="322"/>
      <c r="C212" s="258"/>
      <c r="D212" s="258"/>
      <c r="E212" s="258"/>
      <c r="F212" s="279" t="s">
        <v>2887</v>
      </c>
      <c r="G212" s="317"/>
      <c r="H212" s="397" t="s">
        <v>2864</v>
      </c>
      <c r="I212" s="397"/>
      <c r="J212" s="397"/>
      <c r="K212" s="323"/>
    </row>
    <row r="213" spans="2:11" customFormat="1" ht="15" customHeight="1">
      <c r="B213" s="322"/>
      <c r="C213" s="258"/>
      <c r="D213" s="258"/>
      <c r="E213" s="258"/>
      <c r="F213" s="279"/>
      <c r="G213" s="317"/>
      <c r="H213" s="308"/>
      <c r="I213" s="308"/>
      <c r="J213" s="308"/>
      <c r="K213" s="323"/>
    </row>
    <row r="214" spans="2:11" customFormat="1" ht="15" customHeight="1">
      <c r="B214" s="322"/>
      <c r="C214" s="258" t="s">
        <v>3012</v>
      </c>
      <c r="D214" s="258"/>
      <c r="E214" s="258"/>
      <c r="F214" s="279">
        <v>1</v>
      </c>
      <c r="G214" s="317"/>
      <c r="H214" s="397" t="s">
        <v>3050</v>
      </c>
      <c r="I214" s="397"/>
      <c r="J214" s="397"/>
      <c r="K214" s="323"/>
    </row>
    <row r="215" spans="2:11" customFormat="1" ht="15" customHeight="1">
      <c r="B215" s="322"/>
      <c r="C215" s="258"/>
      <c r="D215" s="258"/>
      <c r="E215" s="258"/>
      <c r="F215" s="279">
        <v>2</v>
      </c>
      <c r="G215" s="317"/>
      <c r="H215" s="397" t="s">
        <v>3051</v>
      </c>
      <c r="I215" s="397"/>
      <c r="J215" s="397"/>
      <c r="K215" s="323"/>
    </row>
    <row r="216" spans="2:11" customFormat="1" ht="15" customHeight="1">
      <c r="B216" s="322"/>
      <c r="C216" s="258"/>
      <c r="D216" s="258"/>
      <c r="E216" s="258"/>
      <c r="F216" s="279">
        <v>3</v>
      </c>
      <c r="G216" s="317"/>
      <c r="H216" s="397" t="s">
        <v>3052</v>
      </c>
      <c r="I216" s="397"/>
      <c r="J216" s="397"/>
      <c r="K216" s="323"/>
    </row>
    <row r="217" spans="2:11" customFormat="1" ht="15" customHeight="1">
      <c r="B217" s="322"/>
      <c r="C217" s="258"/>
      <c r="D217" s="258"/>
      <c r="E217" s="258"/>
      <c r="F217" s="279">
        <v>4</v>
      </c>
      <c r="G217" s="317"/>
      <c r="H217" s="397" t="s">
        <v>3053</v>
      </c>
      <c r="I217" s="397"/>
      <c r="J217" s="397"/>
      <c r="K217" s="323"/>
    </row>
    <row r="218" spans="2:11" customFormat="1" ht="12.75" customHeight="1">
      <c r="B218" s="324"/>
      <c r="C218" s="325"/>
      <c r="D218" s="325"/>
      <c r="E218" s="325"/>
      <c r="F218" s="325"/>
      <c r="G218" s="325"/>
      <c r="H218" s="325"/>
      <c r="I218" s="325"/>
      <c r="J218" s="325"/>
      <c r="K218" s="32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D66:J66"/>
    <mergeCell ref="D67:J67"/>
    <mergeCell ref="D68:J68"/>
    <mergeCell ref="D69:J69"/>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00:J200"/>
    <mergeCell ref="H202:J202"/>
    <mergeCell ref="H203:J203"/>
    <mergeCell ref="H204:J204"/>
    <mergeCell ref="H205:J205"/>
    <mergeCell ref="H214:J214"/>
    <mergeCell ref="H215:J215"/>
    <mergeCell ref="H216:J216"/>
    <mergeCell ref="H217:J217"/>
    <mergeCell ref="H206:J206"/>
    <mergeCell ref="H208:J208"/>
    <mergeCell ref="H209:J209"/>
    <mergeCell ref="H210:J210"/>
    <mergeCell ref="H211:J211"/>
    <mergeCell ref="H212:J212"/>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01 - SO 01 Nástavba nad 1...</vt:lpstr>
      <vt:lpstr>Pokyny pro vyplnění</vt:lpstr>
      <vt:lpstr>'01 - SO 01 Nástavba nad 1...'!Názvy_tisku</vt:lpstr>
      <vt:lpstr>'Rekapitulace stavby'!Názvy_tisku</vt:lpstr>
      <vt:lpstr>'01 - SO 01 Nástavba nad 1...'!Oblast_tisku</vt:lpstr>
      <vt:lpstr>'Pokyny pro vyplnění'!Oblast_tisku</vt:lpstr>
      <vt:lpstr>'Rekapitulace stavby'!Oblast_tisku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 Šillar</dc:creator>
  <cp:keywords/>
  <dc:description/>
  <cp:lastModifiedBy>Ivan Šillar</cp:lastModifiedBy>
  <cp:lastPrinted>2021-10-08T12:50:31Z</cp:lastPrinted>
  <dcterms:created xsi:type="dcterms:W3CDTF">2021-09-05T21:56:02Z</dcterms:created>
  <dcterms:modified xsi:type="dcterms:W3CDTF">2021-10-08T13:55:06Z</dcterms:modified>
  <cp:category/>
</cp:coreProperties>
</file>