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Pol'!$A$1:$X$136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G42"/>
  <c r="H42" s="1"/>
  <c r="I42" s="1"/>
  <c r="F42"/>
  <c r="G41"/>
  <c r="F41"/>
  <c r="G39"/>
  <c r="F39"/>
  <c r="G135" i="12"/>
  <c r="BA23"/>
  <c r="BA20"/>
  <c r="BA18"/>
  <c r="BA16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2"/>
  <c r="I12"/>
  <c r="K12"/>
  <c r="M12"/>
  <c r="O12"/>
  <c r="Q12"/>
  <c r="V12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2"/>
  <c r="I22"/>
  <c r="K22"/>
  <c r="M22"/>
  <c r="O22"/>
  <c r="Q22"/>
  <c r="V22"/>
  <c r="G26"/>
  <c r="M26" s="1"/>
  <c r="I26"/>
  <c r="K26"/>
  <c r="O26"/>
  <c r="Q26"/>
  <c r="V26"/>
  <c r="G28"/>
  <c r="I28"/>
  <c r="K28"/>
  <c r="M28"/>
  <c r="O28"/>
  <c r="Q28"/>
  <c r="V28"/>
  <c r="G30"/>
  <c r="M30" s="1"/>
  <c r="I30"/>
  <c r="K30"/>
  <c r="O30"/>
  <c r="Q30"/>
  <c r="V30"/>
  <c r="G34"/>
  <c r="I34"/>
  <c r="K34"/>
  <c r="M34"/>
  <c r="O34"/>
  <c r="Q34"/>
  <c r="V34"/>
  <c r="G41"/>
  <c r="K41"/>
  <c r="O41"/>
  <c r="V41"/>
  <c r="G42"/>
  <c r="I42"/>
  <c r="I41" s="1"/>
  <c r="K42"/>
  <c r="M42"/>
  <c r="M41" s="1"/>
  <c r="O42"/>
  <c r="Q42"/>
  <c r="Q41" s="1"/>
  <c r="V42"/>
  <c r="G44"/>
  <c r="I44"/>
  <c r="I43" s="1"/>
  <c r="K44"/>
  <c r="M44"/>
  <c r="O44"/>
  <c r="Q44"/>
  <c r="Q43" s="1"/>
  <c r="V44"/>
  <c r="G46"/>
  <c r="M46" s="1"/>
  <c r="I46"/>
  <c r="K46"/>
  <c r="K43" s="1"/>
  <c r="O46"/>
  <c r="O43" s="1"/>
  <c r="Q46"/>
  <c r="V46"/>
  <c r="V43" s="1"/>
  <c r="G49"/>
  <c r="I49"/>
  <c r="K49"/>
  <c r="M49"/>
  <c r="O49"/>
  <c r="Q49"/>
  <c r="V49"/>
  <c r="G51"/>
  <c r="M51" s="1"/>
  <c r="I51"/>
  <c r="K51"/>
  <c r="O51"/>
  <c r="Q51"/>
  <c r="V51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9"/>
  <c r="I59"/>
  <c r="I58" s="1"/>
  <c r="K59"/>
  <c r="M59"/>
  <c r="O59"/>
  <c r="Q59"/>
  <c r="Q58" s="1"/>
  <c r="V59"/>
  <c r="G62"/>
  <c r="M62" s="1"/>
  <c r="I62"/>
  <c r="K62"/>
  <c r="K58" s="1"/>
  <c r="O62"/>
  <c r="O58" s="1"/>
  <c r="Q62"/>
  <c r="V62"/>
  <c r="V58" s="1"/>
  <c r="I63"/>
  <c r="Q63"/>
  <c r="G64"/>
  <c r="G63" s="1"/>
  <c r="I64"/>
  <c r="K64"/>
  <c r="K63" s="1"/>
  <c r="O64"/>
  <c r="O63" s="1"/>
  <c r="Q64"/>
  <c r="V64"/>
  <c r="V63" s="1"/>
  <c r="G70"/>
  <c r="G69" s="1"/>
  <c r="I70"/>
  <c r="K70"/>
  <c r="K69" s="1"/>
  <c r="O70"/>
  <c r="O69" s="1"/>
  <c r="Q70"/>
  <c r="V70"/>
  <c r="V69" s="1"/>
  <c r="G71"/>
  <c r="I71"/>
  <c r="I69" s="1"/>
  <c r="K71"/>
  <c r="M71"/>
  <c r="O71"/>
  <c r="Q71"/>
  <c r="Q69" s="1"/>
  <c r="V71"/>
  <c r="G72"/>
  <c r="M72" s="1"/>
  <c r="I72"/>
  <c r="K72"/>
  <c r="O72"/>
  <c r="Q72"/>
  <c r="V72"/>
  <c r="G73"/>
  <c r="I73"/>
  <c r="K73"/>
  <c r="M73"/>
  <c r="O73"/>
  <c r="Q73"/>
  <c r="V73"/>
  <c r="G78"/>
  <c r="K78"/>
  <c r="O78"/>
  <c r="V78"/>
  <c r="G79"/>
  <c r="I79"/>
  <c r="I78" s="1"/>
  <c r="K79"/>
  <c r="M79"/>
  <c r="M78" s="1"/>
  <c r="O79"/>
  <c r="Q79"/>
  <c r="Q78" s="1"/>
  <c r="V79"/>
  <c r="G82"/>
  <c r="I82"/>
  <c r="I81" s="1"/>
  <c r="K82"/>
  <c r="M82"/>
  <c r="O82"/>
  <c r="Q82"/>
  <c r="Q81" s="1"/>
  <c r="V82"/>
  <c r="G83"/>
  <c r="M83" s="1"/>
  <c r="I83"/>
  <c r="K83"/>
  <c r="K81" s="1"/>
  <c r="O83"/>
  <c r="O81" s="1"/>
  <c r="Q83"/>
  <c r="V83"/>
  <c r="V81" s="1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M97" s="1"/>
  <c r="I97"/>
  <c r="K97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2"/>
  <c r="M102" s="1"/>
  <c r="I102"/>
  <c r="K102"/>
  <c r="O102"/>
  <c r="Q102"/>
  <c r="V102"/>
  <c r="G104"/>
  <c r="I104"/>
  <c r="K104"/>
  <c r="M104"/>
  <c r="O104"/>
  <c r="Q104"/>
  <c r="V104"/>
  <c r="G106"/>
  <c r="M106" s="1"/>
  <c r="I106"/>
  <c r="K106"/>
  <c r="O106"/>
  <c r="Q106"/>
  <c r="V106"/>
  <c r="G108"/>
  <c r="I108"/>
  <c r="K108"/>
  <c r="M108"/>
  <c r="O108"/>
  <c r="Q108"/>
  <c r="V108"/>
  <c r="G110"/>
  <c r="M110" s="1"/>
  <c r="I110"/>
  <c r="K110"/>
  <c r="O110"/>
  <c r="Q110"/>
  <c r="V110"/>
  <c r="G111"/>
  <c r="I111"/>
  <c r="K111"/>
  <c r="M111"/>
  <c r="O111"/>
  <c r="Q111"/>
  <c r="V111"/>
  <c r="G112"/>
  <c r="M112" s="1"/>
  <c r="I112"/>
  <c r="K112"/>
  <c r="O112"/>
  <c r="Q112"/>
  <c r="V112"/>
  <c r="G113"/>
  <c r="I113"/>
  <c r="K113"/>
  <c r="M113"/>
  <c r="O113"/>
  <c r="Q113"/>
  <c r="V113"/>
  <c r="G114"/>
  <c r="M114" s="1"/>
  <c r="I114"/>
  <c r="K114"/>
  <c r="O114"/>
  <c r="Q114"/>
  <c r="V114"/>
  <c r="G115"/>
  <c r="I115"/>
  <c r="K115"/>
  <c r="M115"/>
  <c r="O115"/>
  <c r="Q115"/>
  <c r="V115"/>
  <c r="G116"/>
  <c r="M116" s="1"/>
  <c r="I116"/>
  <c r="K116"/>
  <c r="O116"/>
  <c r="Q116"/>
  <c r="V116"/>
  <c r="G118"/>
  <c r="G117" s="1"/>
  <c r="I118"/>
  <c r="K118"/>
  <c r="K117" s="1"/>
  <c r="O118"/>
  <c r="O117" s="1"/>
  <c r="Q118"/>
  <c r="V118"/>
  <c r="V117" s="1"/>
  <c r="G122"/>
  <c r="I122"/>
  <c r="I117" s="1"/>
  <c r="K122"/>
  <c r="M122"/>
  <c r="O122"/>
  <c r="Q122"/>
  <c r="Q117" s="1"/>
  <c r="V122"/>
  <c r="G126"/>
  <c r="M126" s="1"/>
  <c r="I126"/>
  <c r="K126"/>
  <c r="O126"/>
  <c r="Q126"/>
  <c r="V126"/>
  <c r="G131"/>
  <c r="G130" s="1"/>
  <c r="I131"/>
  <c r="K131"/>
  <c r="K130" s="1"/>
  <c r="O131"/>
  <c r="O130" s="1"/>
  <c r="Q131"/>
  <c r="V131"/>
  <c r="V130" s="1"/>
  <c r="G132"/>
  <c r="I132"/>
  <c r="I130" s="1"/>
  <c r="K132"/>
  <c r="M132"/>
  <c r="O132"/>
  <c r="Q132"/>
  <c r="Q130" s="1"/>
  <c r="V132"/>
  <c r="G133"/>
  <c r="M133" s="1"/>
  <c r="I133"/>
  <c r="K133"/>
  <c r="O133"/>
  <c r="Q133"/>
  <c r="V133"/>
  <c r="AE135"/>
  <c r="AF135"/>
  <c r="I20" i="1"/>
  <c r="I19"/>
  <c r="I18"/>
  <c r="I17"/>
  <c r="I16"/>
  <c r="I60"/>
  <c r="J59" s="1"/>
  <c r="J56"/>
  <c r="F43"/>
  <c r="G23" s="1"/>
  <c r="G43"/>
  <c r="G25" s="1"/>
  <c r="A25" s="1"/>
  <c r="A26" s="1"/>
  <c r="G26" s="1"/>
  <c r="H41"/>
  <c r="I41" s="1"/>
  <c r="H40"/>
  <c r="H39"/>
  <c r="I39" s="1"/>
  <c r="I43" s="1"/>
  <c r="J54" l="1"/>
  <c r="J52"/>
  <c r="J55"/>
  <c r="J50"/>
  <c r="J53"/>
  <c r="J51"/>
  <c r="J57"/>
  <c r="J58"/>
  <c r="A23"/>
  <c r="A24" s="1"/>
  <c r="G24" s="1"/>
  <c r="A27" s="1"/>
  <c r="A29" s="1"/>
  <c r="G29" s="1"/>
  <c r="G27" s="1"/>
  <c r="G28"/>
  <c r="M81" i="12"/>
  <c r="M58"/>
  <c r="M43"/>
  <c r="M8"/>
  <c r="G81"/>
  <c r="G58"/>
  <c r="G43"/>
  <c r="G8"/>
  <c r="M131"/>
  <c r="M130" s="1"/>
  <c r="M118"/>
  <c r="M117" s="1"/>
  <c r="M70"/>
  <c r="M69" s="1"/>
  <c r="M64"/>
  <c r="M63" s="1"/>
  <c r="J42" i="1"/>
  <c r="J41"/>
  <c r="J39"/>
  <c r="J43" s="1"/>
  <c r="H43"/>
  <c r="I21"/>
  <c r="J28"/>
  <c r="J26"/>
  <c r="G38"/>
  <c r="F38"/>
  <c r="J23"/>
  <c r="J24"/>
  <c r="J25"/>
  <c r="J27"/>
  <c r="E24"/>
  <c r="E26"/>
  <c r="J60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<sst xmlns="http://schemas.openxmlformats.org/spreadsheetml/2006/main" count="783" uniqueCount="319">
  <si>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</si>
  <si>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</si>
  <si>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</si>
  <si>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</si>
  <si>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</si>
  <si>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</si>
  <si>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</si>
  <si>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</si>
  <si>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</si>
  <si>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</si>
  <si>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</si>
  <si>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</si>
  <si>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</si>
  <si>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</si>
  <si>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</si>
  <si>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</si>
  <si>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</si>
  <si>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</si>
  <si>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</si>
  <si>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</si>
  <si>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</si>
  <si>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</si>
  <si>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</si>
  <si>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</si>
  <si>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</si>
  <si>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</si>
  <si>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</si>
  <si>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</si>
  <si>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</si>
  <si>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</si>
  <si>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</si>
  <si>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</si>
  <si>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</si>
  <si>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</si>
  <si>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</si>
  <si>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</si>
  <si>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</si>
  <si>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</si>
  <si>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</si>
  <si>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</si>
  <si>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</si>
  <si>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</si>
  <si>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</si>
  <si>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</si>
  <si>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Prodloužení plynovodu a přípojky</t>
  </si>
  <si>
    <t>1</t>
  </si>
  <si>
    <t>Objekt:</t>
  </si>
  <si>
    <t>Rozpočet:</t>
  </si>
  <si>
    <t>sdfsdf</t>
  </si>
  <si>
    <t>52/2021</t>
  </si>
  <si>
    <t>Oldřichov u Tachova - prodloužení plynovadu pro areál SPŠ Tachov</t>
  </si>
  <si>
    <t>Plzeňský kraj</t>
  </si>
  <si>
    <t>Škroupova 1760/18</t>
  </si>
  <si>
    <t>Plzeň-Jižní Předměstí</t>
  </si>
  <si>
    <t>30100</t>
  </si>
  <si>
    <t>70890366</t>
  </si>
  <si>
    <t>CZ70890366</t>
  </si>
  <si>
    <t>Stavba</t>
  </si>
  <si>
    <t>Inženýrský objekt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</si>
  <si>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</si>
  <si>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</si>
  <si>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</si>
  <si>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</si>
  <si>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</si>
  <si>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</si>
  <si>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</si>
  <si>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</si>
  <si>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Komunikace</t>
  </si>
  <si>
    <t>9</t>
  </si>
  <si>
    <t>Ostatní konstrukce, bourání</t>
  </si>
  <si>
    <t>99</t>
  </si>
  <si>
    <t>Staveništní přesun hmot</t>
  </si>
  <si>
    <t>723</t>
  </si>
  <si>
    <t>Vnitřní plynovod</t>
  </si>
  <si>
    <t>M21</t>
  </si>
  <si>
    <t>Elektromontáže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</si>
  <si>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</si>
  <si>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</si>
  <si>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</si>
  <si>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</si>
  <si>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</si>
  <si>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</si>
  <si>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</si>
  <si>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</si>
  <si>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</si>
  <si>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</si>
  <si>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</si>
  <si>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</si>
  <si>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</si>
  <si>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</si>
  <si>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</si>
  <si>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</si>
  <si>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</si>
  <si>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</si>
  <si>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</si>
  <si>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</si>
  <si>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</si>
  <si>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</si>
  <si>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</si>
  <si>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</si>
  <si>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</si>
  <si>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</si>
  <si>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</si>
  <si>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</si>
  <si>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</si>
  <si>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</si>
  <si>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</si>
  <si>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</si>
  <si>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</si>
  <si>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</si>
  <si>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</si>
  <si>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</si>
  <si>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113107630R00</t>
  </si>
  <si>
    <t>Odstranění podkladů nebo krytů z kameniva hrubého drceného, v ploše jednotlivě nad 50 m2, tloušťka vrstvy 300 mm</t>
  </si>
  <si>
    <t>m2</t>
  </si>
  <si>
    <t>822-1</t>
  </si>
  <si>
    <t>RTS 21/ II</t>
  </si>
  <si>
    <t>RTS 21/ I</t>
  </si>
  <si>
    <t>Práce</t>
  </si>
  <si>
    <t>POL1_</t>
  </si>
  <si>
    <t>8,0*1,4</t>
  </si>
  <si>
    <t>VV</t>
  </si>
  <si>
    <t>113108417R00</t>
  </si>
  <si>
    <t>Odstranění podkladů nebo krytů živičných, v ploše jednotlivě nad 50 m2, tloušťka vrstvy 170 mm</t>
  </si>
  <si>
    <t>113151111R00</t>
  </si>
  <si>
    <t>Rozebrání zpevněných ploch rozebrání ploch ze silničních panelů</t>
  </si>
  <si>
    <t>800-2</t>
  </si>
  <si>
    <t>s přemístěním na skládku na vzdálenost do 20 m nebo s naložením na dopravní prostředek,</t>
  </si>
  <si>
    <t>SPI</t>
  </si>
  <si>
    <t>332,0*0,2*2,0</t>
  </si>
  <si>
    <t>115101221R00</t>
  </si>
  <si>
    <t>Čerpání vody na dopravní výšku přes 10 do 25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</si>
  <si>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</si>
  <si>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</si>
  <si>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</si>
  <si>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</si>
  <si>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</si>
  <si>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</si>
  <si>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</si>
  <si>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130001101R00</t>
  </si>
  <si>
    <t>Příplatek k cenám za ztížené vykopávky v horninách jakékoliv třídy</t>
  </si>
  <si>
    <t>m3</t>
  </si>
  <si>
    <t>Příplatek k cenám hloubených vykopávek za ztížení vykopávky v blízkosti podzemního vedení nebo výbušnin pro jakoukoliv třídu horniny.</t>
  </si>
  <si>
    <t>0,8*1,0*1,0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</si>
  <si>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</si>
  <si>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</si>
  <si>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</si>
  <si>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340,0*0,8*1,2</t>
  </si>
  <si>
    <t>(14,5+6,5+1,5)*0,8*1,2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</si>
  <si>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</si>
  <si>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</si>
  <si>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</si>
  <si>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171101141R00</t>
  </si>
  <si>
    <t>Uložení sypaniny do násypů zhutněných z jakýchkoliv hornin pro jakýkoliv způsob uložení při průměrném množství násypu_x000D_
 do 0,75 m3/m silnice nobo železnice</t>
  </si>
  <si>
    <t>s rozprostřením sypaniny ve vrstvách a s hrubým urovnáním,</t>
  </si>
  <si>
    <t>174101101R00</t>
  </si>
  <si>
    <t>Zásyp sypaninou se zhutněním jam, šachet, rýh nebo kolem objektů v těchto vykopávkách</t>
  </si>
  <si>
    <t>z jakékoliv horniny s uložením výkopku po vrstvách,</t>
  </si>
  <si>
    <t>340,0*0,8*0,7</t>
  </si>
  <si>
    <t>(14,5+6,5+1,5)*0,8*0,7</t>
  </si>
  <si>
    <t>175101101 RT2</t>
  </si>
  <si>
    <t>Lože a obsyp potrubí bez prohození sypaniny, s dodáním štěrkopísku</t>
  </si>
  <si>
    <t>Vlastní</t>
  </si>
  <si>
    <t>340,0*0,8*0,5</t>
  </si>
  <si>
    <t>(14,5+6,5+1,5)*0,8*0,5</t>
  </si>
  <si>
    <t>-340,0*3,14*0,045*0,045</t>
  </si>
  <si>
    <t>-14,5*3,14*0,016*0,016</t>
  </si>
  <si>
    <t>-6,5*3,14*0,0315*0,0315</t>
  </si>
  <si>
    <t>-1,5*3,14*0,02*0,02</t>
  </si>
  <si>
    <t>3892 R</t>
  </si>
  <si>
    <t>Pilíř plastový pro plyn se základem plastový D+M</t>
  </si>
  <si>
    <t>kus</t>
  </si>
  <si>
    <t>564851111RT2</t>
  </si>
  <si>
    <t>Podklad ze štěrkodrti s rozprostřením a zhutněním frakce 0-32 mm, tloušťka po zhutnění 150 mm</t>
  </si>
  <si>
    <t>8,0*1,4*2</t>
  </si>
  <si>
    <t>565141111R00</t>
  </si>
  <si>
    <t>Podklad z kameniva obaleného asfaltem ACP 16+ až ACP 22+, v pruhu šířky do 3 m, třídy 1, tloušťka po zhutnění 60 mm</t>
  </si>
  <si>
    <t>s rozprostřením a zhutněním</t>
  </si>
  <si>
    <t>573111115R00</t>
  </si>
  <si>
    <t>Postřik živičný infiltrační s posypem kamenivem v množství 2,5 kg/m2</t>
  </si>
  <si>
    <t>z asfaltu silničního</t>
  </si>
  <si>
    <t>573211111R00</t>
  </si>
  <si>
    <t>Postřik živičný spojovací bez posypu kamenivem z asfaltu silničního, v množství od 0,5 do 0,7 kg/m2</t>
  </si>
  <si>
    <t>11,2*2</t>
  </si>
  <si>
    <t>577112113R00</t>
  </si>
  <si>
    <t>Beton asfaltový z modifikovaného asfaltu v pruhu šířky do 3 m, ACO 11 S , tloušťky 40 mm, plochy přes 1000 m2</t>
  </si>
  <si>
    <t>577115116R00</t>
  </si>
  <si>
    <t>Beton asfaltový z modifikovaného asfaltu v pruhu šířky do 3 m, ACL 22 S , tloušťky 70 mm, plochy přes 1000 m2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</si>
  <si>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</si>
  <si>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</si>
  <si>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</si>
  <si>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919735113R00</t>
  </si>
  <si>
    <t>Řezání stávajících krytů nebo podkladů živičných, hloubky přes 100 do 150 mm</t>
  </si>
  <si>
    <t>m</t>
  </si>
  <si>
    <t>včetně spotřeby vody</t>
  </si>
  <si>
    <t>8,0*2</t>
  </si>
  <si>
    <t>91974</t>
  </si>
  <si>
    <t>Zalití spar asfaltem</t>
  </si>
  <si>
    <t>Indiv</t>
  </si>
  <si>
    <t>998276101R00</t>
  </si>
  <si>
    <t>Přesun hmot pro trubní vedení z trub plastových nebo sklolaminátových v otevřeném výkopu</t>
  </si>
  <si>
    <t>t</t>
  </si>
  <si>
    <t>827-1</t>
  </si>
  <si>
    <t>Přesun hmot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</si>
  <si>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</si>
  <si>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</si>
  <si>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</si>
  <si>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11,12,13,14,15,16,17,18,19,21, : </t>
  </si>
  <si>
    <t>Součet: : 268,89666</t>
  </si>
  <si>
    <t>723237215R00</t>
  </si>
  <si>
    <t>Kohout kulový  , mosazný, závit vnitřní-vnitřní, DN 25, PN 5, včetně dodávky materiálu</t>
  </si>
  <si>
    <t>800-721</t>
  </si>
  <si>
    <t>723237216R00</t>
  </si>
  <si>
    <t>Kohout kulový  , mosazný, závit vnitřní-vnitřní, DN 32, PN 5, včetně dodávky materiálu</t>
  </si>
  <si>
    <t>723237218R00</t>
  </si>
  <si>
    <t>Kohout kulový  , mosazný, závit vnitřní-vnitřní, DN 50, PN 5, včetně dodávky materiálu</t>
  </si>
  <si>
    <t>998723101R00</t>
  </si>
  <si>
    <t>Přesun hmot pro vnitřní plynovod v objektech výšky do 6 m</t>
  </si>
  <si>
    <t>vodorovně do 50 m</t>
  </si>
  <si>
    <t xml:space="preserve">23,24,25, : </t>
  </si>
  <si>
    <t>Součet: : 0,00358</t>
  </si>
  <si>
    <t>210800546 RT1</t>
  </si>
  <si>
    <t>Vodič nn a vn CY 4 mm2 uložený pevně  včetně kontroly vodiče před záhozem a před pokládkou živičných, včetně dodávky vodiče CY 4</t>
  </si>
  <si>
    <t>340,0+15,9+7,9+2,9</t>
  </si>
  <si>
    <t>230170001R00</t>
  </si>
  <si>
    <t>Příprava pro zkoušku těsnosti, DN do 40</t>
  </si>
  <si>
    <t>sada</t>
  </si>
  <si>
    <t>230170002R00</t>
  </si>
  <si>
    <t>Příprava pro zkoušku těsnosti, DN 50 - 80</t>
  </si>
  <si>
    <t>230170011R00</t>
  </si>
  <si>
    <t>Zkouška těsnosti potrubí, DN do 40</t>
  </si>
  <si>
    <t>230170012R00</t>
  </si>
  <si>
    <t>Zkouška těsnosti potrubí, DN 50 - 80</t>
  </si>
  <si>
    <t>230180011R00</t>
  </si>
  <si>
    <t>Montáž trub z plastických hmot PE, PP, 32 x 3,4</t>
  </si>
  <si>
    <t>230180014R00</t>
  </si>
  <si>
    <t>Montáž trub z plastických hmot PE, PP, 40 x 3,6</t>
  </si>
  <si>
    <t>230180022R00</t>
  </si>
  <si>
    <t>Montáž trub z plastických hmot PE, PP, 63 x 5,7</t>
  </si>
  <si>
    <t>230180026R00</t>
  </si>
  <si>
    <t>Montáž trub z plastických hmot PE, PP, 90 x 5,1</t>
  </si>
  <si>
    <t>230180066R00</t>
  </si>
  <si>
    <t>Montáž trubních dílů PE, PP, D 32</t>
  </si>
  <si>
    <t>230180067R00</t>
  </si>
  <si>
    <t>Montáž trubních dílů PE, PP, D 40</t>
  </si>
  <si>
    <t>230180069R00</t>
  </si>
  <si>
    <t>Montáž trubních dílů PE, PP, D 63</t>
  </si>
  <si>
    <t>230180070R00</t>
  </si>
  <si>
    <t>Montáž trubních dílů PE, PP, D 90 x 5,1</t>
  </si>
  <si>
    <t>23021 R</t>
  </si>
  <si>
    <t>STL propoj za provozního DN 80</t>
  </si>
  <si>
    <t>ks</t>
  </si>
  <si>
    <t>905      R01</t>
  </si>
  <si>
    <t>Hzs-revize provoz.souboru a st.obj., Revize</t>
  </si>
  <si>
    <t>Prav.M</t>
  </si>
  <si>
    <t>HZS</t>
  </si>
  <si>
    <t>POL10_</t>
  </si>
  <si>
    <t>2861</t>
  </si>
  <si>
    <t>Nadzemní přechodka  dl. 2000 mm d 63/2'' s ochranným pláštěm a odvzd. kohoutem 3/8 ''</t>
  </si>
  <si>
    <t>Specifikace</t>
  </si>
  <si>
    <t>POL3_</t>
  </si>
  <si>
    <t>28613065.MR</t>
  </si>
  <si>
    <t>T-kus PE 100; odbočkový, navrtávací, sedlový; otočný vývod 360 °; SDR 11,0; D = 90,0 mm; D2 = 32 mm; spoj elektrosvařovaný</t>
  </si>
  <si>
    <t>SPCM</t>
  </si>
  <si>
    <t>28613066.MR</t>
  </si>
  <si>
    <t>T-kus PE 100; odbočkový, navrtávací, sedlový; otočný vývod 360 °; SDR 11,0; D = 90,0 mm; D2 = 40 mm; spoj elektrosvařovaný</t>
  </si>
  <si>
    <t>28613068.MR</t>
  </si>
  <si>
    <t>T-kus PE 100; odbočkový, navrtávací, sedlový; otočný vývod 360 °; SDR 11,0; D = 90,0 mm; D2 = 63 mm; spoj elektrosvařovaný</t>
  </si>
  <si>
    <t>28613146.MR</t>
  </si>
  <si>
    <t>víčko/záslepka PE 100; KIT; SDR 11,0; D = 90,0 mm; spoj elektrosvařovaný</t>
  </si>
  <si>
    <t>28613607R</t>
  </si>
  <si>
    <t>trubka plastová plynovodní hladká; PE 100+; SDR 11,0; PN 16; D = 38,0 mm; l = 100000,0 mm</t>
  </si>
  <si>
    <t>14,5*1,015</t>
  </si>
  <si>
    <t>28613609R</t>
  </si>
  <si>
    <t>trubka plastová plynovodní hladká; PE 100+; SDR 11,0; PN 16; D = 46,0 mm; l = 100000,0 mm</t>
  </si>
  <si>
    <t>1,5*1,015</t>
  </si>
  <si>
    <t>28613613R</t>
  </si>
  <si>
    <t>trubka plastová plynovodní hladká; PE 100+; SDR 11,0; PN 16; D = 69,0 mm; l = 100000,0 mm</t>
  </si>
  <si>
    <t>6,5*1,015</t>
  </si>
  <si>
    <t>28613617R</t>
  </si>
  <si>
    <t>trubka plastová plynovodní hladká; PE 100+; SDR 17,0; PN 10; D = 96,0 mm; l = 100000,0 mm</t>
  </si>
  <si>
    <t>340,0*1,015</t>
  </si>
  <si>
    <t>2862</t>
  </si>
  <si>
    <t>Nadzemní přechodka  dl. 2000 mm d 40/5/4'' s ochranným pláštěm a odvzd. kohoutem 3/8 '</t>
  </si>
  <si>
    <t>2863</t>
  </si>
  <si>
    <t>Nadzemní přechodka  dl. 2000 mm d 32/1'' s ochranným pláštěm a odvzd. kohoutem 3/8 '</t>
  </si>
  <si>
    <t>286-4</t>
  </si>
  <si>
    <t>Nadzemní přechodka  dl. 2000 mm d 63/2'' s ochranným pláštěm a odvzd. kohoutem 3/8</t>
  </si>
  <si>
    <t>28653322.AR</t>
  </si>
  <si>
    <t>koleno PE 100; 90,0 °; SDR 11,0; D = 32,0 mm; hladké; spoj elektrosvařovaný</t>
  </si>
  <si>
    <t>28653323.AR</t>
  </si>
  <si>
    <t>koleno PE 100; 90,0 °; SDR 11,0; D = 40,0 mm; hladké; spoj elektrosvařovaný</t>
  </si>
  <si>
    <t>28653325.AR</t>
  </si>
  <si>
    <t>koleno PE 100; 90,0 °; SDR 11,0; D = 63,0 mm; hladké; spoj elektrosvařovaný</t>
  </si>
  <si>
    <t>28653335.AR</t>
  </si>
  <si>
    <t>koleno PE 100; 45,0 °; SDR 11,0; D = 90,0 mm; hladké; spoj elektrosvařovaný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</si>
  <si>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</si>
  <si>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</si>
  <si>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</si>
  <si>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</si>
  <si>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</si>
  <si>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1,2, : </t>
  </si>
  <si>
    <t>Součet: : 11,58080</t>
  </si>
  <si>
    <t>979082219R00</t>
  </si>
  <si>
    <t>Vodorovná doprava suti po suchu příplatek k ceně za každý další i započatý 1 km přes 1 km</t>
  </si>
  <si>
    <t>Součet: : 196,87360</t>
  </si>
  <si>
    <t>979990001 R00</t>
  </si>
  <si>
    <t>Poplatek za skládku stavební suti kamenivo,beton,asfalt k recyklaci</t>
  </si>
  <si>
    <t>00511 R</t>
  </si>
  <si>
    <t xml:space="preserve">Geodetické práce </t>
  </si>
  <si>
    <t>Soubor</t>
  </si>
  <si>
    <t>VRN</t>
  </si>
  <si>
    <t>POL99_2</t>
  </si>
  <si>
    <t>005111021R</t>
  </si>
  <si>
    <t>Vytyčení inženýrských sítí</t>
  </si>
  <si>
    <t>005121 R</t>
  </si>
  <si>
    <t>Zařízení staveniště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</si>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</sst>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9D8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5842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SUMIF(F50:F59,A16,I50:I59)+SUMIF(F50:F59,"PSU",I50:I59)</f>
        <v>0</v>
      </c>
      <c r="J16" s="85"/>
    </row>
    <row r="17" spans="1:10" ht="23.25" customHeight="1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SUMIF(F50:F59,A17,I50:I59)</f>
        <v>0</v>
      </c>
      <c r="J17" s="85"/>
    </row>
    <row r="18" spans="1:10" ht="23.25" customHeight="1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SUMIF(F50:F59,A18,I50:I59)</f>
        <v>0</v>
      </c>
      <c r="J18" s="85"/>
    </row>
    <row r="19" spans="1:10" ht="23.25" customHeight="1">
      <c r="A19" s="198" t="s">
        <v>81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SUMIF(F50:F59,A19,I50:I59)</f>
        <v>0</v>
      </c>
      <c r="J19" s="85"/>
    </row>
    <row r="20" spans="1:10" ht="23.25" customHeight="1">
      <c r="A20" s="198" t="s">
        <v>82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SUMIF(F50:F59,A20,I50:I59)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 t="s">
        <v>48</v>
      </c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'1 01 Pol'!AE135</f>
        <v>0</v>
      </c>
      <c r="G39" s="152">
        <f>'1 01 Pol'!AF135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/>
      <c r="C40" s="156" t="s">
        <v>58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>
      <c r="A41" s="139">
        <v>2</v>
      </c>
      <c r="B41" s="155" t="s">
        <v>45</v>
      </c>
      <c r="C41" s="156" t="s">
        <v>44</v>
      </c>
      <c r="D41" s="156"/>
      <c r="E41" s="156"/>
      <c r="F41" s="157">
        <f>'1 01 Pol'!AE135</f>
        <v>0</v>
      </c>
      <c r="G41" s="158">
        <f>'1 01 Pol'!AF135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>
      <c r="A42" s="139">
        <v>3</v>
      </c>
      <c r="B42" s="160" t="s">
        <v>43</v>
      </c>
      <c r="C42" s="150" t="s">
        <v>44</v>
      </c>
      <c r="D42" s="150"/>
      <c r="E42" s="150"/>
      <c r="F42" s="161">
        <f>'1 01 Pol'!AE135</f>
        <v>0</v>
      </c>
      <c r="G42" s="153">
        <f>'1 01 Pol'!AF135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>
      <c r="A43" s="139"/>
      <c r="B43" s="162" t="s">
        <v>59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>
      <c r="B47" s="178" t="s">
        <v>61</v>
      </c>
    </row>
    <row r="49" spans="1:10" ht="25.5" customHeight="1">
      <c r="A49" s="180"/>
      <c r="B49" s="183" t="s">
        <v>17</v>
      </c>
      <c r="C49" s="183" t="s">
        <v>5</v>
      </c>
      <c r="D49" s="184"/>
      <c r="E49" s="184"/>
      <c r="F49" s="185" t="s">
        <v>62</v>
      </c>
      <c r="G49" s="185"/>
      <c r="H49" s="185"/>
      <c r="I49" s="185" t="s">
        <v>29</v>
      </c>
      <c r="J49" s="185" t="s">
        <v>0</v>
      </c>
    </row>
    <row r="50" spans="1:10" ht="36.75" customHeight="1">
      <c r="A50" s="181"/>
      <c r="B50" s="186" t="s">
        <v>45</v>
      </c>
      <c r="C50" s="187" t="s">
        <v>63</v>
      </c>
      <c r="D50" s="188"/>
      <c r="E50" s="188"/>
      <c r="F50" s="194" t="s">
        <v>24</v>
      </c>
      <c r="G50" s="195"/>
      <c r="H50" s="195"/>
      <c r="I50" s="195">
        <f>'1 01 Pol'!G8</f>
        <v>0</v>
      </c>
      <c r="J50" s="192" t="str">
        <f>IF(I60=0,"",I50/I60*100)</f>
        <v/>
      </c>
    </row>
    <row r="51" spans="1:10" ht="36.75" customHeight="1">
      <c r="A51" s="181"/>
      <c r="B51" s="186" t="s">
        <v>64</v>
      </c>
      <c r="C51" s="187" t="s">
        <v>65</v>
      </c>
      <c r="D51" s="188"/>
      <c r="E51" s="188"/>
      <c r="F51" s="194" t="s">
        <v>24</v>
      </c>
      <c r="G51" s="195"/>
      <c r="H51" s="195"/>
      <c r="I51" s="195">
        <f>'1 01 Pol'!G41</f>
        <v>0</v>
      </c>
      <c r="J51" s="192" t="str">
        <f>IF(I60=0,"",I51/I60*100)</f>
        <v/>
      </c>
    </row>
    <row r="52" spans="1:10" ht="36.75" customHeight="1">
      <c r="A52" s="181"/>
      <c r="B52" s="186" t="s">
        <v>66</v>
      </c>
      <c r="C52" s="187" t="s">
        <v>67</v>
      </c>
      <c r="D52" s="188"/>
      <c r="E52" s="188"/>
      <c r="F52" s="194" t="s">
        <v>24</v>
      </c>
      <c r="G52" s="195"/>
      <c r="H52" s="195"/>
      <c r="I52" s="195">
        <f>'1 01 Pol'!G43</f>
        <v>0</v>
      </c>
      <c r="J52" s="192" t="str">
        <f>IF(I60=0,"",I52/I60*100)</f>
        <v/>
      </c>
    </row>
    <row r="53" spans="1:10" ht="36.75" customHeight="1">
      <c r="A53" s="181"/>
      <c r="B53" s="186" t="s">
        <v>68</v>
      </c>
      <c r="C53" s="187" t="s">
        <v>69</v>
      </c>
      <c r="D53" s="188"/>
      <c r="E53" s="188"/>
      <c r="F53" s="194" t="s">
        <v>24</v>
      </c>
      <c r="G53" s="195"/>
      <c r="H53" s="195"/>
      <c r="I53" s="195">
        <f>'1 01 Pol'!G58</f>
        <v>0</v>
      </c>
      <c r="J53" s="192" t="str">
        <f>IF(I60=0,"",I53/I60*100)</f>
        <v/>
      </c>
    </row>
    <row r="54" spans="1:10" ht="36.75" customHeight="1">
      <c r="A54" s="181"/>
      <c r="B54" s="186" t="s">
        <v>70</v>
      </c>
      <c r="C54" s="187" t="s">
        <v>71</v>
      </c>
      <c r="D54" s="188"/>
      <c r="E54" s="188"/>
      <c r="F54" s="194" t="s">
        <v>24</v>
      </c>
      <c r="G54" s="195"/>
      <c r="H54" s="195"/>
      <c r="I54" s="195">
        <f>'1 01 Pol'!G63</f>
        <v>0</v>
      </c>
      <c r="J54" s="192" t="str">
        <f>IF(I60=0,"",I54/I60*100)</f>
        <v/>
      </c>
    </row>
    <row r="55" spans="1:10" ht="36.75" customHeight="1">
      <c r="A55" s="181"/>
      <c r="B55" s="186" t="s">
        <v>72</v>
      </c>
      <c r="C55" s="187" t="s">
        <v>73</v>
      </c>
      <c r="D55" s="188"/>
      <c r="E55" s="188"/>
      <c r="F55" s="194" t="s">
        <v>25</v>
      </c>
      <c r="G55" s="195"/>
      <c r="H55" s="195"/>
      <c r="I55" s="195">
        <f>'1 01 Pol'!G69</f>
        <v>0</v>
      </c>
      <c r="J55" s="192" t="str">
        <f>IF(I60=0,"",I55/I60*100)</f>
        <v/>
      </c>
    </row>
    <row r="56" spans="1:10" ht="36.75" customHeight="1">
      <c r="A56" s="181"/>
      <c r="B56" s="186" t="s">
        <v>74</v>
      </c>
      <c r="C56" s="187" t="s">
        <v>75</v>
      </c>
      <c r="D56" s="188"/>
      <c r="E56" s="188"/>
      <c r="F56" s="194" t="s">
        <v>26</v>
      </c>
      <c r="G56" s="195"/>
      <c r="H56" s="195"/>
      <c r="I56" s="195">
        <f>'1 01 Pol'!G78</f>
        <v>0</v>
      </c>
      <c r="J56" s="192" t="str">
        <f>IF(I60=0,"",I56/I60*100)</f>
        <v/>
      </c>
    </row>
    <row r="57" spans="1:10" ht="36.75" customHeight="1">
      <c r="A57" s="181"/>
      <c r="B57" s="186" t="s">
        <v>76</v>
      </c>
      <c r="C57" s="187" t="s">
        <v>77</v>
      </c>
      <c r="D57" s="188"/>
      <c r="E57" s="188"/>
      <c r="F57" s="194" t="s">
        <v>26</v>
      </c>
      <c r="G57" s="195"/>
      <c r="H57" s="195"/>
      <c r="I57" s="195">
        <f>'1 01 Pol'!G81</f>
        <v>0</v>
      </c>
      <c r="J57" s="192" t="str">
        <f>IF(I60=0,"",I57/I60*100)</f>
        <v/>
      </c>
    </row>
    <row r="58" spans="1:10" ht="36.75" customHeight="1">
      <c r="A58" s="181"/>
      <c r="B58" s="186" t="s">
        <v>78</v>
      </c>
      <c r="C58" s="187" t="s">
        <v>79</v>
      </c>
      <c r="D58" s="188"/>
      <c r="E58" s="188"/>
      <c r="F58" s="194" t="s">
        <v>80</v>
      </c>
      <c r="G58" s="195"/>
      <c r="H58" s="195"/>
      <c r="I58" s="195">
        <f>'1 01 Pol'!G117</f>
        <v>0</v>
      </c>
      <c r="J58" s="192" t="str">
        <f>IF(I60=0,"",I58/I60*100)</f>
        <v/>
      </c>
    </row>
    <row r="59" spans="1:10" ht="36.75" customHeight="1">
      <c r="A59" s="181"/>
      <c r="B59" s="186" t="s">
        <v>81</v>
      </c>
      <c r="C59" s="187" t="s">
        <v>27</v>
      </c>
      <c r="D59" s="188"/>
      <c r="E59" s="188"/>
      <c r="F59" s="194" t="s">
        <v>81</v>
      </c>
      <c r="G59" s="195"/>
      <c r="H59" s="195"/>
      <c r="I59" s="195">
        <f>'1 01 Pol'!G130</f>
        <v>0</v>
      </c>
      <c r="J59" s="192" t="str">
        <f>IF(I60=0,"",I59/I60*100)</f>
        <v/>
      </c>
    </row>
    <row r="60" spans="1:10" ht="25.5" customHeight="1">
      <c r="A60" s="182"/>
      <c r="B60" s="189" t="s">
        <v>1</v>
      </c>
      <c r="C60" s="190"/>
      <c r="D60" s="191"/>
      <c r="E60" s="191"/>
      <c r="F60" s="196"/>
      <c r="G60" s="197"/>
      <c r="H60" s="197"/>
      <c r="I60" s="197">
        <f>SUM(I50:I59)</f>
        <v>0</v>
      </c>
      <c r="J60" s="193">
        <f>SUM(J50:J59)</f>
        <v>0</v>
      </c>
    </row>
    <row r="61" spans="1:10">
      <c r="F61" s="137"/>
      <c r="G61" s="137"/>
      <c r="H61" s="137"/>
      <c r="I61" s="137"/>
      <c r="J61" s="138"/>
    </row>
    <row r="62" spans="1:10">
      <c r="F62" s="137"/>
      <c r="G62" s="137"/>
      <c r="H62" s="137"/>
      <c r="I62" s="137"/>
      <c r="J62" s="138"/>
    </row>
    <row r="63" spans="1:10">
      <c r="F63" s="137"/>
      <c r="G63" s="137"/>
      <c r="H63" s="137"/>
      <c r="I63" s="137"/>
      <c r="J63" s="138"/>
    </row>
  </sheetData>
  <sheetProtection password="9D8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9D8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83</v>
      </c>
      <c r="B1" s="199"/>
      <c r="C1" s="199"/>
      <c r="D1" s="199"/>
      <c r="E1" s="199"/>
      <c r="F1" s="199"/>
      <c r="G1" s="199"/>
      <c r="AG1" t="s">
        <v>84</v>
      </c>
    </row>
    <row r="2" spans="1:60" ht="24.95" customHeight="1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85</v>
      </c>
    </row>
    <row r="3" spans="1:60" ht="24.95" customHeight="1">
      <c r="A3" s="200" t="s">
        <v>8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86</v>
      </c>
      <c r="AG3" t="s">
        <v>87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88</v>
      </c>
    </row>
    <row r="5" spans="1:60">
      <c r="D5" s="10"/>
    </row>
    <row r="6" spans="1:60" ht="38.25">
      <c r="A6" s="210" t="s">
        <v>89</v>
      </c>
      <c r="B6" s="212" t="s">
        <v>90</v>
      </c>
      <c r="C6" s="212" t="s">
        <v>91</v>
      </c>
      <c r="D6" s="211" t="s">
        <v>92</v>
      </c>
      <c r="E6" s="210" t="s">
        <v>93</v>
      </c>
      <c r="F6" s="209" t="s">
        <v>94</v>
      </c>
      <c r="G6" s="210" t="s">
        <v>29</v>
      </c>
      <c r="H6" s="213" t="s">
        <v>30</v>
      </c>
      <c r="I6" s="213" t="s">
        <v>95</v>
      </c>
      <c r="J6" s="213" t="s">
        <v>31</v>
      </c>
      <c r="K6" s="213" t="s">
        <v>96</v>
      </c>
      <c r="L6" s="213" t="s">
        <v>97</v>
      </c>
      <c r="M6" s="213" t="s">
        <v>98</v>
      </c>
      <c r="N6" s="213" t="s">
        <v>99</v>
      </c>
      <c r="O6" s="213" t="s">
        <v>100</v>
      </c>
      <c r="P6" s="213" t="s">
        <v>101</v>
      </c>
      <c r="Q6" s="213" t="s">
        <v>102</v>
      </c>
      <c r="R6" s="213" t="s">
        <v>103</v>
      </c>
      <c r="S6" s="213" t="s">
        <v>104</v>
      </c>
      <c r="T6" s="213" t="s">
        <v>105</v>
      </c>
      <c r="U6" s="213" t="s">
        <v>106</v>
      </c>
      <c r="V6" s="213" t="s">
        <v>107</v>
      </c>
      <c r="W6" s="213" t="s">
        <v>108</v>
      </c>
      <c r="X6" s="213" t="s">
        <v>109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7" t="s">
        <v>110</v>
      </c>
      <c r="B8" s="228" t="s">
        <v>45</v>
      </c>
      <c r="C8" s="250" t="s">
        <v>63</v>
      </c>
      <c r="D8" s="229"/>
      <c r="E8" s="230"/>
      <c r="F8" s="231"/>
      <c r="G8" s="231">
        <f>SUMIF(AG9:AG40,"&lt;&gt;NOR",G9:G40)</f>
        <v>0</v>
      </c>
      <c r="H8" s="231"/>
      <c r="I8" s="231">
        <f>SUM(I9:I40)</f>
        <v>0</v>
      </c>
      <c r="J8" s="231"/>
      <c r="K8" s="231">
        <f>SUM(K9:K40)</f>
        <v>0</v>
      </c>
      <c r="L8" s="231"/>
      <c r="M8" s="231">
        <f>SUM(M9:M40)</f>
        <v>0</v>
      </c>
      <c r="N8" s="231"/>
      <c r="O8" s="231">
        <f>SUM(O9:O40)</f>
        <v>242.77</v>
      </c>
      <c r="P8" s="231"/>
      <c r="Q8" s="231">
        <f>SUM(Q9:Q40)</f>
        <v>11.58</v>
      </c>
      <c r="R8" s="231"/>
      <c r="S8" s="231"/>
      <c r="T8" s="232"/>
      <c r="U8" s="226"/>
      <c r="V8" s="226">
        <f>SUM(V9:V40)</f>
        <v>399.65</v>
      </c>
      <c r="W8" s="226"/>
      <c r="X8" s="226"/>
      <c r="AG8" t="s">
        <v>111</v>
      </c>
    </row>
    <row r="9" spans="1:60" ht="22.5" outlineLevel="1">
      <c r="A9" s="233">
        <v>1</v>
      </c>
      <c r="B9" s="234" t="s">
        <v>112</v>
      </c>
      <c r="C9" s="251" t="s">
        <v>113</v>
      </c>
      <c r="D9" s="235" t="s">
        <v>114</v>
      </c>
      <c r="E9" s="236">
        <v>11.2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0.66</v>
      </c>
      <c r="Q9" s="238">
        <f>ROUND(E9*P9,2)</f>
        <v>7.39</v>
      </c>
      <c r="R9" s="238" t="s">
        <v>115</v>
      </c>
      <c r="S9" s="238" t="s">
        <v>116</v>
      </c>
      <c r="T9" s="239" t="s">
        <v>117</v>
      </c>
      <c r="U9" s="223">
        <v>0.12</v>
      </c>
      <c r="V9" s="223">
        <f>ROUND(E9*U9,2)</f>
        <v>1.34</v>
      </c>
      <c r="W9" s="223"/>
      <c r="X9" s="223" t="s">
        <v>118</v>
      </c>
      <c r="Y9" s="214"/>
      <c r="Z9" s="214"/>
      <c r="AA9" s="214"/>
      <c r="AB9" s="214"/>
      <c r="AC9" s="214"/>
      <c r="AD9" s="214"/>
      <c r="AE9" s="214"/>
      <c r="AF9" s="214"/>
      <c r="AG9" s="214" t="s">
        <v>119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21"/>
      <c r="B10" s="222"/>
      <c r="C10" s="252" t="s">
        <v>120</v>
      </c>
      <c r="D10" s="224"/>
      <c r="E10" s="225">
        <v>11.2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121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>
      <c r="A11" s="240">
        <v>2</v>
      </c>
      <c r="B11" s="241" t="s">
        <v>122</v>
      </c>
      <c r="C11" s="253" t="s">
        <v>123</v>
      </c>
      <c r="D11" s="242" t="s">
        <v>114</v>
      </c>
      <c r="E11" s="243">
        <v>11.2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5">
        <v>0</v>
      </c>
      <c r="O11" s="245">
        <f>ROUND(E11*N11,2)</f>
        <v>0</v>
      </c>
      <c r="P11" s="245">
        <v>0.374</v>
      </c>
      <c r="Q11" s="245">
        <f>ROUND(E11*P11,2)</f>
        <v>4.1900000000000004</v>
      </c>
      <c r="R11" s="245" t="s">
        <v>115</v>
      </c>
      <c r="S11" s="245" t="s">
        <v>116</v>
      </c>
      <c r="T11" s="246" t="s">
        <v>117</v>
      </c>
      <c r="U11" s="223">
        <v>0.13059999999999999</v>
      </c>
      <c r="V11" s="223">
        <f>ROUND(E11*U11,2)</f>
        <v>1.46</v>
      </c>
      <c r="W11" s="223"/>
      <c r="X11" s="223" t="s">
        <v>118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119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33">
        <v>3</v>
      </c>
      <c r="B12" s="234" t="s">
        <v>124</v>
      </c>
      <c r="C12" s="251" t="s">
        <v>125</v>
      </c>
      <c r="D12" s="235" t="s">
        <v>114</v>
      </c>
      <c r="E12" s="236">
        <v>132.80000000000001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38" t="s">
        <v>126</v>
      </c>
      <c r="S12" s="238" t="s">
        <v>116</v>
      </c>
      <c r="T12" s="239" t="s">
        <v>117</v>
      </c>
      <c r="U12" s="223">
        <v>0.06</v>
      </c>
      <c r="V12" s="223">
        <f>ROUND(E12*U12,2)</f>
        <v>7.97</v>
      </c>
      <c r="W12" s="223"/>
      <c r="X12" s="223" t="s">
        <v>118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119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21"/>
      <c r="B13" s="222"/>
      <c r="C13" s="254" t="s">
        <v>127</v>
      </c>
      <c r="D13" s="247"/>
      <c r="E13" s="247"/>
      <c r="F13" s="247"/>
      <c r="G13" s="247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128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21"/>
      <c r="B14" s="222"/>
      <c r="C14" s="252" t="s">
        <v>129</v>
      </c>
      <c r="D14" s="224"/>
      <c r="E14" s="225">
        <v>132.80000000000001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4"/>
      <c r="Z14" s="214"/>
      <c r="AA14" s="214"/>
      <c r="AB14" s="214"/>
      <c r="AC14" s="214"/>
      <c r="AD14" s="214"/>
      <c r="AE14" s="214"/>
      <c r="AF14" s="214"/>
      <c r="AG14" s="214" t="s">
        <v>121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>
      <c r="A15" s="233">
        <v>4</v>
      </c>
      <c r="B15" s="234" t="s">
        <v>130</v>
      </c>
      <c r="C15" s="251" t="s">
        <v>131</v>
      </c>
      <c r="D15" s="235" t="s">
        <v>132</v>
      </c>
      <c r="E15" s="236">
        <v>32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38" t="s">
        <v>133</v>
      </c>
      <c r="S15" s="238" t="s">
        <v>116</v>
      </c>
      <c r="T15" s="239" t="s">
        <v>117</v>
      </c>
      <c r="U15" s="223">
        <v>0.20499999999999999</v>
      </c>
      <c r="V15" s="223">
        <f>ROUND(E15*U15,2)</f>
        <v>6.56</v>
      </c>
      <c r="W15" s="223"/>
      <c r="X15" s="223" t="s">
        <v>118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119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>
      <c r="A16" s="221"/>
      <c r="B16" s="222"/>
      <c r="C16" s="254" t="s">
        <v>134</v>
      </c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128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8" t="str">
        <f>C16</f>
        <v>na vzdálenost od hladiny vody v jímce po výšku roviny proložené osou nejvyššího bodu výtlačného potrubí. Včetně odpadní potrubí v délce do 20 m.</v>
      </c>
      <c r="BB16" s="214"/>
      <c r="BC16" s="214"/>
      <c r="BD16" s="214"/>
      <c r="BE16" s="214"/>
      <c r="BF16" s="214"/>
      <c r="BG16" s="214"/>
      <c r="BH16" s="214"/>
    </row>
    <row r="17" spans="1:60" ht="22.5" outlineLevel="1">
      <c r="A17" s="233">
        <v>5</v>
      </c>
      <c r="B17" s="234" t="s">
        <v>135</v>
      </c>
      <c r="C17" s="251" t="s">
        <v>136</v>
      </c>
      <c r="D17" s="235" t="s">
        <v>137</v>
      </c>
      <c r="E17" s="236">
        <v>8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38" t="s">
        <v>133</v>
      </c>
      <c r="S17" s="238" t="s">
        <v>116</v>
      </c>
      <c r="T17" s="239" t="s">
        <v>117</v>
      </c>
      <c r="U17" s="223">
        <v>0</v>
      </c>
      <c r="V17" s="223">
        <f>ROUND(E17*U17,2)</f>
        <v>0</v>
      </c>
      <c r="W17" s="223"/>
      <c r="X17" s="223" t="s">
        <v>118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119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>
      <c r="A18" s="221"/>
      <c r="B18" s="222"/>
      <c r="C18" s="254" t="s">
        <v>138</v>
      </c>
      <c r="D18" s="247"/>
      <c r="E18" s="247"/>
      <c r="F18" s="247"/>
      <c r="G18" s="247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128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8" t="str">
        <f>C18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8" s="214"/>
      <c r="BC18" s="214"/>
      <c r="BD18" s="214"/>
      <c r="BE18" s="214"/>
      <c r="BF18" s="214"/>
      <c r="BG18" s="214"/>
      <c r="BH18" s="214"/>
    </row>
    <row r="19" spans="1:60" outlineLevel="1">
      <c r="A19" s="233">
        <v>6</v>
      </c>
      <c r="B19" s="234" t="s">
        <v>139</v>
      </c>
      <c r="C19" s="251" t="s">
        <v>140</v>
      </c>
      <c r="D19" s="235" t="s">
        <v>141</v>
      </c>
      <c r="E19" s="236">
        <v>0.8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38" t="s">
        <v>133</v>
      </c>
      <c r="S19" s="238" t="s">
        <v>116</v>
      </c>
      <c r="T19" s="239" t="s">
        <v>117</v>
      </c>
      <c r="U19" s="223">
        <v>1.76</v>
      </c>
      <c r="V19" s="223">
        <f>ROUND(E19*U19,2)</f>
        <v>1.41</v>
      </c>
      <c r="W19" s="223"/>
      <c r="X19" s="223" t="s">
        <v>118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119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21"/>
      <c r="B20" s="222"/>
      <c r="C20" s="254" t="s">
        <v>142</v>
      </c>
      <c r="D20" s="247"/>
      <c r="E20" s="247"/>
      <c r="F20" s="247"/>
      <c r="G20" s="247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4"/>
      <c r="Z20" s="214"/>
      <c r="AA20" s="214"/>
      <c r="AB20" s="214"/>
      <c r="AC20" s="214"/>
      <c r="AD20" s="214"/>
      <c r="AE20" s="214"/>
      <c r="AF20" s="214"/>
      <c r="AG20" s="214" t="s">
        <v>128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48" t="str">
        <f>C20</f>
        <v>Příplatek k cenám hloubených vykopávek za ztížení vykopávky v blízkosti podzemního vedení nebo výbušnin pro jakoukoliv třídu horniny.</v>
      </c>
      <c r="BB20" s="214"/>
      <c r="BC20" s="214"/>
      <c r="BD20" s="214"/>
      <c r="BE20" s="214"/>
      <c r="BF20" s="214"/>
      <c r="BG20" s="214"/>
      <c r="BH20" s="214"/>
    </row>
    <row r="21" spans="1:60" outlineLevel="1">
      <c r="A21" s="221"/>
      <c r="B21" s="222"/>
      <c r="C21" s="252" t="s">
        <v>143</v>
      </c>
      <c r="D21" s="224"/>
      <c r="E21" s="225">
        <v>0.8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121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33">
        <v>7</v>
      </c>
      <c r="B22" s="234" t="s">
        <v>144</v>
      </c>
      <c r="C22" s="251" t="s">
        <v>145</v>
      </c>
      <c r="D22" s="235" t="s">
        <v>141</v>
      </c>
      <c r="E22" s="236">
        <v>348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38" t="s">
        <v>133</v>
      </c>
      <c r="S22" s="238" t="s">
        <v>116</v>
      </c>
      <c r="T22" s="239" t="s">
        <v>117</v>
      </c>
      <c r="U22" s="223">
        <v>0.16</v>
      </c>
      <c r="V22" s="223">
        <f>ROUND(E22*U22,2)</f>
        <v>55.68</v>
      </c>
      <c r="W22" s="223"/>
      <c r="X22" s="223" t="s">
        <v>118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119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33.75" outlineLevel="1">
      <c r="A23" s="221"/>
      <c r="B23" s="222"/>
      <c r="C23" s="254" t="s">
        <v>146</v>
      </c>
      <c r="D23" s="247"/>
      <c r="E23" s="247"/>
      <c r="F23" s="247"/>
      <c r="G23" s="247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128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48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52" t="s">
        <v>147</v>
      </c>
      <c r="D24" s="224"/>
      <c r="E24" s="225">
        <v>326.39999999999998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121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21"/>
      <c r="B25" s="222"/>
      <c r="C25" s="252" t="s">
        <v>148</v>
      </c>
      <c r="D25" s="224"/>
      <c r="E25" s="225">
        <v>21.6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121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3">
        <v>8</v>
      </c>
      <c r="B26" s="234" t="s">
        <v>149</v>
      </c>
      <c r="C26" s="251" t="s">
        <v>150</v>
      </c>
      <c r="D26" s="235" t="s">
        <v>141</v>
      </c>
      <c r="E26" s="236">
        <v>145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38" t="s">
        <v>133</v>
      </c>
      <c r="S26" s="238" t="s">
        <v>116</v>
      </c>
      <c r="T26" s="239" t="s">
        <v>117</v>
      </c>
      <c r="U26" s="223">
        <v>8.6999999999999994E-2</v>
      </c>
      <c r="V26" s="223">
        <f>ROUND(E26*U26,2)</f>
        <v>12.62</v>
      </c>
      <c r="W26" s="223"/>
      <c r="X26" s="223" t="s">
        <v>118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119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21"/>
      <c r="B27" s="222"/>
      <c r="C27" s="254" t="s">
        <v>151</v>
      </c>
      <c r="D27" s="247"/>
      <c r="E27" s="247"/>
      <c r="F27" s="247"/>
      <c r="G27" s="247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128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33.75" outlineLevel="1">
      <c r="A28" s="233">
        <v>9</v>
      </c>
      <c r="B28" s="234" t="s">
        <v>152</v>
      </c>
      <c r="C28" s="251" t="s">
        <v>153</v>
      </c>
      <c r="D28" s="235" t="s">
        <v>141</v>
      </c>
      <c r="E28" s="236">
        <v>145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38" t="s">
        <v>133</v>
      </c>
      <c r="S28" s="238" t="s">
        <v>116</v>
      </c>
      <c r="T28" s="239" t="s">
        <v>117</v>
      </c>
      <c r="U28" s="223">
        <v>0.31</v>
      </c>
      <c r="V28" s="223">
        <f>ROUND(E28*U28,2)</f>
        <v>44.95</v>
      </c>
      <c r="W28" s="223"/>
      <c r="X28" s="223" t="s">
        <v>118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119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4" t="s">
        <v>154</v>
      </c>
      <c r="D29" s="247"/>
      <c r="E29" s="247"/>
      <c r="F29" s="247"/>
      <c r="G29" s="247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128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>
      <c r="A30" s="233">
        <v>10</v>
      </c>
      <c r="B30" s="234" t="s">
        <v>155</v>
      </c>
      <c r="C30" s="251" t="s">
        <v>156</v>
      </c>
      <c r="D30" s="235" t="s">
        <v>141</v>
      </c>
      <c r="E30" s="236">
        <v>203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38" t="s">
        <v>133</v>
      </c>
      <c r="S30" s="238" t="s">
        <v>116</v>
      </c>
      <c r="T30" s="239" t="s">
        <v>117</v>
      </c>
      <c r="U30" s="223">
        <v>0.2</v>
      </c>
      <c r="V30" s="223">
        <f>ROUND(E30*U30,2)</f>
        <v>40.6</v>
      </c>
      <c r="W30" s="223"/>
      <c r="X30" s="223" t="s">
        <v>118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119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21"/>
      <c r="B31" s="222"/>
      <c r="C31" s="254" t="s">
        <v>157</v>
      </c>
      <c r="D31" s="247"/>
      <c r="E31" s="247"/>
      <c r="F31" s="247"/>
      <c r="G31" s="247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4"/>
      <c r="Z31" s="214"/>
      <c r="AA31" s="214"/>
      <c r="AB31" s="214"/>
      <c r="AC31" s="214"/>
      <c r="AD31" s="214"/>
      <c r="AE31" s="214"/>
      <c r="AF31" s="214"/>
      <c r="AG31" s="214" t="s">
        <v>128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52" t="s">
        <v>158</v>
      </c>
      <c r="D32" s="224"/>
      <c r="E32" s="225">
        <v>190.4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4"/>
      <c r="Z32" s="214"/>
      <c r="AA32" s="214"/>
      <c r="AB32" s="214"/>
      <c r="AC32" s="214"/>
      <c r="AD32" s="214"/>
      <c r="AE32" s="214"/>
      <c r="AF32" s="214"/>
      <c r="AG32" s="214" t="s">
        <v>121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21"/>
      <c r="B33" s="222"/>
      <c r="C33" s="252" t="s">
        <v>159</v>
      </c>
      <c r="D33" s="224"/>
      <c r="E33" s="225">
        <v>12.6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4"/>
      <c r="Z33" s="214"/>
      <c r="AA33" s="214"/>
      <c r="AB33" s="214"/>
      <c r="AC33" s="214"/>
      <c r="AD33" s="214"/>
      <c r="AE33" s="214"/>
      <c r="AF33" s="214"/>
      <c r="AG33" s="214" t="s">
        <v>121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3">
        <v>11</v>
      </c>
      <c r="B34" s="234" t="s">
        <v>160</v>
      </c>
      <c r="C34" s="251" t="s">
        <v>161</v>
      </c>
      <c r="D34" s="235" t="s">
        <v>141</v>
      </c>
      <c r="E34" s="236">
        <v>142.80431999999999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8">
        <v>1.7</v>
      </c>
      <c r="O34" s="238">
        <f>ROUND(E34*N34,2)</f>
        <v>242.77</v>
      </c>
      <c r="P34" s="238">
        <v>0</v>
      </c>
      <c r="Q34" s="238">
        <f>ROUND(E34*P34,2)</f>
        <v>0</v>
      </c>
      <c r="R34" s="238"/>
      <c r="S34" s="238" t="s">
        <v>162</v>
      </c>
      <c r="T34" s="239" t="s">
        <v>117</v>
      </c>
      <c r="U34" s="223">
        <v>1.59</v>
      </c>
      <c r="V34" s="223">
        <f>ROUND(E34*U34,2)</f>
        <v>227.06</v>
      </c>
      <c r="W34" s="223"/>
      <c r="X34" s="223" t="s">
        <v>118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119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21"/>
      <c r="B35" s="222"/>
      <c r="C35" s="252" t="s">
        <v>163</v>
      </c>
      <c r="D35" s="224"/>
      <c r="E35" s="225">
        <v>136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121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21"/>
      <c r="B36" s="222"/>
      <c r="C36" s="252" t="s">
        <v>164</v>
      </c>
      <c r="D36" s="224"/>
      <c r="E36" s="225">
        <v>9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4"/>
      <c r="Z36" s="214"/>
      <c r="AA36" s="214"/>
      <c r="AB36" s="214"/>
      <c r="AC36" s="214"/>
      <c r="AD36" s="214"/>
      <c r="AE36" s="214"/>
      <c r="AF36" s="214"/>
      <c r="AG36" s="214" t="s">
        <v>121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21"/>
      <c r="B37" s="222"/>
      <c r="C37" s="252" t="s">
        <v>165</v>
      </c>
      <c r="D37" s="224"/>
      <c r="E37" s="225">
        <v>-2.1618900000000001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4"/>
      <c r="Z37" s="214"/>
      <c r="AA37" s="214"/>
      <c r="AB37" s="214"/>
      <c r="AC37" s="214"/>
      <c r="AD37" s="214"/>
      <c r="AE37" s="214"/>
      <c r="AF37" s="214"/>
      <c r="AG37" s="214" t="s">
        <v>121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21"/>
      <c r="B38" s="222"/>
      <c r="C38" s="252" t="s">
        <v>166</v>
      </c>
      <c r="D38" s="224"/>
      <c r="E38" s="225">
        <v>-1.166E-2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121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21"/>
      <c r="B39" s="222"/>
      <c r="C39" s="252" t="s">
        <v>167</v>
      </c>
      <c r="D39" s="224"/>
      <c r="E39" s="225">
        <v>-2.0250000000000001E-2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4"/>
      <c r="Z39" s="214"/>
      <c r="AA39" s="214"/>
      <c r="AB39" s="214"/>
      <c r="AC39" s="214"/>
      <c r="AD39" s="214"/>
      <c r="AE39" s="214"/>
      <c r="AF39" s="214"/>
      <c r="AG39" s="214" t="s">
        <v>121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52" t="s">
        <v>168</v>
      </c>
      <c r="D40" s="224"/>
      <c r="E40" s="225">
        <v>-1.8799999999999999E-3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4"/>
      <c r="Z40" s="214"/>
      <c r="AA40" s="214"/>
      <c r="AB40" s="214"/>
      <c r="AC40" s="214"/>
      <c r="AD40" s="214"/>
      <c r="AE40" s="214"/>
      <c r="AF40" s="214"/>
      <c r="AG40" s="214" t="s">
        <v>121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>
      <c r="A41" s="227" t="s">
        <v>110</v>
      </c>
      <c r="B41" s="228" t="s">
        <v>64</v>
      </c>
      <c r="C41" s="250" t="s">
        <v>65</v>
      </c>
      <c r="D41" s="229"/>
      <c r="E41" s="230"/>
      <c r="F41" s="231"/>
      <c r="G41" s="231">
        <f>SUMIF(AG42:AG42,"&lt;&gt;NOR",G42:G42)</f>
        <v>0</v>
      </c>
      <c r="H41" s="231"/>
      <c r="I41" s="231">
        <f>SUM(I42:I42)</f>
        <v>0</v>
      </c>
      <c r="J41" s="231"/>
      <c r="K41" s="231">
        <f>SUM(K42:K42)</f>
        <v>0</v>
      </c>
      <c r="L41" s="231"/>
      <c r="M41" s="231">
        <f>SUM(M42:M42)</f>
        <v>0</v>
      </c>
      <c r="N41" s="231"/>
      <c r="O41" s="231">
        <f>SUM(O42:O42)</f>
        <v>1.5</v>
      </c>
      <c r="P41" s="231"/>
      <c r="Q41" s="231">
        <f>SUM(Q42:Q42)</f>
        <v>0</v>
      </c>
      <c r="R41" s="231"/>
      <c r="S41" s="231"/>
      <c r="T41" s="232"/>
      <c r="U41" s="226"/>
      <c r="V41" s="226">
        <f>SUM(V42:V42)</f>
        <v>0</v>
      </c>
      <c r="W41" s="226"/>
      <c r="X41" s="226"/>
      <c r="AG41" t="s">
        <v>111</v>
      </c>
    </row>
    <row r="42" spans="1:60" outlineLevel="1">
      <c r="A42" s="240">
        <v>12</v>
      </c>
      <c r="B42" s="241" t="s">
        <v>169</v>
      </c>
      <c r="C42" s="253" t="s">
        <v>170</v>
      </c>
      <c r="D42" s="242" t="s">
        <v>171</v>
      </c>
      <c r="E42" s="243">
        <v>3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5">
        <v>0.5</v>
      </c>
      <c r="O42" s="245">
        <f>ROUND(E42*N42,2)</f>
        <v>1.5</v>
      </c>
      <c r="P42" s="245">
        <v>0</v>
      </c>
      <c r="Q42" s="245">
        <f>ROUND(E42*P42,2)</f>
        <v>0</v>
      </c>
      <c r="R42" s="245"/>
      <c r="S42" s="245" t="s">
        <v>162</v>
      </c>
      <c r="T42" s="246" t="s">
        <v>117</v>
      </c>
      <c r="U42" s="223">
        <v>0</v>
      </c>
      <c r="V42" s="223">
        <f>ROUND(E42*U42,2)</f>
        <v>0</v>
      </c>
      <c r="W42" s="223"/>
      <c r="X42" s="223" t="s">
        <v>118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119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>
      <c r="A43" s="227" t="s">
        <v>110</v>
      </c>
      <c r="B43" s="228" t="s">
        <v>66</v>
      </c>
      <c r="C43" s="250" t="s">
        <v>67</v>
      </c>
      <c r="D43" s="229"/>
      <c r="E43" s="230"/>
      <c r="F43" s="231"/>
      <c r="G43" s="231">
        <f>SUMIF(AG44:AG57,"&lt;&gt;NOR",G44:G57)</f>
        <v>0</v>
      </c>
      <c r="H43" s="231"/>
      <c r="I43" s="231">
        <f>SUM(I44:I57)</f>
        <v>0</v>
      </c>
      <c r="J43" s="231"/>
      <c r="K43" s="231">
        <f>SUM(K44:K57)</f>
        <v>0</v>
      </c>
      <c r="L43" s="231"/>
      <c r="M43" s="231">
        <f>SUM(M44:M57)</f>
        <v>0</v>
      </c>
      <c r="N43" s="231"/>
      <c r="O43" s="231">
        <f>SUM(O44:O57)</f>
        <v>24.61</v>
      </c>
      <c r="P43" s="231"/>
      <c r="Q43" s="231">
        <f>SUM(Q44:Q57)</f>
        <v>0</v>
      </c>
      <c r="R43" s="231"/>
      <c r="S43" s="231"/>
      <c r="T43" s="232"/>
      <c r="U43" s="226"/>
      <c r="V43" s="226">
        <f>SUM(V44:V57)</f>
        <v>36.300000000000004</v>
      </c>
      <c r="W43" s="226"/>
      <c r="X43" s="226"/>
      <c r="AG43" t="s">
        <v>111</v>
      </c>
    </row>
    <row r="44" spans="1:60" ht="22.5" outlineLevel="1">
      <c r="A44" s="233">
        <v>13</v>
      </c>
      <c r="B44" s="234" t="s">
        <v>172</v>
      </c>
      <c r="C44" s="251" t="s">
        <v>173</v>
      </c>
      <c r="D44" s="235" t="s">
        <v>114</v>
      </c>
      <c r="E44" s="236">
        <v>22.4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8">
        <v>0.378</v>
      </c>
      <c r="O44" s="238">
        <f>ROUND(E44*N44,2)</f>
        <v>8.4700000000000006</v>
      </c>
      <c r="P44" s="238">
        <v>0</v>
      </c>
      <c r="Q44" s="238">
        <f>ROUND(E44*P44,2)</f>
        <v>0</v>
      </c>
      <c r="R44" s="238" t="s">
        <v>115</v>
      </c>
      <c r="S44" s="238" t="s">
        <v>116</v>
      </c>
      <c r="T44" s="239" t="s">
        <v>117</v>
      </c>
      <c r="U44" s="223">
        <v>0.03</v>
      </c>
      <c r="V44" s="223">
        <f>ROUND(E44*U44,2)</f>
        <v>0.67</v>
      </c>
      <c r="W44" s="223"/>
      <c r="X44" s="223" t="s">
        <v>118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119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52" t="s">
        <v>174</v>
      </c>
      <c r="D45" s="224"/>
      <c r="E45" s="225">
        <v>22.4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4"/>
      <c r="Z45" s="214"/>
      <c r="AA45" s="214"/>
      <c r="AB45" s="214"/>
      <c r="AC45" s="214"/>
      <c r="AD45" s="214"/>
      <c r="AE45" s="214"/>
      <c r="AF45" s="214"/>
      <c r="AG45" s="214" t="s">
        <v>121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>
      <c r="A46" s="233">
        <v>14</v>
      </c>
      <c r="B46" s="234" t="s">
        <v>175</v>
      </c>
      <c r="C46" s="251" t="s">
        <v>176</v>
      </c>
      <c r="D46" s="235" t="s">
        <v>114</v>
      </c>
      <c r="E46" s="236">
        <v>11.2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8">
        <v>0.15826000000000001</v>
      </c>
      <c r="O46" s="238">
        <f>ROUND(E46*N46,2)</f>
        <v>1.77</v>
      </c>
      <c r="P46" s="238">
        <v>0</v>
      </c>
      <c r="Q46" s="238">
        <f>ROUND(E46*P46,2)</f>
        <v>0</v>
      </c>
      <c r="R46" s="238" t="s">
        <v>115</v>
      </c>
      <c r="S46" s="238" t="s">
        <v>116</v>
      </c>
      <c r="T46" s="239" t="s">
        <v>117</v>
      </c>
      <c r="U46" s="223">
        <v>0.06</v>
      </c>
      <c r="V46" s="223">
        <f>ROUND(E46*U46,2)</f>
        <v>0.67</v>
      </c>
      <c r="W46" s="223"/>
      <c r="X46" s="223" t="s">
        <v>118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119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21"/>
      <c r="B47" s="222"/>
      <c r="C47" s="254" t="s">
        <v>177</v>
      </c>
      <c r="D47" s="247"/>
      <c r="E47" s="247"/>
      <c r="F47" s="247"/>
      <c r="G47" s="247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4"/>
      <c r="Z47" s="214"/>
      <c r="AA47" s="214"/>
      <c r="AB47" s="214"/>
      <c r="AC47" s="214"/>
      <c r="AD47" s="214"/>
      <c r="AE47" s="214"/>
      <c r="AF47" s="214"/>
      <c r="AG47" s="214" t="s">
        <v>128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21"/>
      <c r="B48" s="222"/>
      <c r="C48" s="252" t="s">
        <v>120</v>
      </c>
      <c r="D48" s="224"/>
      <c r="E48" s="225">
        <v>11.2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4"/>
      <c r="Z48" s="214"/>
      <c r="AA48" s="214"/>
      <c r="AB48" s="214"/>
      <c r="AC48" s="214"/>
      <c r="AD48" s="214"/>
      <c r="AE48" s="214"/>
      <c r="AF48" s="214"/>
      <c r="AG48" s="214" t="s">
        <v>121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3">
        <v>15</v>
      </c>
      <c r="B49" s="234" t="s">
        <v>178</v>
      </c>
      <c r="C49" s="251" t="s">
        <v>179</v>
      </c>
      <c r="D49" s="235" t="s">
        <v>114</v>
      </c>
      <c r="E49" s="236">
        <v>11.2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8">
        <v>7.5300000000000002E-3</v>
      </c>
      <c r="O49" s="238">
        <f>ROUND(E49*N49,2)</f>
        <v>0.08</v>
      </c>
      <c r="P49" s="238">
        <v>0</v>
      </c>
      <c r="Q49" s="238">
        <f>ROUND(E49*P49,2)</f>
        <v>0</v>
      </c>
      <c r="R49" s="238" t="s">
        <v>115</v>
      </c>
      <c r="S49" s="238" t="s">
        <v>116</v>
      </c>
      <c r="T49" s="239" t="s">
        <v>117</v>
      </c>
      <c r="U49" s="223">
        <v>4.0000000000000001E-3</v>
      </c>
      <c r="V49" s="223">
        <f>ROUND(E49*U49,2)</f>
        <v>0.04</v>
      </c>
      <c r="W49" s="223"/>
      <c r="X49" s="223" t="s">
        <v>118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119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21"/>
      <c r="B50" s="222"/>
      <c r="C50" s="254" t="s">
        <v>180</v>
      </c>
      <c r="D50" s="247"/>
      <c r="E50" s="247"/>
      <c r="F50" s="247"/>
      <c r="G50" s="247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4"/>
      <c r="Z50" s="214"/>
      <c r="AA50" s="214"/>
      <c r="AB50" s="214"/>
      <c r="AC50" s="214"/>
      <c r="AD50" s="214"/>
      <c r="AE50" s="214"/>
      <c r="AF50" s="214"/>
      <c r="AG50" s="214" t="s">
        <v>128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>
      <c r="A51" s="233">
        <v>16</v>
      </c>
      <c r="B51" s="234" t="s">
        <v>181</v>
      </c>
      <c r="C51" s="251" t="s">
        <v>182</v>
      </c>
      <c r="D51" s="235" t="s">
        <v>114</v>
      </c>
      <c r="E51" s="236">
        <v>22.4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8">
        <v>6.0999999999999997E-4</v>
      </c>
      <c r="O51" s="238">
        <f>ROUND(E51*N51,2)</f>
        <v>0.01</v>
      </c>
      <c r="P51" s="238">
        <v>0</v>
      </c>
      <c r="Q51" s="238">
        <f>ROUND(E51*P51,2)</f>
        <v>0</v>
      </c>
      <c r="R51" s="238" t="s">
        <v>115</v>
      </c>
      <c r="S51" s="238" t="s">
        <v>116</v>
      </c>
      <c r="T51" s="239" t="s">
        <v>117</v>
      </c>
      <c r="U51" s="223">
        <v>2E-3</v>
      </c>
      <c r="V51" s="223">
        <f>ROUND(E51*U51,2)</f>
        <v>0.04</v>
      </c>
      <c r="W51" s="223"/>
      <c r="X51" s="223" t="s">
        <v>118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119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52" t="s">
        <v>183</v>
      </c>
      <c r="D52" s="224"/>
      <c r="E52" s="225">
        <v>22.4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4"/>
      <c r="Z52" s="214"/>
      <c r="AA52" s="214"/>
      <c r="AB52" s="214"/>
      <c r="AC52" s="214"/>
      <c r="AD52" s="214"/>
      <c r="AE52" s="214"/>
      <c r="AF52" s="214"/>
      <c r="AG52" s="214" t="s">
        <v>121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1">
      <c r="A53" s="240">
        <v>17</v>
      </c>
      <c r="B53" s="241" t="s">
        <v>184</v>
      </c>
      <c r="C53" s="253" t="s">
        <v>185</v>
      </c>
      <c r="D53" s="242" t="s">
        <v>114</v>
      </c>
      <c r="E53" s="243">
        <v>11.2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21</v>
      </c>
      <c r="M53" s="245">
        <f>G53*(1+L53/100)</f>
        <v>0</v>
      </c>
      <c r="N53" s="245">
        <v>0.10373</v>
      </c>
      <c r="O53" s="245">
        <f>ROUND(E53*N53,2)</f>
        <v>1.1599999999999999</v>
      </c>
      <c r="P53" s="245">
        <v>0</v>
      </c>
      <c r="Q53" s="245">
        <f>ROUND(E53*P53,2)</f>
        <v>0</v>
      </c>
      <c r="R53" s="245" t="s">
        <v>115</v>
      </c>
      <c r="S53" s="245" t="s">
        <v>116</v>
      </c>
      <c r="T53" s="246" t="s">
        <v>117</v>
      </c>
      <c r="U53" s="223">
        <v>0.06</v>
      </c>
      <c r="V53" s="223">
        <f>ROUND(E53*U53,2)</f>
        <v>0.67</v>
      </c>
      <c r="W53" s="223"/>
      <c r="X53" s="223" t="s">
        <v>118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119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>
      <c r="A54" s="240">
        <v>18</v>
      </c>
      <c r="B54" s="241" t="s">
        <v>186</v>
      </c>
      <c r="C54" s="253" t="s">
        <v>187</v>
      </c>
      <c r="D54" s="242" t="s">
        <v>114</v>
      </c>
      <c r="E54" s="243">
        <v>11.2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5">
        <v>0.18151999999999999</v>
      </c>
      <c r="O54" s="245">
        <f>ROUND(E54*N54,2)</f>
        <v>2.0299999999999998</v>
      </c>
      <c r="P54" s="245">
        <v>0</v>
      </c>
      <c r="Q54" s="245">
        <f>ROUND(E54*P54,2)</f>
        <v>0</v>
      </c>
      <c r="R54" s="245" t="s">
        <v>115</v>
      </c>
      <c r="S54" s="245" t="s">
        <v>116</v>
      </c>
      <c r="T54" s="246" t="s">
        <v>117</v>
      </c>
      <c r="U54" s="223">
        <v>0.09</v>
      </c>
      <c r="V54" s="223">
        <f>ROUND(E54*U54,2)</f>
        <v>1.01</v>
      </c>
      <c r="W54" s="223"/>
      <c r="X54" s="223" t="s">
        <v>118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119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33">
        <v>19</v>
      </c>
      <c r="B55" s="234" t="s">
        <v>188</v>
      </c>
      <c r="C55" s="251" t="s">
        <v>189</v>
      </c>
      <c r="D55" s="235" t="s">
        <v>114</v>
      </c>
      <c r="E55" s="236">
        <v>132.80000000000001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8">
        <v>8.3500000000000005E-2</v>
      </c>
      <c r="O55" s="238">
        <f>ROUND(E55*N55,2)</f>
        <v>11.09</v>
      </c>
      <c r="P55" s="238">
        <v>0</v>
      </c>
      <c r="Q55" s="238">
        <f>ROUND(E55*P55,2)</f>
        <v>0</v>
      </c>
      <c r="R55" s="238" t="s">
        <v>115</v>
      </c>
      <c r="S55" s="238" t="s">
        <v>116</v>
      </c>
      <c r="T55" s="239" t="s">
        <v>117</v>
      </c>
      <c r="U55" s="223">
        <v>0.25</v>
      </c>
      <c r="V55" s="223">
        <f>ROUND(E55*U55,2)</f>
        <v>33.200000000000003</v>
      </c>
      <c r="W55" s="223"/>
      <c r="X55" s="223" t="s">
        <v>118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119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21"/>
      <c r="B56" s="222"/>
      <c r="C56" s="254" t="s">
        <v>190</v>
      </c>
      <c r="D56" s="247"/>
      <c r="E56" s="247"/>
      <c r="F56" s="247"/>
      <c r="G56" s="247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4"/>
      <c r="Z56" s="214"/>
      <c r="AA56" s="214"/>
      <c r="AB56" s="214"/>
      <c r="AC56" s="214"/>
      <c r="AD56" s="214"/>
      <c r="AE56" s="214"/>
      <c r="AF56" s="214"/>
      <c r="AG56" s="214" t="s">
        <v>128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21"/>
      <c r="B57" s="222"/>
      <c r="C57" s="252" t="s">
        <v>129</v>
      </c>
      <c r="D57" s="224"/>
      <c r="E57" s="225">
        <v>132.80000000000001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121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>
      <c r="A58" s="227" t="s">
        <v>110</v>
      </c>
      <c r="B58" s="228" t="s">
        <v>68</v>
      </c>
      <c r="C58" s="250" t="s">
        <v>69</v>
      </c>
      <c r="D58" s="229"/>
      <c r="E58" s="230"/>
      <c r="F58" s="231"/>
      <c r="G58" s="231">
        <f>SUMIF(AG59:AG62,"&lt;&gt;NOR",G59:G62)</f>
        <v>0</v>
      </c>
      <c r="H58" s="231"/>
      <c r="I58" s="231">
        <f>SUM(I59:I62)</f>
        <v>0</v>
      </c>
      <c r="J58" s="231"/>
      <c r="K58" s="231">
        <f>SUM(K59:K62)</f>
        <v>0</v>
      </c>
      <c r="L58" s="231"/>
      <c r="M58" s="231">
        <f>SUM(M59:M62)</f>
        <v>0</v>
      </c>
      <c r="N58" s="231"/>
      <c r="O58" s="231">
        <f>SUM(O59:O62)</f>
        <v>0.01</v>
      </c>
      <c r="P58" s="231"/>
      <c r="Q58" s="231">
        <f>SUM(Q59:Q62)</f>
        <v>0</v>
      </c>
      <c r="R58" s="231"/>
      <c r="S58" s="231"/>
      <c r="T58" s="232"/>
      <c r="U58" s="226"/>
      <c r="V58" s="226">
        <f>SUM(V59:V62)</f>
        <v>0.96</v>
      </c>
      <c r="W58" s="226"/>
      <c r="X58" s="226"/>
      <c r="AG58" t="s">
        <v>111</v>
      </c>
    </row>
    <row r="59" spans="1:60" outlineLevel="1">
      <c r="A59" s="233">
        <v>20</v>
      </c>
      <c r="B59" s="234" t="s">
        <v>191</v>
      </c>
      <c r="C59" s="251" t="s">
        <v>192</v>
      </c>
      <c r="D59" s="235" t="s">
        <v>193</v>
      </c>
      <c r="E59" s="236">
        <v>16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38" t="s">
        <v>115</v>
      </c>
      <c r="S59" s="238" t="s">
        <v>116</v>
      </c>
      <c r="T59" s="239" t="s">
        <v>117</v>
      </c>
      <c r="U59" s="223">
        <v>0.06</v>
      </c>
      <c r="V59" s="223">
        <f>ROUND(E59*U59,2)</f>
        <v>0.96</v>
      </c>
      <c r="W59" s="223"/>
      <c r="X59" s="223" t="s">
        <v>118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119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54" t="s">
        <v>194</v>
      </c>
      <c r="D60" s="247"/>
      <c r="E60" s="247"/>
      <c r="F60" s="247"/>
      <c r="G60" s="247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128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21"/>
      <c r="B61" s="222"/>
      <c r="C61" s="252" t="s">
        <v>195</v>
      </c>
      <c r="D61" s="224"/>
      <c r="E61" s="225">
        <v>16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4"/>
      <c r="Z61" s="214"/>
      <c r="AA61" s="214"/>
      <c r="AB61" s="214"/>
      <c r="AC61" s="214"/>
      <c r="AD61" s="214"/>
      <c r="AE61" s="214"/>
      <c r="AF61" s="214"/>
      <c r="AG61" s="214" t="s">
        <v>121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40">
        <v>21</v>
      </c>
      <c r="B62" s="241" t="s">
        <v>196</v>
      </c>
      <c r="C62" s="253" t="s">
        <v>197</v>
      </c>
      <c r="D62" s="242" t="s">
        <v>193</v>
      </c>
      <c r="E62" s="243">
        <v>16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5">
        <v>5.0000000000000001E-4</v>
      </c>
      <c r="O62" s="245">
        <f>ROUND(E62*N62,2)</f>
        <v>0.01</v>
      </c>
      <c r="P62" s="245">
        <v>0</v>
      </c>
      <c r="Q62" s="245">
        <f>ROUND(E62*P62,2)</f>
        <v>0</v>
      </c>
      <c r="R62" s="245"/>
      <c r="S62" s="245" t="s">
        <v>162</v>
      </c>
      <c r="T62" s="246" t="s">
        <v>198</v>
      </c>
      <c r="U62" s="223">
        <v>0</v>
      </c>
      <c r="V62" s="223">
        <f>ROUND(E62*U62,2)</f>
        <v>0</v>
      </c>
      <c r="W62" s="223"/>
      <c r="X62" s="223" t="s">
        <v>118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119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>
      <c r="A63" s="227" t="s">
        <v>110</v>
      </c>
      <c r="B63" s="228" t="s">
        <v>70</v>
      </c>
      <c r="C63" s="250" t="s">
        <v>71</v>
      </c>
      <c r="D63" s="229"/>
      <c r="E63" s="230"/>
      <c r="F63" s="231"/>
      <c r="G63" s="231">
        <f>SUMIF(AG64:AG68,"&lt;&gt;NOR",G64:G68)</f>
        <v>0</v>
      </c>
      <c r="H63" s="231"/>
      <c r="I63" s="231">
        <f>SUM(I64:I68)</f>
        <v>0</v>
      </c>
      <c r="J63" s="231"/>
      <c r="K63" s="231">
        <f>SUM(K64:K68)</f>
        <v>0</v>
      </c>
      <c r="L63" s="231"/>
      <c r="M63" s="231">
        <f>SUM(M64:M68)</f>
        <v>0</v>
      </c>
      <c r="N63" s="231"/>
      <c r="O63" s="231">
        <f>SUM(O64:O68)</f>
        <v>0</v>
      </c>
      <c r="P63" s="231"/>
      <c r="Q63" s="231">
        <f>SUM(Q64:Q68)</f>
        <v>0</v>
      </c>
      <c r="R63" s="231"/>
      <c r="S63" s="231"/>
      <c r="T63" s="232"/>
      <c r="U63" s="226"/>
      <c r="V63" s="226">
        <f>SUM(V64:V68)</f>
        <v>56.87</v>
      </c>
      <c r="W63" s="226"/>
      <c r="X63" s="226"/>
      <c r="AG63" t="s">
        <v>111</v>
      </c>
    </row>
    <row r="64" spans="1:60" ht="22.5" outlineLevel="1">
      <c r="A64" s="233">
        <v>22</v>
      </c>
      <c r="B64" s="234" t="s">
        <v>199</v>
      </c>
      <c r="C64" s="251" t="s">
        <v>200</v>
      </c>
      <c r="D64" s="235" t="s">
        <v>201</v>
      </c>
      <c r="E64" s="236">
        <v>268.89666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8">
        <v>0</v>
      </c>
      <c r="O64" s="238">
        <f>ROUND(E64*N64,2)</f>
        <v>0</v>
      </c>
      <c r="P64" s="238">
        <v>0</v>
      </c>
      <c r="Q64" s="238">
        <f>ROUND(E64*P64,2)</f>
        <v>0</v>
      </c>
      <c r="R64" s="238" t="s">
        <v>202</v>
      </c>
      <c r="S64" s="238" t="s">
        <v>116</v>
      </c>
      <c r="T64" s="239" t="s">
        <v>117</v>
      </c>
      <c r="U64" s="223">
        <v>0.21149999999999999</v>
      </c>
      <c r="V64" s="223">
        <f>ROUND(E64*U64,2)</f>
        <v>56.87</v>
      </c>
      <c r="W64" s="223"/>
      <c r="X64" s="223" t="s">
        <v>203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204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21"/>
      <c r="B65" s="222"/>
      <c r="C65" s="254" t="s">
        <v>205</v>
      </c>
      <c r="D65" s="247"/>
      <c r="E65" s="247"/>
      <c r="F65" s="247"/>
      <c r="G65" s="247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4"/>
      <c r="Z65" s="214"/>
      <c r="AA65" s="214"/>
      <c r="AB65" s="214"/>
      <c r="AC65" s="214"/>
      <c r="AD65" s="214"/>
      <c r="AE65" s="214"/>
      <c r="AF65" s="214"/>
      <c r="AG65" s="214" t="s">
        <v>128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21"/>
      <c r="B66" s="222"/>
      <c r="C66" s="252" t="s">
        <v>206</v>
      </c>
      <c r="D66" s="224"/>
      <c r="E66" s="225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4"/>
      <c r="Z66" s="214"/>
      <c r="AA66" s="214"/>
      <c r="AB66" s="214"/>
      <c r="AC66" s="214"/>
      <c r="AD66" s="214"/>
      <c r="AE66" s="214"/>
      <c r="AF66" s="214"/>
      <c r="AG66" s="214" t="s">
        <v>121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21"/>
      <c r="B67" s="222"/>
      <c r="C67" s="252" t="s">
        <v>207</v>
      </c>
      <c r="D67" s="224"/>
      <c r="E67" s="225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4"/>
      <c r="Z67" s="214"/>
      <c r="AA67" s="214"/>
      <c r="AB67" s="214"/>
      <c r="AC67" s="214"/>
      <c r="AD67" s="214"/>
      <c r="AE67" s="214"/>
      <c r="AF67" s="214"/>
      <c r="AG67" s="214" t="s">
        <v>121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21"/>
      <c r="B68" s="222"/>
      <c r="C68" s="252" t="s">
        <v>208</v>
      </c>
      <c r="D68" s="224"/>
      <c r="E68" s="225">
        <v>268.89666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4"/>
      <c r="Z68" s="214"/>
      <c r="AA68" s="214"/>
      <c r="AB68" s="214"/>
      <c r="AC68" s="214"/>
      <c r="AD68" s="214"/>
      <c r="AE68" s="214"/>
      <c r="AF68" s="214"/>
      <c r="AG68" s="214" t="s">
        <v>121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>
      <c r="A69" s="227" t="s">
        <v>110</v>
      </c>
      <c r="B69" s="228" t="s">
        <v>72</v>
      </c>
      <c r="C69" s="250" t="s">
        <v>73</v>
      </c>
      <c r="D69" s="229"/>
      <c r="E69" s="230"/>
      <c r="F69" s="231"/>
      <c r="G69" s="231">
        <f>SUMIF(AG70:AG77,"&lt;&gt;NOR",G70:G77)</f>
        <v>0</v>
      </c>
      <c r="H69" s="231"/>
      <c r="I69" s="231">
        <f>SUM(I70:I77)</f>
        <v>0</v>
      </c>
      <c r="J69" s="231"/>
      <c r="K69" s="231">
        <f>SUM(K70:K77)</f>
        <v>0</v>
      </c>
      <c r="L69" s="231"/>
      <c r="M69" s="231">
        <f>SUM(M70:M77)</f>
        <v>0</v>
      </c>
      <c r="N69" s="231"/>
      <c r="O69" s="231">
        <f>SUM(O70:O77)</f>
        <v>0</v>
      </c>
      <c r="P69" s="231"/>
      <c r="Q69" s="231">
        <f>SUM(Q70:Q77)</f>
        <v>0</v>
      </c>
      <c r="R69" s="231"/>
      <c r="S69" s="231"/>
      <c r="T69" s="232"/>
      <c r="U69" s="226"/>
      <c r="V69" s="226">
        <f>SUM(V70:V77)</f>
        <v>0.91999999999999993</v>
      </c>
      <c r="W69" s="226"/>
      <c r="X69" s="226"/>
      <c r="AG69" t="s">
        <v>111</v>
      </c>
    </row>
    <row r="70" spans="1:60" outlineLevel="1">
      <c r="A70" s="240">
        <v>23</v>
      </c>
      <c r="B70" s="241" t="s">
        <v>209</v>
      </c>
      <c r="C70" s="253" t="s">
        <v>210</v>
      </c>
      <c r="D70" s="242" t="s">
        <v>171</v>
      </c>
      <c r="E70" s="243">
        <v>1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5">
        <v>6.0999999999999997E-4</v>
      </c>
      <c r="O70" s="245">
        <f>ROUND(E70*N70,2)</f>
        <v>0</v>
      </c>
      <c r="P70" s="245">
        <v>0</v>
      </c>
      <c r="Q70" s="245">
        <f>ROUND(E70*P70,2)</f>
        <v>0</v>
      </c>
      <c r="R70" s="245" t="s">
        <v>211</v>
      </c>
      <c r="S70" s="245" t="s">
        <v>116</v>
      </c>
      <c r="T70" s="246" t="s">
        <v>117</v>
      </c>
      <c r="U70" s="223">
        <v>0.22700000000000001</v>
      </c>
      <c r="V70" s="223">
        <f>ROUND(E70*U70,2)</f>
        <v>0.23</v>
      </c>
      <c r="W70" s="223"/>
      <c r="X70" s="223" t="s">
        <v>118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119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40">
        <v>24</v>
      </c>
      <c r="B71" s="241" t="s">
        <v>212</v>
      </c>
      <c r="C71" s="253" t="s">
        <v>213</v>
      </c>
      <c r="D71" s="242" t="s">
        <v>171</v>
      </c>
      <c r="E71" s="243">
        <v>1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21</v>
      </c>
      <c r="M71" s="245">
        <f>G71*(1+L71/100)</f>
        <v>0</v>
      </c>
      <c r="N71" s="245">
        <v>8.8999999999999995E-4</v>
      </c>
      <c r="O71" s="245">
        <f>ROUND(E71*N71,2)</f>
        <v>0</v>
      </c>
      <c r="P71" s="245">
        <v>0</v>
      </c>
      <c r="Q71" s="245">
        <f>ROUND(E71*P71,2)</f>
        <v>0</v>
      </c>
      <c r="R71" s="245" t="s">
        <v>211</v>
      </c>
      <c r="S71" s="245" t="s">
        <v>116</v>
      </c>
      <c r="T71" s="246" t="s">
        <v>117</v>
      </c>
      <c r="U71" s="223">
        <v>0.26900000000000002</v>
      </c>
      <c r="V71" s="223">
        <f>ROUND(E71*U71,2)</f>
        <v>0.27</v>
      </c>
      <c r="W71" s="223"/>
      <c r="X71" s="223" t="s">
        <v>118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119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40">
        <v>25</v>
      </c>
      <c r="B72" s="241" t="s">
        <v>214</v>
      </c>
      <c r="C72" s="253" t="s">
        <v>215</v>
      </c>
      <c r="D72" s="242" t="s">
        <v>171</v>
      </c>
      <c r="E72" s="243">
        <v>1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5">
        <v>2.0799999999999998E-3</v>
      </c>
      <c r="O72" s="245">
        <f>ROUND(E72*N72,2)</f>
        <v>0</v>
      </c>
      <c r="P72" s="245">
        <v>0</v>
      </c>
      <c r="Q72" s="245">
        <f>ROUND(E72*P72,2)</f>
        <v>0</v>
      </c>
      <c r="R72" s="245" t="s">
        <v>211</v>
      </c>
      <c r="S72" s="245" t="s">
        <v>116</v>
      </c>
      <c r="T72" s="246" t="s">
        <v>117</v>
      </c>
      <c r="U72" s="223">
        <v>0.42399999999999999</v>
      </c>
      <c r="V72" s="223">
        <f>ROUND(E72*U72,2)</f>
        <v>0.42</v>
      </c>
      <c r="W72" s="223"/>
      <c r="X72" s="223" t="s">
        <v>118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119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3">
        <v>26</v>
      </c>
      <c r="B73" s="234" t="s">
        <v>216</v>
      </c>
      <c r="C73" s="251" t="s">
        <v>217</v>
      </c>
      <c r="D73" s="235" t="s">
        <v>201</v>
      </c>
      <c r="E73" s="236">
        <v>3.5799999999999998E-3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38" t="s">
        <v>211</v>
      </c>
      <c r="S73" s="238" t="s">
        <v>116</v>
      </c>
      <c r="T73" s="239" t="s">
        <v>117</v>
      </c>
      <c r="U73" s="223">
        <v>1.333</v>
      </c>
      <c r="V73" s="223">
        <f>ROUND(E73*U73,2)</f>
        <v>0</v>
      </c>
      <c r="W73" s="223"/>
      <c r="X73" s="223" t="s">
        <v>203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204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21"/>
      <c r="B74" s="222"/>
      <c r="C74" s="254" t="s">
        <v>218</v>
      </c>
      <c r="D74" s="247"/>
      <c r="E74" s="247"/>
      <c r="F74" s="247"/>
      <c r="G74" s="247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4"/>
      <c r="Z74" s="214"/>
      <c r="AA74" s="214"/>
      <c r="AB74" s="214"/>
      <c r="AC74" s="214"/>
      <c r="AD74" s="214"/>
      <c r="AE74" s="214"/>
      <c r="AF74" s="214"/>
      <c r="AG74" s="214" t="s">
        <v>128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21"/>
      <c r="B75" s="222"/>
      <c r="C75" s="252" t="s">
        <v>206</v>
      </c>
      <c r="D75" s="224"/>
      <c r="E75" s="225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4"/>
      <c r="Z75" s="214"/>
      <c r="AA75" s="214"/>
      <c r="AB75" s="214"/>
      <c r="AC75" s="214"/>
      <c r="AD75" s="214"/>
      <c r="AE75" s="214"/>
      <c r="AF75" s="214"/>
      <c r="AG75" s="214" t="s">
        <v>121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21"/>
      <c r="B76" s="222"/>
      <c r="C76" s="252" t="s">
        <v>219</v>
      </c>
      <c r="D76" s="224"/>
      <c r="E76" s="225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4"/>
      <c r="Z76" s="214"/>
      <c r="AA76" s="214"/>
      <c r="AB76" s="214"/>
      <c r="AC76" s="214"/>
      <c r="AD76" s="214"/>
      <c r="AE76" s="214"/>
      <c r="AF76" s="214"/>
      <c r="AG76" s="214" t="s">
        <v>121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21"/>
      <c r="B77" s="222"/>
      <c r="C77" s="252" t="s">
        <v>220</v>
      </c>
      <c r="D77" s="224"/>
      <c r="E77" s="225">
        <v>3.5799999999999998E-3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4"/>
      <c r="Z77" s="214"/>
      <c r="AA77" s="214"/>
      <c r="AB77" s="214"/>
      <c r="AC77" s="214"/>
      <c r="AD77" s="214"/>
      <c r="AE77" s="214"/>
      <c r="AF77" s="214"/>
      <c r="AG77" s="214" t="s">
        <v>121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>
      <c r="A78" s="227" t="s">
        <v>110</v>
      </c>
      <c r="B78" s="228" t="s">
        <v>74</v>
      </c>
      <c r="C78" s="250" t="s">
        <v>75</v>
      </c>
      <c r="D78" s="229"/>
      <c r="E78" s="230"/>
      <c r="F78" s="231"/>
      <c r="G78" s="231">
        <f>SUMIF(AG79:AG80,"&lt;&gt;NOR",G79:G80)</f>
        <v>0</v>
      </c>
      <c r="H78" s="231"/>
      <c r="I78" s="231">
        <f>SUM(I79:I80)</f>
        <v>0</v>
      </c>
      <c r="J78" s="231"/>
      <c r="K78" s="231">
        <f>SUM(K79:K80)</f>
        <v>0</v>
      </c>
      <c r="L78" s="231"/>
      <c r="M78" s="231">
        <f>SUM(M79:M80)</f>
        <v>0</v>
      </c>
      <c r="N78" s="231"/>
      <c r="O78" s="231">
        <f>SUM(O79:O80)</f>
        <v>0.01</v>
      </c>
      <c r="P78" s="231"/>
      <c r="Q78" s="231">
        <f>SUM(Q79:Q80)</f>
        <v>0</v>
      </c>
      <c r="R78" s="231"/>
      <c r="S78" s="231"/>
      <c r="T78" s="232"/>
      <c r="U78" s="226"/>
      <c r="V78" s="226">
        <f>SUM(V79:V80)</f>
        <v>33</v>
      </c>
      <c r="W78" s="226"/>
      <c r="X78" s="226"/>
      <c r="AG78" t="s">
        <v>111</v>
      </c>
    </row>
    <row r="79" spans="1:60" ht="22.5" outlineLevel="1">
      <c r="A79" s="233">
        <v>27</v>
      </c>
      <c r="B79" s="234" t="s">
        <v>221</v>
      </c>
      <c r="C79" s="251" t="s">
        <v>222</v>
      </c>
      <c r="D79" s="235" t="s">
        <v>193</v>
      </c>
      <c r="E79" s="236">
        <v>366.7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8">
        <v>4.0000000000000003E-5</v>
      </c>
      <c r="O79" s="238">
        <f>ROUND(E79*N79,2)</f>
        <v>0.01</v>
      </c>
      <c r="P79" s="238">
        <v>0</v>
      </c>
      <c r="Q79" s="238">
        <f>ROUND(E79*P79,2)</f>
        <v>0</v>
      </c>
      <c r="R79" s="238"/>
      <c r="S79" s="238" t="s">
        <v>162</v>
      </c>
      <c r="T79" s="239" t="s">
        <v>198</v>
      </c>
      <c r="U79" s="223">
        <v>0.09</v>
      </c>
      <c r="V79" s="223">
        <f>ROUND(E79*U79,2)</f>
        <v>33</v>
      </c>
      <c r="W79" s="223"/>
      <c r="X79" s="223" t="s">
        <v>118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119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21"/>
      <c r="B80" s="222"/>
      <c r="C80" s="252" t="s">
        <v>223</v>
      </c>
      <c r="D80" s="224"/>
      <c r="E80" s="225">
        <v>366.7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4"/>
      <c r="Z80" s="214"/>
      <c r="AA80" s="214"/>
      <c r="AB80" s="214"/>
      <c r="AC80" s="214"/>
      <c r="AD80" s="214"/>
      <c r="AE80" s="214"/>
      <c r="AF80" s="214"/>
      <c r="AG80" s="214" t="s">
        <v>121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>
      <c r="A81" s="227" t="s">
        <v>110</v>
      </c>
      <c r="B81" s="228" t="s">
        <v>76</v>
      </c>
      <c r="C81" s="250" t="s">
        <v>77</v>
      </c>
      <c r="D81" s="229"/>
      <c r="E81" s="230"/>
      <c r="F81" s="231"/>
      <c r="G81" s="231">
        <f>SUMIF(AG82:AG116,"&lt;&gt;NOR",G82:G116)</f>
        <v>0</v>
      </c>
      <c r="H81" s="231"/>
      <c r="I81" s="231">
        <f>SUM(I82:I116)</f>
        <v>0</v>
      </c>
      <c r="J81" s="231"/>
      <c r="K81" s="231">
        <f>SUM(K82:K116)</f>
        <v>0</v>
      </c>
      <c r="L81" s="231"/>
      <c r="M81" s="231">
        <f>SUM(M82:M116)</f>
        <v>0</v>
      </c>
      <c r="N81" s="231"/>
      <c r="O81" s="231">
        <f>SUM(O82:O116)</f>
        <v>0.72</v>
      </c>
      <c r="P81" s="231"/>
      <c r="Q81" s="231">
        <f>SUM(Q82:Q116)</f>
        <v>0</v>
      </c>
      <c r="R81" s="231"/>
      <c r="S81" s="231"/>
      <c r="T81" s="232"/>
      <c r="U81" s="226"/>
      <c r="V81" s="226">
        <f>SUM(V82:V116)</f>
        <v>2499.2500000000009</v>
      </c>
      <c r="W81" s="226"/>
      <c r="X81" s="226"/>
      <c r="AG81" t="s">
        <v>111</v>
      </c>
    </row>
    <row r="82" spans="1:60" outlineLevel="1">
      <c r="A82" s="240">
        <v>28</v>
      </c>
      <c r="B82" s="241" t="s">
        <v>224</v>
      </c>
      <c r="C82" s="253" t="s">
        <v>225</v>
      </c>
      <c r="D82" s="242" t="s">
        <v>226</v>
      </c>
      <c r="E82" s="243">
        <v>16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116</v>
      </c>
      <c r="T82" s="246" t="s">
        <v>117</v>
      </c>
      <c r="U82" s="223">
        <v>5.99</v>
      </c>
      <c r="V82" s="223">
        <f>ROUND(E82*U82,2)</f>
        <v>95.84</v>
      </c>
      <c r="W82" s="223"/>
      <c r="X82" s="223" t="s">
        <v>118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119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40">
        <v>29</v>
      </c>
      <c r="B83" s="241" t="s">
        <v>227</v>
      </c>
      <c r="C83" s="253" t="s">
        <v>228</v>
      </c>
      <c r="D83" s="242" t="s">
        <v>226</v>
      </c>
      <c r="E83" s="243">
        <v>345.8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5"/>
      <c r="S83" s="245" t="s">
        <v>116</v>
      </c>
      <c r="T83" s="246" t="s">
        <v>117</v>
      </c>
      <c r="U83" s="223">
        <v>6.71</v>
      </c>
      <c r="V83" s="223">
        <f>ROUND(E83*U83,2)</f>
        <v>2320.3200000000002</v>
      </c>
      <c r="W83" s="223"/>
      <c r="X83" s="223" t="s">
        <v>118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119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40">
        <v>30</v>
      </c>
      <c r="B84" s="241" t="s">
        <v>229</v>
      </c>
      <c r="C84" s="253" t="s">
        <v>230</v>
      </c>
      <c r="D84" s="242" t="s">
        <v>193</v>
      </c>
      <c r="E84" s="243">
        <v>16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/>
      <c r="S84" s="245" t="s">
        <v>116</v>
      </c>
      <c r="T84" s="246" t="s">
        <v>117</v>
      </c>
      <c r="U84" s="223">
        <v>1.9E-2</v>
      </c>
      <c r="V84" s="223">
        <f>ROUND(E84*U84,2)</f>
        <v>0.3</v>
      </c>
      <c r="W84" s="223"/>
      <c r="X84" s="223" t="s">
        <v>118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119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40">
        <v>31</v>
      </c>
      <c r="B85" s="241" t="s">
        <v>231</v>
      </c>
      <c r="C85" s="253" t="s">
        <v>232</v>
      </c>
      <c r="D85" s="242" t="s">
        <v>193</v>
      </c>
      <c r="E85" s="243">
        <v>345.8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21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116</v>
      </c>
      <c r="T85" s="246" t="s">
        <v>117</v>
      </c>
      <c r="U85" s="223">
        <v>4.1000000000000002E-2</v>
      </c>
      <c r="V85" s="223">
        <f>ROUND(E85*U85,2)</f>
        <v>14.18</v>
      </c>
      <c r="W85" s="223"/>
      <c r="X85" s="223" t="s">
        <v>118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119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40">
        <v>32</v>
      </c>
      <c r="B86" s="241" t="s">
        <v>233</v>
      </c>
      <c r="C86" s="253" t="s">
        <v>234</v>
      </c>
      <c r="D86" s="242" t="s">
        <v>193</v>
      </c>
      <c r="E86" s="243">
        <v>14.5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21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/>
      <c r="S86" s="245" t="s">
        <v>116</v>
      </c>
      <c r="T86" s="246" t="s">
        <v>117</v>
      </c>
      <c r="U86" s="223">
        <v>8.1000000000000003E-2</v>
      </c>
      <c r="V86" s="223">
        <f>ROUND(E86*U86,2)</f>
        <v>1.17</v>
      </c>
      <c r="W86" s="223"/>
      <c r="X86" s="223" t="s">
        <v>118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119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40">
        <v>33</v>
      </c>
      <c r="B87" s="241" t="s">
        <v>235</v>
      </c>
      <c r="C87" s="253" t="s">
        <v>236</v>
      </c>
      <c r="D87" s="242" t="s">
        <v>193</v>
      </c>
      <c r="E87" s="243">
        <v>1.5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/>
      <c r="S87" s="245" t="s">
        <v>116</v>
      </c>
      <c r="T87" s="246" t="s">
        <v>117</v>
      </c>
      <c r="U87" s="223">
        <v>8.8999999999999996E-2</v>
      </c>
      <c r="V87" s="223">
        <f>ROUND(E87*U87,2)</f>
        <v>0.13</v>
      </c>
      <c r="W87" s="223"/>
      <c r="X87" s="223" t="s">
        <v>118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119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40">
        <v>34</v>
      </c>
      <c r="B88" s="241" t="s">
        <v>237</v>
      </c>
      <c r="C88" s="253" t="s">
        <v>238</v>
      </c>
      <c r="D88" s="242" t="s">
        <v>193</v>
      </c>
      <c r="E88" s="243">
        <v>6.5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116</v>
      </c>
      <c r="T88" s="246" t="s">
        <v>117</v>
      </c>
      <c r="U88" s="223">
        <v>0.127</v>
      </c>
      <c r="V88" s="223">
        <f>ROUND(E88*U88,2)</f>
        <v>0.83</v>
      </c>
      <c r="W88" s="223"/>
      <c r="X88" s="223" t="s">
        <v>118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119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40">
        <v>35</v>
      </c>
      <c r="B89" s="241" t="s">
        <v>239</v>
      </c>
      <c r="C89" s="253" t="s">
        <v>240</v>
      </c>
      <c r="D89" s="242" t="s">
        <v>193</v>
      </c>
      <c r="E89" s="243">
        <v>340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116</v>
      </c>
      <c r="T89" s="246" t="s">
        <v>117</v>
      </c>
      <c r="U89" s="223">
        <v>0.14399999999999999</v>
      </c>
      <c r="V89" s="223">
        <f>ROUND(E89*U89,2)</f>
        <v>48.96</v>
      </c>
      <c r="W89" s="223"/>
      <c r="X89" s="223" t="s">
        <v>118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119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40">
        <v>36</v>
      </c>
      <c r="B90" s="241" t="s">
        <v>241</v>
      </c>
      <c r="C90" s="253" t="s">
        <v>242</v>
      </c>
      <c r="D90" s="242" t="s">
        <v>171</v>
      </c>
      <c r="E90" s="243">
        <v>1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116</v>
      </c>
      <c r="T90" s="246" t="s">
        <v>117</v>
      </c>
      <c r="U90" s="223">
        <v>0.42080000000000001</v>
      </c>
      <c r="V90" s="223">
        <f>ROUND(E90*U90,2)</f>
        <v>0.42</v>
      </c>
      <c r="W90" s="223"/>
      <c r="X90" s="223" t="s">
        <v>118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119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40">
        <v>37</v>
      </c>
      <c r="B91" s="241" t="s">
        <v>243</v>
      </c>
      <c r="C91" s="253" t="s">
        <v>244</v>
      </c>
      <c r="D91" s="242" t="s">
        <v>171</v>
      </c>
      <c r="E91" s="243">
        <v>1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116</v>
      </c>
      <c r="T91" s="246" t="s">
        <v>117</v>
      </c>
      <c r="U91" s="223">
        <v>0.46239999999999998</v>
      </c>
      <c r="V91" s="223">
        <f>ROUND(E91*U91,2)</f>
        <v>0.46</v>
      </c>
      <c r="W91" s="223"/>
      <c r="X91" s="223" t="s">
        <v>118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119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40">
        <v>38</v>
      </c>
      <c r="B92" s="241" t="s">
        <v>245</v>
      </c>
      <c r="C92" s="253" t="s">
        <v>246</v>
      </c>
      <c r="D92" s="242" t="s">
        <v>171</v>
      </c>
      <c r="E92" s="243">
        <v>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21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116</v>
      </c>
      <c r="T92" s="246" t="s">
        <v>117</v>
      </c>
      <c r="U92" s="223">
        <v>0.63280000000000003</v>
      </c>
      <c r="V92" s="223">
        <f>ROUND(E92*U92,2)</f>
        <v>0.63</v>
      </c>
      <c r="W92" s="223"/>
      <c r="X92" s="223" t="s">
        <v>118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119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40">
        <v>39</v>
      </c>
      <c r="B93" s="241" t="s">
        <v>247</v>
      </c>
      <c r="C93" s="253" t="s">
        <v>248</v>
      </c>
      <c r="D93" s="242" t="s">
        <v>171</v>
      </c>
      <c r="E93" s="243">
        <v>8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116</v>
      </c>
      <c r="T93" s="246" t="s">
        <v>117</v>
      </c>
      <c r="U93" s="223">
        <v>0.75119999999999998</v>
      </c>
      <c r="V93" s="223">
        <f>ROUND(E93*U93,2)</f>
        <v>6.01</v>
      </c>
      <c r="W93" s="223"/>
      <c r="X93" s="223" t="s">
        <v>118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119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40">
        <v>40</v>
      </c>
      <c r="B94" s="241" t="s">
        <v>249</v>
      </c>
      <c r="C94" s="253" t="s">
        <v>250</v>
      </c>
      <c r="D94" s="242" t="s">
        <v>251</v>
      </c>
      <c r="E94" s="243">
        <v>1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21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162</v>
      </c>
      <c r="T94" s="246" t="s">
        <v>198</v>
      </c>
      <c r="U94" s="223">
        <v>0</v>
      </c>
      <c r="V94" s="223">
        <f>ROUND(E94*U94,2)</f>
        <v>0</v>
      </c>
      <c r="W94" s="223"/>
      <c r="X94" s="223" t="s">
        <v>118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119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40">
        <v>41</v>
      </c>
      <c r="B95" s="241" t="s">
        <v>252</v>
      </c>
      <c r="C95" s="253" t="s">
        <v>253</v>
      </c>
      <c r="D95" s="242" t="s">
        <v>132</v>
      </c>
      <c r="E95" s="243">
        <v>10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 t="s">
        <v>254</v>
      </c>
      <c r="S95" s="245" t="s">
        <v>116</v>
      </c>
      <c r="T95" s="246" t="s">
        <v>117</v>
      </c>
      <c r="U95" s="223">
        <v>1</v>
      </c>
      <c r="V95" s="223">
        <f>ROUND(E95*U95,2)</f>
        <v>10</v>
      </c>
      <c r="W95" s="223"/>
      <c r="X95" s="223" t="s">
        <v>255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256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>
      <c r="A96" s="240">
        <v>42</v>
      </c>
      <c r="B96" s="241" t="s">
        <v>257</v>
      </c>
      <c r="C96" s="253" t="s">
        <v>258</v>
      </c>
      <c r="D96" s="242" t="s">
        <v>251</v>
      </c>
      <c r="E96" s="243">
        <v>1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21</v>
      </c>
      <c r="M96" s="245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5"/>
      <c r="S96" s="245" t="s">
        <v>162</v>
      </c>
      <c r="T96" s="246" t="s">
        <v>198</v>
      </c>
      <c r="U96" s="223">
        <v>0</v>
      </c>
      <c r="V96" s="223">
        <f>ROUND(E96*U96,2)</f>
        <v>0</v>
      </c>
      <c r="W96" s="223"/>
      <c r="X96" s="223" t="s">
        <v>259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260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>
      <c r="A97" s="240">
        <v>43</v>
      </c>
      <c r="B97" s="241" t="s">
        <v>261</v>
      </c>
      <c r="C97" s="253" t="s">
        <v>262</v>
      </c>
      <c r="D97" s="242" t="s">
        <v>171</v>
      </c>
      <c r="E97" s="243">
        <v>1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5" t="s">
        <v>263</v>
      </c>
      <c r="S97" s="245" t="s">
        <v>116</v>
      </c>
      <c r="T97" s="246" t="s">
        <v>117</v>
      </c>
      <c r="U97" s="223">
        <v>0</v>
      </c>
      <c r="V97" s="223">
        <f>ROUND(E97*U97,2)</f>
        <v>0</v>
      </c>
      <c r="W97" s="223"/>
      <c r="X97" s="223" t="s">
        <v>259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260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>
      <c r="A98" s="240">
        <v>44</v>
      </c>
      <c r="B98" s="241" t="s">
        <v>264</v>
      </c>
      <c r="C98" s="253" t="s">
        <v>265</v>
      </c>
      <c r="D98" s="242" t="s">
        <v>171</v>
      </c>
      <c r="E98" s="243">
        <v>1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21</v>
      </c>
      <c r="M98" s="245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5" t="s">
        <v>263</v>
      </c>
      <c r="S98" s="245" t="s">
        <v>116</v>
      </c>
      <c r="T98" s="246" t="s">
        <v>117</v>
      </c>
      <c r="U98" s="223">
        <v>0</v>
      </c>
      <c r="V98" s="223">
        <f>ROUND(E98*U98,2)</f>
        <v>0</v>
      </c>
      <c r="W98" s="223"/>
      <c r="X98" s="223" t="s">
        <v>259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260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>
      <c r="A99" s="240">
        <v>45</v>
      </c>
      <c r="B99" s="241" t="s">
        <v>266</v>
      </c>
      <c r="C99" s="253" t="s">
        <v>267</v>
      </c>
      <c r="D99" s="242" t="s">
        <v>171</v>
      </c>
      <c r="E99" s="243">
        <v>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 t="s">
        <v>263</v>
      </c>
      <c r="S99" s="245" t="s">
        <v>116</v>
      </c>
      <c r="T99" s="246" t="s">
        <v>117</v>
      </c>
      <c r="U99" s="223">
        <v>0</v>
      </c>
      <c r="V99" s="223">
        <f>ROUND(E99*U99,2)</f>
        <v>0</v>
      </c>
      <c r="W99" s="223"/>
      <c r="X99" s="223" t="s">
        <v>259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260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33">
        <v>46</v>
      </c>
      <c r="B100" s="234" t="s">
        <v>268</v>
      </c>
      <c r="C100" s="251" t="s">
        <v>269</v>
      </c>
      <c r="D100" s="235" t="s">
        <v>171</v>
      </c>
      <c r="E100" s="236">
        <v>1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38" t="s">
        <v>263</v>
      </c>
      <c r="S100" s="238" t="s">
        <v>116</v>
      </c>
      <c r="T100" s="239" t="s">
        <v>117</v>
      </c>
      <c r="U100" s="223">
        <v>0</v>
      </c>
      <c r="V100" s="223">
        <f>ROUND(E100*U100,2)</f>
        <v>0</v>
      </c>
      <c r="W100" s="223"/>
      <c r="X100" s="223" t="s">
        <v>259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260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21"/>
      <c r="B101" s="222"/>
      <c r="C101" s="252" t="s">
        <v>45</v>
      </c>
      <c r="D101" s="224"/>
      <c r="E101" s="225">
        <v>1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121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22.5" outlineLevel="1">
      <c r="A102" s="233">
        <v>47</v>
      </c>
      <c r="B102" s="234" t="s">
        <v>270</v>
      </c>
      <c r="C102" s="251" t="s">
        <v>271</v>
      </c>
      <c r="D102" s="235" t="s">
        <v>193</v>
      </c>
      <c r="E102" s="236">
        <v>14.717499999999999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8">
        <v>4.8000000000000001E-4</v>
      </c>
      <c r="O102" s="238">
        <f>ROUND(E102*N102,2)</f>
        <v>0.01</v>
      </c>
      <c r="P102" s="238">
        <v>0</v>
      </c>
      <c r="Q102" s="238">
        <f>ROUND(E102*P102,2)</f>
        <v>0</v>
      </c>
      <c r="R102" s="238" t="s">
        <v>263</v>
      </c>
      <c r="S102" s="238" t="s">
        <v>116</v>
      </c>
      <c r="T102" s="239" t="s">
        <v>117</v>
      </c>
      <c r="U102" s="223">
        <v>0</v>
      </c>
      <c r="V102" s="223">
        <f>ROUND(E102*U102,2)</f>
        <v>0</v>
      </c>
      <c r="W102" s="223"/>
      <c r="X102" s="223" t="s">
        <v>259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260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21"/>
      <c r="B103" s="222"/>
      <c r="C103" s="252" t="s">
        <v>272</v>
      </c>
      <c r="D103" s="224"/>
      <c r="E103" s="225">
        <v>14.717499999999999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121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>
      <c r="A104" s="233">
        <v>48</v>
      </c>
      <c r="B104" s="234" t="s">
        <v>273</v>
      </c>
      <c r="C104" s="251" t="s">
        <v>274</v>
      </c>
      <c r="D104" s="235" t="s">
        <v>193</v>
      </c>
      <c r="E104" s="236">
        <v>1.5225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8">
        <v>6.8999999999999997E-4</v>
      </c>
      <c r="O104" s="238">
        <f>ROUND(E104*N104,2)</f>
        <v>0</v>
      </c>
      <c r="P104" s="238">
        <v>0</v>
      </c>
      <c r="Q104" s="238">
        <f>ROUND(E104*P104,2)</f>
        <v>0</v>
      </c>
      <c r="R104" s="238" t="s">
        <v>263</v>
      </c>
      <c r="S104" s="238" t="s">
        <v>116</v>
      </c>
      <c r="T104" s="239" t="s">
        <v>117</v>
      </c>
      <c r="U104" s="223">
        <v>0</v>
      </c>
      <c r="V104" s="223">
        <f>ROUND(E104*U104,2)</f>
        <v>0</v>
      </c>
      <c r="W104" s="223"/>
      <c r="X104" s="223" t="s">
        <v>259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260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21"/>
      <c r="B105" s="222"/>
      <c r="C105" s="252" t="s">
        <v>275</v>
      </c>
      <c r="D105" s="224"/>
      <c r="E105" s="225">
        <v>1.5225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121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>
      <c r="A106" s="233">
        <v>49</v>
      </c>
      <c r="B106" s="234" t="s">
        <v>276</v>
      </c>
      <c r="C106" s="251" t="s">
        <v>277</v>
      </c>
      <c r="D106" s="235" t="s">
        <v>193</v>
      </c>
      <c r="E106" s="236">
        <v>6.5975000000000001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8">
        <v>1.4400000000000001E-3</v>
      </c>
      <c r="O106" s="238">
        <f>ROUND(E106*N106,2)</f>
        <v>0.01</v>
      </c>
      <c r="P106" s="238">
        <v>0</v>
      </c>
      <c r="Q106" s="238">
        <f>ROUND(E106*P106,2)</f>
        <v>0</v>
      </c>
      <c r="R106" s="238" t="s">
        <v>263</v>
      </c>
      <c r="S106" s="238" t="s">
        <v>116</v>
      </c>
      <c r="T106" s="239" t="s">
        <v>117</v>
      </c>
      <c r="U106" s="223">
        <v>0</v>
      </c>
      <c r="V106" s="223">
        <f>ROUND(E106*U106,2)</f>
        <v>0</v>
      </c>
      <c r="W106" s="223"/>
      <c r="X106" s="223" t="s">
        <v>259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260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21"/>
      <c r="B107" s="222"/>
      <c r="C107" s="252" t="s">
        <v>278</v>
      </c>
      <c r="D107" s="224"/>
      <c r="E107" s="225">
        <v>6.5975000000000001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1">
      <c r="A108" s="233">
        <v>50</v>
      </c>
      <c r="B108" s="234" t="s">
        <v>279</v>
      </c>
      <c r="C108" s="251" t="s">
        <v>280</v>
      </c>
      <c r="D108" s="235" t="s">
        <v>193</v>
      </c>
      <c r="E108" s="236">
        <v>345.1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8">
        <v>2.0200000000000001E-3</v>
      </c>
      <c r="O108" s="238">
        <f>ROUND(E108*N108,2)</f>
        <v>0.7</v>
      </c>
      <c r="P108" s="238">
        <v>0</v>
      </c>
      <c r="Q108" s="238">
        <f>ROUND(E108*P108,2)</f>
        <v>0</v>
      </c>
      <c r="R108" s="238" t="s">
        <v>263</v>
      </c>
      <c r="S108" s="238" t="s">
        <v>116</v>
      </c>
      <c r="T108" s="239" t="s">
        <v>117</v>
      </c>
      <c r="U108" s="223">
        <v>0</v>
      </c>
      <c r="V108" s="223">
        <f>ROUND(E108*U108,2)</f>
        <v>0</v>
      </c>
      <c r="W108" s="223"/>
      <c r="X108" s="223" t="s">
        <v>259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260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21"/>
      <c r="B109" s="222"/>
      <c r="C109" s="252" t="s">
        <v>281</v>
      </c>
      <c r="D109" s="224"/>
      <c r="E109" s="225">
        <v>345.1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1">
      <c r="A110" s="240">
        <v>51</v>
      </c>
      <c r="B110" s="241" t="s">
        <v>282</v>
      </c>
      <c r="C110" s="253" t="s">
        <v>283</v>
      </c>
      <c r="D110" s="242" t="s">
        <v>251</v>
      </c>
      <c r="E110" s="243">
        <v>1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162</v>
      </c>
      <c r="T110" s="246" t="s">
        <v>198</v>
      </c>
      <c r="U110" s="223">
        <v>0</v>
      </c>
      <c r="V110" s="223">
        <f>ROUND(E110*U110,2)</f>
        <v>0</v>
      </c>
      <c r="W110" s="223"/>
      <c r="X110" s="223" t="s">
        <v>259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260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>
      <c r="A111" s="240">
        <v>52</v>
      </c>
      <c r="B111" s="241" t="s">
        <v>284</v>
      </c>
      <c r="C111" s="253" t="s">
        <v>285</v>
      </c>
      <c r="D111" s="242" t="s">
        <v>251</v>
      </c>
      <c r="E111" s="243">
        <v>1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5"/>
      <c r="S111" s="245" t="s">
        <v>162</v>
      </c>
      <c r="T111" s="246" t="s">
        <v>198</v>
      </c>
      <c r="U111" s="223">
        <v>0</v>
      </c>
      <c r="V111" s="223">
        <f>ROUND(E111*U111,2)</f>
        <v>0</v>
      </c>
      <c r="W111" s="223"/>
      <c r="X111" s="223" t="s">
        <v>259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260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40">
        <v>53</v>
      </c>
      <c r="B112" s="241" t="s">
        <v>286</v>
      </c>
      <c r="C112" s="253" t="s">
        <v>287</v>
      </c>
      <c r="D112" s="242" t="s">
        <v>251</v>
      </c>
      <c r="E112" s="243">
        <v>1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21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162</v>
      </c>
      <c r="T112" s="246" t="s">
        <v>198</v>
      </c>
      <c r="U112" s="223">
        <v>0</v>
      </c>
      <c r="V112" s="223">
        <f>ROUND(E112*U112,2)</f>
        <v>0</v>
      </c>
      <c r="W112" s="223"/>
      <c r="X112" s="223" t="s">
        <v>259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260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40">
        <v>54</v>
      </c>
      <c r="B113" s="241" t="s">
        <v>288</v>
      </c>
      <c r="C113" s="253" t="s">
        <v>289</v>
      </c>
      <c r="D113" s="242" t="s">
        <v>171</v>
      </c>
      <c r="E113" s="243">
        <v>1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5">
        <v>1E-4</v>
      </c>
      <c r="O113" s="245">
        <f>ROUND(E113*N113,2)</f>
        <v>0</v>
      </c>
      <c r="P113" s="245">
        <v>0</v>
      </c>
      <c r="Q113" s="245">
        <f>ROUND(E113*P113,2)</f>
        <v>0</v>
      </c>
      <c r="R113" s="245" t="s">
        <v>263</v>
      </c>
      <c r="S113" s="245" t="s">
        <v>116</v>
      </c>
      <c r="T113" s="246" t="s">
        <v>117</v>
      </c>
      <c r="U113" s="223">
        <v>0</v>
      </c>
      <c r="V113" s="223">
        <f>ROUND(E113*U113,2)</f>
        <v>0</v>
      </c>
      <c r="W113" s="223"/>
      <c r="X113" s="223" t="s">
        <v>259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260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40">
        <v>55</v>
      </c>
      <c r="B114" s="241" t="s">
        <v>290</v>
      </c>
      <c r="C114" s="253" t="s">
        <v>291</v>
      </c>
      <c r="D114" s="242" t="s">
        <v>171</v>
      </c>
      <c r="E114" s="243">
        <v>1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5">
        <v>1.3999999999999999E-4</v>
      </c>
      <c r="O114" s="245">
        <f>ROUND(E114*N114,2)</f>
        <v>0</v>
      </c>
      <c r="P114" s="245">
        <v>0</v>
      </c>
      <c r="Q114" s="245">
        <f>ROUND(E114*P114,2)</f>
        <v>0</v>
      </c>
      <c r="R114" s="245" t="s">
        <v>263</v>
      </c>
      <c r="S114" s="245" t="s">
        <v>116</v>
      </c>
      <c r="T114" s="246" t="s">
        <v>117</v>
      </c>
      <c r="U114" s="223">
        <v>0</v>
      </c>
      <c r="V114" s="223">
        <f>ROUND(E114*U114,2)</f>
        <v>0</v>
      </c>
      <c r="W114" s="223"/>
      <c r="X114" s="223" t="s">
        <v>259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260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40">
        <v>56</v>
      </c>
      <c r="B115" s="241" t="s">
        <v>292</v>
      </c>
      <c r="C115" s="253" t="s">
        <v>293</v>
      </c>
      <c r="D115" s="242" t="s">
        <v>171</v>
      </c>
      <c r="E115" s="243">
        <v>1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21</v>
      </c>
      <c r="M115" s="245">
        <f>G115*(1+L115/100)</f>
        <v>0</v>
      </c>
      <c r="N115" s="245">
        <v>3.4000000000000002E-4</v>
      </c>
      <c r="O115" s="245">
        <f>ROUND(E115*N115,2)</f>
        <v>0</v>
      </c>
      <c r="P115" s="245">
        <v>0</v>
      </c>
      <c r="Q115" s="245">
        <f>ROUND(E115*P115,2)</f>
        <v>0</v>
      </c>
      <c r="R115" s="245" t="s">
        <v>263</v>
      </c>
      <c r="S115" s="245" t="s">
        <v>116</v>
      </c>
      <c r="T115" s="246" t="s">
        <v>117</v>
      </c>
      <c r="U115" s="223">
        <v>0</v>
      </c>
      <c r="V115" s="223">
        <f>ROUND(E115*U115,2)</f>
        <v>0</v>
      </c>
      <c r="W115" s="223"/>
      <c r="X115" s="223" t="s">
        <v>259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260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40">
        <v>57</v>
      </c>
      <c r="B116" s="241" t="s">
        <v>294</v>
      </c>
      <c r="C116" s="253" t="s">
        <v>295</v>
      </c>
      <c r="D116" s="242" t="s">
        <v>171</v>
      </c>
      <c r="E116" s="243">
        <v>4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21</v>
      </c>
      <c r="M116" s="245">
        <f>G116*(1+L116/100)</f>
        <v>0</v>
      </c>
      <c r="N116" s="245">
        <v>6.2E-4</v>
      </c>
      <c r="O116" s="245">
        <f>ROUND(E116*N116,2)</f>
        <v>0</v>
      </c>
      <c r="P116" s="245">
        <v>0</v>
      </c>
      <c r="Q116" s="245">
        <f>ROUND(E116*P116,2)</f>
        <v>0</v>
      </c>
      <c r="R116" s="245" t="s">
        <v>263</v>
      </c>
      <c r="S116" s="245" t="s">
        <v>116</v>
      </c>
      <c r="T116" s="246" t="s">
        <v>117</v>
      </c>
      <c r="U116" s="223">
        <v>0</v>
      </c>
      <c r="V116" s="223">
        <f>ROUND(E116*U116,2)</f>
        <v>0</v>
      </c>
      <c r="W116" s="223"/>
      <c r="X116" s="223" t="s">
        <v>259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260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>
      <c r="A117" s="227" t="s">
        <v>110</v>
      </c>
      <c r="B117" s="228" t="s">
        <v>78</v>
      </c>
      <c r="C117" s="250" t="s">
        <v>79</v>
      </c>
      <c r="D117" s="229"/>
      <c r="E117" s="230"/>
      <c r="F117" s="231"/>
      <c r="G117" s="231">
        <f>SUMIF(AG118:AG129,"&lt;&gt;NOR",G118:G129)</f>
        <v>0</v>
      </c>
      <c r="H117" s="231"/>
      <c r="I117" s="231">
        <f>SUM(I118:I129)</f>
        <v>0</v>
      </c>
      <c r="J117" s="231"/>
      <c r="K117" s="231">
        <f>SUM(K118:K129)</f>
        <v>0</v>
      </c>
      <c r="L117" s="231"/>
      <c r="M117" s="231">
        <f>SUM(M118:M129)</f>
        <v>0</v>
      </c>
      <c r="N117" s="231"/>
      <c r="O117" s="231">
        <f>SUM(O118:O129)</f>
        <v>0</v>
      </c>
      <c r="P117" s="231"/>
      <c r="Q117" s="231">
        <f>SUM(Q118:Q129)</f>
        <v>0</v>
      </c>
      <c r="R117" s="231"/>
      <c r="S117" s="231"/>
      <c r="T117" s="232"/>
      <c r="U117" s="226"/>
      <c r="V117" s="226">
        <f>SUM(V118:V129)</f>
        <v>0.12</v>
      </c>
      <c r="W117" s="226"/>
      <c r="X117" s="226"/>
      <c r="AG117" t="s">
        <v>111</v>
      </c>
    </row>
    <row r="118" spans="1:60" ht="22.5" outlineLevel="1">
      <c r="A118" s="233">
        <v>58</v>
      </c>
      <c r="B118" s="234" t="s">
        <v>296</v>
      </c>
      <c r="C118" s="251" t="s">
        <v>297</v>
      </c>
      <c r="D118" s="235" t="s">
        <v>201</v>
      </c>
      <c r="E118" s="236">
        <v>11.5808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38" t="s">
        <v>115</v>
      </c>
      <c r="S118" s="238" t="s">
        <v>116</v>
      </c>
      <c r="T118" s="239" t="s">
        <v>117</v>
      </c>
      <c r="U118" s="223">
        <v>0.01</v>
      </c>
      <c r="V118" s="223">
        <f>ROUND(E118*U118,2)</f>
        <v>0.12</v>
      </c>
      <c r="W118" s="223"/>
      <c r="X118" s="223" t="s">
        <v>298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299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21"/>
      <c r="B119" s="222"/>
      <c r="C119" s="252" t="s">
        <v>300</v>
      </c>
      <c r="D119" s="224"/>
      <c r="E119" s="225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121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21"/>
      <c r="B120" s="222"/>
      <c r="C120" s="252" t="s">
        <v>301</v>
      </c>
      <c r="D120" s="224"/>
      <c r="E120" s="225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121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21"/>
      <c r="B121" s="222"/>
      <c r="C121" s="252" t="s">
        <v>302</v>
      </c>
      <c r="D121" s="224"/>
      <c r="E121" s="225">
        <v>11.5808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121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>
      <c r="A122" s="233">
        <v>59</v>
      </c>
      <c r="B122" s="234" t="s">
        <v>303</v>
      </c>
      <c r="C122" s="251" t="s">
        <v>304</v>
      </c>
      <c r="D122" s="235" t="s">
        <v>201</v>
      </c>
      <c r="E122" s="236">
        <v>196.87360000000001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38" t="s">
        <v>115</v>
      </c>
      <c r="S122" s="238" t="s">
        <v>116</v>
      </c>
      <c r="T122" s="239" t="s">
        <v>117</v>
      </c>
      <c r="U122" s="223">
        <v>0</v>
      </c>
      <c r="V122" s="223">
        <f>ROUND(E122*U122,2)</f>
        <v>0</v>
      </c>
      <c r="W122" s="223"/>
      <c r="X122" s="223" t="s">
        <v>298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299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21"/>
      <c r="B123" s="222"/>
      <c r="C123" s="252" t="s">
        <v>300</v>
      </c>
      <c r="D123" s="224"/>
      <c r="E123" s="225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121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21"/>
      <c r="B124" s="222"/>
      <c r="C124" s="252" t="s">
        <v>301</v>
      </c>
      <c r="D124" s="224"/>
      <c r="E124" s="225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121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21"/>
      <c r="B125" s="222"/>
      <c r="C125" s="252" t="s">
        <v>305</v>
      </c>
      <c r="D125" s="224"/>
      <c r="E125" s="225">
        <v>196.87360000000001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121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33">
        <v>60</v>
      </c>
      <c r="B126" s="234" t="s">
        <v>306</v>
      </c>
      <c r="C126" s="251" t="s">
        <v>307</v>
      </c>
      <c r="D126" s="235" t="s">
        <v>201</v>
      </c>
      <c r="E126" s="236">
        <v>11.5808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38"/>
      <c r="S126" s="238" t="s">
        <v>162</v>
      </c>
      <c r="T126" s="239" t="s">
        <v>198</v>
      </c>
      <c r="U126" s="223">
        <v>0</v>
      </c>
      <c r="V126" s="223">
        <f>ROUND(E126*U126,2)</f>
        <v>0</v>
      </c>
      <c r="W126" s="223"/>
      <c r="X126" s="223" t="s">
        <v>298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299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21"/>
      <c r="B127" s="222"/>
      <c r="C127" s="252" t="s">
        <v>300</v>
      </c>
      <c r="D127" s="224"/>
      <c r="E127" s="225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121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21"/>
      <c r="B128" s="222"/>
      <c r="C128" s="252" t="s">
        <v>301</v>
      </c>
      <c r="D128" s="224"/>
      <c r="E128" s="225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121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21"/>
      <c r="B129" s="222"/>
      <c r="C129" s="252" t="s">
        <v>302</v>
      </c>
      <c r="D129" s="224"/>
      <c r="E129" s="225">
        <v>11.5808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121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>
      <c r="A130" s="227" t="s">
        <v>110</v>
      </c>
      <c r="B130" s="228" t="s">
        <v>81</v>
      </c>
      <c r="C130" s="250" t="s">
        <v>27</v>
      </c>
      <c r="D130" s="229"/>
      <c r="E130" s="230"/>
      <c r="F130" s="231"/>
      <c r="G130" s="231">
        <f>SUMIF(AG131:AG133,"&lt;&gt;NOR",G131:G133)</f>
        <v>0</v>
      </c>
      <c r="H130" s="231"/>
      <c r="I130" s="231">
        <f>SUM(I131:I133)</f>
        <v>0</v>
      </c>
      <c r="J130" s="231"/>
      <c r="K130" s="231">
        <f>SUM(K131:K133)</f>
        <v>0</v>
      </c>
      <c r="L130" s="231"/>
      <c r="M130" s="231">
        <f>SUM(M131:M133)</f>
        <v>0</v>
      </c>
      <c r="N130" s="231"/>
      <c r="O130" s="231">
        <f>SUM(O131:O133)</f>
        <v>0</v>
      </c>
      <c r="P130" s="231"/>
      <c r="Q130" s="231">
        <f>SUM(Q131:Q133)</f>
        <v>0</v>
      </c>
      <c r="R130" s="231"/>
      <c r="S130" s="231"/>
      <c r="T130" s="232"/>
      <c r="U130" s="226"/>
      <c r="V130" s="226">
        <f>SUM(V131:V133)</f>
        <v>0</v>
      </c>
      <c r="W130" s="226"/>
      <c r="X130" s="226"/>
      <c r="AG130" t="s">
        <v>111</v>
      </c>
    </row>
    <row r="131" spans="1:60" outlineLevel="1">
      <c r="A131" s="240">
        <v>61</v>
      </c>
      <c r="B131" s="241" t="s">
        <v>308</v>
      </c>
      <c r="C131" s="253" t="s">
        <v>309</v>
      </c>
      <c r="D131" s="242" t="s">
        <v>310</v>
      </c>
      <c r="E131" s="243">
        <v>1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21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116</v>
      </c>
      <c r="T131" s="246" t="s">
        <v>198</v>
      </c>
      <c r="U131" s="223">
        <v>0</v>
      </c>
      <c r="V131" s="223">
        <f>ROUND(E131*U131,2)</f>
        <v>0</v>
      </c>
      <c r="W131" s="223"/>
      <c r="X131" s="223" t="s">
        <v>311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312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40">
        <v>62</v>
      </c>
      <c r="B132" s="241" t="s">
        <v>313</v>
      </c>
      <c r="C132" s="253" t="s">
        <v>314</v>
      </c>
      <c r="D132" s="242" t="s">
        <v>310</v>
      </c>
      <c r="E132" s="243">
        <v>1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116</v>
      </c>
      <c r="T132" s="246" t="s">
        <v>198</v>
      </c>
      <c r="U132" s="223">
        <v>0</v>
      </c>
      <c r="V132" s="223">
        <f>ROUND(E132*U132,2)</f>
        <v>0</v>
      </c>
      <c r="W132" s="223"/>
      <c r="X132" s="223" t="s">
        <v>311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312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33">
        <v>63</v>
      </c>
      <c r="B133" s="234" t="s">
        <v>315</v>
      </c>
      <c r="C133" s="251" t="s">
        <v>316</v>
      </c>
      <c r="D133" s="235" t="s">
        <v>310</v>
      </c>
      <c r="E133" s="236">
        <v>1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38"/>
      <c r="S133" s="238" t="s">
        <v>116</v>
      </c>
      <c r="T133" s="239" t="s">
        <v>198</v>
      </c>
      <c r="U133" s="223">
        <v>0</v>
      </c>
      <c r="V133" s="223">
        <f>ROUND(E133*U133,2)</f>
        <v>0</v>
      </c>
      <c r="W133" s="223"/>
      <c r="X133" s="223" t="s">
        <v>311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312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>
      <c r="A134" s="3"/>
      <c r="B134" s="4"/>
      <c r="C134" s="255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v>15</v>
      </c>
      <c r="AF134">
        <v>21</v>
      </c>
      <c r="AG134" t="s">
        <v>97</v>
      </c>
    </row>
    <row r="135" spans="1:60">
      <c r="A135" s="217"/>
      <c r="B135" s="218" t="s">
        <v>29</v>
      </c>
      <c r="C135" s="256"/>
      <c r="D135" s="219"/>
      <c r="E135" s="220"/>
      <c r="F135" s="220"/>
      <c r="G135" s="249">
        <f>G8+G41+G43+G58+G63+G69+G78+G81+G117+G130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f>SUMIF(L7:L133,AE134,G7:G133)</f>
        <v>0</v>
      </c>
      <c r="AF135">
        <f>SUMIF(L7:L133,AF134,G7:G133)</f>
        <v>0</v>
      </c>
      <c r="AG135" t="s">
        <v>317</v>
      </c>
    </row>
    <row r="136" spans="1:60">
      <c r="C136" s="257"/>
      <c r="D136" s="10"/>
      <c r="AG136" t="s">
        <v>318</v>
      </c>
    </row>
    <row r="137" spans="1:60">
      <c r="D137" s="10"/>
    </row>
    <row r="138" spans="1:60">
      <c r="D138" s="10"/>
    </row>
    <row r="139" spans="1:60">
      <c r="D139" s="10"/>
    </row>
    <row r="140" spans="1:60">
      <c r="D140" s="10"/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18">
    <mergeCell ref="C47:G47"/>
    <mergeCell ref="C50:G50"/>
    <mergeCell ref="C56:G56"/>
    <mergeCell ref="C60:G60"/>
    <mergeCell ref="C65:G65"/>
    <mergeCell ref="C74:G74"/>
    <mergeCell ref="C18:G18"/>
    <mergeCell ref="C20:G20"/>
    <mergeCell ref="C23:G23"/>
    <mergeCell ref="C27:G27"/>
    <mergeCell ref="C29:G29"/>
    <mergeCell ref="C31:G31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oadresa</vt:lpstr>
      <vt:lpstr>Stavba!Objednatel</vt:lpstr>
      <vt:lpstr>Stavba!Objekt</vt:lpstr>
      <vt:lpstr>'1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2019-03-19T12:27:02Z</cp:lastPrinted>
  <dcterms:created xsi:type="dcterms:W3CDTF">2009-04-08T07:15:50Z</dcterms:created>
  <dcterms:modified xsi:type="dcterms:W3CDTF">2021-09-10T10:19:07Z</dcterms:modified>
</cp:coreProperties>
</file>